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mc:AlternateContent xmlns:mc="http://schemas.openxmlformats.org/markup-compatibility/2006">
    <mc:Choice Requires="x15">
      <x15ac:absPath xmlns:x15ac="http://schemas.microsoft.com/office/spreadsheetml/2010/11/ac" url="https://d.docs.live.net/c5a6992679c711c8/Desktop/Financial Modelling/Tata Motors/"/>
    </mc:Choice>
  </mc:AlternateContent>
  <xr:revisionPtr revIDLastSave="15" documentId="8_{FF11688C-01BF-4A15-A912-455FB44E1C86}" xr6:coauthVersionLast="45" xr6:coauthVersionMax="45" xr10:uidLastSave="{433866F2-16EE-4001-84DE-679BA85D0F1C}"/>
  <bookViews>
    <workbookView minimized="1" xWindow="5868" yWindow="-72" windowWidth="17280" windowHeight="8880" firstSheet="20" activeTab="20" xr2:uid="{00000000-000D-0000-FFFF-FFFF00000000}"/>
  </bookViews>
  <sheets>
    <sheet name="Profit &amp; Loss" sheetId="1" r:id="rId1"/>
    <sheet name="Quarters" sheetId="3" r:id="rId2"/>
    <sheet name="Balance Sheet" sheetId="2" r:id="rId3"/>
    <sheet name="Cash Flow" sheetId="4" r:id="rId4"/>
    <sheet name="Customization" sheetId="5" r:id="rId5"/>
    <sheet name="Data Sheet" sheetId="6" r:id="rId6"/>
    <sheet name="Financial Statements&gt;" sheetId="8" r:id="rId7"/>
    <sheet name="Historical FS" sheetId="7" r:id="rId8"/>
    <sheet name="Common Size Statement" sheetId="11" r:id="rId9"/>
    <sheet name="Ratio Analysis" sheetId="13" r:id="rId10"/>
    <sheet name="DCF&gt;" sheetId="16" r:id="rId11"/>
    <sheet name="WACC" sheetId="15" r:id="rId12"/>
    <sheet name="Intrinsic Value" sheetId="22" r:id="rId13"/>
    <sheet name="Forcasting" sheetId="14" r:id="rId14"/>
    <sheet name="Comps_Val" sheetId="23" r:id="rId15"/>
    <sheet name="Football Field" sheetId="25" r:id="rId16"/>
    <sheet name="VAR&gt;" sheetId="27" r:id="rId17"/>
    <sheet name="Historical" sheetId="26" r:id="rId18"/>
    <sheet name="Monte Carlo Simulation" sheetId="28" r:id="rId19"/>
    <sheet name="Dupont Analysis" sheetId="29" r:id="rId20"/>
    <sheet name="Altman's Z Score" sheetId="30" r:id="rId21"/>
    <sheet name="Data Room&gt;" sheetId="21" r:id="rId22"/>
    <sheet name="Raw FS" sheetId="19" r:id="rId23"/>
    <sheet name="Beta-Regression" sheetId="17" r:id="rId24"/>
    <sheet name="Rm" sheetId="18" r:id="rId25"/>
    <sheet name="Peer Data" sheetId="9" r:id="rId26"/>
    <sheet name="Cash Flow Data" sheetId="12" r:id="rId27"/>
    <sheet name="Data" sheetId="24" r:id="rId28"/>
  </sheets>
  <externalReferences>
    <externalReference r:id="rId29"/>
  </externalReferences>
  <definedNames>
    <definedName name="_xlnm._FilterDatabase" localSheetId="17" hidden="1">Historical!$A$7:$E$8444</definedName>
    <definedName name="_xlnm._FilterDatabase" localSheetId="18" hidden="1">'Monte Carlo Simulation'!$A$7:$E$8444</definedName>
    <definedName name="_xlnm._FilterDatabase" localSheetId="25" hidden="1">'Peer Data'!$B$2:$H$2</definedName>
    <definedName name="_xlchart.v1.0" hidden="1">'Monte Carlo Simulation'!$H$9:$H$10008</definedName>
    <definedName name="_xlnm.Print_Area" localSheetId="20">'Altman''s Z Score'!$A$2:$J$50</definedName>
    <definedName name="_xlnm.Print_Area" localSheetId="14">Comps_Val!$A$1:$Q$40</definedName>
    <definedName name="_xlnm.Print_Area" localSheetId="19">'Dupont Analysis'!$A$2:$J$50</definedName>
    <definedName name="UPDATE">'Data Sheet'!$E$1</definedName>
  </definedNames>
  <calcPr calcId="191029"/>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E25" i="16" l="1"/>
  <c r="E26" i="16"/>
  <c r="C40" i="19" l="1"/>
  <c r="C14" i="7"/>
  <c r="I73" i="30" l="1"/>
  <c r="H73" i="30"/>
  <c r="G73" i="30"/>
  <c r="G75" i="30" s="1"/>
  <c r="F73" i="30"/>
  <c r="E73" i="30"/>
  <c r="D73" i="30"/>
  <c r="C73" i="30"/>
  <c r="I79" i="30"/>
  <c r="H79" i="30"/>
  <c r="G79" i="30"/>
  <c r="F79" i="30"/>
  <c r="E79" i="30"/>
  <c r="D79" i="30"/>
  <c r="C79" i="30"/>
  <c r="I74" i="30"/>
  <c r="H74" i="30"/>
  <c r="G74" i="30"/>
  <c r="F74" i="30"/>
  <c r="E74" i="30"/>
  <c r="D74" i="30"/>
  <c r="C74" i="30"/>
  <c r="L46" i="7"/>
  <c r="I58" i="30"/>
  <c r="H58" i="30"/>
  <c r="H64" i="30" s="1"/>
  <c r="H69" i="30" s="1"/>
  <c r="H80" i="30" s="1"/>
  <c r="G58" i="30"/>
  <c r="F58" i="30"/>
  <c r="E58" i="30"/>
  <c r="E64" i="30" s="1"/>
  <c r="E69" i="30" s="1"/>
  <c r="E80" i="30" s="1"/>
  <c r="D58" i="30"/>
  <c r="D64" i="30" s="1"/>
  <c r="D69" i="30" s="1"/>
  <c r="D80" i="30" s="1"/>
  <c r="C58" i="30"/>
  <c r="C64" i="30" s="1"/>
  <c r="C69" i="30" s="1"/>
  <c r="C80" i="30" s="1"/>
  <c r="I57" i="30"/>
  <c r="H57" i="30"/>
  <c r="G57" i="30"/>
  <c r="F57" i="30"/>
  <c r="E57" i="30"/>
  <c r="D57" i="30"/>
  <c r="C57" i="30"/>
  <c r="B5" i="30"/>
  <c r="B3" i="30"/>
  <c r="D75" i="30" l="1"/>
  <c r="H75" i="30"/>
  <c r="I75" i="30"/>
  <c r="C75" i="30"/>
  <c r="E75" i="30"/>
  <c r="F75" i="30"/>
  <c r="D59" i="30"/>
  <c r="E59" i="30"/>
  <c r="C59" i="30"/>
  <c r="I59" i="30"/>
  <c r="F59" i="30"/>
  <c r="I64" i="30"/>
  <c r="I69" i="30" s="1"/>
  <c r="I80" i="30" s="1"/>
  <c r="H59" i="30"/>
  <c r="G59" i="30"/>
  <c r="F64" i="30"/>
  <c r="F69" i="30" s="1"/>
  <c r="F80" i="30" s="1"/>
  <c r="G64" i="30"/>
  <c r="G69" i="30" s="1"/>
  <c r="G80" i="30" s="1"/>
  <c r="C81" i="30"/>
  <c r="B85" i="29"/>
  <c r="B72" i="29"/>
  <c r="B71" i="29"/>
  <c r="H68" i="29"/>
  <c r="H71" i="29" s="1"/>
  <c r="G68" i="29"/>
  <c r="G71" i="29" s="1"/>
  <c r="F68" i="29"/>
  <c r="F71" i="29" s="1"/>
  <c r="E68" i="29"/>
  <c r="E71" i="29" s="1"/>
  <c r="D68" i="29"/>
  <c r="D80" i="29" s="1"/>
  <c r="C68" i="29"/>
  <c r="C71" i="29" s="1"/>
  <c r="I68" i="29"/>
  <c r="I80" i="29" s="1"/>
  <c r="I90" i="29" s="1"/>
  <c r="H64" i="29"/>
  <c r="H86" i="29" s="1"/>
  <c r="H89" i="29" s="1"/>
  <c r="G64" i="29"/>
  <c r="G86" i="29" s="1"/>
  <c r="G89" i="29" s="1"/>
  <c r="F64" i="29"/>
  <c r="F86" i="29" s="1"/>
  <c r="F89" i="29" s="1"/>
  <c r="E64" i="29"/>
  <c r="E86" i="29" s="1"/>
  <c r="E89" i="29" s="1"/>
  <c r="D64" i="29"/>
  <c r="D86" i="29" s="1"/>
  <c r="C64" i="29"/>
  <c r="C67" i="29" s="1"/>
  <c r="I64" i="29"/>
  <c r="I67" i="29" s="1"/>
  <c r="B63" i="29"/>
  <c r="H58" i="29"/>
  <c r="H72" i="29" s="1"/>
  <c r="G58" i="29"/>
  <c r="G72" i="29" s="1"/>
  <c r="F58" i="29"/>
  <c r="F72" i="29" s="1"/>
  <c r="E58" i="29"/>
  <c r="E72" i="29" s="1"/>
  <c r="D58" i="29"/>
  <c r="D72" i="29" s="1"/>
  <c r="C58" i="29"/>
  <c r="C72" i="29" s="1"/>
  <c r="I58" i="29"/>
  <c r="I72" i="29" s="1"/>
  <c r="H57" i="29"/>
  <c r="H63" i="29" s="1"/>
  <c r="G57" i="29"/>
  <c r="F57" i="29"/>
  <c r="E57" i="29"/>
  <c r="D57" i="29"/>
  <c r="D63" i="29" s="1"/>
  <c r="C57" i="29"/>
  <c r="C63" i="29" s="1"/>
  <c r="I57" i="29"/>
  <c r="D81" i="30" l="1"/>
  <c r="H81" i="30"/>
  <c r="G81" i="30"/>
  <c r="F81" i="30"/>
  <c r="G59" i="29"/>
  <c r="I71" i="29"/>
  <c r="I73" i="29" s="1"/>
  <c r="E80" i="29"/>
  <c r="E90" i="29" s="1"/>
  <c r="E91" i="29" s="1"/>
  <c r="F80" i="29"/>
  <c r="F90" i="29" s="1"/>
  <c r="F91" i="29" s="1"/>
  <c r="F67" i="29"/>
  <c r="F69" i="29" s="1"/>
  <c r="E67" i="29"/>
  <c r="E69" i="29" s="1"/>
  <c r="H80" i="29"/>
  <c r="H90" i="29" s="1"/>
  <c r="H91" i="29" s="1"/>
  <c r="D67" i="29"/>
  <c r="D69" i="29" s="1"/>
  <c r="G80" i="29"/>
  <c r="G90" i="29" s="1"/>
  <c r="G91" i="29" s="1"/>
  <c r="E59" i="29"/>
  <c r="G67" i="29"/>
  <c r="G69" i="29" s="1"/>
  <c r="I59" i="29"/>
  <c r="F59" i="29"/>
  <c r="D79" i="29"/>
  <c r="D81" i="29" s="1"/>
  <c r="D85" i="29"/>
  <c r="D87" i="29" s="1"/>
  <c r="C85" i="29"/>
  <c r="C79" i="29"/>
  <c r="H67" i="29"/>
  <c r="H69" i="29" s="1"/>
  <c r="C73" i="29"/>
  <c r="I69" i="29"/>
  <c r="C69" i="29"/>
  <c r="G73" i="29"/>
  <c r="D59" i="29"/>
  <c r="I63" i="29"/>
  <c r="I65" i="29" s="1"/>
  <c r="E73" i="29"/>
  <c r="C59" i="29"/>
  <c r="H59" i="29"/>
  <c r="H79" i="29"/>
  <c r="H65" i="29"/>
  <c r="H85" i="29"/>
  <c r="H87" i="29" s="1"/>
  <c r="D90" i="29"/>
  <c r="D89" i="29"/>
  <c r="C80" i="29"/>
  <c r="I86" i="29"/>
  <c r="D65" i="29"/>
  <c r="F73" i="29"/>
  <c r="C65" i="29"/>
  <c r="E63" i="29"/>
  <c r="F63" i="29"/>
  <c r="G63" i="29"/>
  <c r="D71" i="29"/>
  <c r="D73" i="29" s="1"/>
  <c r="C86" i="29"/>
  <c r="H73" i="29"/>
  <c r="B5" i="29"/>
  <c r="B3" i="29"/>
  <c r="I85" i="29" l="1"/>
  <c r="I87" i="29" s="1"/>
  <c r="C75" i="29"/>
  <c r="I75" i="29"/>
  <c r="H75" i="29"/>
  <c r="H81" i="29"/>
  <c r="D75" i="29"/>
  <c r="H93" i="29"/>
  <c r="I79" i="29"/>
  <c r="I81" i="29" s="1"/>
  <c r="G65" i="29"/>
  <c r="G75" i="29" s="1"/>
  <c r="G79" i="29"/>
  <c r="G81" i="29" s="1"/>
  <c r="G85" i="29"/>
  <c r="G87" i="29" s="1"/>
  <c r="G93" i="29" s="1"/>
  <c r="E65" i="29"/>
  <c r="E75" i="29" s="1"/>
  <c r="E79" i="29"/>
  <c r="E81" i="29" s="1"/>
  <c r="E85" i="29"/>
  <c r="E87" i="29" s="1"/>
  <c r="E93" i="29" s="1"/>
  <c r="I89" i="29"/>
  <c r="I91" i="29" s="1"/>
  <c r="F65" i="29"/>
  <c r="F75" i="29" s="1"/>
  <c r="F79" i="29"/>
  <c r="F81" i="29" s="1"/>
  <c r="F85" i="29"/>
  <c r="F87" i="29" s="1"/>
  <c r="F93" i="29" s="1"/>
  <c r="D91" i="29"/>
  <c r="D93" i="29" s="1"/>
  <c r="C81" i="29"/>
  <c r="C90" i="29"/>
  <c r="C89" i="29"/>
  <c r="C87" i="29"/>
  <c r="N11" i="28"/>
  <c r="D8443" i="28"/>
  <c r="D8442" i="28"/>
  <c r="D8441" i="28"/>
  <c r="D8440" i="28"/>
  <c r="D8439" i="28"/>
  <c r="D8438" i="28"/>
  <c r="D8437" i="28"/>
  <c r="D8436" i="28"/>
  <c r="D8435" i="28"/>
  <c r="D8434" i="28"/>
  <c r="D8433" i="28"/>
  <c r="D8432" i="28"/>
  <c r="D8431" i="28"/>
  <c r="D8430" i="28"/>
  <c r="D8429" i="28"/>
  <c r="D8428" i="28"/>
  <c r="D8427" i="28"/>
  <c r="D8426" i="28"/>
  <c r="D8425" i="28"/>
  <c r="D8424" i="28"/>
  <c r="D8423" i="28"/>
  <c r="D8422" i="28"/>
  <c r="D8421" i="28"/>
  <c r="D8420" i="28"/>
  <c r="D8419" i="28"/>
  <c r="D8418" i="28"/>
  <c r="D8417" i="28"/>
  <c r="D8416" i="28"/>
  <c r="D8415" i="28"/>
  <c r="D8414" i="28"/>
  <c r="D8413" i="28"/>
  <c r="D8412" i="28"/>
  <c r="D8411" i="28"/>
  <c r="D8410" i="28"/>
  <c r="D8409" i="28"/>
  <c r="D8408" i="28"/>
  <c r="D8407" i="28"/>
  <c r="D8406" i="28"/>
  <c r="D8405" i="28"/>
  <c r="D8404" i="28"/>
  <c r="D8403" i="28"/>
  <c r="D8402" i="28"/>
  <c r="D8401" i="28"/>
  <c r="D8400" i="28"/>
  <c r="D8399" i="28"/>
  <c r="D8398" i="28"/>
  <c r="D8397" i="28"/>
  <c r="D8396" i="28"/>
  <c r="D8395" i="28"/>
  <c r="D8394" i="28"/>
  <c r="D8393" i="28"/>
  <c r="D8392" i="28"/>
  <c r="D8391" i="28"/>
  <c r="D8390" i="28"/>
  <c r="D8389" i="28"/>
  <c r="D8388" i="28"/>
  <c r="D8387" i="28"/>
  <c r="D8386" i="28"/>
  <c r="D8385" i="28"/>
  <c r="D8384" i="28"/>
  <c r="D8383" i="28"/>
  <c r="D8382" i="28"/>
  <c r="D8381" i="28"/>
  <c r="D8380" i="28"/>
  <c r="D8379" i="28"/>
  <c r="D8378" i="28"/>
  <c r="D8377" i="28"/>
  <c r="D8376" i="28"/>
  <c r="D8375" i="28"/>
  <c r="D8374" i="28"/>
  <c r="D8373" i="28"/>
  <c r="D8372" i="28"/>
  <c r="D8371" i="28"/>
  <c r="D8370" i="28"/>
  <c r="D8369" i="28"/>
  <c r="D8368" i="28"/>
  <c r="D8367" i="28"/>
  <c r="D8366" i="28"/>
  <c r="D8365" i="28"/>
  <c r="D8364" i="28"/>
  <c r="D8363" i="28"/>
  <c r="D8362" i="28"/>
  <c r="D8361" i="28"/>
  <c r="D8360" i="28"/>
  <c r="D8359" i="28"/>
  <c r="D8358" i="28"/>
  <c r="D8357" i="28"/>
  <c r="D8356" i="28"/>
  <c r="D8355" i="28"/>
  <c r="D8354" i="28"/>
  <c r="D8353" i="28"/>
  <c r="D8352" i="28"/>
  <c r="D8351" i="28"/>
  <c r="D8350" i="28"/>
  <c r="D8349" i="28"/>
  <c r="D8348" i="28"/>
  <c r="D8347" i="28"/>
  <c r="D8346" i="28"/>
  <c r="D8345" i="28"/>
  <c r="D8344" i="28"/>
  <c r="D8343" i="28"/>
  <c r="D8342" i="28"/>
  <c r="D8341" i="28"/>
  <c r="D8340" i="28"/>
  <c r="D8339" i="28"/>
  <c r="D8338" i="28"/>
  <c r="D8337" i="28"/>
  <c r="D8336" i="28"/>
  <c r="D8335" i="28"/>
  <c r="D8334" i="28"/>
  <c r="D8333" i="28"/>
  <c r="D8332" i="28"/>
  <c r="D8331" i="28"/>
  <c r="D8330" i="28"/>
  <c r="D8329" i="28"/>
  <c r="D8328" i="28"/>
  <c r="D8327" i="28"/>
  <c r="D8326" i="28"/>
  <c r="D8325" i="28"/>
  <c r="D8324" i="28"/>
  <c r="D8323" i="28"/>
  <c r="D8322" i="28"/>
  <c r="D8321" i="28"/>
  <c r="D8320" i="28"/>
  <c r="D8319" i="28"/>
  <c r="D8318" i="28"/>
  <c r="D8317" i="28"/>
  <c r="D8316" i="28"/>
  <c r="D8315" i="28"/>
  <c r="D8314" i="28"/>
  <c r="D8313" i="28"/>
  <c r="D8312" i="28"/>
  <c r="D8311" i="28"/>
  <c r="D8310" i="28"/>
  <c r="D8309" i="28"/>
  <c r="D8308" i="28"/>
  <c r="D8307" i="28"/>
  <c r="D8306" i="28"/>
  <c r="D8305" i="28"/>
  <c r="D8304" i="28"/>
  <c r="D8303" i="28"/>
  <c r="D8302" i="28"/>
  <c r="D8301" i="28"/>
  <c r="D8300" i="28"/>
  <c r="D8299" i="28"/>
  <c r="D8298" i="28"/>
  <c r="D8297" i="28"/>
  <c r="D8296" i="28"/>
  <c r="D8295" i="28"/>
  <c r="D8294" i="28"/>
  <c r="D8293" i="28"/>
  <c r="D8292" i="28"/>
  <c r="D8291" i="28"/>
  <c r="D8290" i="28"/>
  <c r="D8289" i="28"/>
  <c r="D8288" i="28"/>
  <c r="D8287" i="28"/>
  <c r="D8286" i="28"/>
  <c r="D8285" i="28"/>
  <c r="D8284" i="28"/>
  <c r="D8283" i="28"/>
  <c r="D8282" i="28"/>
  <c r="D8281" i="28"/>
  <c r="D8280" i="28"/>
  <c r="D8279" i="28"/>
  <c r="D8278" i="28"/>
  <c r="D8277" i="28"/>
  <c r="D8276" i="28"/>
  <c r="D8275" i="28"/>
  <c r="D8274" i="28"/>
  <c r="D8273" i="28"/>
  <c r="D8272" i="28"/>
  <c r="D8271" i="28"/>
  <c r="D8270" i="28"/>
  <c r="D8269" i="28"/>
  <c r="D8268" i="28"/>
  <c r="D8267" i="28"/>
  <c r="D8266" i="28"/>
  <c r="D8265" i="28"/>
  <c r="D8264" i="28"/>
  <c r="D8263" i="28"/>
  <c r="D8262" i="28"/>
  <c r="D8261" i="28"/>
  <c r="D8260" i="28"/>
  <c r="D8259" i="28"/>
  <c r="D8258" i="28"/>
  <c r="D8257" i="28"/>
  <c r="D8256" i="28"/>
  <c r="D8255" i="28"/>
  <c r="D8254" i="28"/>
  <c r="D8253" i="28"/>
  <c r="D8252" i="28"/>
  <c r="D8251" i="28"/>
  <c r="D8250" i="28"/>
  <c r="D8249" i="28"/>
  <c r="D8248" i="28"/>
  <c r="D8247" i="28"/>
  <c r="D8246" i="28"/>
  <c r="D8245" i="28"/>
  <c r="D8244" i="28"/>
  <c r="D8243" i="28"/>
  <c r="D8242" i="28"/>
  <c r="D8241" i="28"/>
  <c r="D8240" i="28"/>
  <c r="D8239" i="28"/>
  <c r="D8238" i="28"/>
  <c r="D8237" i="28"/>
  <c r="D8236" i="28"/>
  <c r="D8235" i="28"/>
  <c r="D8234" i="28"/>
  <c r="D8233" i="28"/>
  <c r="D8232" i="28"/>
  <c r="D8231" i="28"/>
  <c r="D8230" i="28"/>
  <c r="D8229" i="28"/>
  <c r="D8228" i="28"/>
  <c r="D8227" i="28"/>
  <c r="D8226" i="28"/>
  <c r="D8225" i="28"/>
  <c r="D8224" i="28"/>
  <c r="D8223" i="28"/>
  <c r="D8222" i="28"/>
  <c r="D8221" i="28"/>
  <c r="D8220" i="28"/>
  <c r="D8219" i="28"/>
  <c r="D8218" i="28"/>
  <c r="D8217" i="28"/>
  <c r="D8216" i="28"/>
  <c r="D8215" i="28"/>
  <c r="D8214" i="28"/>
  <c r="D8213" i="28"/>
  <c r="D8212" i="28"/>
  <c r="D8211" i="28"/>
  <c r="D8210" i="28"/>
  <c r="D8209" i="28"/>
  <c r="D8208" i="28"/>
  <c r="D8207" i="28"/>
  <c r="D8206" i="28"/>
  <c r="D8205" i="28"/>
  <c r="D8204" i="28"/>
  <c r="D8203" i="28"/>
  <c r="D8202" i="28"/>
  <c r="D8201" i="28"/>
  <c r="D8200" i="28"/>
  <c r="D8199" i="28"/>
  <c r="D8198" i="28"/>
  <c r="D8197" i="28"/>
  <c r="D8196" i="28"/>
  <c r="D8195" i="28"/>
  <c r="D8194" i="28"/>
  <c r="D8193" i="28"/>
  <c r="D8192" i="28"/>
  <c r="D8191" i="28"/>
  <c r="D8190" i="28"/>
  <c r="D8189" i="28"/>
  <c r="D8188" i="28"/>
  <c r="D8187" i="28"/>
  <c r="D8186" i="28"/>
  <c r="D8185" i="28"/>
  <c r="D8184" i="28"/>
  <c r="D8183" i="28"/>
  <c r="D8182" i="28"/>
  <c r="D8181" i="28"/>
  <c r="D8180" i="28"/>
  <c r="D8179" i="28"/>
  <c r="D8178" i="28"/>
  <c r="D8177" i="28"/>
  <c r="D8176" i="28"/>
  <c r="D8175" i="28"/>
  <c r="D8174" i="28"/>
  <c r="D8173" i="28"/>
  <c r="D8172" i="28"/>
  <c r="D8171" i="28"/>
  <c r="D8170" i="28"/>
  <c r="D8169" i="28"/>
  <c r="D8168" i="28"/>
  <c r="D8167" i="28"/>
  <c r="D8166" i="28"/>
  <c r="D8165" i="28"/>
  <c r="D8164" i="28"/>
  <c r="D8163" i="28"/>
  <c r="D8162" i="28"/>
  <c r="D8161" i="28"/>
  <c r="D8160" i="28"/>
  <c r="D8159" i="28"/>
  <c r="D8158" i="28"/>
  <c r="D8157" i="28"/>
  <c r="D8156" i="28"/>
  <c r="D8155" i="28"/>
  <c r="D8154" i="28"/>
  <c r="D8153" i="28"/>
  <c r="D8152" i="28"/>
  <c r="D8151" i="28"/>
  <c r="D8150" i="28"/>
  <c r="D8149" i="28"/>
  <c r="D8148" i="28"/>
  <c r="D8147" i="28"/>
  <c r="D8146" i="28"/>
  <c r="D8145" i="28"/>
  <c r="D8144" i="28"/>
  <c r="D8143" i="28"/>
  <c r="D8142" i="28"/>
  <c r="D8141" i="28"/>
  <c r="D8140" i="28"/>
  <c r="D8139" i="28"/>
  <c r="D8138" i="28"/>
  <c r="D8137" i="28"/>
  <c r="D8136" i="28"/>
  <c r="D8135" i="28"/>
  <c r="D8134" i="28"/>
  <c r="D8133" i="28"/>
  <c r="D8132" i="28"/>
  <c r="D8131" i="28"/>
  <c r="D8130" i="28"/>
  <c r="D8129" i="28"/>
  <c r="D8128" i="28"/>
  <c r="D8127" i="28"/>
  <c r="D8126" i="28"/>
  <c r="D8125" i="28"/>
  <c r="D8124" i="28"/>
  <c r="D8123" i="28"/>
  <c r="D8122" i="28"/>
  <c r="D8121" i="28"/>
  <c r="D8120" i="28"/>
  <c r="D8119" i="28"/>
  <c r="D8118" i="28"/>
  <c r="D8117" i="28"/>
  <c r="D8116" i="28"/>
  <c r="D8115" i="28"/>
  <c r="D8114" i="28"/>
  <c r="D8113" i="28"/>
  <c r="D8112" i="28"/>
  <c r="D8111" i="28"/>
  <c r="D8110" i="28"/>
  <c r="D8109" i="28"/>
  <c r="D8108" i="28"/>
  <c r="D8107" i="28"/>
  <c r="D8106" i="28"/>
  <c r="D8105" i="28"/>
  <c r="D8104" i="28"/>
  <c r="D8103" i="28"/>
  <c r="D8102" i="28"/>
  <c r="D8101" i="28"/>
  <c r="D8100" i="28"/>
  <c r="D8099" i="28"/>
  <c r="D8098" i="28"/>
  <c r="D8097" i="28"/>
  <c r="D8096" i="28"/>
  <c r="D8095" i="28"/>
  <c r="D8094" i="28"/>
  <c r="D8093" i="28"/>
  <c r="D8092" i="28"/>
  <c r="D8091" i="28"/>
  <c r="D8090" i="28"/>
  <c r="D8089" i="28"/>
  <c r="D8088" i="28"/>
  <c r="D8087" i="28"/>
  <c r="D8086" i="28"/>
  <c r="D8085" i="28"/>
  <c r="D8084" i="28"/>
  <c r="D8083" i="28"/>
  <c r="D8082" i="28"/>
  <c r="D8081" i="28"/>
  <c r="D8080" i="28"/>
  <c r="D8079" i="28"/>
  <c r="D8078" i="28"/>
  <c r="D8077" i="28"/>
  <c r="D8076" i="28"/>
  <c r="D8075" i="28"/>
  <c r="D8074" i="28"/>
  <c r="D8073" i="28"/>
  <c r="D8072" i="28"/>
  <c r="D8071" i="28"/>
  <c r="D8070" i="28"/>
  <c r="D8069" i="28"/>
  <c r="D8068" i="28"/>
  <c r="D8067" i="28"/>
  <c r="D8066" i="28"/>
  <c r="D8065" i="28"/>
  <c r="D8064" i="28"/>
  <c r="D8063" i="28"/>
  <c r="D8062" i="28"/>
  <c r="D8061" i="28"/>
  <c r="D8060" i="28"/>
  <c r="D8059" i="28"/>
  <c r="D8058" i="28"/>
  <c r="D8057" i="28"/>
  <c r="D8056" i="28"/>
  <c r="D8055" i="28"/>
  <c r="D8054" i="28"/>
  <c r="D8053" i="28"/>
  <c r="D8052" i="28"/>
  <c r="D8051" i="28"/>
  <c r="D8050" i="28"/>
  <c r="D8049" i="28"/>
  <c r="D8048" i="28"/>
  <c r="D8047" i="28"/>
  <c r="D8046" i="28"/>
  <c r="D8045" i="28"/>
  <c r="D8044" i="28"/>
  <c r="D8043" i="28"/>
  <c r="D8042" i="28"/>
  <c r="D8041" i="28"/>
  <c r="D8040" i="28"/>
  <c r="D8039" i="28"/>
  <c r="D8038" i="28"/>
  <c r="D8037" i="28"/>
  <c r="D8036" i="28"/>
  <c r="D8035" i="28"/>
  <c r="D8034" i="28"/>
  <c r="D8033" i="28"/>
  <c r="D8032" i="28"/>
  <c r="D8031" i="28"/>
  <c r="D8030" i="28"/>
  <c r="D8029" i="28"/>
  <c r="D8028" i="28"/>
  <c r="D8027" i="28"/>
  <c r="D8026" i="28"/>
  <c r="D8025" i="28"/>
  <c r="D8024" i="28"/>
  <c r="D8023" i="28"/>
  <c r="D8022" i="28"/>
  <c r="D8021" i="28"/>
  <c r="D8020" i="28"/>
  <c r="D8019" i="28"/>
  <c r="D8018" i="28"/>
  <c r="D8017" i="28"/>
  <c r="D8016" i="28"/>
  <c r="D8015" i="28"/>
  <c r="D8014" i="28"/>
  <c r="D8013" i="28"/>
  <c r="D8012" i="28"/>
  <c r="D8011" i="28"/>
  <c r="D8010" i="28"/>
  <c r="D8009" i="28"/>
  <c r="D8008" i="28"/>
  <c r="D8007" i="28"/>
  <c r="D8006" i="28"/>
  <c r="D8005" i="28"/>
  <c r="D8004" i="28"/>
  <c r="D8003" i="28"/>
  <c r="D8002" i="28"/>
  <c r="D8001" i="28"/>
  <c r="D8000" i="28"/>
  <c r="D7999" i="28"/>
  <c r="D7998" i="28"/>
  <c r="D7997" i="28"/>
  <c r="D7996" i="28"/>
  <c r="D7995" i="28"/>
  <c r="D7994" i="28"/>
  <c r="D7993" i="28"/>
  <c r="D7992" i="28"/>
  <c r="D7991" i="28"/>
  <c r="D7990" i="28"/>
  <c r="D7989" i="28"/>
  <c r="D7988" i="28"/>
  <c r="D7987" i="28"/>
  <c r="D7986" i="28"/>
  <c r="D7985" i="28"/>
  <c r="D7984" i="28"/>
  <c r="D7983" i="28"/>
  <c r="D7982" i="28"/>
  <c r="D7981" i="28"/>
  <c r="D7980" i="28"/>
  <c r="D7979" i="28"/>
  <c r="D7978" i="28"/>
  <c r="D7977" i="28"/>
  <c r="D7976" i="28"/>
  <c r="D7975" i="28"/>
  <c r="D7974" i="28"/>
  <c r="D7973" i="28"/>
  <c r="D7972" i="28"/>
  <c r="D7971" i="28"/>
  <c r="D7970" i="28"/>
  <c r="D7969" i="28"/>
  <c r="D7968" i="28"/>
  <c r="D7967" i="28"/>
  <c r="D7966" i="28"/>
  <c r="D7965" i="28"/>
  <c r="D7964" i="28"/>
  <c r="D7963" i="28"/>
  <c r="D7962" i="28"/>
  <c r="D7961" i="28"/>
  <c r="D7960" i="28"/>
  <c r="D7959" i="28"/>
  <c r="D7958" i="28"/>
  <c r="D7957" i="28"/>
  <c r="D7956" i="28"/>
  <c r="D7955" i="28"/>
  <c r="D7954" i="28"/>
  <c r="D7953" i="28"/>
  <c r="D7952" i="28"/>
  <c r="D7951" i="28"/>
  <c r="D7950" i="28"/>
  <c r="D7949" i="28"/>
  <c r="D7948" i="28"/>
  <c r="D7947" i="28"/>
  <c r="D7946" i="28"/>
  <c r="D7945" i="28"/>
  <c r="D7944" i="28"/>
  <c r="D7943" i="28"/>
  <c r="D7942" i="28"/>
  <c r="D7941" i="28"/>
  <c r="D7940" i="28"/>
  <c r="D7939" i="28"/>
  <c r="D7938" i="28"/>
  <c r="D7937" i="28"/>
  <c r="D7936" i="28"/>
  <c r="D7935" i="28"/>
  <c r="D7934" i="28"/>
  <c r="D7933" i="28"/>
  <c r="D7932" i="28"/>
  <c r="D7931" i="28"/>
  <c r="D7930" i="28"/>
  <c r="D7929" i="28"/>
  <c r="D7928" i="28"/>
  <c r="D7927" i="28"/>
  <c r="D7926" i="28"/>
  <c r="D7925" i="28"/>
  <c r="D7924" i="28"/>
  <c r="D7923" i="28"/>
  <c r="D7922" i="28"/>
  <c r="D7921" i="28"/>
  <c r="D7920" i="28"/>
  <c r="D7919" i="28"/>
  <c r="D7918" i="28"/>
  <c r="D7917" i="28"/>
  <c r="D7916" i="28"/>
  <c r="D7915" i="28"/>
  <c r="D7914" i="28"/>
  <c r="D7913" i="28"/>
  <c r="D7912" i="28"/>
  <c r="D7911" i="28"/>
  <c r="D7910" i="28"/>
  <c r="D7909" i="28"/>
  <c r="D7908" i="28"/>
  <c r="D7907" i="28"/>
  <c r="D7906" i="28"/>
  <c r="D7905" i="28"/>
  <c r="D7904" i="28"/>
  <c r="D7903" i="28"/>
  <c r="D7902" i="28"/>
  <c r="D7901" i="28"/>
  <c r="D7900" i="28"/>
  <c r="D7899" i="28"/>
  <c r="D7898" i="28"/>
  <c r="D7897" i="28"/>
  <c r="D7896" i="28"/>
  <c r="D7895" i="28"/>
  <c r="D7894" i="28"/>
  <c r="D7893" i="28"/>
  <c r="D7892" i="28"/>
  <c r="D7891" i="28"/>
  <c r="D7890" i="28"/>
  <c r="D7889" i="28"/>
  <c r="D7888" i="28"/>
  <c r="D7887" i="28"/>
  <c r="D7886" i="28"/>
  <c r="D7885" i="28"/>
  <c r="D7884" i="28"/>
  <c r="D7883" i="28"/>
  <c r="D7882" i="28"/>
  <c r="D7881" i="28"/>
  <c r="D7880" i="28"/>
  <c r="D7879" i="28"/>
  <c r="D7878" i="28"/>
  <c r="D7877" i="28"/>
  <c r="D7876" i="28"/>
  <c r="D7875" i="28"/>
  <c r="D7874" i="28"/>
  <c r="D7873" i="28"/>
  <c r="D7872" i="28"/>
  <c r="D7871" i="28"/>
  <c r="D7870" i="28"/>
  <c r="D7869" i="28"/>
  <c r="D7868" i="28"/>
  <c r="D7867" i="28"/>
  <c r="D7866" i="28"/>
  <c r="D7865" i="28"/>
  <c r="D7864" i="28"/>
  <c r="D7863" i="28"/>
  <c r="D7862" i="28"/>
  <c r="D7861" i="28"/>
  <c r="D7860" i="28"/>
  <c r="D7859" i="28"/>
  <c r="D7858" i="28"/>
  <c r="D7857" i="28"/>
  <c r="D7856" i="28"/>
  <c r="D7855" i="28"/>
  <c r="D7854" i="28"/>
  <c r="D7853" i="28"/>
  <c r="D7852" i="28"/>
  <c r="D7851" i="28"/>
  <c r="D7850" i="28"/>
  <c r="D7849" i="28"/>
  <c r="D7848" i="28"/>
  <c r="D7847" i="28"/>
  <c r="D7846" i="28"/>
  <c r="D7845" i="28"/>
  <c r="D7844" i="28"/>
  <c r="D7843" i="28"/>
  <c r="D7842" i="28"/>
  <c r="D7841" i="28"/>
  <c r="D7840" i="28"/>
  <c r="D7839" i="28"/>
  <c r="D7838" i="28"/>
  <c r="D7837" i="28"/>
  <c r="D7836" i="28"/>
  <c r="D7835" i="28"/>
  <c r="D7834" i="28"/>
  <c r="D7833" i="28"/>
  <c r="D7832" i="28"/>
  <c r="D7831" i="28"/>
  <c r="D7830" i="28"/>
  <c r="D7829" i="28"/>
  <c r="D7828" i="28"/>
  <c r="D7827" i="28"/>
  <c r="D7826" i="28"/>
  <c r="D7825" i="28"/>
  <c r="D7824" i="28"/>
  <c r="D7823" i="28"/>
  <c r="D7822" i="28"/>
  <c r="D7821" i="28"/>
  <c r="D7820" i="28"/>
  <c r="D7819" i="28"/>
  <c r="D7818" i="28"/>
  <c r="D7817" i="28"/>
  <c r="D7816" i="28"/>
  <c r="D7815" i="28"/>
  <c r="D7814" i="28"/>
  <c r="D7813" i="28"/>
  <c r="D7812" i="28"/>
  <c r="D7811" i="28"/>
  <c r="D7810" i="28"/>
  <c r="D7809" i="28"/>
  <c r="D7808" i="28"/>
  <c r="D7807" i="28"/>
  <c r="D7806" i="28"/>
  <c r="D7805" i="28"/>
  <c r="D7804" i="28"/>
  <c r="D7803" i="28"/>
  <c r="D7802" i="28"/>
  <c r="D7801" i="28"/>
  <c r="D7800" i="28"/>
  <c r="D7799" i="28"/>
  <c r="D7798" i="28"/>
  <c r="D7797" i="28"/>
  <c r="D7796" i="28"/>
  <c r="D7795" i="28"/>
  <c r="D7794" i="28"/>
  <c r="D7793" i="28"/>
  <c r="D7792" i="28"/>
  <c r="D7791" i="28"/>
  <c r="D7790" i="28"/>
  <c r="D7789" i="28"/>
  <c r="D7788" i="28"/>
  <c r="D7787" i="28"/>
  <c r="D7786" i="28"/>
  <c r="D7785" i="28"/>
  <c r="D7784" i="28"/>
  <c r="D7783" i="28"/>
  <c r="D7782" i="28"/>
  <c r="D7781" i="28"/>
  <c r="D7780" i="28"/>
  <c r="D7779" i="28"/>
  <c r="D7778" i="28"/>
  <c r="D7777" i="28"/>
  <c r="D7776" i="28"/>
  <c r="D7775" i="28"/>
  <c r="D7774" i="28"/>
  <c r="D7773" i="28"/>
  <c r="D7772" i="28"/>
  <c r="D7771" i="28"/>
  <c r="D7770" i="28"/>
  <c r="D7769" i="28"/>
  <c r="D7768" i="28"/>
  <c r="D7767" i="28"/>
  <c r="D7766" i="28"/>
  <c r="D7765" i="28"/>
  <c r="D7764" i="28"/>
  <c r="D7763" i="28"/>
  <c r="D7762" i="28"/>
  <c r="D7761" i="28"/>
  <c r="D7760" i="28"/>
  <c r="D7759" i="28"/>
  <c r="D7758" i="28"/>
  <c r="D7757" i="28"/>
  <c r="D7756" i="28"/>
  <c r="D7755" i="28"/>
  <c r="D7754" i="28"/>
  <c r="D7753" i="28"/>
  <c r="D7752" i="28"/>
  <c r="D7751" i="28"/>
  <c r="D7750" i="28"/>
  <c r="D7749" i="28"/>
  <c r="D7748" i="28"/>
  <c r="D7747" i="28"/>
  <c r="D7746" i="28"/>
  <c r="D7745" i="28"/>
  <c r="D7744" i="28"/>
  <c r="D7743" i="28"/>
  <c r="D7742" i="28"/>
  <c r="D7741" i="28"/>
  <c r="D7740" i="28"/>
  <c r="D7739" i="28"/>
  <c r="D7738" i="28"/>
  <c r="D7737" i="28"/>
  <c r="D7736" i="28"/>
  <c r="D7735" i="28"/>
  <c r="D7734" i="28"/>
  <c r="D7733" i="28"/>
  <c r="D7732" i="28"/>
  <c r="D7731" i="28"/>
  <c r="D7730" i="28"/>
  <c r="D7729" i="28"/>
  <c r="D7728" i="28"/>
  <c r="D7727" i="28"/>
  <c r="D7726" i="28"/>
  <c r="D7725" i="28"/>
  <c r="D7724" i="28"/>
  <c r="D7723" i="28"/>
  <c r="D7722" i="28"/>
  <c r="D7721" i="28"/>
  <c r="D7720" i="28"/>
  <c r="D7719" i="28"/>
  <c r="D7718" i="28"/>
  <c r="D7717" i="28"/>
  <c r="D7716" i="28"/>
  <c r="D7715" i="28"/>
  <c r="D7714" i="28"/>
  <c r="D7713" i="28"/>
  <c r="D7712" i="28"/>
  <c r="D7711" i="28"/>
  <c r="D7710" i="28"/>
  <c r="D7709" i="28"/>
  <c r="D7708" i="28"/>
  <c r="D7707" i="28"/>
  <c r="D7706" i="28"/>
  <c r="D7705" i="28"/>
  <c r="D7704" i="28"/>
  <c r="D7703" i="28"/>
  <c r="D7702" i="28"/>
  <c r="D7701" i="28"/>
  <c r="D7700" i="28"/>
  <c r="D7699" i="28"/>
  <c r="D7698" i="28"/>
  <c r="D7697" i="28"/>
  <c r="D7696" i="28"/>
  <c r="D7695" i="28"/>
  <c r="D7694" i="28"/>
  <c r="D7693" i="28"/>
  <c r="D7692" i="28"/>
  <c r="D7691" i="28"/>
  <c r="D7690" i="28"/>
  <c r="D7689" i="28"/>
  <c r="D7688" i="28"/>
  <c r="D7687" i="28"/>
  <c r="D7686" i="28"/>
  <c r="D7685" i="28"/>
  <c r="D7684" i="28"/>
  <c r="D7683" i="28"/>
  <c r="D7682" i="28"/>
  <c r="D7681" i="28"/>
  <c r="D7680" i="28"/>
  <c r="D7679" i="28"/>
  <c r="D7678" i="28"/>
  <c r="D7677" i="28"/>
  <c r="D7676" i="28"/>
  <c r="D7675" i="28"/>
  <c r="D7674" i="28"/>
  <c r="D7673" i="28"/>
  <c r="D7672" i="28"/>
  <c r="D7671" i="28"/>
  <c r="D7670" i="28"/>
  <c r="D7669" i="28"/>
  <c r="D7668" i="28"/>
  <c r="D7667" i="28"/>
  <c r="D7666" i="28"/>
  <c r="D7665" i="28"/>
  <c r="D7664" i="28"/>
  <c r="D7663" i="28"/>
  <c r="D7662" i="28"/>
  <c r="D7661" i="28"/>
  <c r="D7660" i="28"/>
  <c r="D7659" i="28"/>
  <c r="D7658" i="28"/>
  <c r="D7657" i="28"/>
  <c r="D7656" i="28"/>
  <c r="D7655" i="28"/>
  <c r="D7654" i="28"/>
  <c r="D7653" i="28"/>
  <c r="D7652" i="28"/>
  <c r="D7651" i="28"/>
  <c r="D7650" i="28"/>
  <c r="D7649" i="28"/>
  <c r="D7648" i="28"/>
  <c r="D7647" i="28"/>
  <c r="D7646" i="28"/>
  <c r="D7645" i="28"/>
  <c r="D7644" i="28"/>
  <c r="D7643" i="28"/>
  <c r="D7642" i="28"/>
  <c r="D7641" i="28"/>
  <c r="D7640" i="28"/>
  <c r="D7639" i="28"/>
  <c r="D7638" i="28"/>
  <c r="D7637" i="28"/>
  <c r="D7636" i="28"/>
  <c r="D7635" i="28"/>
  <c r="D7634" i="28"/>
  <c r="D7633" i="28"/>
  <c r="D7632" i="28"/>
  <c r="D7631" i="28"/>
  <c r="D7630" i="28"/>
  <c r="D7629" i="28"/>
  <c r="D7628" i="28"/>
  <c r="D7627" i="28"/>
  <c r="D7626" i="28"/>
  <c r="D7625" i="28"/>
  <c r="D7624" i="28"/>
  <c r="D7623" i="28"/>
  <c r="D7622" i="28"/>
  <c r="D7621" i="28"/>
  <c r="D7620" i="28"/>
  <c r="D7619" i="28"/>
  <c r="D7618" i="28"/>
  <c r="D7617" i="28"/>
  <c r="D7616" i="28"/>
  <c r="D7615" i="28"/>
  <c r="D7614" i="28"/>
  <c r="D7613" i="28"/>
  <c r="D7612" i="28"/>
  <c r="D7611" i="28"/>
  <c r="D7610" i="28"/>
  <c r="D7609" i="28"/>
  <c r="D7608" i="28"/>
  <c r="D7607" i="28"/>
  <c r="D7606" i="28"/>
  <c r="D7605" i="28"/>
  <c r="D7604" i="28"/>
  <c r="D7603" i="28"/>
  <c r="D7602" i="28"/>
  <c r="D7601" i="28"/>
  <c r="D7600" i="28"/>
  <c r="D7599" i="28"/>
  <c r="D7598" i="28"/>
  <c r="D7597" i="28"/>
  <c r="D7596" i="28"/>
  <c r="D7595" i="28"/>
  <c r="D7594" i="28"/>
  <c r="D7593" i="28"/>
  <c r="D7592" i="28"/>
  <c r="D7591" i="28"/>
  <c r="D7590" i="28"/>
  <c r="D7589" i="28"/>
  <c r="D7588" i="28"/>
  <c r="D7587" i="28"/>
  <c r="D7586" i="28"/>
  <c r="D7585" i="28"/>
  <c r="D7584" i="28"/>
  <c r="D7583" i="28"/>
  <c r="D7582" i="28"/>
  <c r="D7581" i="28"/>
  <c r="D7580" i="28"/>
  <c r="D7579" i="28"/>
  <c r="D7578" i="28"/>
  <c r="D7577" i="28"/>
  <c r="D7576" i="28"/>
  <c r="D7575" i="28"/>
  <c r="D7574" i="28"/>
  <c r="D7573" i="28"/>
  <c r="D7572" i="28"/>
  <c r="D7571" i="28"/>
  <c r="D7570" i="28"/>
  <c r="D7569" i="28"/>
  <c r="D7568" i="28"/>
  <c r="D7567" i="28"/>
  <c r="D7566" i="28"/>
  <c r="D7565" i="28"/>
  <c r="D7564" i="28"/>
  <c r="D7563" i="28"/>
  <c r="D7562" i="28"/>
  <c r="D7561" i="28"/>
  <c r="D7560" i="28"/>
  <c r="D7559" i="28"/>
  <c r="D7558" i="28"/>
  <c r="D7557" i="28"/>
  <c r="D7556" i="28"/>
  <c r="D7555" i="28"/>
  <c r="D7554" i="28"/>
  <c r="D7553" i="28"/>
  <c r="D7552" i="28"/>
  <c r="D7551" i="28"/>
  <c r="D7550" i="28"/>
  <c r="D7549" i="28"/>
  <c r="D7548" i="28"/>
  <c r="D7547" i="28"/>
  <c r="D7546" i="28"/>
  <c r="D7545" i="28"/>
  <c r="D7544" i="28"/>
  <c r="D7543" i="28"/>
  <c r="D7542" i="28"/>
  <c r="D7541" i="28"/>
  <c r="D7540" i="28"/>
  <c r="D7539" i="28"/>
  <c r="D7538" i="28"/>
  <c r="D7537" i="28"/>
  <c r="D7536" i="28"/>
  <c r="D7535" i="28"/>
  <c r="D7534" i="28"/>
  <c r="D7533" i="28"/>
  <c r="D7532" i="28"/>
  <c r="D7531" i="28"/>
  <c r="D7530" i="28"/>
  <c r="D7529" i="28"/>
  <c r="D7528" i="28"/>
  <c r="D7527" i="28"/>
  <c r="D7526" i="28"/>
  <c r="D7525" i="28"/>
  <c r="D7524" i="28"/>
  <c r="D7523" i="28"/>
  <c r="D7522" i="28"/>
  <c r="D7521" i="28"/>
  <c r="D7520" i="28"/>
  <c r="D7519" i="28"/>
  <c r="D7518" i="28"/>
  <c r="D7517" i="28"/>
  <c r="D7516" i="28"/>
  <c r="D7515" i="28"/>
  <c r="D7514" i="28"/>
  <c r="D7513" i="28"/>
  <c r="D7512" i="28"/>
  <c r="D7511" i="28"/>
  <c r="D7510" i="28"/>
  <c r="D7509" i="28"/>
  <c r="D7508" i="28"/>
  <c r="D7507" i="28"/>
  <c r="D7506" i="28"/>
  <c r="D7505" i="28"/>
  <c r="D7504" i="28"/>
  <c r="D7503" i="28"/>
  <c r="D7502" i="28"/>
  <c r="D7501" i="28"/>
  <c r="D7500" i="28"/>
  <c r="D7499" i="28"/>
  <c r="D7498" i="28"/>
  <c r="D7497" i="28"/>
  <c r="D7496" i="28"/>
  <c r="D7495" i="28"/>
  <c r="D7494" i="28"/>
  <c r="D7493" i="28"/>
  <c r="D7492" i="28"/>
  <c r="D7491" i="28"/>
  <c r="D7490" i="28"/>
  <c r="D7489" i="28"/>
  <c r="D7488" i="28"/>
  <c r="D7487" i="28"/>
  <c r="D7486" i="28"/>
  <c r="D7485" i="28"/>
  <c r="D7484" i="28"/>
  <c r="D7483" i="28"/>
  <c r="D7482" i="28"/>
  <c r="D7481" i="28"/>
  <c r="D7480" i="28"/>
  <c r="D7479" i="28"/>
  <c r="D7478" i="28"/>
  <c r="D7477" i="28"/>
  <c r="D7476" i="28"/>
  <c r="D7475" i="28"/>
  <c r="D7474" i="28"/>
  <c r="D7473" i="28"/>
  <c r="D7472" i="28"/>
  <c r="D7471" i="28"/>
  <c r="D7470" i="28"/>
  <c r="D7469" i="28"/>
  <c r="D7468" i="28"/>
  <c r="D7467" i="28"/>
  <c r="D7466" i="28"/>
  <c r="D7465" i="28"/>
  <c r="D7464" i="28"/>
  <c r="D7463" i="28"/>
  <c r="D7462" i="28"/>
  <c r="D7461" i="28"/>
  <c r="D7460" i="28"/>
  <c r="D7459" i="28"/>
  <c r="D7458" i="28"/>
  <c r="D7457" i="28"/>
  <c r="D7456" i="28"/>
  <c r="D7455" i="28"/>
  <c r="D7454" i="28"/>
  <c r="D7453" i="28"/>
  <c r="D7452" i="28"/>
  <c r="D7451" i="28"/>
  <c r="D7450" i="28"/>
  <c r="D7449" i="28"/>
  <c r="D7448" i="28"/>
  <c r="D7447" i="28"/>
  <c r="D7446" i="28"/>
  <c r="D7445" i="28"/>
  <c r="D7444" i="28"/>
  <c r="D7443" i="28"/>
  <c r="D7442" i="28"/>
  <c r="D7441" i="28"/>
  <c r="D7440" i="28"/>
  <c r="D7439" i="28"/>
  <c r="D7438" i="28"/>
  <c r="D7437" i="28"/>
  <c r="D7436" i="28"/>
  <c r="D7435" i="28"/>
  <c r="D7434" i="28"/>
  <c r="D7433" i="28"/>
  <c r="D7432" i="28"/>
  <c r="D7431" i="28"/>
  <c r="D7430" i="28"/>
  <c r="D7429" i="28"/>
  <c r="D7428" i="28"/>
  <c r="D7427" i="28"/>
  <c r="D7426" i="28"/>
  <c r="D7425" i="28"/>
  <c r="D7424" i="28"/>
  <c r="D7423" i="28"/>
  <c r="D7422" i="28"/>
  <c r="D7421" i="28"/>
  <c r="D7420" i="28"/>
  <c r="D7419" i="28"/>
  <c r="D7418" i="28"/>
  <c r="D7417" i="28"/>
  <c r="D7416" i="28"/>
  <c r="D7415" i="28"/>
  <c r="D7414" i="28"/>
  <c r="D7413" i="28"/>
  <c r="D7412" i="28"/>
  <c r="D7411" i="28"/>
  <c r="D7410" i="28"/>
  <c r="D7409" i="28"/>
  <c r="D7408" i="28"/>
  <c r="D7407" i="28"/>
  <c r="D7406" i="28"/>
  <c r="D7405" i="28"/>
  <c r="D7404" i="28"/>
  <c r="D7403" i="28"/>
  <c r="D7402" i="28"/>
  <c r="D7401" i="28"/>
  <c r="D7400" i="28"/>
  <c r="D7399" i="28"/>
  <c r="D7398" i="28"/>
  <c r="D7397" i="28"/>
  <c r="D7396" i="28"/>
  <c r="D7395" i="28"/>
  <c r="D7394" i="28"/>
  <c r="D7393" i="28"/>
  <c r="D7392" i="28"/>
  <c r="D7391" i="28"/>
  <c r="D7390" i="28"/>
  <c r="D7389" i="28"/>
  <c r="D7388" i="28"/>
  <c r="D7387" i="28"/>
  <c r="D7386" i="28"/>
  <c r="D7385" i="28"/>
  <c r="D7384" i="28"/>
  <c r="D7383" i="28"/>
  <c r="D7382" i="28"/>
  <c r="D7381" i="28"/>
  <c r="D7380" i="28"/>
  <c r="D7379" i="28"/>
  <c r="D7378" i="28"/>
  <c r="D7377" i="28"/>
  <c r="D7376" i="28"/>
  <c r="D7375" i="28"/>
  <c r="D7374" i="28"/>
  <c r="D7373" i="28"/>
  <c r="D7372" i="28"/>
  <c r="D7371" i="28"/>
  <c r="D7370" i="28"/>
  <c r="D7369" i="28"/>
  <c r="D7368" i="28"/>
  <c r="D7367" i="28"/>
  <c r="D7366" i="28"/>
  <c r="D7365" i="28"/>
  <c r="D7364" i="28"/>
  <c r="D7363" i="28"/>
  <c r="D7362" i="28"/>
  <c r="D7361" i="28"/>
  <c r="D7360" i="28"/>
  <c r="D7359" i="28"/>
  <c r="D7358" i="28"/>
  <c r="D7357" i="28"/>
  <c r="D7356" i="28"/>
  <c r="D7355" i="28"/>
  <c r="D7354" i="28"/>
  <c r="D7353" i="28"/>
  <c r="D7352" i="28"/>
  <c r="D7351" i="28"/>
  <c r="D7350" i="28"/>
  <c r="D7349" i="28"/>
  <c r="D7348" i="28"/>
  <c r="D7347" i="28"/>
  <c r="D7346" i="28"/>
  <c r="D7345" i="28"/>
  <c r="D7344" i="28"/>
  <c r="D7343" i="28"/>
  <c r="D7342" i="28"/>
  <c r="D7341" i="28"/>
  <c r="D7340" i="28"/>
  <c r="D7339" i="28"/>
  <c r="D7338" i="28"/>
  <c r="D7337" i="28"/>
  <c r="D7336" i="28"/>
  <c r="D7335" i="28"/>
  <c r="D7334" i="28"/>
  <c r="D7333" i="28"/>
  <c r="D7332" i="28"/>
  <c r="D7331" i="28"/>
  <c r="D7330" i="28"/>
  <c r="D7329" i="28"/>
  <c r="D7328" i="28"/>
  <c r="D7327" i="28"/>
  <c r="D7326" i="28"/>
  <c r="D7325" i="28"/>
  <c r="D7324" i="28"/>
  <c r="D7323" i="28"/>
  <c r="D7322" i="28"/>
  <c r="D7321" i="28"/>
  <c r="D7320" i="28"/>
  <c r="D7319" i="28"/>
  <c r="D7318" i="28"/>
  <c r="D7317" i="28"/>
  <c r="D7316" i="28"/>
  <c r="D7315" i="28"/>
  <c r="D7314" i="28"/>
  <c r="D7313" i="28"/>
  <c r="D7312" i="28"/>
  <c r="D7311" i="28"/>
  <c r="D7310" i="28"/>
  <c r="D7309" i="28"/>
  <c r="D7308" i="28"/>
  <c r="D7307" i="28"/>
  <c r="D7306" i="28"/>
  <c r="D7305" i="28"/>
  <c r="D7304" i="28"/>
  <c r="D7303" i="28"/>
  <c r="D7302" i="28"/>
  <c r="D7301" i="28"/>
  <c r="D7300" i="28"/>
  <c r="D7299" i="28"/>
  <c r="D7298" i="28"/>
  <c r="D7297" i="28"/>
  <c r="D7296" i="28"/>
  <c r="D7295" i="28"/>
  <c r="D7294" i="28"/>
  <c r="D7293" i="28"/>
  <c r="D7292" i="28"/>
  <c r="D7291" i="28"/>
  <c r="D7290" i="28"/>
  <c r="D7289" i="28"/>
  <c r="D7288" i="28"/>
  <c r="D7287" i="28"/>
  <c r="D7286" i="28"/>
  <c r="D7285" i="28"/>
  <c r="D7284" i="28"/>
  <c r="D7283" i="28"/>
  <c r="D7282" i="28"/>
  <c r="D7281" i="28"/>
  <c r="D7280" i="28"/>
  <c r="D7279" i="28"/>
  <c r="D7278" i="28"/>
  <c r="D7277" i="28"/>
  <c r="D7276" i="28"/>
  <c r="D7275" i="28"/>
  <c r="D7274" i="28"/>
  <c r="D7273" i="28"/>
  <c r="D7272" i="28"/>
  <c r="D7271" i="28"/>
  <c r="D7270" i="28"/>
  <c r="D7269" i="28"/>
  <c r="D7268" i="28"/>
  <c r="D7267" i="28"/>
  <c r="D7266" i="28"/>
  <c r="D7265" i="28"/>
  <c r="D7264" i="28"/>
  <c r="D7263" i="28"/>
  <c r="D7262" i="28"/>
  <c r="D7261" i="28"/>
  <c r="D7260" i="28"/>
  <c r="D7259" i="28"/>
  <c r="D7258" i="28"/>
  <c r="D7257" i="28"/>
  <c r="D7256" i="28"/>
  <c r="D7255" i="28"/>
  <c r="D7254" i="28"/>
  <c r="D7253" i="28"/>
  <c r="D7252" i="28"/>
  <c r="D7251" i="28"/>
  <c r="D7250" i="28"/>
  <c r="D7249" i="28"/>
  <c r="D7248" i="28"/>
  <c r="D7247" i="28"/>
  <c r="D7246" i="28"/>
  <c r="D7245" i="28"/>
  <c r="D7244" i="28"/>
  <c r="D7243" i="28"/>
  <c r="D7242" i="28"/>
  <c r="D7241" i="28"/>
  <c r="D7240" i="28"/>
  <c r="D7239" i="28"/>
  <c r="D7238" i="28"/>
  <c r="D7237" i="28"/>
  <c r="D7236" i="28"/>
  <c r="D7235" i="28"/>
  <c r="D7234" i="28"/>
  <c r="D7233" i="28"/>
  <c r="D7232" i="28"/>
  <c r="D7231" i="28"/>
  <c r="D7230" i="28"/>
  <c r="D7229" i="28"/>
  <c r="D7228" i="28"/>
  <c r="D7227" i="28"/>
  <c r="D7226" i="28"/>
  <c r="D7225" i="28"/>
  <c r="D7224" i="28"/>
  <c r="D7223" i="28"/>
  <c r="D7222" i="28"/>
  <c r="D7221" i="28"/>
  <c r="D7220" i="28"/>
  <c r="D7219" i="28"/>
  <c r="D7218" i="28"/>
  <c r="D7217" i="28"/>
  <c r="D7216" i="28"/>
  <c r="D7215" i="28"/>
  <c r="D7214" i="28"/>
  <c r="D7213" i="28"/>
  <c r="D7212" i="28"/>
  <c r="D7211" i="28"/>
  <c r="D7210" i="28"/>
  <c r="D7209" i="28"/>
  <c r="D7208" i="28"/>
  <c r="D7207" i="28"/>
  <c r="D7206" i="28"/>
  <c r="D7205" i="28"/>
  <c r="D7204" i="28"/>
  <c r="D7203" i="28"/>
  <c r="D7202" i="28"/>
  <c r="D7201" i="28"/>
  <c r="D7200" i="28"/>
  <c r="D7199" i="28"/>
  <c r="D7198" i="28"/>
  <c r="D7197" i="28"/>
  <c r="D7196" i="28"/>
  <c r="D7195" i="28"/>
  <c r="D7194" i="28"/>
  <c r="D7193" i="28"/>
  <c r="D7192" i="28"/>
  <c r="D7191" i="28"/>
  <c r="D7190" i="28"/>
  <c r="D7189" i="28"/>
  <c r="D7188" i="28"/>
  <c r="D7187" i="28"/>
  <c r="D7186" i="28"/>
  <c r="D7185" i="28"/>
  <c r="D7184" i="28"/>
  <c r="D7183" i="28"/>
  <c r="D7182" i="28"/>
  <c r="D7181" i="28"/>
  <c r="D7180" i="28"/>
  <c r="D7179" i="28"/>
  <c r="D7178" i="28"/>
  <c r="D7177" i="28"/>
  <c r="D7176" i="28"/>
  <c r="D7175" i="28"/>
  <c r="D7174" i="28"/>
  <c r="D7173" i="28"/>
  <c r="D7172" i="28"/>
  <c r="D7171" i="28"/>
  <c r="D7170" i="28"/>
  <c r="D7169" i="28"/>
  <c r="D7168" i="28"/>
  <c r="D7167" i="28"/>
  <c r="D7166" i="28"/>
  <c r="D7165" i="28"/>
  <c r="D7164" i="28"/>
  <c r="D7163" i="28"/>
  <c r="D7162" i="28"/>
  <c r="D7161" i="28"/>
  <c r="D7160" i="28"/>
  <c r="D7159" i="28"/>
  <c r="D7158" i="28"/>
  <c r="D7157" i="28"/>
  <c r="D7156" i="28"/>
  <c r="D7155" i="28"/>
  <c r="D7154" i="28"/>
  <c r="D7153" i="28"/>
  <c r="D7152" i="28"/>
  <c r="D7151" i="28"/>
  <c r="D7150" i="28"/>
  <c r="D7149" i="28"/>
  <c r="D7148" i="28"/>
  <c r="D7147" i="28"/>
  <c r="D7146" i="28"/>
  <c r="D7145" i="28"/>
  <c r="D7144" i="28"/>
  <c r="D7143" i="28"/>
  <c r="D7142" i="28"/>
  <c r="D7141" i="28"/>
  <c r="D7140" i="28"/>
  <c r="D7139" i="28"/>
  <c r="D7138" i="28"/>
  <c r="D7137" i="28"/>
  <c r="D7136" i="28"/>
  <c r="D7135" i="28"/>
  <c r="D7134" i="28"/>
  <c r="D7133" i="28"/>
  <c r="D7132" i="28"/>
  <c r="D7131" i="28"/>
  <c r="D7130" i="28"/>
  <c r="D7129" i="28"/>
  <c r="D7128" i="28"/>
  <c r="D7127" i="28"/>
  <c r="D7126" i="28"/>
  <c r="D7125" i="28"/>
  <c r="D7124" i="28"/>
  <c r="D7123" i="28"/>
  <c r="D7122" i="28"/>
  <c r="D7121" i="28"/>
  <c r="D7120" i="28"/>
  <c r="D7119" i="28"/>
  <c r="D7118" i="28"/>
  <c r="D7117" i="28"/>
  <c r="D7116" i="28"/>
  <c r="D7115" i="28"/>
  <c r="D7114" i="28"/>
  <c r="D7113" i="28"/>
  <c r="D7112" i="28"/>
  <c r="D7111" i="28"/>
  <c r="D7110" i="28"/>
  <c r="D7109" i="28"/>
  <c r="D7108" i="28"/>
  <c r="D7107" i="28"/>
  <c r="D7106" i="28"/>
  <c r="D7105" i="28"/>
  <c r="D7104" i="28"/>
  <c r="D7103" i="28"/>
  <c r="D7102" i="28"/>
  <c r="D7101" i="28"/>
  <c r="D7100" i="28"/>
  <c r="D7099" i="28"/>
  <c r="D7098" i="28"/>
  <c r="D7097" i="28"/>
  <c r="D7096" i="28"/>
  <c r="D7095" i="28"/>
  <c r="D7094" i="28"/>
  <c r="D7093" i="28"/>
  <c r="D7092" i="28"/>
  <c r="D7091" i="28"/>
  <c r="D7090" i="28"/>
  <c r="D7089" i="28"/>
  <c r="D7088" i="28"/>
  <c r="D7087" i="28"/>
  <c r="D7086" i="28"/>
  <c r="D7085" i="28"/>
  <c r="D7084" i="28"/>
  <c r="D7083" i="28"/>
  <c r="D7082" i="28"/>
  <c r="D7081" i="28"/>
  <c r="D7080" i="28"/>
  <c r="D7079" i="28"/>
  <c r="D7078" i="28"/>
  <c r="D7077" i="28"/>
  <c r="D7076" i="28"/>
  <c r="D7075" i="28"/>
  <c r="D7074" i="28"/>
  <c r="D7073" i="28"/>
  <c r="D7072" i="28"/>
  <c r="D7071" i="28"/>
  <c r="D7070" i="28"/>
  <c r="D7069" i="28"/>
  <c r="D7068" i="28"/>
  <c r="D7067" i="28"/>
  <c r="D7066" i="28"/>
  <c r="D7065" i="28"/>
  <c r="D7064" i="28"/>
  <c r="D7063" i="28"/>
  <c r="D7062" i="28"/>
  <c r="D7061" i="28"/>
  <c r="D7060" i="28"/>
  <c r="D7059" i="28"/>
  <c r="D7058" i="28"/>
  <c r="D7057" i="28"/>
  <c r="D7056" i="28"/>
  <c r="D7055" i="28"/>
  <c r="D7054" i="28"/>
  <c r="D7053" i="28"/>
  <c r="D7052" i="28"/>
  <c r="D7051" i="28"/>
  <c r="D7050" i="28"/>
  <c r="D7049" i="28"/>
  <c r="D7048" i="28"/>
  <c r="D7047" i="28"/>
  <c r="D7046" i="28"/>
  <c r="D7045" i="28"/>
  <c r="D7044" i="28"/>
  <c r="D7043" i="28"/>
  <c r="D7042" i="28"/>
  <c r="D7041" i="28"/>
  <c r="D7040" i="28"/>
  <c r="D7039" i="28"/>
  <c r="D7038" i="28"/>
  <c r="D7037" i="28"/>
  <c r="D7036" i="28"/>
  <c r="D7035" i="28"/>
  <c r="D7034" i="28"/>
  <c r="D7033" i="28"/>
  <c r="D7032" i="28"/>
  <c r="D7031" i="28"/>
  <c r="D7030" i="28"/>
  <c r="D7029" i="28"/>
  <c r="D7028" i="28"/>
  <c r="D7027" i="28"/>
  <c r="D7026" i="28"/>
  <c r="D7025" i="28"/>
  <c r="D7024" i="28"/>
  <c r="D7023" i="28"/>
  <c r="D7022" i="28"/>
  <c r="D7021" i="28"/>
  <c r="D7020" i="28"/>
  <c r="D7019" i="28"/>
  <c r="D7018" i="28"/>
  <c r="D7017" i="28"/>
  <c r="D7016" i="28"/>
  <c r="D7015" i="28"/>
  <c r="D7014" i="28"/>
  <c r="D7013" i="28"/>
  <c r="D7012" i="28"/>
  <c r="D7011" i="28"/>
  <c r="D7010" i="28"/>
  <c r="D7009" i="28"/>
  <c r="D7008" i="28"/>
  <c r="D7007" i="28"/>
  <c r="D7006" i="28"/>
  <c r="D7005" i="28"/>
  <c r="D7004" i="28"/>
  <c r="D7003" i="28"/>
  <c r="D7002" i="28"/>
  <c r="D7001" i="28"/>
  <c r="D7000" i="28"/>
  <c r="D6999" i="28"/>
  <c r="D6998" i="28"/>
  <c r="D6997" i="28"/>
  <c r="D6996" i="28"/>
  <c r="D6995" i="28"/>
  <c r="D6994" i="28"/>
  <c r="D6993" i="28"/>
  <c r="D6992" i="28"/>
  <c r="D6991" i="28"/>
  <c r="D6990" i="28"/>
  <c r="D6989" i="28"/>
  <c r="D6988" i="28"/>
  <c r="D6987" i="28"/>
  <c r="D6986" i="28"/>
  <c r="D6985" i="28"/>
  <c r="D6984" i="28"/>
  <c r="D6983" i="28"/>
  <c r="D6982" i="28"/>
  <c r="D6981" i="28"/>
  <c r="D6980" i="28"/>
  <c r="D6979" i="28"/>
  <c r="D6978" i="28"/>
  <c r="D6977" i="28"/>
  <c r="D6976" i="28"/>
  <c r="D6975" i="28"/>
  <c r="D6974" i="28"/>
  <c r="D6973" i="28"/>
  <c r="D6972" i="28"/>
  <c r="D6971" i="28"/>
  <c r="D6970" i="28"/>
  <c r="D6969" i="28"/>
  <c r="D6968" i="28"/>
  <c r="D6967" i="28"/>
  <c r="D6966" i="28"/>
  <c r="D6965" i="28"/>
  <c r="D6964" i="28"/>
  <c r="D6963" i="28"/>
  <c r="D6962" i="28"/>
  <c r="D6961" i="28"/>
  <c r="D6960" i="28"/>
  <c r="D6959" i="28"/>
  <c r="D6958" i="28"/>
  <c r="D6957" i="28"/>
  <c r="D6956" i="28"/>
  <c r="D6955" i="28"/>
  <c r="D6954" i="28"/>
  <c r="D6953" i="28"/>
  <c r="D6952" i="28"/>
  <c r="D6951" i="28"/>
  <c r="D6950" i="28"/>
  <c r="D6949" i="28"/>
  <c r="D6948" i="28"/>
  <c r="D6947" i="28"/>
  <c r="D6946" i="28"/>
  <c r="D6945" i="28"/>
  <c r="D6944" i="28"/>
  <c r="D6943" i="28"/>
  <c r="D6942" i="28"/>
  <c r="D6941" i="28"/>
  <c r="D6940" i="28"/>
  <c r="D6939" i="28"/>
  <c r="D6938" i="28"/>
  <c r="D6937" i="28"/>
  <c r="D6936" i="28"/>
  <c r="D6935" i="28"/>
  <c r="D6934" i="28"/>
  <c r="D6933" i="28"/>
  <c r="D6932" i="28"/>
  <c r="D6931" i="28"/>
  <c r="D6930" i="28"/>
  <c r="D6929" i="28"/>
  <c r="D6928" i="28"/>
  <c r="D6927" i="28"/>
  <c r="D6926" i="28"/>
  <c r="D6925" i="28"/>
  <c r="D6924" i="28"/>
  <c r="D6923" i="28"/>
  <c r="D6922" i="28"/>
  <c r="D6921" i="28"/>
  <c r="D6920" i="28"/>
  <c r="D6919" i="28"/>
  <c r="D6918" i="28"/>
  <c r="D6917" i="28"/>
  <c r="D6916" i="28"/>
  <c r="D6915" i="28"/>
  <c r="D6914" i="28"/>
  <c r="D6913" i="28"/>
  <c r="D6912" i="28"/>
  <c r="D6911" i="28"/>
  <c r="D6910" i="28"/>
  <c r="D6909" i="28"/>
  <c r="D6908" i="28"/>
  <c r="D6907" i="28"/>
  <c r="D6906" i="28"/>
  <c r="D6905" i="28"/>
  <c r="D6904" i="28"/>
  <c r="D6903" i="28"/>
  <c r="D6902" i="28"/>
  <c r="D6901" i="28"/>
  <c r="D6900" i="28"/>
  <c r="D6899" i="28"/>
  <c r="D6898" i="28"/>
  <c r="D6897" i="28"/>
  <c r="D6896" i="28"/>
  <c r="D6895" i="28"/>
  <c r="D6894" i="28"/>
  <c r="D6893" i="28"/>
  <c r="D6892" i="28"/>
  <c r="D6891" i="28"/>
  <c r="D6890" i="28"/>
  <c r="D6889" i="28"/>
  <c r="D6888" i="28"/>
  <c r="D6887" i="28"/>
  <c r="D6886" i="28"/>
  <c r="D6885" i="28"/>
  <c r="D6884" i="28"/>
  <c r="D6883" i="28"/>
  <c r="D6882" i="28"/>
  <c r="D6881" i="28"/>
  <c r="D6880" i="28"/>
  <c r="D6879" i="28"/>
  <c r="D6878" i="28"/>
  <c r="D6877" i="28"/>
  <c r="D6876" i="28"/>
  <c r="D6875" i="28"/>
  <c r="D6874" i="28"/>
  <c r="D6873" i="28"/>
  <c r="D6872" i="28"/>
  <c r="D6871" i="28"/>
  <c r="D6870" i="28"/>
  <c r="D6869" i="28"/>
  <c r="D6868" i="28"/>
  <c r="D6867" i="28"/>
  <c r="D6866" i="28"/>
  <c r="D6865" i="28"/>
  <c r="D6864" i="28"/>
  <c r="D6863" i="28"/>
  <c r="D6862" i="28"/>
  <c r="D6861" i="28"/>
  <c r="D6860" i="28"/>
  <c r="D6859" i="28"/>
  <c r="D6858" i="28"/>
  <c r="D6857" i="28"/>
  <c r="D6856" i="28"/>
  <c r="D6855" i="28"/>
  <c r="D6854" i="28"/>
  <c r="D6853" i="28"/>
  <c r="D6852" i="28"/>
  <c r="D6851" i="28"/>
  <c r="D6850" i="28"/>
  <c r="D6849" i="28"/>
  <c r="D6848" i="28"/>
  <c r="D6847" i="28"/>
  <c r="D6846" i="28"/>
  <c r="D6845" i="28"/>
  <c r="D6844" i="28"/>
  <c r="D6843" i="28"/>
  <c r="D6842" i="28"/>
  <c r="D6841" i="28"/>
  <c r="D6840" i="28"/>
  <c r="D6839" i="28"/>
  <c r="D6838" i="28"/>
  <c r="D6837" i="28"/>
  <c r="D6836" i="28"/>
  <c r="D6835" i="28"/>
  <c r="D6834" i="28"/>
  <c r="D6833" i="28"/>
  <c r="D6832" i="28"/>
  <c r="D6831" i="28"/>
  <c r="D6830" i="28"/>
  <c r="D6829" i="28"/>
  <c r="D6828" i="28"/>
  <c r="D6827" i="28"/>
  <c r="D6826" i="28"/>
  <c r="D6825" i="28"/>
  <c r="D6824" i="28"/>
  <c r="D6823" i="28"/>
  <c r="D6822" i="28"/>
  <c r="D6821" i="28"/>
  <c r="D6820" i="28"/>
  <c r="D6819" i="28"/>
  <c r="D6818" i="28"/>
  <c r="D6817" i="28"/>
  <c r="D6816" i="28"/>
  <c r="D6815" i="28"/>
  <c r="D6814" i="28"/>
  <c r="D6813" i="28"/>
  <c r="D6812" i="28"/>
  <c r="D6811" i="28"/>
  <c r="D6810" i="28"/>
  <c r="D6809" i="28"/>
  <c r="D6808" i="28"/>
  <c r="D6807" i="28"/>
  <c r="D6806" i="28"/>
  <c r="D6805" i="28"/>
  <c r="D6804" i="28"/>
  <c r="D6803" i="28"/>
  <c r="D6802" i="28"/>
  <c r="D6801" i="28"/>
  <c r="D6800" i="28"/>
  <c r="D6799" i="28"/>
  <c r="D6798" i="28"/>
  <c r="D6797" i="28"/>
  <c r="D6796" i="28"/>
  <c r="D6795" i="28"/>
  <c r="D6794" i="28"/>
  <c r="D6793" i="28"/>
  <c r="D6792" i="28"/>
  <c r="D6791" i="28"/>
  <c r="D6790" i="28"/>
  <c r="D6789" i="28"/>
  <c r="D6788" i="28"/>
  <c r="D6787" i="28"/>
  <c r="D6786" i="28"/>
  <c r="D6785" i="28"/>
  <c r="D6784" i="28"/>
  <c r="D6783" i="28"/>
  <c r="D6782" i="28"/>
  <c r="D6781" i="28"/>
  <c r="D6780" i="28"/>
  <c r="D6779" i="28"/>
  <c r="D6778" i="28"/>
  <c r="D6777" i="28"/>
  <c r="D6776" i="28"/>
  <c r="D6775" i="28"/>
  <c r="D6774" i="28"/>
  <c r="D6773" i="28"/>
  <c r="D6772" i="28"/>
  <c r="D6771" i="28"/>
  <c r="D6770" i="28"/>
  <c r="D6769" i="28"/>
  <c r="D6768" i="28"/>
  <c r="D6767" i="28"/>
  <c r="D6766" i="28"/>
  <c r="D6765" i="28"/>
  <c r="D6764" i="28"/>
  <c r="D6763" i="28"/>
  <c r="D6762" i="28"/>
  <c r="D6761" i="28"/>
  <c r="D6760" i="28"/>
  <c r="D6759" i="28"/>
  <c r="D6758" i="28"/>
  <c r="D6757" i="28"/>
  <c r="D6756" i="28"/>
  <c r="D6755" i="28"/>
  <c r="D6754" i="28"/>
  <c r="D6753" i="28"/>
  <c r="D6752" i="28"/>
  <c r="D6751" i="28"/>
  <c r="D6750" i="28"/>
  <c r="D6749" i="28"/>
  <c r="D6748" i="28"/>
  <c r="D6747" i="28"/>
  <c r="D6746" i="28"/>
  <c r="D6745" i="28"/>
  <c r="D6744" i="28"/>
  <c r="D6743" i="28"/>
  <c r="D6742" i="28"/>
  <c r="D6741" i="28"/>
  <c r="D6740" i="28"/>
  <c r="D6739" i="28"/>
  <c r="D6738" i="28"/>
  <c r="D6737" i="28"/>
  <c r="D6736" i="28"/>
  <c r="D6735" i="28"/>
  <c r="D6734" i="28"/>
  <c r="D6733" i="28"/>
  <c r="D6732" i="28"/>
  <c r="D6731" i="28"/>
  <c r="D6730" i="28"/>
  <c r="D6729" i="28"/>
  <c r="D6728" i="28"/>
  <c r="D6727" i="28"/>
  <c r="D6726" i="28"/>
  <c r="D6725" i="28"/>
  <c r="D6724" i="28"/>
  <c r="D6723" i="28"/>
  <c r="D6722" i="28"/>
  <c r="D6721" i="28"/>
  <c r="D6720" i="28"/>
  <c r="D6719" i="28"/>
  <c r="D6718" i="28"/>
  <c r="D6717" i="28"/>
  <c r="D6716" i="28"/>
  <c r="D6715" i="28"/>
  <c r="D6714" i="28"/>
  <c r="D6713" i="28"/>
  <c r="D6712" i="28"/>
  <c r="D6711" i="28"/>
  <c r="D6710" i="28"/>
  <c r="D6709" i="28"/>
  <c r="D6708" i="28"/>
  <c r="D6707" i="28"/>
  <c r="D6706" i="28"/>
  <c r="D6705" i="28"/>
  <c r="D6704" i="28"/>
  <c r="D6703" i="28"/>
  <c r="D6702" i="28"/>
  <c r="D6701" i="28"/>
  <c r="D6700" i="28"/>
  <c r="D6699" i="28"/>
  <c r="D6698" i="28"/>
  <c r="D6697" i="28"/>
  <c r="D6696" i="28"/>
  <c r="D6695" i="28"/>
  <c r="D6694" i="28"/>
  <c r="D6693" i="28"/>
  <c r="D6692" i="28"/>
  <c r="D6691" i="28"/>
  <c r="D6690" i="28"/>
  <c r="D6689" i="28"/>
  <c r="D6688" i="28"/>
  <c r="D6687" i="28"/>
  <c r="D6686" i="28"/>
  <c r="D6685" i="28"/>
  <c r="D6684" i="28"/>
  <c r="D6683" i="28"/>
  <c r="D6682" i="28"/>
  <c r="D6681" i="28"/>
  <c r="D6680" i="28"/>
  <c r="D6679" i="28"/>
  <c r="D6678" i="28"/>
  <c r="D6677" i="28"/>
  <c r="D6676" i="28"/>
  <c r="D6675" i="28"/>
  <c r="D6674" i="28"/>
  <c r="D6673" i="28"/>
  <c r="D6672" i="28"/>
  <c r="D6671" i="28"/>
  <c r="D6670" i="28"/>
  <c r="D6669" i="28"/>
  <c r="D6668" i="28"/>
  <c r="D6667" i="28"/>
  <c r="D6666" i="28"/>
  <c r="D6665" i="28"/>
  <c r="D6664" i="28"/>
  <c r="D6663" i="28"/>
  <c r="D6662" i="28"/>
  <c r="D6661" i="28"/>
  <c r="D6660" i="28"/>
  <c r="D6659" i="28"/>
  <c r="D6658" i="28"/>
  <c r="D6657" i="28"/>
  <c r="D6656" i="28"/>
  <c r="D6655" i="28"/>
  <c r="D6654" i="28"/>
  <c r="D6653" i="28"/>
  <c r="D6652" i="28"/>
  <c r="D6651" i="28"/>
  <c r="D6650" i="28"/>
  <c r="D6649" i="28"/>
  <c r="D6648" i="28"/>
  <c r="D6647" i="28"/>
  <c r="D6646" i="28"/>
  <c r="D6645" i="28"/>
  <c r="D6644" i="28"/>
  <c r="D6643" i="28"/>
  <c r="D6642" i="28"/>
  <c r="D6641" i="28"/>
  <c r="D6640" i="28"/>
  <c r="D6639" i="28"/>
  <c r="D6638" i="28"/>
  <c r="D6637" i="28"/>
  <c r="D6636" i="28"/>
  <c r="D6635" i="28"/>
  <c r="D6634" i="28"/>
  <c r="D6633" i="28"/>
  <c r="D6632" i="28"/>
  <c r="D6631" i="28"/>
  <c r="D6630" i="28"/>
  <c r="D6629" i="28"/>
  <c r="D6628" i="28"/>
  <c r="D6627" i="28"/>
  <c r="D6626" i="28"/>
  <c r="D6625" i="28"/>
  <c r="D6624" i="28"/>
  <c r="D6623" i="28"/>
  <c r="D6622" i="28"/>
  <c r="D6621" i="28"/>
  <c r="D6620" i="28"/>
  <c r="D6619" i="28"/>
  <c r="D6618" i="28"/>
  <c r="D6617" i="28"/>
  <c r="D6616" i="28"/>
  <c r="D6615" i="28"/>
  <c r="D6614" i="28"/>
  <c r="D6613" i="28"/>
  <c r="D6612" i="28"/>
  <c r="D6611" i="28"/>
  <c r="D6610" i="28"/>
  <c r="D6609" i="28"/>
  <c r="D6608" i="28"/>
  <c r="D6607" i="28"/>
  <c r="D6606" i="28"/>
  <c r="D6605" i="28"/>
  <c r="D6604" i="28"/>
  <c r="D6603" i="28"/>
  <c r="D6602" i="28"/>
  <c r="D6601" i="28"/>
  <c r="D6600" i="28"/>
  <c r="D6599" i="28"/>
  <c r="D6598" i="28"/>
  <c r="D6597" i="28"/>
  <c r="D6596" i="28"/>
  <c r="D6595" i="28"/>
  <c r="D6594" i="28"/>
  <c r="D6593" i="28"/>
  <c r="D6592" i="28"/>
  <c r="D6591" i="28"/>
  <c r="D6590" i="28"/>
  <c r="D6589" i="28"/>
  <c r="D6588" i="28"/>
  <c r="D6587" i="28"/>
  <c r="D6586" i="28"/>
  <c r="D6585" i="28"/>
  <c r="D6584" i="28"/>
  <c r="D6583" i="28"/>
  <c r="D6582" i="28"/>
  <c r="D6581" i="28"/>
  <c r="D6580" i="28"/>
  <c r="D6579" i="28"/>
  <c r="D6578" i="28"/>
  <c r="D6577" i="28"/>
  <c r="D6576" i="28"/>
  <c r="D6575" i="28"/>
  <c r="D6574" i="28"/>
  <c r="D6573" i="28"/>
  <c r="D6572" i="28"/>
  <c r="D6571" i="28"/>
  <c r="D6570" i="28"/>
  <c r="D6569" i="28"/>
  <c r="D6568" i="28"/>
  <c r="D6567" i="28"/>
  <c r="D6566" i="28"/>
  <c r="D6565" i="28"/>
  <c r="D6564" i="28"/>
  <c r="D6563" i="28"/>
  <c r="D6562" i="28"/>
  <c r="D6561" i="28"/>
  <c r="D6560" i="28"/>
  <c r="D6559" i="28"/>
  <c r="D6558" i="28"/>
  <c r="D6557" i="28"/>
  <c r="D6556" i="28"/>
  <c r="D6555" i="28"/>
  <c r="D6554" i="28"/>
  <c r="D6553" i="28"/>
  <c r="D6552" i="28"/>
  <c r="D6551" i="28"/>
  <c r="D6550" i="28"/>
  <c r="D6549" i="28"/>
  <c r="D6548" i="28"/>
  <c r="D6547" i="28"/>
  <c r="D6546" i="28"/>
  <c r="D6545" i="28"/>
  <c r="D6544" i="28"/>
  <c r="D6543" i="28"/>
  <c r="D6542" i="28"/>
  <c r="D6541" i="28"/>
  <c r="D6540" i="28"/>
  <c r="D6539" i="28"/>
  <c r="D6538" i="28"/>
  <c r="D6537" i="28"/>
  <c r="D6536" i="28"/>
  <c r="D6535" i="28"/>
  <c r="D6534" i="28"/>
  <c r="D6533" i="28"/>
  <c r="D6532" i="28"/>
  <c r="D6531" i="28"/>
  <c r="D6530" i="28"/>
  <c r="D6529" i="28"/>
  <c r="D6528" i="28"/>
  <c r="D6527" i="28"/>
  <c r="D6526" i="28"/>
  <c r="D6525" i="28"/>
  <c r="D6524" i="28"/>
  <c r="D6523" i="28"/>
  <c r="D6522" i="28"/>
  <c r="D6521" i="28"/>
  <c r="D6520" i="28"/>
  <c r="D6519" i="28"/>
  <c r="D6518" i="28"/>
  <c r="D6517" i="28"/>
  <c r="D6516" i="28"/>
  <c r="D6515" i="28"/>
  <c r="D6514" i="28"/>
  <c r="D6513" i="28"/>
  <c r="D6512" i="28"/>
  <c r="D6511" i="28"/>
  <c r="D6510" i="28"/>
  <c r="D6509" i="28"/>
  <c r="D6508" i="28"/>
  <c r="D6507" i="28"/>
  <c r="D6506" i="28"/>
  <c r="D6505" i="28"/>
  <c r="D6504" i="28"/>
  <c r="D6503" i="28"/>
  <c r="D6502" i="28"/>
  <c r="D6501" i="28"/>
  <c r="D6500" i="28"/>
  <c r="D6499" i="28"/>
  <c r="D6498" i="28"/>
  <c r="D6497" i="28"/>
  <c r="D6496" i="28"/>
  <c r="D6495" i="28"/>
  <c r="D6494" i="28"/>
  <c r="D6493" i="28"/>
  <c r="D6492" i="28"/>
  <c r="D6491" i="28"/>
  <c r="D6490" i="28"/>
  <c r="D6489" i="28"/>
  <c r="D6488" i="28"/>
  <c r="D6487" i="28"/>
  <c r="D6486" i="28"/>
  <c r="D6485" i="28"/>
  <c r="D6484" i="28"/>
  <c r="D6483" i="28"/>
  <c r="D6482" i="28"/>
  <c r="D6481" i="28"/>
  <c r="D6480" i="28"/>
  <c r="D6479" i="28"/>
  <c r="D6478" i="28"/>
  <c r="D6477" i="28"/>
  <c r="D6476" i="28"/>
  <c r="D6475" i="28"/>
  <c r="D6474" i="28"/>
  <c r="D6473" i="28"/>
  <c r="D6472" i="28"/>
  <c r="D6471" i="28"/>
  <c r="D6470" i="28"/>
  <c r="D6469" i="28"/>
  <c r="D6468" i="28"/>
  <c r="D6467" i="28"/>
  <c r="D6466" i="28"/>
  <c r="D6465" i="28"/>
  <c r="D6464" i="28"/>
  <c r="D6463" i="28"/>
  <c r="D6462" i="28"/>
  <c r="D6461" i="28"/>
  <c r="D6460" i="28"/>
  <c r="D6459" i="28"/>
  <c r="D6458" i="28"/>
  <c r="D6457" i="28"/>
  <c r="D6456" i="28"/>
  <c r="D6455" i="28"/>
  <c r="D6454" i="28"/>
  <c r="D6453" i="28"/>
  <c r="D6452" i="28"/>
  <c r="D6451" i="28"/>
  <c r="D6450" i="28"/>
  <c r="D6449" i="28"/>
  <c r="D6448" i="28"/>
  <c r="D6447" i="28"/>
  <c r="D6446" i="28"/>
  <c r="D6445" i="28"/>
  <c r="D6444" i="28"/>
  <c r="D6443" i="28"/>
  <c r="D6442" i="28"/>
  <c r="D6441" i="28"/>
  <c r="D6440" i="28"/>
  <c r="D6439" i="28"/>
  <c r="D6438" i="28"/>
  <c r="D6437" i="28"/>
  <c r="D6436" i="28"/>
  <c r="D6435" i="28"/>
  <c r="D6434" i="28"/>
  <c r="D6433" i="28"/>
  <c r="D6432" i="28"/>
  <c r="D6431" i="28"/>
  <c r="D6430" i="28"/>
  <c r="D6429" i="28"/>
  <c r="D6428" i="28"/>
  <c r="D6427" i="28"/>
  <c r="D6426" i="28"/>
  <c r="D6425" i="28"/>
  <c r="D6424" i="28"/>
  <c r="D6423" i="28"/>
  <c r="D6422" i="28"/>
  <c r="D6421" i="28"/>
  <c r="D6420" i="28"/>
  <c r="D6419" i="28"/>
  <c r="D6418" i="28"/>
  <c r="D6417" i="28"/>
  <c r="D6416" i="28"/>
  <c r="D6415" i="28"/>
  <c r="D6414" i="28"/>
  <c r="D6413" i="28"/>
  <c r="D6412" i="28"/>
  <c r="D6411" i="28"/>
  <c r="D6410" i="28"/>
  <c r="D6409" i="28"/>
  <c r="D6408" i="28"/>
  <c r="D6407" i="28"/>
  <c r="D6406" i="28"/>
  <c r="D6405" i="28"/>
  <c r="D6404" i="28"/>
  <c r="D6403" i="28"/>
  <c r="D6402" i="28"/>
  <c r="D6401" i="28"/>
  <c r="D6400" i="28"/>
  <c r="D6399" i="28"/>
  <c r="D6398" i="28"/>
  <c r="D6397" i="28"/>
  <c r="D6396" i="28"/>
  <c r="D6395" i="28"/>
  <c r="D6394" i="28"/>
  <c r="D6393" i="28"/>
  <c r="D6392" i="28"/>
  <c r="D6391" i="28"/>
  <c r="D6390" i="28"/>
  <c r="D6389" i="28"/>
  <c r="D6388" i="28"/>
  <c r="D6387" i="28"/>
  <c r="D6386" i="28"/>
  <c r="D6385" i="28"/>
  <c r="D6384" i="28"/>
  <c r="D6383" i="28"/>
  <c r="D6382" i="28"/>
  <c r="D6381" i="28"/>
  <c r="D6380" i="28"/>
  <c r="D6379" i="28"/>
  <c r="D6378" i="28"/>
  <c r="D6377" i="28"/>
  <c r="D6376" i="28"/>
  <c r="D6375" i="28"/>
  <c r="D6374" i="28"/>
  <c r="D6373" i="28"/>
  <c r="D6372" i="28"/>
  <c r="D6371" i="28"/>
  <c r="D6370" i="28"/>
  <c r="D6369" i="28"/>
  <c r="D6368" i="28"/>
  <c r="D6367" i="28"/>
  <c r="D6366" i="28"/>
  <c r="D6365" i="28"/>
  <c r="D6364" i="28"/>
  <c r="D6363" i="28"/>
  <c r="D6362" i="28"/>
  <c r="D6361" i="28"/>
  <c r="D6360" i="28"/>
  <c r="D6359" i="28"/>
  <c r="D6358" i="28"/>
  <c r="D6357" i="28"/>
  <c r="D6356" i="28"/>
  <c r="D6355" i="28"/>
  <c r="D6354" i="28"/>
  <c r="D6353" i="28"/>
  <c r="D6352" i="28"/>
  <c r="D6351" i="28"/>
  <c r="D6350" i="28"/>
  <c r="D6349" i="28"/>
  <c r="D6348" i="28"/>
  <c r="D6347" i="28"/>
  <c r="D6346" i="28"/>
  <c r="D6345" i="28"/>
  <c r="D6344" i="28"/>
  <c r="D6343" i="28"/>
  <c r="D6342" i="28"/>
  <c r="D6341" i="28"/>
  <c r="D6340" i="28"/>
  <c r="D6339" i="28"/>
  <c r="D6338" i="28"/>
  <c r="D6337" i="28"/>
  <c r="D6336" i="28"/>
  <c r="D6335" i="28"/>
  <c r="D6334" i="28"/>
  <c r="D6333" i="28"/>
  <c r="D6332" i="28"/>
  <c r="D6331" i="28"/>
  <c r="D6330" i="28"/>
  <c r="D6329" i="28"/>
  <c r="D6328" i="28"/>
  <c r="D6327" i="28"/>
  <c r="D6326" i="28"/>
  <c r="D6325" i="28"/>
  <c r="D6324" i="28"/>
  <c r="D6323" i="28"/>
  <c r="D6322" i="28"/>
  <c r="D6321" i="28"/>
  <c r="D6320" i="28"/>
  <c r="D6319" i="28"/>
  <c r="D6318" i="28"/>
  <c r="D6317" i="28"/>
  <c r="D6316" i="28"/>
  <c r="D6315" i="28"/>
  <c r="D6314" i="28"/>
  <c r="D6313" i="28"/>
  <c r="D6312" i="28"/>
  <c r="D6311" i="28"/>
  <c r="D6310" i="28"/>
  <c r="D6309" i="28"/>
  <c r="D6308" i="28"/>
  <c r="D6307" i="28"/>
  <c r="D6306" i="28"/>
  <c r="D6305" i="28"/>
  <c r="D6304" i="28"/>
  <c r="D6303" i="28"/>
  <c r="D6302" i="28"/>
  <c r="D6301" i="28"/>
  <c r="D6300" i="28"/>
  <c r="D6299" i="28"/>
  <c r="D6298" i="28"/>
  <c r="D6297" i="28"/>
  <c r="D6296" i="28"/>
  <c r="D6295" i="28"/>
  <c r="D6294" i="28"/>
  <c r="D6293" i="28"/>
  <c r="D6292" i="28"/>
  <c r="D6291" i="28"/>
  <c r="D6290" i="28"/>
  <c r="D6289" i="28"/>
  <c r="D6288" i="28"/>
  <c r="D6287" i="28"/>
  <c r="D6286" i="28"/>
  <c r="D6285" i="28"/>
  <c r="D6284" i="28"/>
  <c r="D6283" i="28"/>
  <c r="D6282" i="28"/>
  <c r="D6281" i="28"/>
  <c r="D6280" i="28"/>
  <c r="D6279" i="28"/>
  <c r="D6278" i="28"/>
  <c r="D6277" i="28"/>
  <c r="D6276" i="28"/>
  <c r="D6275" i="28"/>
  <c r="D6274" i="28"/>
  <c r="D6273" i="28"/>
  <c r="D6272" i="28"/>
  <c r="D6271" i="28"/>
  <c r="D6270" i="28"/>
  <c r="D6269" i="28"/>
  <c r="D6268" i="28"/>
  <c r="D6267" i="28"/>
  <c r="D6266" i="28"/>
  <c r="D6265" i="28"/>
  <c r="D6264" i="28"/>
  <c r="D6263" i="28"/>
  <c r="D6262" i="28"/>
  <c r="D6261" i="28"/>
  <c r="D6260" i="28"/>
  <c r="D6259" i="28"/>
  <c r="D6258" i="28"/>
  <c r="D6257" i="28"/>
  <c r="D6256" i="28"/>
  <c r="D6255" i="28"/>
  <c r="D6254" i="28"/>
  <c r="D6253" i="28"/>
  <c r="D6252" i="28"/>
  <c r="D6251" i="28"/>
  <c r="D6250" i="28"/>
  <c r="D6249" i="28"/>
  <c r="D6248" i="28"/>
  <c r="D6247" i="28"/>
  <c r="D6246" i="28"/>
  <c r="D6245" i="28"/>
  <c r="D6244" i="28"/>
  <c r="D6243" i="28"/>
  <c r="D6242" i="28"/>
  <c r="D6241" i="28"/>
  <c r="D6240" i="28"/>
  <c r="D6239" i="28"/>
  <c r="D6238" i="28"/>
  <c r="D6237" i="28"/>
  <c r="D6236" i="28"/>
  <c r="D6235" i="28"/>
  <c r="D6234" i="28"/>
  <c r="D6233" i="28"/>
  <c r="D6232" i="28"/>
  <c r="D6231" i="28"/>
  <c r="D6230" i="28"/>
  <c r="D6229" i="28"/>
  <c r="D6228" i="28"/>
  <c r="D6227" i="28"/>
  <c r="D6226" i="28"/>
  <c r="D6225" i="28"/>
  <c r="D6224" i="28"/>
  <c r="D6223" i="28"/>
  <c r="D6222" i="28"/>
  <c r="D6221" i="28"/>
  <c r="D6220" i="28"/>
  <c r="D6219" i="28"/>
  <c r="D6218" i="28"/>
  <c r="D6217" i="28"/>
  <c r="D6216" i="28"/>
  <c r="D6215" i="28"/>
  <c r="D6214" i="28"/>
  <c r="D6213" i="28"/>
  <c r="D6212" i="28"/>
  <c r="D6211" i="28"/>
  <c r="D6210" i="28"/>
  <c r="D6209" i="28"/>
  <c r="D6208" i="28"/>
  <c r="D6207" i="28"/>
  <c r="D6206" i="28"/>
  <c r="D6205" i="28"/>
  <c r="D6204" i="28"/>
  <c r="D6203" i="28"/>
  <c r="D6202" i="28"/>
  <c r="D6201" i="28"/>
  <c r="D6200" i="28"/>
  <c r="D6199" i="28"/>
  <c r="D6198" i="28"/>
  <c r="D6197" i="28"/>
  <c r="D6196" i="28"/>
  <c r="D6195" i="28"/>
  <c r="D6194" i="28"/>
  <c r="D6193" i="28"/>
  <c r="D6192" i="28"/>
  <c r="D6191" i="28"/>
  <c r="D6190" i="28"/>
  <c r="D6189" i="28"/>
  <c r="D6188" i="28"/>
  <c r="D6187" i="28"/>
  <c r="D6186" i="28"/>
  <c r="D6185" i="28"/>
  <c r="D6184" i="28"/>
  <c r="D6183" i="28"/>
  <c r="D6182" i="28"/>
  <c r="D6181" i="28"/>
  <c r="D6180" i="28"/>
  <c r="D6179" i="28"/>
  <c r="D6178" i="28"/>
  <c r="D6177" i="28"/>
  <c r="D6176" i="28"/>
  <c r="D6175" i="28"/>
  <c r="D6174" i="28"/>
  <c r="D6173" i="28"/>
  <c r="D6172" i="28"/>
  <c r="D6171" i="28"/>
  <c r="D6170" i="28"/>
  <c r="D6169" i="28"/>
  <c r="D6168" i="28"/>
  <c r="D6167" i="28"/>
  <c r="D6166" i="28"/>
  <c r="D6165" i="28"/>
  <c r="D6164" i="28"/>
  <c r="D6163" i="28"/>
  <c r="D6162" i="28"/>
  <c r="D6161" i="28"/>
  <c r="D6160" i="28"/>
  <c r="D6159" i="28"/>
  <c r="D6158" i="28"/>
  <c r="D6157" i="28"/>
  <c r="D6156" i="28"/>
  <c r="D6155" i="28"/>
  <c r="D6154" i="28"/>
  <c r="D6153" i="28"/>
  <c r="D6152" i="28"/>
  <c r="D6151" i="28"/>
  <c r="D6150" i="28"/>
  <c r="D6149" i="28"/>
  <c r="D6148" i="28"/>
  <c r="D6147" i="28"/>
  <c r="D6146" i="28"/>
  <c r="D6145" i="28"/>
  <c r="D6144" i="28"/>
  <c r="D6143" i="28"/>
  <c r="D6142" i="28"/>
  <c r="D6141" i="28"/>
  <c r="D6140" i="28"/>
  <c r="D6139" i="28"/>
  <c r="D6138" i="28"/>
  <c r="D6137" i="28"/>
  <c r="D6136" i="28"/>
  <c r="D6135" i="28"/>
  <c r="D6134" i="28"/>
  <c r="D6133" i="28"/>
  <c r="D6132" i="28"/>
  <c r="D6131" i="28"/>
  <c r="D6130" i="28"/>
  <c r="D6129" i="28"/>
  <c r="D6128" i="28"/>
  <c r="D6127" i="28"/>
  <c r="D6126" i="28"/>
  <c r="D6125" i="28"/>
  <c r="D6124" i="28"/>
  <c r="D6123" i="28"/>
  <c r="D6122" i="28"/>
  <c r="D6121" i="28"/>
  <c r="D6120" i="28"/>
  <c r="D6119" i="28"/>
  <c r="D6118" i="28"/>
  <c r="D6117" i="28"/>
  <c r="D6116" i="28"/>
  <c r="D6115" i="28"/>
  <c r="D6114" i="28"/>
  <c r="D6113" i="28"/>
  <c r="D6112" i="28"/>
  <c r="D6111" i="28"/>
  <c r="D6110" i="28"/>
  <c r="D6109" i="28"/>
  <c r="D6108" i="28"/>
  <c r="D6107" i="28"/>
  <c r="D6106" i="28"/>
  <c r="D6105" i="28"/>
  <c r="D6104" i="28"/>
  <c r="D6103" i="28"/>
  <c r="D6102" i="28"/>
  <c r="D6101" i="28"/>
  <c r="D6100" i="28"/>
  <c r="D6099" i="28"/>
  <c r="D6098" i="28"/>
  <c r="D6097" i="28"/>
  <c r="D6096" i="28"/>
  <c r="D6095" i="28"/>
  <c r="D6094" i="28"/>
  <c r="D6093" i="28"/>
  <c r="D6092" i="28"/>
  <c r="D6091" i="28"/>
  <c r="D6090" i="28"/>
  <c r="D6089" i="28"/>
  <c r="D6088" i="28"/>
  <c r="D6087" i="28"/>
  <c r="D6086" i="28"/>
  <c r="D6085" i="28"/>
  <c r="D6084" i="28"/>
  <c r="D6083" i="28"/>
  <c r="D6082" i="28"/>
  <c r="D6081" i="28"/>
  <c r="D6080" i="28"/>
  <c r="D6079" i="28"/>
  <c r="D6078" i="28"/>
  <c r="D6077" i="28"/>
  <c r="D6076" i="28"/>
  <c r="D6075" i="28"/>
  <c r="D6074" i="28"/>
  <c r="D6073" i="28"/>
  <c r="D6072" i="28"/>
  <c r="D6071" i="28"/>
  <c r="D6070" i="28"/>
  <c r="D6069" i="28"/>
  <c r="D6068" i="28"/>
  <c r="D6067" i="28"/>
  <c r="D6066" i="28"/>
  <c r="D6065" i="28"/>
  <c r="D6064" i="28"/>
  <c r="D6063" i="28"/>
  <c r="D6062" i="28"/>
  <c r="D6061" i="28"/>
  <c r="D6060" i="28"/>
  <c r="D6059" i="28"/>
  <c r="D6058" i="28"/>
  <c r="D6057" i="28"/>
  <c r="D6056" i="28"/>
  <c r="D6055" i="28"/>
  <c r="D6054" i="28"/>
  <c r="D6053" i="28"/>
  <c r="D6052" i="28"/>
  <c r="D6051" i="28"/>
  <c r="D6050" i="28"/>
  <c r="D6049" i="28"/>
  <c r="D6048" i="28"/>
  <c r="D6047" i="28"/>
  <c r="D6046" i="28"/>
  <c r="D6045" i="28"/>
  <c r="D6044" i="28"/>
  <c r="D6043" i="28"/>
  <c r="D6042" i="28"/>
  <c r="D6041" i="28"/>
  <c r="D6040" i="28"/>
  <c r="D6039" i="28"/>
  <c r="D6038" i="28"/>
  <c r="D6037" i="28"/>
  <c r="D6036" i="28"/>
  <c r="D6035" i="28"/>
  <c r="D6034" i="28"/>
  <c r="D6033" i="28"/>
  <c r="D6032" i="28"/>
  <c r="D6031" i="28"/>
  <c r="D6030" i="28"/>
  <c r="D6029" i="28"/>
  <c r="D6028" i="28"/>
  <c r="D6027" i="28"/>
  <c r="D6026" i="28"/>
  <c r="D6025" i="28"/>
  <c r="D6024" i="28"/>
  <c r="D6023" i="28"/>
  <c r="D6022" i="28"/>
  <c r="D6021" i="28"/>
  <c r="D6020" i="28"/>
  <c r="D6019" i="28"/>
  <c r="D6018" i="28"/>
  <c r="D6017" i="28"/>
  <c r="D6016" i="28"/>
  <c r="D6015" i="28"/>
  <c r="D6014" i="28"/>
  <c r="D6013" i="28"/>
  <c r="D6012" i="28"/>
  <c r="D6011" i="28"/>
  <c r="D6010" i="28"/>
  <c r="D6009" i="28"/>
  <c r="D6008" i="28"/>
  <c r="D6007" i="28"/>
  <c r="D6006" i="28"/>
  <c r="D6005" i="28"/>
  <c r="D6004" i="28"/>
  <c r="D6003" i="28"/>
  <c r="D6002" i="28"/>
  <c r="D6001" i="28"/>
  <c r="D6000" i="28"/>
  <c r="D5999" i="28"/>
  <c r="D5998" i="28"/>
  <c r="D5997" i="28"/>
  <c r="D5996" i="28"/>
  <c r="D5995" i="28"/>
  <c r="D5994" i="28"/>
  <c r="D5993" i="28"/>
  <c r="D5992" i="28"/>
  <c r="D5991" i="28"/>
  <c r="D5990" i="28"/>
  <c r="D5989" i="28"/>
  <c r="D5988" i="28"/>
  <c r="D5987" i="28"/>
  <c r="D5986" i="28"/>
  <c r="D5985" i="28"/>
  <c r="D5984" i="28"/>
  <c r="D5983" i="28"/>
  <c r="D5982" i="28"/>
  <c r="D5981" i="28"/>
  <c r="D5980" i="28"/>
  <c r="D5979" i="28"/>
  <c r="D5978" i="28"/>
  <c r="D5977" i="28"/>
  <c r="D5976" i="28"/>
  <c r="D5975" i="28"/>
  <c r="D5974" i="28"/>
  <c r="D5973" i="28"/>
  <c r="D5972" i="28"/>
  <c r="D5971" i="28"/>
  <c r="D5970" i="28"/>
  <c r="D5969" i="28"/>
  <c r="D5968" i="28"/>
  <c r="D5967" i="28"/>
  <c r="D5966" i="28"/>
  <c r="D5965" i="28"/>
  <c r="D5964" i="28"/>
  <c r="D5963" i="28"/>
  <c r="D5962" i="28"/>
  <c r="D5961" i="28"/>
  <c r="D5960" i="28"/>
  <c r="D5959" i="28"/>
  <c r="D5958" i="28"/>
  <c r="D5957" i="28"/>
  <c r="D5956" i="28"/>
  <c r="D5955" i="28"/>
  <c r="D5954" i="28"/>
  <c r="D5953" i="28"/>
  <c r="D5952" i="28"/>
  <c r="D5951" i="28"/>
  <c r="D5950" i="28"/>
  <c r="D5949" i="28"/>
  <c r="D5948" i="28"/>
  <c r="D5947" i="28"/>
  <c r="D5946" i="28"/>
  <c r="D5945" i="28"/>
  <c r="D5944" i="28"/>
  <c r="D5943" i="28"/>
  <c r="D5942" i="28"/>
  <c r="D5941" i="28"/>
  <c r="D5940" i="28"/>
  <c r="D5939" i="28"/>
  <c r="D5938" i="28"/>
  <c r="D5937" i="28"/>
  <c r="D5936" i="28"/>
  <c r="D5935" i="28"/>
  <c r="D5934" i="28"/>
  <c r="D5933" i="28"/>
  <c r="D5932" i="28"/>
  <c r="D5931" i="28"/>
  <c r="D5930" i="28"/>
  <c r="D5929" i="28"/>
  <c r="D5928" i="28"/>
  <c r="D5927" i="28"/>
  <c r="D5926" i="28"/>
  <c r="D5925" i="28"/>
  <c r="D5924" i="28"/>
  <c r="D5923" i="28"/>
  <c r="D5922" i="28"/>
  <c r="D5921" i="28"/>
  <c r="D5920" i="28"/>
  <c r="D5919" i="28"/>
  <c r="D5918" i="28"/>
  <c r="D5917" i="28"/>
  <c r="D5916" i="28"/>
  <c r="D5915" i="28"/>
  <c r="D5914" i="28"/>
  <c r="D5913" i="28"/>
  <c r="D5912" i="28"/>
  <c r="D5911" i="28"/>
  <c r="D5910" i="28"/>
  <c r="D5909" i="28"/>
  <c r="D5908" i="28"/>
  <c r="D5907" i="28"/>
  <c r="D5906" i="28"/>
  <c r="D5905" i="28"/>
  <c r="D5904" i="28"/>
  <c r="D5903" i="28"/>
  <c r="D5902" i="28"/>
  <c r="D5901" i="28"/>
  <c r="D5900" i="28"/>
  <c r="D5899" i="28"/>
  <c r="D5898" i="28"/>
  <c r="D5897" i="28"/>
  <c r="D5896" i="28"/>
  <c r="D5895" i="28"/>
  <c r="D5894" i="28"/>
  <c r="D5893" i="28"/>
  <c r="D5892" i="28"/>
  <c r="D5891" i="28"/>
  <c r="D5890" i="28"/>
  <c r="D5889" i="28"/>
  <c r="D5888" i="28"/>
  <c r="D5887" i="28"/>
  <c r="D5886" i="28"/>
  <c r="D5885" i="28"/>
  <c r="D5884" i="28"/>
  <c r="D5883" i="28"/>
  <c r="D5882" i="28"/>
  <c r="D5881" i="28"/>
  <c r="D5880" i="28"/>
  <c r="D5879" i="28"/>
  <c r="D5878" i="28"/>
  <c r="D5877" i="28"/>
  <c r="D5876" i="28"/>
  <c r="D5875" i="28"/>
  <c r="D5874" i="28"/>
  <c r="D5873" i="28"/>
  <c r="D5872" i="28"/>
  <c r="D5871" i="28"/>
  <c r="D5870" i="28"/>
  <c r="D5869" i="28"/>
  <c r="D5868" i="28"/>
  <c r="D5867" i="28"/>
  <c r="D5866" i="28"/>
  <c r="D5865" i="28"/>
  <c r="D5864" i="28"/>
  <c r="D5863" i="28"/>
  <c r="D5862" i="28"/>
  <c r="D5861" i="28"/>
  <c r="D5860" i="28"/>
  <c r="D5859" i="28"/>
  <c r="D5858" i="28"/>
  <c r="D5857" i="28"/>
  <c r="D5856" i="28"/>
  <c r="D5855" i="28"/>
  <c r="D5854" i="28"/>
  <c r="D5853" i="28"/>
  <c r="D5852" i="28"/>
  <c r="D5851" i="28"/>
  <c r="D5850" i="28"/>
  <c r="D5849" i="28"/>
  <c r="D5848" i="28"/>
  <c r="D5847" i="28"/>
  <c r="D5846" i="28"/>
  <c r="D5845" i="28"/>
  <c r="D5844" i="28"/>
  <c r="D5843" i="28"/>
  <c r="D5842" i="28"/>
  <c r="D5841" i="28"/>
  <c r="D5840" i="28"/>
  <c r="D5839" i="28"/>
  <c r="D5838" i="28"/>
  <c r="D5837" i="28"/>
  <c r="D5836" i="28"/>
  <c r="D5835" i="28"/>
  <c r="D5834" i="28"/>
  <c r="D5833" i="28"/>
  <c r="D5832" i="28"/>
  <c r="D5831" i="28"/>
  <c r="D5830" i="28"/>
  <c r="D5829" i="28"/>
  <c r="D5828" i="28"/>
  <c r="D5827" i="28"/>
  <c r="D5826" i="28"/>
  <c r="D5825" i="28"/>
  <c r="D5824" i="28"/>
  <c r="D5823" i="28"/>
  <c r="D5822" i="28"/>
  <c r="D5821" i="28"/>
  <c r="D5820" i="28"/>
  <c r="D5819" i="28"/>
  <c r="D5818" i="28"/>
  <c r="D5817" i="28"/>
  <c r="D5816" i="28"/>
  <c r="D5815" i="28"/>
  <c r="D5814" i="28"/>
  <c r="D5813" i="28"/>
  <c r="D5812" i="28"/>
  <c r="D5811" i="28"/>
  <c r="D5810" i="28"/>
  <c r="D5809" i="28"/>
  <c r="D5808" i="28"/>
  <c r="D5807" i="28"/>
  <c r="D5806" i="28"/>
  <c r="D5805" i="28"/>
  <c r="D5804" i="28"/>
  <c r="D5803" i="28"/>
  <c r="D5802" i="28"/>
  <c r="D5801" i="28"/>
  <c r="D5800" i="28"/>
  <c r="D5799" i="28"/>
  <c r="D5798" i="28"/>
  <c r="D5797" i="28"/>
  <c r="D5796" i="28"/>
  <c r="D5795" i="28"/>
  <c r="D5794" i="28"/>
  <c r="D5793" i="28"/>
  <c r="D5792" i="28"/>
  <c r="D5791" i="28"/>
  <c r="D5790" i="28"/>
  <c r="D5789" i="28"/>
  <c r="D5788" i="28"/>
  <c r="D5787" i="28"/>
  <c r="D5786" i="28"/>
  <c r="D5785" i="28"/>
  <c r="D5784" i="28"/>
  <c r="D5783" i="28"/>
  <c r="D5782" i="28"/>
  <c r="D5781" i="28"/>
  <c r="D5780" i="28"/>
  <c r="D5779" i="28"/>
  <c r="D5778" i="28"/>
  <c r="D5777" i="28"/>
  <c r="D5776" i="28"/>
  <c r="D5775" i="28"/>
  <c r="D5774" i="28"/>
  <c r="D5773" i="28"/>
  <c r="D5772" i="28"/>
  <c r="D5771" i="28"/>
  <c r="D5770" i="28"/>
  <c r="D5769" i="28"/>
  <c r="D5768" i="28"/>
  <c r="D5767" i="28"/>
  <c r="D5766" i="28"/>
  <c r="D5765" i="28"/>
  <c r="D5764" i="28"/>
  <c r="D5763" i="28"/>
  <c r="D5762" i="28"/>
  <c r="D5761" i="28"/>
  <c r="D5760" i="28"/>
  <c r="D5759" i="28"/>
  <c r="D5758" i="28"/>
  <c r="D5757" i="28"/>
  <c r="D5756" i="28"/>
  <c r="D5755" i="28"/>
  <c r="D5754" i="28"/>
  <c r="D5753" i="28"/>
  <c r="D5752" i="28"/>
  <c r="D5751" i="28"/>
  <c r="D5750" i="28"/>
  <c r="D5749" i="28"/>
  <c r="D5748" i="28"/>
  <c r="D5747" i="28"/>
  <c r="D5746" i="28"/>
  <c r="D5745" i="28"/>
  <c r="D5744" i="28"/>
  <c r="D5743" i="28"/>
  <c r="D5742" i="28"/>
  <c r="D5741" i="28"/>
  <c r="D5740" i="28"/>
  <c r="D5739" i="28"/>
  <c r="D5738" i="28"/>
  <c r="D5737" i="28"/>
  <c r="D5736" i="28"/>
  <c r="D5735" i="28"/>
  <c r="D5734" i="28"/>
  <c r="D5733" i="28"/>
  <c r="D5732" i="28"/>
  <c r="D5731" i="28"/>
  <c r="D5730" i="28"/>
  <c r="D5729" i="28"/>
  <c r="D5728" i="28"/>
  <c r="D5727" i="28"/>
  <c r="D5726" i="28"/>
  <c r="D5725" i="28"/>
  <c r="D5724" i="28"/>
  <c r="D5723" i="28"/>
  <c r="D5722" i="28"/>
  <c r="D5721" i="28"/>
  <c r="D5720" i="28"/>
  <c r="D5719" i="28"/>
  <c r="D5718" i="28"/>
  <c r="D5717" i="28"/>
  <c r="D5716" i="28"/>
  <c r="D5715" i="28"/>
  <c r="D5714" i="28"/>
  <c r="D5713" i="28"/>
  <c r="D5712" i="28"/>
  <c r="D5711" i="28"/>
  <c r="D5710" i="28"/>
  <c r="D5709" i="28"/>
  <c r="D5708" i="28"/>
  <c r="D5707" i="28"/>
  <c r="D5706" i="28"/>
  <c r="D5705" i="28"/>
  <c r="D5704" i="28"/>
  <c r="D5703" i="28"/>
  <c r="D5702" i="28"/>
  <c r="D5701" i="28"/>
  <c r="D5700" i="28"/>
  <c r="D5699" i="28"/>
  <c r="D5698" i="28"/>
  <c r="D5697" i="28"/>
  <c r="D5696" i="28"/>
  <c r="D5695" i="28"/>
  <c r="D5694" i="28"/>
  <c r="D5693" i="28"/>
  <c r="D5692" i="28"/>
  <c r="D5691" i="28"/>
  <c r="D5690" i="28"/>
  <c r="D5689" i="28"/>
  <c r="D5688" i="28"/>
  <c r="D5687" i="28"/>
  <c r="D5686" i="28"/>
  <c r="D5685" i="28"/>
  <c r="D5684" i="28"/>
  <c r="D5683" i="28"/>
  <c r="D5682" i="28"/>
  <c r="D5681" i="28"/>
  <c r="D5680" i="28"/>
  <c r="D5679" i="28"/>
  <c r="D5678" i="28"/>
  <c r="D5677" i="28"/>
  <c r="D5676" i="28"/>
  <c r="D5675" i="28"/>
  <c r="D5674" i="28"/>
  <c r="D5673" i="28"/>
  <c r="D5672" i="28"/>
  <c r="D5671" i="28"/>
  <c r="D5670" i="28"/>
  <c r="D5669" i="28"/>
  <c r="D5668" i="28"/>
  <c r="D5667" i="28"/>
  <c r="D5666" i="28"/>
  <c r="D5665" i="28"/>
  <c r="D5664" i="28"/>
  <c r="D5663" i="28"/>
  <c r="D5662" i="28"/>
  <c r="D5661" i="28"/>
  <c r="D5660" i="28"/>
  <c r="D5659" i="28"/>
  <c r="D5658" i="28"/>
  <c r="D5657" i="28"/>
  <c r="D5656" i="28"/>
  <c r="D5655" i="28"/>
  <c r="D5654" i="28"/>
  <c r="D5653" i="28"/>
  <c r="D5652" i="28"/>
  <c r="D5651" i="28"/>
  <c r="D5650" i="28"/>
  <c r="D5649" i="28"/>
  <c r="D5648" i="28"/>
  <c r="D5647" i="28"/>
  <c r="D5646" i="28"/>
  <c r="D5645" i="28"/>
  <c r="D5644" i="28"/>
  <c r="D5643" i="28"/>
  <c r="D5642" i="28"/>
  <c r="D5641" i="28"/>
  <c r="D5640" i="28"/>
  <c r="D5639" i="28"/>
  <c r="D5638" i="28"/>
  <c r="D5637" i="28"/>
  <c r="D5636" i="28"/>
  <c r="D5635" i="28"/>
  <c r="D5634" i="28"/>
  <c r="D5633" i="28"/>
  <c r="D5632" i="28"/>
  <c r="D5631" i="28"/>
  <c r="D5630" i="28"/>
  <c r="D5629" i="28"/>
  <c r="D5628" i="28"/>
  <c r="D5627" i="28"/>
  <c r="D5626" i="28"/>
  <c r="D5625" i="28"/>
  <c r="D5624" i="28"/>
  <c r="D5623" i="28"/>
  <c r="D5622" i="28"/>
  <c r="D5621" i="28"/>
  <c r="D5620" i="28"/>
  <c r="D5619" i="28"/>
  <c r="D5618" i="28"/>
  <c r="D5617" i="28"/>
  <c r="D5616" i="28"/>
  <c r="D5615" i="28"/>
  <c r="D5614" i="28"/>
  <c r="D5613" i="28"/>
  <c r="D5612" i="28"/>
  <c r="D5611" i="28"/>
  <c r="D5610" i="28"/>
  <c r="D5609" i="28"/>
  <c r="D5608" i="28"/>
  <c r="D5607" i="28"/>
  <c r="D5606" i="28"/>
  <c r="D5605" i="28"/>
  <c r="D5604" i="28"/>
  <c r="D5603" i="28"/>
  <c r="D5602" i="28"/>
  <c r="D5601" i="28"/>
  <c r="D5600" i="28"/>
  <c r="D5599" i="28"/>
  <c r="D5598" i="28"/>
  <c r="D5597" i="28"/>
  <c r="D5596" i="28"/>
  <c r="D5595" i="28"/>
  <c r="D5594" i="28"/>
  <c r="D5593" i="28"/>
  <c r="D5592" i="28"/>
  <c r="D5591" i="28"/>
  <c r="D5590" i="28"/>
  <c r="D5589" i="28"/>
  <c r="D5588" i="28"/>
  <c r="D5587" i="28"/>
  <c r="D5586" i="28"/>
  <c r="D5585" i="28"/>
  <c r="D5584" i="28"/>
  <c r="D5583" i="28"/>
  <c r="D5582" i="28"/>
  <c r="D5581" i="28"/>
  <c r="D5580" i="28"/>
  <c r="D5579" i="28"/>
  <c r="D5578" i="28"/>
  <c r="D5577" i="28"/>
  <c r="D5576" i="28"/>
  <c r="D5575" i="28"/>
  <c r="D5574" i="28"/>
  <c r="D5573" i="28"/>
  <c r="D5572" i="28"/>
  <c r="D5571" i="28"/>
  <c r="D5570" i="28"/>
  <c r="D5569" i="28"/>
  <c r="D5568" i="28"/>
  <c r="D5567" i="28"/>
  <c r="D5566" i="28"/>
  <c r="D5565" i="28"/>
  <c r="D5564" i="28"/>
  <c r="D5563" i="28"/>
  <c r="D5562" i="28"/>
  <c r="D5561" i="28"/>
  <c r="D5560" i="28"/>
  <c r="D5559" i="28"/>
  <c r="D5558" i="28"/>
  <c r="D5557" i="28"/>
  <c r="D5556" i="28"/>
  <c r="D5555" i="28"/>
  <c r="D5554" i="28"/>
  <c r="D5553" i="28"/>
  <c r="D5552" i="28"/>
  <c r="D5551" i="28"/>
  <c r="D5550" i="28"/>
  <c r="D5549" i="28"/>
  <c r="D5548" i="28"/>
  <c r="D5547" i="28"/>
  <c r="D5546" i="28"/>
  <c r="D5545" i="28"/>
  <c r="D5544" i="28"/>
  <c r="D5543" i="28"/>
  <c r="D5542" i="28"/>
  <c r="D5541" i="28"/>
  <c r="D5540" i="28"/>
  <c r="D5539" i="28"/>
  <c r="D5538" i="28"/>
  <c r="D5537" i="28"/>
  <c r="D5536" i="28"/>
  <c r="D5535" i="28"/>
  <c r="D5534" i="28"/>
  <c r="D5533" i="28"/>
  <c r="D5532" i="28"/>
  <c r="D5531" i="28"/>
  <c r="D5530" i="28"/>
  <c r="D5529" i="28"/>
  <c r="D5528" i="28"/>
  <c r="D5527" i="28"/>
  <c r="D5526" i="28"/>
  <c r="D5525" i="28"/>
  <c r="D5524" i="28"/>
  <c r="D5523" i="28"/>
  <c r="D5522" i="28"/>
  <c r="D5521" i="28"/>
  <c r="D5520" i="28"/>
  <c r="D5519" i="28"/>
  <c r="D5518" i="28"/>
  <c r="D5517" i="28"/>
  <c r="D5516" i="28"/>
  <c r="D5515" i="28"/>
  <c r="D5514" i="28"/>
  <c r="D5513" i="28"/>
  <c r="D5512" i="28"/>
  <c r="D5511" i="28"/>
  <c r="D5510" i="28"/>
  <c r="D5509" i="28"/>
  <c r="D5508" i="28"/>
  <c r="D5507" i="28"/>
  <c r="D5506" i="28"/>
  <c r="D5505" i="28"/>
  <c r="D5504" i="28"/>
  <c r="D5503" i="28"/>
  <c r="D5502" i="28"/>
  <c r="D5501" i="28"/>
  <c r="D5500" i="28"/>
  <c r="D5499" i="28"/>
  <c r="D5498" i="28"/>
  <c r="D5497" i="28"/>
  <c r="D5496" i="28"/>
  <c r="D5495" i="28"/>
  <c r="D5494" i="28"/>
  <c r="D5493" i="28"/>
  <c r="D5492" i="28"/>
  <c r="D5491" i="28"/>
  <c r="D5490" i="28"/>
  <c r="D5489" i="28"/>
  <c r="D5488" i="28"/>
  <c r="D5487" i="28"/>
  <c r="D5486" i="28"/>
  <c r="D5485" i="28"/>
  <c r="D5484" i="28"/>
  <c r="D5483" i="28"/>
  <c r="D5482" i="28"/>
  <c r="D5481" i="28"/>
  <c r="D5480" i="28"/>
  <c r="D5479" i="28"/>
  <c r="D5478" i="28"/>
  <c r="D5477" i="28"/>
  <c r="D5476" i="28"/>
  <c r="D5475" i="28"/>
  <c r="D5474" i="28"/>
  <c r="D5473" i="28"/>
  <c r="D5472" i="28"/>
  <c r="D5471" i="28"/>
  <c r="D5470" i="28"/>
  <c r="D5469" i="28"/>
  <c r="D5468" i="28"/>
  <c r="D5467" i="28"/>
  <c r="D5466" i="28"/>
  <c r="D5465" i="28"/>
  <c r="D5464" i="28"/>
  <c r="D5463" i="28"/>
  <c r="D5462" i="28"/>
  <c r="D5461" i="28"/>
  <c r="D5460" i="28"/>
  <c r="D5459" i="28"/>
  <c r="D5458" i="28"/>
  <c r="D5457" i="28"/>
  <c r="D5456" i="28"/>
  <c r="D5455" i="28"/>
  <c r="D5454" i="28"/>
  <c r="D5453" i="28"/>
  <c r="D5452" i="28"/>
  <c r="D5451" i="28"/>
  <c r="D5450" i="28"/>
  <c r="D5449" i="28"/>
  <c r="D5448" i="28"/>
  <c r="D5447" i="28"/>
  <c r="D5446" i="28"/>
  <c r="D5445" i="28"/>
  <c r="D5444" i="28"/>
  <c r="D5443" i="28"/>
  <c r="D5442" i="28"/>
  <c r="D5441" i="28"/>
  <c r="D5440" i="28"/>
  <c r="D5439" i="28"/>
  <c r="D5438" i="28"/>
  <c r="D5437" i="28"/>
  <c r="D5436" i="28"/>
  <c r="D5435" i="28"/>
  <c r="D5434" i="28"/>
  <c r="D5433" i="28"/>
  <c r="D5432" i="28"/>
  <c r="D5431" i="28"/>
  <c r="D5430" i="28"/>
  <c r="D5429" i="28"/>
  <c r="D5428" i="28"/>
  <c r="D5427" i="28"/>
  <c r="D5426" i="28"/>
  <c r="D5425" i="28"/>
  <c r="D5424" i="28"/>
  <c r="D5423" i="28"/>
  <c r="D5422" i="28"/>
  <c r="D5421" i="28"/>
  <c r="D5420" i="28"/>
  <c r="D5419" i="28"/>
  <c r="D5418" i="28"/>
  <c r="D5417" i="28"/>
  <c r="D5416" i="28"/>
  <c r="D5415" i="28"/>
  <c r="D5414" i="28"/>
  <c r="D5413" i="28"/>
  <c r="D5412" i="28"/>
  <c r="D5411" i="28"/>
  <c r="D5410" i="28"/>
  <c r="D5409" i="28"/>
  <c r="D5408" i="28"/>
  <c r="D5407" i="28"/>
  <c r="D5406" i="28"/>
  <c r="D5405" i="28"/>
  <c r="D5404" i="28"/>
  <c r="D5403" i="28"/>
  <c r="D5402" i="28"/>
  <c r="D5401" i="28"/>
  <c r="D5400" i="28"/>
  <c r="D5399" i="28"/>
  <c r="D5398" i="28"/>
  <c r="D5397" i="28"/>
  <c r="D5396" i="28"/>
  <c r="D5395" i="28"/>
  <c r="D5394" i="28"/>
  <c r="D5393" i="28"/>
  <c r="D5392" i="28"/>
  <c r="D5391" i="28"/>
  <c r="D5390" i="28"/>
  <c r="D5389" i="28"/>
  <c r="D5388" i="28"/>
  <c r="D5387" i="28"/>
  <c r="D5386" i="28"/>
  <c r="D5385" i="28"/>
  <c r="D5384" i="28"/>
  <c r="D5383" i="28"/>
  <c r="D5382" i="28"/>
  <c r="D5381" i="28"/>
  <c r="D5380" i="28"/>
  <c r="D5379" i="28"/>
  <c r="D5378" i="28"/>
  <c r="D5377" i="28"/>
  <c r="D5376" i="28"/>
  <c r="D5375" i="28"/>
  <c r="D5374" i="28"/>
  <c r="D5373" i="28"/>
  <c r="D5372" i="28"/>
  <c r="D5371" i="28"/>
  <c r="D5370" i="28"/>
  <c r="D5369" i="28"/>
  <c r="D5368" i="28"/>
  <c r="D5367" i="28"/>
  <c r="D5366" i="28"/>
  <c r="D5365" i="28"/>
  <c r="D5364" i="28"/>
  <c r="D5363" i="28"/>
  <c r="D5362" i="28"/>
  <c r="D5361" i="28"/>
  <c r="D5360" i="28"/>
  <c r="D5359" i="28"/>
  <c r="D5358" i="28"/>
  <c r="D5357" i="28"/>
  <c r="D5356" i="28"/>
  <c r="D5355" i="28"/>
  <c r="D5354" i="28"/>
  <c r="D5353" i="28"/>
  <c r="D5352" i="28"/>
  <c r="D5351" i="28"/>
  <c r="D5350" i="28"/>
  <c r="D5349" i="28"/>
  <c r="D5348" i="28"/>
  <c r="D5347" i="28"/>
  <c r="D5346" i="28"/>
  <c r="D5345" i="28"/>
  <c r="D5344" i="28"/>
  <c r="D5343" i="28"/>
  <c r="D5342" i="28"/>
  <c r="D5341" i="28"/>
  <c r="D5340" i="28"/>
  <c r="D5339" i="28"/>
  <c r="D5338" i="28"/>
  <c r="D5337" i="28"/>
  <c r="D5336" i="28"/>
  <c r="D5335" i="28"/>
  <c r="D5334" i="28"/>
  <c r="D5333" i="28"/>
  <c r="D5332" i="28"/>
  <c r="D5331" i="28"/>
  <c r="D5330" i="28"/>
  <c r="D5329" i="28"/>
  <c r="D5328" i="28"/>
  <c r="D5327" i="28"/>
  <c r="D5326" i="28"/>
  <c r="D5325" i="28"/>
  <c r="D5324" i="28"/>
  <c r="D5323" i="28"/>
  <c r="D5322" i="28"/>
  <c r="D5321" i="28"/>
  <c r="D5320" i="28"/>
  <c r="D5319" i="28"/>
  <c r="D5318" i="28"/>
  <c r="D5317" i="28"/>
  <c r="D5316" i="28"/>
  <c r="D5315" i="28"/>
  <c r="D5314" i="28"/>
  <c r="D5313" i="28"/>
  <c r="D5312" i="28"/>
  <c r="D5311" i="28"/>
  <c r="D5310" i="28"/>
  <c r="D5309" i="28"/>
  <c r="D5308" i="28"/>
  <c r="D5307" i="28"/>
  <c r="D5306" i="28"/>
  <c r="D5305" i="28"/>
  <c r="D5304" i="28"/>
  <c r="D5303" i="28"/>
  <c r="D5302" i="28"/>
  <c r="D5301" i="28"/>
  <c r="D5300" i="28"/>
  <c r="D5299" i="28"/>
  <c r="D5298" i="28"/>
  <c r="D5297" i="28"/>
  <c r="D5296" i="28"/>
  <c r="D5295" i="28"/>
  <c r="D5294" i="28"/>
  <c r="D5293" i="28"/>
  <c r="D5292" i="28"/>
  <c r="D5291" i="28"/>
  <c r="D5290" i="28"/>
  <c r="D5289" i="28"/>
  <c r="D5288" i="28"/>
  <c r="D5287" i="28"/>
  <c r="D5286" i="28"/>
  <c r="D5285" i="28"/>
  <c r="D5284" i="28"/>
  <c r="D5283" i="28"/>
  <c r="D5282" i="28"/>
  <c r="D5281" i="28"/>
  <c r="D5280" i="28"/>
  <c r="D5279" i="28"/>
  <c r="D5278" i="28"/>
  <c r="D5277" i="28"/>
  <c r="D5276" i="28"/>
  <c r="D5275" i="28"/>
  <c r="D5274" i="28"/>
  <c r="D5273" i="28"/>
  <c r="D5272" i="28"/>
  <c r="D5271" i="28"/>
  <c r="D5270" i="28"/>
  <c r="D5269" i="28"/>
  <c r="D5268" i="28"/>
  <c r="D5267" i="28"/>
  <c r="D5266" i="28"/>
  <c r="D5265" i="28"/>
  <c r="D5264" i="28"/>
  <c r="D5263" i="28"/>
  <c r="D5262" i="28"/>
  <c r="D5261" i="28"/>
  <c r="D5260" i="28"/>
  <c r="D5259" i="28"/>
  <c r="D5258" i="28"/>
  <c r="D5257" i="28"/>
  <c r="D5256" i="28"/>
  <c r="D5255" i="28"/>
  <c r="D5254" i="28"/>
  <c r="D5253" i="28"/>
  <c r="D5252" i="28"/>
  <c r="D5251" i="28"/>
  <c r="D5250" i="28"/>
  <c r="D5249" i="28"/>
  <c r="D5248" i="28"/>
  <c r="D5247" i="28"/>
  <c r="D5246" i="28"/>
  <c r="D5245" i="28"/>
  <c r="D5244" i="28"/>
  <c r="D5243" i="28"/>
  <c r="D5242" i="28"/>
  <c r="D5241" i="28"/>
  <c r="D5240" i="28"/>
  <c r="D5239" i="28"/>
  <c r="D5238" i="28"/>
  <c r="D5237" i="28"/>
  <c r="D5236" i="28"/>
  <c r="D5235" i="28"/>
  <c r="D5234" i="28"/>
  <c r="D5233" i="28"/>
  <c r="D5232" i="28"/>
  <c r="D5231" i="28"/>
  <c r="D5230" i="28"/>
  <c r="D5229" i="28"/>
  <c r="D5228" i="28"/>
  <c r="D5227" i="28"/>
  <c r="D5226" i="28"/>
  <c r="D5225" i="28"/>
  <c r="D5224" i="28"/>
  <c r="D5223" i="28"/>
  <c r="D5222" i="28"/>
  <c r="D5221" i="28"/>
  <c r="D5220" i="28"/>
  <c r="D5219" i="28"/>
  <c r="D5218" i="28"/>
  <c r="D5217" i="28"/>
  <c r="D5216" i="28"/>
  <c r="D5215" i="28"/>
  <c r="D5214" i="28"/>
  <c r="D5213" i="28"/>
  <c r="D5212" i="28"/>
  <c r="D5211" i="28"/>
  <c r="D5210" i="28"/>
  <c r="D5209" i="28"/>
  <c r="D5208" i="28"/>
  <c r="D5207" i="28"/>
  <c r="D5206" i="28"/>
  <c r="D5205" i="28"/>
  <c r="D5204" i="28"/>
  <c r="D5203" i="28"/>
  <c r="D5202" i="28"/>
  <c r="D5201" i="28"/>
  <c r="D5200" i="28"/>
  <c r="D5199" i="28"/>
  <c r="D5198" i="28"/>
  <c r="D5197" i="28"/>
  <c r="D5196" i="28"/>
  <c r="D5195" i="28"/>
  <c r="D5194" i="28"/>
  <c r="D5193" i="28"/>
  <c r="D5192" i="28"/>
  <c r="D5191" i="28"/>
  <c r="D5190" i="28"/>
  <c r="D5189" i="28"/>
  <c r="D5188" i="28"/>
  <c r="D5187" i="28"/>
  <c r="D5186" i="28"/>
  <c r="D5185" i="28"/>
  <c r="D5184" i="28"/>
  <c r="D5183" i="28"/>
  <c r="D5182" i="28"/>
  <c r="D5181" i="28"/>
  <c r="D5180" i="28"/>
  <c r="D5179" i="28"/>
  <c r="D5178" i="28"/>
  <c r="D5177" i="28"/>
  <c r="D5176" i="28"/>
  <c r="D5175" i="28"/>
  <c r="D5174" i="28"/>
  <c r="D5173" i="28"/>
  <c r="D5172" i="28"/>
  <c r="D5171" i="28"/>
  <c r="D5170" i="28"/>
  <c r="D5169" i="28"/>
  <c r="D5168" i="28"/>
  <c r="D5167" i="28"/>
  <c r="D5166" i="28"/>
  <c r="D5165" i="28"/>
  <c r="D5164" i="28"/>
  <c r="D5163" i="28"/>
  <c r="D5162" i="28"/>
  <c r="D5161" i="28"/>
  <c r="D5160" i="28"/>
  <c r="D5159" i="28"/>
  <c r="D5158" i="28"/>
  <c r="D5157" i="28"/>
  <c r="D5156" i="28"/>
  <c r="D5155" i="28"/>
  <c r="D5154" i="28"/>
  <c r="D5153" i="28"/>
  <c r="D5152" i="28"/>
  <c r="D5151" i="28"/>
  <c r="D5150" i="28"/>
  <c r="D5149" i="28"/>
  <c r="D5148" i="28"/>
  <c r="D5147" i="28"/>
  <c r="D5146" i="28"/>
  <c r="D5145" i="28"/>
  <c r="D5144" i="28"/>
  <c r="D5143" i="28"/>
  <c r="D5142" i="28"/>
  <c r="D5141" i="28"/>
  <c r="D5140" i="28"/>
  <c r="D5139" i="28"/>
  <c r="D5138" i="28"/>
  <c r="D5137" i="28"/>
  <c r="D5136" i="28"/>
  <c r="D5135" i="28"/>
  <c r="D5134" i="28"/>
  <c r="D5133" i="28"/>
  <c r="D5132" i="28"/>
  <c r="D5131" i="28"/>
  <c r="D5130" i="28"/>
  <c r="D5129" i="28"/>
  <c r="D5128" i="28"/>
  <c r="D5127" i="28"/>
  <c r="D5126" i="28"/>
  <c r="D5125" i="28"/>
  <c r="D5124" i="28"/>
  <c r="D5123" i="28"/>
  <c r="D5122" i="28"/>
  <c r="D5121" i="28"/>
  <c r="D5120" i="28"/>
  <c r="D5119" i="28"/>
  <c r="D5118" i="28"/>
  <c r="D5117" i="28"/>
  <c r="D5116" i="28"/>
  <c r="D5115" i="28"/>
  <c r="D5114" i="28"/>
  <c r="D5113" i="28"/>
  <c r="D5112" i="28"/>
  <c r="D5111" i="28"/>
  <c r="D5110" i="28"/>
  <c r="D5109" i="28"/>
  <c r="D5108" i="28"/>
  <c r="D5107" i="28"/>
  <c r="D5106" i="28"/>
  <c r="D5105" i="28"/>
  <c r="D5104" i="28"/>
  <c r="D5103" i="28"/>
  <c r="D5102" i="28"/>
  <c r="D5101" i="28"/>
  <c r="D5100" i="28"/>
  <c r="D5099" i="28"/>
  <c r="D5098" i="28"/>
  <c r="D5097" i="28"/>
  <c r="D5096" i="28"/>
  <c r="D5095" i="28"/>
  <c r="D5094" i="28"/>
  <c r="D5093" i="28"/>
  <c r="D5092" i="28"/>
  <c r="D5091" i="28"/>
  <c r="D5090" i="28"/>
  <c r="D5089" i="28"/>
  <c r="D5088" i="28"/>
  <c r="D5087" i="28"/>
  <c r="D5086" i="28"/>
  <c r="D5085" i="28"/>
  <c r="D5084" i="28"/>
  <c r="D5083" i="28"/>
  <c r="D5082" i="28"/>
  <c r="D5081" i="28"/>
  <c r="D5080" i="28"/>
  <c r="D5079" i="28"/>
  <c r="D5078" i="28"/>
  <c r="D5077" i="28"/>
  <c r="D5076" i="28"/>
  <c r="D5075" i="28"/>
  <c r="D5074" i="28"/>
  <c r="D5073" i="28"/>
  <c r="D5072" i="28"/>
  <c r="D5071" i="28"/>
  <c r="D5070" i="28"/>
  <c r="D5069" i="28"/>
  <c r="D5068" i="28"/>
  <c r="D5067" i="28"/>
  <c r="D5066" i="28"/>
  <c r="D5065" i="28"/>
  <c r="D5064" i="28"/>
  <c r="D5063" i="28"/>
  <c r="D5062" i="28"/>
  <c r="D5061" i="28"/>
  <c r="D5060" i="28"/>
  <c r="D5059" i="28"/>
  <c r="D5058" i="28"/>
  <c r="D5057" i="28"/>
  <c r="D5056" i="28"/>
  <c r="D5055" i="28"/>
  <c r="D5054" i="28"/>
  <c r="D5053" i="28"/>
  <c r="D5052" i="28"/>
  <c r="D5051" i="28"/>
  <c r="D5050" i="28"/>
  <c r="D5049" i="28"/>
  <c r="D5048" i="28"/>
  <c r="D5047" i="28"/>
  <c r="D5046" i="28"/>
  <c r="D5045" i="28"/>
  <c r="D5044" i="28"/>
  <c r="D5043" i="28"/>
  <c r="D5042" i="28"/>
  <c r="D5041" i="28"/>
  <c r="D5040" i="28"/>
  <c r="D5039" i="28"/>
  <c r="D5038" i="28"/>
  <c r="D5037" i="28"/>
  <c r="D5036" i="28"/>
  <c r="D5035" i="28"/>
  <c r="D5034" i="28"/>
  <c r="D5033" i="28"/>
  <c r="D5032" i="28"/>
  <c r="D5031" i="28"/>
  <c r="D5030" i="28"/>
  <c r="D5029" i="28"/>
  <c r="D5028" i="28"/>
  <c r="D5027" i="28"/>
  <c r="D5026" i="28"/>
  <c r="D5025" i="28"/>
  <c r="D5024" i="28"/>
  <c r="D5023" i="28"/>
  <c r="D5022" i="28"/>
  <c r="D5021" i="28"/>
  <c r="D5020" i="28"/>
  <c r="D5019" i="28"/>
  <c r="D5018" i="28"/>
  <c r="D5017" i="28"/>
  <c r="D5016" i="28"/>
  <c r="D5015" i="28"/>
  <c r="D5014" i="28"/>
  <c r="D5013" i="28"/>
  <c r="D5012" i="28"/>
  <c r="D5011" i="28"/>
  <c r="D5010" i="28"/>
  <c r="D5009" i="28"/>
  <c r="D5008" i="28"/>
  <c r="D5007" i="28"/>
  <c r="D5006" i="28"/>
  <c r="D5005" i="28"/>
  <c r="D5004" i="28"/>
  <c r="D5003" i="28"/>
  <c r="D5002" i="28"/>
  <c r="D5001" i="28"/>
  <c r="D5000" i="28"/>
  <c r="D4999" i="28"/>
  <c r="D4998" i="28"/>
  <c r="D4997" i="28"/>
  <c r="D4996" i="28"/>
  <c r="D4995" i="28"/>
  <c r="D4994" i="28"/>
  <c r="D4993" i="28"/>
  <c r="D4992" i="28"/>
  <c r="D4991" i="28"/>
  <c r="D4990" i="28"/>
  <c r="D4989" i="28"/>
  <c r="D4988" i="28"/>
  <c r="D4987" i="28"/>
  <c r="D4986" i="28"/>
  <c r="D4985" i="28"/>
  <c r="D4984" i="28"/>
  <c r="D4983" i="28"/>
  <c r="D4982" i="28"/>
  <c r="D4981" i="28"/>
  <c r="D4980" i="28"/>
  <c r="D4979" i="28"/>
  <c r="D4978" i="28"/>
  <c r="D4977" i="28"/>
  <c r="D4976" i="28"/>
  <c r="D4975" i="28"/>
  <c r="D4974" i="28"/>
  <c r="D4973" i="28"/>
  <c r="D4972" i="28"/>
  <c r="D4971" i="28"/>
  <c r="D4970" i="28"/>
  <c r="D4969" i="28"/>
  <c r="D4968" i="28"/>
  <c r="D4967" i="28"/>
  <c r="D4966" i="28"/>
  <c r="D4965" i="28"/>
  <c r="D4964" i="28"/>
  <c r="D4963" i="28"/>
  <c r="D4962" i="28"/>
  <c r="D4961" i="28"/>
  <c r="D4960" i="28"/>
  <c r="D4959" i="28"/>
  <c r="D4958" i="28"/>
  <c r="D4957" i="28"/>
  <c r="D4956" i="28"/>
  <c r="D4955" i="28"/>
  <c r="D4954" i="28"/>
  <c r="D4953" i="28"/>
  <c r="D4952" i="28"/>
  <c r="D4951" i="28"/>
  <c r="D4950" i="28"/>
  <c r="D4949" i="28"/>
  <c r="D4948" i="28"/>
  <c r="D4947" i="28"/>
  <c r="D4946" i="28"/>
  <c r="D4945" i="28"/>
  <c r="D4944" i="28"/>
  <c r="D4943" i="28"/>
  <c r="D4942" i="28"/>
  <c r="D4941" i="28"/>
  <c r="D4940" i="28"/>
  <c r="D4939" i="28"/>
  <c r="D4938" i="28"/>
  <c r="D4937" i="28"/>
  <c r="D4936" i="28"/>
  <c r="D4935" i="28"/>
  <c r="D4934" i="28"/>
  <c r="D4933" i="28"/>
  <c r="D4932" i="28"/>
  <c r="D4931" i="28"/>
  <c r="D4930" i="28"/>
  <c r="D4929" i="28"/>
  <c r="D4928" i="28"/>
  <c r="D4927" i="28"/>
  <c r="D4926" i="28"/>
  <c r="D4925" i="28"/>
  <c r="D4924" i="28"/>
  <c r="D4923" i="28"/>
  <c r="D4922" i="28"/>
  <c r="D4921" i="28"/>
  <c r="D4920" i="28"/>
  <c r="D4919" i="28"/>
  <c r="D4918" i="28"/>
  <c r="D4917" i="28"/>
  <c r="D4916" i="28"/>
  <c r="D4915" i="28"/>
  <c r="D4914" i="28"/>
  <c r="D4913" i="28"/>
  <c r="D4912" i="28"/>
  <c r="D4911" i="28"/>
  <c r="D4910" i="28"/>
  <c r="D4909" i="28"/>
  <c r="D4908" i="28"/>
  <c r="D4907" i="28"/>
  <c r="D4906" i="28"/>
  <c r="D4905" i="28"/>
  <c r="D4904" i="28"/>
  <c r="D4903" i="28"/>
  <c r="D4902" i="28"/>
  <c r="D4901" i="28"/>
  <c r="D4900" i="28"/>
  <c r="D4899" i="28"/>
  <c r="D4898" i="28"/>
  <c r="D4897" i="28"/>
  <c r="D4896" i="28"/>
  <c r="D4895" i="28"/>
  <c r="D4894" i="28"/>
  <c r="D4893" i="28"/>
  <c r="D4892" i="28"/>
  <c r="D4891" i="28"/>
  <c r="D4890" i="28"/>
  <c r="D4889" i="28"/>
  <c r="D4888" i="28"/>
  <c r="D4887" i="28"/>
  <c r="D4886" i="28"/>
  <c r="D4885" i="28"/>
  <c r="D4884" i="28"/>
  <c r="D4883" i="28"/>
  <c r="D4882" i="28"/>
  <c r="D4881" i="28"/>
  <c r="D4880" i="28"/>
  <c r="D4879" i="28"/>
  <c r="D4878" i="28"/>
  <c r="D4877" i="28"/>
  <c r="D4876" i="28"/>
  <c r="D4875" i="28"/>
  <c r="D4874" i="28"/>
  <c r="D4873" i="28"/>
  <c r="D4872" i="28"/>
  <c r="D4871" i="28"/>
  <c r="D4870" i="28"/>
  <c r="D4869" i="28"/>
  <c r="D4868" i="28"/>
  <c r="D4867" i="28"/>
  <c r="D4866" i="28"/>
  <c r="D4865" i="28"/>
  <c r="D4864" i="28"/>
  <c r="D4863" i="28"/>
  <c r="D4862" i="28"/>
  <c r="D4861" i="28"/>
  <c r="D4860" i="28"/>
  <c r="D4859" i="28"/>
  <c r="D4858" i="28"/>
  <c r="D4857" i="28"/>
  <c r="D4856" i="28"/>
  <c r="D4855" i="28"/>
  <c r="D4854" i="28"/>
  <c r="D4853" i="28"/>
  <c r="D4852" i="28"/>
  <c r="D4851" i="28"/>
  <c r="D4850" i="28"/>
  <c r="D4849" i="28"/>
  <c r="D4848" i="28"/>
  <c r="D4847" i="28"/>
  <c r="D4846" i="28"/>
  <c r="D4845" i="28"/>
  <c r="D4844" i="28"/>
  <c r="D4843" i="28"/>
  <c r="D4842" i="28"/>
  <c r="D4841" i="28"/>
  <c r="D4840" i="28"/>
  <c r="D4839" i="28"/>
  <c r="D4838" i="28"/>
  <c r="D4837" i="28"/>
  <c r="D4836" i="28"/>
  <c r="D4835" i="28"/>
  <c r="D4834" i="28"/>
  <c r="D4833" i="28"/>
  <c r="D4832" i="28"/>
  <c r="D4831" i="28"/>
  <c r="D4830" i="28"/>
  <c r="D4829" i="28"/>
  <c r="D4828" i="28"/>
  <c r="D4827" i="28"/>
  <c r="D4826" i="28"/>
  <c r="D4825" i="28"/>
  <c r="D4824" i="28"/>
  <c r="D4823" i="28"/>
  <c r="D4822" i="28"/>
  <c r="D4821" i="28"/>
  <c r="D4820" i="28"/>
  <c r="D4819" i="28"/>
  <c r="D4818" i="28"/>
  <c r="D4817" i="28"/>
  <c r="D4816" i="28"/>
  <c r="D4815" i="28"/>
  <c r="D4814" i="28"/>
  <c r="D4813" i="28"/>
  <c r="D4812" i="28"/>
  <c r="D4811" i="28"/>
  <c r="D4810" i="28"/>
  <c r="D4809" i="28"/>
  <c r="D4808" i="28"/>
  <c r="D4807" i="28"/>
  <c r="D4806" i="28"/>
  <c r="D4805" i="28"/>
  <c r="D4804" i="28"/>
  <c r="D4803" i="28"/>
  <c r="D4802" i="28"/>
  <c r="D4801" i="28"/>
  <c r="D4800" i="28"/>
  <c r="D4799" i="28"/>
  <c r="D4798" i="28"/>
  <c r="D4797" i="28"/>
  <c r="D4796" i="28"/>
  <c r="D4795" i="28"/>
  <c r="D4794" i="28"/>
  <c r="D4793" i="28"/>
  <c r="D4792" i="28"/>
  <c r="D4791" i="28"/>
  <c r="D4790" i="28"/>
  <c r="D4789" i="28"/>
  <c r="D4788" i="28"/>
  <c r="D4787" i="28"/>
  <c r="D4786" i="28"/>
  <c r="D4785" i="28"/>
  <c r="D4784" i="28"/>
  <c r="D4783" i="28"/>
  <c r="D4782" i="28"/>
  <c r="D4781" i="28"/>
  <c r="D4780" i="28"/>
  <c r="D4779" i="28"/>
  <c r="D4778" i="28"/>
  <c r="D4777" i="28"/>
  <c r="D4776" i="28"/>
  <c r="D4775" i="28"/>
  <c r="D4774" i="28"/>
  <c r="D4773" i="28"/>
  <c r="D4772" i="28"/>
  <c r="D4771" i="28"/>
  <c r="D4770" i="28"/>
  <c r="D4769" i="28"/>
  <c r="D4768" i="28"/>
  <c r="D4767" i="28"/>
  <c r="D4766" i="28"/>
  <c r="D4765" i="28"/>
  <c r="D4764" i="28"/>
  <c r="D4763" i="28"/>
  <c r="D4762" i="28"/>
  <c r="D4761" i="28"/>
  <c r="D4760" i="28"/>
  <c r="D4759" i="28"/>
  <c r="D4758" i="28"/>
  <c r="D4757" i="28"/>
  <c r="D4756" i="28"/>
  <c r="D4755" i="28"/>
  <c r="D4754" i="28"/>
  <c r="D4753" i="28"/>
  <c r="D4752" i="28"/>
  <c r="D4751" i="28"/>
  <c r="D4750" i="28"/>
  <c r="D4749" i="28"/>
  <c r="D4748" i="28"/>
  <c r="D4747" i="28"/>
  <c r="D4746" i="28"/>
  <c r="D4745" i="28"/>
  <c r="D4744" i="28"/>
  <c r="D4743" i="28"/>
  <c r="D4742" i="28"/>
  <c r="D4741" i="28"/>
  <c r="D4740" i="28"/>
  <c r="D4739" i="28"/>
  <c r="D4738" i="28"/>
  <c r="D4737" i="28"/>
  <c r="D4736" i="28"/>
  <c r="D4735" i="28"/>
  <c r="D4734" i="28"/>
  <c r="D4733" i="28"/>
  <c r="D4732" i="28"/>
  <c r="D4731" i="28"/>
  <c r="D4730" i="28"/>
  <c r="D4729" i="28"/>
  <c r="D4728" i="28"/>
  <c r="D4727" i="28"/>
  <c r="D4726" i="28"/>
  <c r="D4725" i="28"/>
  <c r="D4724" i="28"/>
  <c r="D4723" i="28"/>
  <c r="D4722" i="28"/>
  <c r="D4721" i="28"/>
  <c r="D4720" i="28"/>
  <c r="D4719" i="28"/>
  <c r="D4718" i="28"/>
  <c r="D4717" i="28"/>
  <c r="D4716" i="28"/>
  <c r="D4715" i="28"/>
  <c r="D4714" i="28"/>
  <c r="D4713" i="28"/>
  <c r="D4712" i="28"/>
  <c r="D4711" i="28"/>
  <c r="D4710" i="28"/>
  <c r="D4709" i="28"/>
  <c r="D4708" i="28"/>
  <c r="D4707" i="28"/>
  <c r="D4706" i="28"/>
  <c r="D4705" i="28"/>
  <c r="D4704" i="28"/>
  <c r="D4703" i="28"/>
  <c r="D4702" i="28"/>
  <c r="D4701" i="28"/>
  <c r="D4700" i="28"/>
  <c r="D4699" i="28"/>
  <c r="D4698" i="28"/>
  <c r="D4697" i="28"/>
  <c r="D4696" i="28"/>
  <c r="D4695" i="28"/>
  <c r="D4694" i="28"/>
  <c r="D4693" i="28"/>
  <c r="D4692" i="28"/>
  <c r="D4691" i="28"/>
  <c r="D4690" i="28"/>
  <c r="D4689" i="28"/>
  <c r="D4688" i="28"/>
  <c r="D4687" i="28"/>
  <c r="D4686" i="28"/>
  <c r="D4685" i="28"/>
  <c r="D4684" i="28"/>
  <c r="D4683" i="28"/>
  <c r="D4682" i="28"/>
  <c r="D4681" i="28"/>
  <c r="D4680" i="28"/>
  <c r="D4679" i="28"/>
  <c r="D4678" i="28"/>
  <c r="D4677" i="28"/>
  <c r="D4676" i="28"/>
  <c r="D4675" i="28"/>
  <c r="D4674" i="28"/>
  <c r="D4673" i="28"/>
  <c r="D4672" i="28"/>
  <c r="D4671" i="28"/>
  <c r="D4670" i="28"/>
  <c r="D4669" i="28"/>
  <c r="D4668" i="28"/>
  <c r="D4667" i="28"/>
  <c r="D4666" i="28"/>
  <c r="D4665" i="28"/>
  <c r="D4664" i="28"/>
  <c r="D4663" i="28"/>
  <c r="D4662" i="28"/>
  <c r="D4661" i="28"/>
  <c r="D4660" i="28"/>
  <c r="D4659" i="28"/>
  <c r="D4658" i="28"/>
  <c r="D4657" i="28"/>
  <c r="D4656" i="28"/>
  <c r="D4655" i="28"/>
  <c r="D4654" i="28"/>
  <c r="D4653" i="28"/>
  <c r="D4652" i="28"/>
  <c r="D4651" i="28"/>
  <c r="D4650" i="28"/>
  <c r="D4649" i="28"/>
  <c r="D4648" i="28"/>
  <c r="D4647" i="28"/>
  <c r="D4646" i="28"/>
  <c r="D4645" i="28"/>
  <c r="D4644" i="28"/>
  <c r="D4643" i="28"/>
  <c r="D4642" i="28"/>
  <c r="D4641" i="28"/>
  <c r="D4640" i="28"/>
  <c r="D4639" i="28"/>
  <c r="D4638" i="28"/>
  <c r="D4637" i="28"/>
  <c r="D4636" i="28"/>
  <c r="D4635" i="28"/>
  <c r="D4634" i="28"/>
  <c r="D4633" i="28"/>
  <c r="D4632" i="28"/>
  <c r="D4631" i="28"/>
  <c r="D4630" i="28"/>
  <c r="D4629" i="28"/>
  <c r="D4628" i="28"/>
  <c r="D4627" i="28"/>
  <c r="D4626" i="28"/>
  <c r="D4625" i="28"/>
  <c r="D4624" i="28"/>
  <c r="D4623" i="28"/>
  <c r="D4622" i="28"/>
  <c r="D4621" i="28"/>
  <c r="D4620" i="28"/>
  <c r="D4619" i="28"/>
  <c r="D4618" i="28"/>
  <c r="D4617" i="28"/>
  <c r="D4616" i="28"/>
  <c r="D4615" i="28"/>
  <c r="D4614" i="28"/>
  <c r="D4613" i="28"/>
  <c r="D4612" i="28"/>
  <c r="D4611" i="28"/>
  <c r="D4610" i="28"/>
  <c r="D4609" i="28"/>
  <c r="D4608" i="28"/>
  <c r="D4607" i="28"/>
  <c r="D4606" i="28"/>
  <c r="D4605" i="28"/>
  <c r="D4604" i="28"/>
  <c r="D4603" i="28"/>
  <c r="D4602" i="28"/>
  <c r="D4601" i="28"/>
  <c r="D4600" i="28"/>
  <c r="D4599" i="28"/>
  <c r="D4598" i="28"/>
  <c r="D4597" i="28"/>
  <c r="D4596" i="28"/>
  <c r="D4595" i="28"/>
  <c r="D4594" i="28"/>
  <c r="D4593" i="28"/>
  <c r="D4592" i="28"/>
  <c r="D4591" i="28"/>
  <c r="D4590" i="28"/>
  <c r="D4589" i="28"/>
  <c r="D4588" i="28"/>
  <c r="D4587" i="28"/>
  <c r="D4586" i="28"/>
  <c r="D4585" i="28"/>
  <c r="D4584" i="28"/>
  <c r="D4583" i="28"/>
  <c r="D4582" i="28"/>
  <c r="D4581" i="28"/>
  <c r="D4580" i="28"/>
  <c r="D4579" i="28"/>
  <c r="D4578" i="28"/>
  <c r="D4577" i="28"/>
  <c r="D4576" i="28"/>
  <c r="D4575" i="28"/>
  <c r="D4574" i="28"/>
  <c r="D4573" i="28"/>
  <c r="D4572" i="28"/>
  <c r="D4571" i="28"/>
  <c r="D4570" i="28"/>
  <c r="D4569" i="28"/>
  <c r="D4568" i="28"/>
  <c r="D4567" i="28"/>
  <c r="D4566" i="28"/>
  <c r="D4565" i="28"/>
  <c r="D4564" i="28"/>
  <c r="D4563" i="28"/>
  <c r="D4562" i="28"/>
  <c r="D4561" i="28"/>
  <c r="D4560" i="28"/>
  <c r="D4559" i="28"/>
  <c r="D4558" i="28"/>
  <c r="D4557" i="28"/>
  <c r="D4556" i="28"/>
  <c r="D4555" i="28"/>
  <c r="D4554" i="28"/>
  <c r="D4553" i="28"/>
  <c r="D4552" i="28"/>
  <c r="D4551" i="28"/>
  <c r="D4550" i="28"/>
  <c r="D4549" i="28"/>
  <c r="D4548" i="28"/>
  <c r="D4547" i="28"/>
  <c r="D4546" i="28"/>
  <c r="D4545" i="28"/>
  <c r="D4544" i="28"/>
  <c r="D4543" i="28"/>
  <c r="D4542" i="28"/>
  <c r="D4541" i="28"/>
  <c r="D4540" i="28"/>
  <c r="D4539" i="28"/>
  <c r="D4538" i="28"/>
  <c r="D4537" i="28"/>
  <c r="D4536" i="28"/>
  <c r="D4535" i="28"/>
  <c r="D4534" i="28"/>
  <c r="D4533" i="28"/>
  <c r="D4532" i="28"/>
  <c r="D4531" i="28"/>
  <c r="D4530" i="28"/>
  <c r="D4529" i="28"/>
  <c r="D4528" i="28"/>
  <c r="D4527" i="28"/>
  <c r="D4526" i="28"/>
  <c r="D4525" i="28"/>
  <c r="D4524" i="28"/>
  <c r="D4523" i="28"/>
  <c r="D4522" i="28"/>
  <c r="D4521" i="28"/>
  <c r="D4520" i="28"/>
  <c r="D4519" i="28"/>
  <c r="D4518" i="28"/>
  <c r="D4517" i="28"/>
  <c r="D4516" i="28"/>
  <c r="D4515" i="28"/>
  <c r="D4514" i="28"/>
  <c r="D4513" i="28"/>
  <c r="D4512" i="28"/>
  <c r="D4511" i="28"/>
  <c r="D4510" i="28"/>
  <c r="D4509" i="28"/>
  <c r="D4508" i="28"/>
  <c r="D4507" i="28"/>
  <c r="D4506" i="28"/>
  <c r="D4505" i="28"/>
  <c r="D4504" i="28"/>
  <c r="D4503" i="28"/>
  <c r="D4502" i="28"/>
  <c r="D4501" i="28"/>
  <c r="D4500" i="28"/>
  <c r="D4499" i="28"/>
  <c r="D4498" i="28"/>
  <c r="D4497" i="28"/>
  <c r="D4496" i="28"/>
  <c r="D4495" i="28"/>
  <c r="D4494" i="28"/>
  <c r="D4493" i="28"/>
  <c r="D4492" i="28"/>
  <c r="D4491" i="28"/>
  <c r="D4490" i="28"/>
  <c r="D4489" i="28"/>
  <c r="D4488" i="28"/>
  <c r="D4487" i="28"/>
  <c r="D4486" i="28"/>
  <c r="D4485" i="28"/>
  <c r="D4484" i="28"/>
  <c r="D4483" i="28"/>
  <c r="D4482" i="28"/>
  <c r="D4481" i="28"/>
  <c r="D4480" i="28"/>
  <c r="D4479" i="28"/>
  <c r="D4478" i="28"/>
  <c r="D4477" i="28"/>
  <c r="D4476" i="28"/>
  <c r="D4475" i="28"/>
  <c r="D4474" i="28"/>
  <c r="D4473" i="28"/>
  <c r="D4472" i="28"/>
  <c r="D4471" i="28"/>
  <c r="D4470" i="28"/>
  <c r="D4469" i="28"/>
  <c r="D4468" i="28"/>
  <c r="D4467" i="28"/>
  <c r="D4466" i="28"/>
  <c r="D4465" i="28"/>
  <c r="D4464" i="28"/>
  <c r="D4463" i="28"/>
  <c r="D4462" i="28"/>
  <c r="D4461" i="28"/>
  <c r="D4460" i="28"/>
  <c r="D4459" i="28"/>
  <c r="D4458" i="28"/>
  <c r="D4457" i="28"/>
  <c r="D4456" i="28"/>
  <c r="D4455" i="28"/>
  <c r="D4454" i="28"/>
  <c r="D4453" i="28"/>
  <c r="D4452" i="28"/>
  <c r="D4451" i="28"/>
  <c r="D4450" i="28"/>
  <c r="D4449" i="28"/>
  <c r="D4448" i="28"/>
  <c r="D4447" i="28"/>
  <c r="D4446" i="28"/>
  <c r="D4445" i="28"/>
  <c r="D4444" i="28"/>
  <c r="D4443" i="28"/>
  <c r="D4442" i="28"/>
  <c r="D4441" i="28"/>
  <c r="D4440" i="28"/>
  <c r="D4439" i="28"/>
  <c r="D4438" i="28"/>
  <c r="D4437" i="28"/>
  <c r="D4436" i="28"/>
  <c r="D4435" i="28"/>
  <c r="D4434" i="28"/>
  <c r="D4433" i="28"/>
  <c r="D4432" i="28"/>
  <c r="D4431" i="28"/>
  <c r="D4430" i="28"/>
  <c r="D4429" i="28"/>
  <c r="D4428" i="28"/>
  <c r="D4427" i="28"/>
  <c r="D4426" i="28"/>
  <c r="D4425" i="28"/>
  <c r="D4424" i="28"/>
  <c r="D4423" i="28"/>
  <c r="D4422" i="28"/>
  <c r="D4421" i="28"/>
  <c r="D4420" i="28"/>
  <c r="D4419" i="28"/>
  <c r="D4418" i="28"/>
  <c r="D4417" i="28"/>
  <c r="D4416" i="28"/>
  <c r="D4415" i="28"/>
  <c r="D4414" i="28"/>
  <c r="D4413" i="28"/>
  <c r="D4412" i="28"/>
  <c r="D4411" i="28"/>
  <c r="D4410" i="28"/>
  <c r="D4409" i="28"/>
  <c r="D4408" i="28"/>
  <c r="D4407" i="28"/>
  <c r="D4406" i="28"/>
  <c r="D4405" i="28"/>
  <c r="D4404" i="28"/>
  <c r="D4403" i="28"/>
  <c r="D4402" i="28"/>
  <c r="D4401" i="28"/>
  <c r="D4400" i="28"/>
  <c r="D4399" i="28"/>
  <c r="D4398" i="28"/>
  <c r="D4397" i="28"/>
  <c r="D4396" i="28"/>
  <c r="D4395" i="28"/>
  <c r="D4394" i="28"/>
  <c r="D4393" i="28"/>
  <c r="D4392" i="28"/>
  <c r="D4391" i="28"/>
  <c r="D4390" i="28"/>
  <c r="D4389" i="28"/>
  <c r="D4388" i="28"/>
  <c r="D4387" i="28"/>
  <c r="D4386" i="28"/>
  <c r="D4385" i="28"/>
  <c r="D4384" i="28"/>
  <c r="D4383" i="28"/>
  <c r="D4382" i="28"/>
  <c r="D4381" i="28"/>
  <c r="D4380" i="28"/>
  <c r="D4379" i="28"/>
  <c r="D4378" i="28"/>
  <c r="D4377" i="28"/>
  <c r="D4376" i="28"/>
  <c r="D4375" i="28"/>
  <c r="D4374" i="28"/>
  <c r="D4373" i="28"/>
  <c r="D4372" i="28"/>
  <c r="D4371" i="28"/>
  <c r="D4370" i="28"/>
  <c r="D4369" i="28"/>
  <c r="D4368" i="28"/>
  <c r="D4367" i="28"/>
  <c r="D4366" i="28"/>
  <c r="D4365" i="28"/>
  <c r="D4364" i="28"/>
  <c r="D4363" i="28"/>
  <c r="D4362" i="28"/>
  <c r="D4361" i="28"/>
  <c r="D4360" i="28"/>
  <c r="D4359" i="28"/>
  <c r="D4358" i="28"/>
  <c r="D4357" i="28"/>
  <c r="D4356" i="28"/>
  <c r="D4355" i="28"/>
  <c r="D4354" i="28"/>
  <c r="D4353" i="28"/>
  <c r="D4352" i="28"/>
  <c r="D4351" i="28"/>
  <c r="D4350" i="28"/>
  <c r="D4349" i="28"/>
  <c r="D4348" i="28"/>
  <c r="D4347" i="28"/>
  <c r="D4346" i="28"/>
  <c r="D4345" i="28"/>
  <c r="D4344" i="28"/>
  <c r="D4343" i="28"/>
  <c r="D4342" i="28"/>
  <c r="D4341" i="28"/>
  <c r="D4340" i="28"/>
  <c r="D4339" i="28"/>
  <c r="D4338" i="28"/>
  <c r="D4337" i="28"/>
  <c r="D4336" i="28"/>
  <c r="D4335" i="28"/>
  <c r="D4334" i="28"/>
  <c r="D4333" i="28"/>
  <c r="D4332" i="28"/>
  <c r="D4331" i="28"/>
  <c r="D4330" i="28"/>
  <c r="D4329" i="28"/>
  <c r="D4328" i="28"/>
  <c r="D4327" i="28"/>
  <c r="D4326" i="28"/>
  <c r="D4325" i="28"/>
  <c r="D4324" i="28"/>
  <c r="D4323" i="28"/>
  <c r="D4322" i="28"/>
  <c r="D4321" i="28"/>
  <c r="D4320" i="28"/>
  <c r="D4319" i="28"/>
  <c r="D4318" i="28"/>
  <c r="D4317" i="28"/>
  <c r="D4316" i="28"/>
  <c r="D4315" i="28"/>
  <c r="D4314" i="28"/>
  <c r="D4313" i="28"/>
  <c r="D4312" i="28"/>
  <c r="D4311" i="28"/>
  <c r="D4310" i="28"/>
  <c r="D4309" i="28"/>
  <c r="D4308" i="28"/>
  <c r="D4307" i="28"/>
  <c r="D4306" i="28"/>
  <c r="D4305" i="28"/>
  <c r="D4304" i="28"/>
  <c r="D4303" i="28"/>
  <c r="D4302" i="28"/>
  <c r="D4301" i="28"/>
  <c r="D4300" i="28"/>
  <c r="D4299" i="28"/>
  <c r="D4298" i="28"/>
  <c r="D4297" i="28"/>
  <c r="D4296" i="28"/>
  <c r="D4295" i="28"/>
  <c r="D4294" i="28"/>
  <c r="D4293" i="28"/>
  <c r="D4292" i="28"/>
  <c r="D4291" i="28"/>
  <c r="D4290" i="28"/>
  <c r="D4289" i="28"/>
  <c r="D4288" i="28"/>
  <c r="D4287" i="28"/>
  <c r="D4286" i="28"/>
  <c r="D4285" i="28"/>
  <c r="D4284" i="28"/>
  <c r="D4283" i="28"/>
  <c r="D4282" i="28"/>
  <c r="D4281" i="28"/>
  <c r="D4280" i="28"/>
  <c r="D4279" i="28"/>
  <c r="D4278" i="28"/>
  <c r="D4277" i="28"/>
  <c r="D4276" i="28"/>
  <c r="D4275" i="28"/>
  <c r="D4274" i="28"/>
  <c r="D4273" i="28"/>
  <c r="D4272" i="28"/>
  <c r="D4271" i="28"/>
  <c r="D4270" i="28"/>
  <c r="D4269" i="28"/>
  <c r="D4268" i="28"/>
  <c r="D4267" i="28"/>
  <c r="D4266" i="28"/>
  <c r="D4265" i="28"/>
  <c r="D4264" i="28"/>
  <c r="D4263" i="28"/>
  <c r="D4262" i="28"/>
  <c r="D4261" i="28"/>
  <c r="D4260" i="28"/>
  <c r="D4259" i="28"/>
  <c r="D4258" i="28"/>
  <c r="D4257" i="28"/>
  <c r="D4256" i="28"/>
  <c r="D4255" i="28"/>
  <c r="D4254" i="28"/>
  <c r="D4253" i="28"/>
  <c r="D4252" i="28"/>
  <c r="D4251" i="28"/>
  <c r="D4250" i="28"/>
  <c r="D4249" i="28"/>
  <c r="D4248" i="28"/>
  <c r="D4247" i="28"/>
  <c r="D4246" i="28"/>
  <c r="D4245" i="28"/>
  <c r="D4244" i="28"/>
  <c r="D4243" i="28"/>
  <c r="D4242" i="28"/>
  <c r="D4241" i="28"/>
  <c r="D4240" i="28"/>
  <c r="D4239" i="28"/>
  <c r="D4238" i="28"/>
  <c r="D4237" i="28"/>
  <c r="D4236" i="28"/>
  <c r="D4235" i="28"/>
  <c r="D4234" i="28"/>
  <c r="D4233" i="28"/>
  <c r="D4232" i="28"/>
  <c r="D4231" i="28"/>
  <c r="D4230" i="28"/>
  <c r="D4229" i="28"/>
  <c r="D4228" i="28"/>
  <c r="D4227" i="28"/>
  <c r="D4226" i="28"/>
  <c r="D4225" i="28"/>
  <c r="D4224" i="28"/>
  <c r="D4223" i="28"/>
  <c r="D4222" i="28"/>
  <c r="D4221" i="28"/>
  <c r="D4220" i="28"/>
  <c r="D4219" i="28"/>
  <c r="D4218" i="28"/>
  <c r="D4217" i="28"/>
  <c r="D4216" i="28"/>
  <c r="D4215" i="28"/>
  <c r="D4214" i="28"/>
  <c r="D4213" i="28"/>
  <c r="D4212" i="28"/>
  <c r="D4211" i="28"/>
  <c r="D4210" i="28"/>
  <c r="D4209" i="28"/>
  <c r="D4208" i="28"/>
  <c r="D4207" i="28"/>
  <c r="D4206" i="28"/>
  <c r="D4205" i="28"/>
  <c r="D4204" i="28"/>
  <c r="D4203" i="28"/>
  <c r="D4202" i="28"/>
  <c r="D4201" i="28"/>
  <c r="D4200" i="28"/>
  <c r="D4199" i="28"/>
  <c r="D4198" i="28"/>
  <c r="D4197" i="28"/>
  <c r="D4196" i="28"/>
  <c r="D4195" i="28"/>
  <c r="D4194" i="28"/>
  <c r="D4193" i="28"/>
  <c r="D4192" i="28"/>
  <c r="D4191" i="28"/>
  <c r="D4190" i="28"/>
  <c r="D4189" i="28"/>
  <c r="D4188" i="28"/>
  <c r="D4187" i="28"/>
  <c r="D4186" i="28"/>
  <c r="D4185" i="28"/>
  <c r="D4184" i="28"/>
  <c r="D4183" i="28"/>
  <c r="D4182" i="28"/>
  <c r="D4181" i="28"/>
  <c r="D4180" i="28"/>
  <c r="D4179" i="28"/>
  <c r="D4178" i="28"/>
  <c r="D4177" i="28"/>
  <c r="D4176" i="28"/>
  <c r="D4175" i="28"/>
  <c r="D4174" i="28"/>
  <c r="D4173" i="28"/>
  <c r="D4172" i="28"/>
  <c r="D4171" i="28"/>
  <c r="D4170" i="28"/>
  <c r="D4169" i="28"/>
  <c r="D4168" i="28"/>
  <c r="D4167" i="28"/>
  <c r="D4166" i="28"/>
  <c r="D4165" i="28"/>
  <c r="D4164" i="28"/>
  <c r="D4163" i="28"/>
  <c r="D4162" i="28"/>
  <c r="D4161" i="28"/>
  <c r="D4160" i="28"/>
  <c r="D4159" i="28"/>
  <c r="D4158" i="28"/>
  <c r="D4157" i="28"/>
  <c r="D4156" i="28"/>
  <c r="D4155" i="28"/>
  <c r="D4154" i="28"/>
  <c r="D4153" i="28"/>
  <c r="D4152" i="28"/>
  <c r="D4151" i="28"/>
  <c r="D4150" i="28"/>
  <c r="D4149" i="28"/>
  <c r="D4148" i="28"/>
  <c r="D4147" i="28"/>
  <c r="D4146" i="28"/>
  <c r="D4145" i="28"/>
  <c r="D4144" i="28"/>
  <c r="D4143" i="28"/>
  <c r="D4142" i="28"/>
  <c r="D4141" i="28"/>
  <c r="D4140" i="28"/>
  <c r="D4139" i="28"/>
  <c r="D4138" i="28"/>
  <c r="D4137" i="28"/>
  <c r="D4136" i="28"/>
  <c r="D4135" i="28"/>
  <c r="D4134" i="28"/>
  <c r="D4133" i="28"/>
  <c r="D4132" i="28"/>
  <c r="D4131" i="28"/>
  <c r="D4130" i="28"/>
  <c r="D4129" i="28"/>
  <c r="D4128" i="28"/>
  <c r="D4127" i="28"/>
  <c r="D4126" i="28"/>
  <c r="D4125" i="28"/>
  <c r="D4124" i="28"/>
  <c r="D4123" i="28"/>
  <c r="D4122" i="28"/>
  <c r="D4121" i="28"/>
  <c r="D4120" i="28"/>
  <c r="D4119" i="28"/>
  <c r="D4118" i="28"/>
  <c r="D4117" i="28"/>
  <c r="D4116" i="28"/>
  <c r="D4115" i="28"/>
  <c r="D4114" i="28"/>
  <c r="D4113" i="28"/>
  <c r="D4112" i="28"/>
  <c r="D4111" i="28"/>
  <c r="D4110" i="28"/>
  <c r="D4109" i="28"/>
  <c r="D4108" i="28"/>
  <c r="D4107" i="28"/>
  <c r="D4106" i="28"/>
  <c r="D4105" i="28"/>
  <c r="D4104" i="28"/>
  <c r="D4103" i="28"/>
  <c r="D4102" i="28"/>
  <c r="D4101" i="28"/>
  <c r="D4100" i="28"/>
  <c r="D4099" i="28"/>
  <c r="D4098" i="28"/>
  <c r="D4097" i="28"/>
  <c r="D4096" i="28"/>
  <c r="D4095" i="28"/>
  <c r="D4094" i="28"/>
  <c r="D4093" i="28"/>
  <c r="D4092" i="28"/>
  <c r="D4091" i="28"/>
  <c r="D4090" i="28"/>
  <c r="D4089" i="28"/>
  <c r="D4088" i="28"/>
  <c r="D4087" i="28"/>
  <c r="D4086" i="28"/>
  <c r="D4085" i="28"/>
  <c r="D4084" i="28"/>
  <c r="D4083" i="28"/>
  <c r="D4082" i="28"/>
  <c r="D4081" i="28"/>
  <c r="D4080" i="28"/>
  <c r="D4079" i="28"/>
  <c r="D4078" i="28"/>
  <c r="D4077" i="28"/>
  <c r="D4076" i="28"/>
  <c r="D4075" i="28"/>
  <c r="D4074" i="28"/>
  <c r="D4073" i="28"/>
  <c r="D4072" i="28"/>
  <c r="D4071" i="28"/>
  <c r="D4070" i="28"/>
  <c r="D4069" i="28"/>
  <c r="D4068" i="28"/>
  <c r="D4067" i="28"/>
  <c r="D4066" i="28"/>
  <c r="D4065" i="28"/>
  <c r="D4064" i="28"/>
  <c r="D4063" i="28"/>
  <c r="D4062" i="28"/>
  <c r="D4061" i="28"/>
  <c r="D4060" i="28"/>
  <c r="D4059" i="28"/>
  <c r="D4058" i="28"/>
  <c r="D4057" i="28"/>
  <c r="D4056" i="28"/>
  <c r="D4055" i="28"/>
  <c r="D4054" i="28"/>
  <c r="D4053" i="28"/>
  <c r="D4052" i="28"/>
  <c r="D4051" i="28"/>
  <c r="D4050" i="28"/>
  <c r="D4049" i="28"/>
  <c r="D4048" i="28"/>
  <c r="D4047" i="28"/>
  <c r="D4046" i="28"/>
  <c r="D4045" i="28"/>
  <c r="D4044" i="28"/>
  <c r="D4043" i="28"/>
  <c r="D4042" i="28"/>
  <c r="D4041" i="28"/>
  <c r="D4040" i="28"/>
  <c r="D4039" i="28"/>
  <c r="D4038" i="28"/>
  <c r="D4037" i="28"/>
  <c r="D4036" i="28"/>
  <c r="D4035" i="28"/>
  <c r="D4034" i="28"/>
  <c r="D4033" i="28"/>
  <c r="D4032" i="28"/>
  <c r="D4031" i="28"/>
  <c r="D4030" i="28"/>
  <c r="D4029" i="28"/>
  <c r="D4028" i="28"/>
  <c r="D4027" i="28"/>
  <c r="D4026" i="28"/>
  <c r="D4025" i="28"/>
  <c r="D4024" i="28"/>
  <c r="D4023" i="28"/>
  <c r="D4022" i="28"/>
  <c r="D4021" i="28"/>
  <c r="D4020" i="28"/>
  <c r="D4019" i="28"/>
  <c r="D4018" i="28"/>
  <c r="D4017" i="28"/>
  <c r="D4016" i="28"/>
  <c r="D4015" i="28"/>
  <c r="D4014" i="28"/>
  <c r="D4013" i="28"/>
  <c r="D4012" i="28"/>
  <c r="D4011" i="28"/>
  <c r="D4010" i="28"/>
  <c r="D4009" i="28"/>
  <c r="D4008" i="28"/>
  <c r="D4007" i="28"/>
  <c r="D4006" i="28"/>
  <c r="D4005" i="28"/>
  <c r="D4004" i="28"/>
  <c r="D4003" i="28"/>
  <c r="D4002" i="28"/>
  <c r="D4001" i="28"/>
  <c r="D4000" i="28"/>
  <c r="D3999" i="28"/>
  <c r="D3998" i="28"/>
  <c r="D3997" i="28"/>
  <c r="D3996" i="28"/>
  <c r="D3995" i="28"/>
  <c r="D3994" i="28"/>
  <c r="D3993" i="28"/>
  <c r="D3992" i="28"/>
  <c r="D3991" i="28"/>
  <c r="D3990" i="28"/>
  <c r="D3989" i="28"/>
  <c r="D3988" i="28"/>
  <c r="D3987" i="28"/>
  <c r="D3986" i="28"/>
  <c r="D3985" i="28"/>
  <c r="D3984" i="28"/>
  <c r="D3983" i="28"/>
  <c r="D3982" i="28"/>
  <c r="D3981" i="28"/>
  <c r="D3980" i="28"/>
  <c r="D3979" i="28"/>
  <c r="D3978" i="28"/>
  <c r="D3977" i="28"/>
  <c r="D3976" i="28"/>
  <c r="D3975" i="28"/>
  <c r="D3974" i="28"/>
  <c r="D3973" i="28"/>
  <c r="D3972" i="28"/>
  <c r="D3971" i="28"/>
  <c r="D3970" i="28"/>
  <c r="D3969" i="28"/>
  <c r="D3968" i="28"/>
  <c r="D3967" i="28"/>
  <c r="D3966" i="28"/>
  <c r="D3965" i="28"/>
  <c r="D3964" i="28"/>
  <c r="D3963" i="28"/>
  <c r="D3962" i="28"/>
  <c r="D3961" i="28"/>
  <c r="D3960" i="28"/>
  <c r="D3959" i="28"/>
  <c r="D3958" i="28"/>
  <c r="D3957" i="28"/>
  <c r="D3956" i="28"/>
  <c r="D3955" i="28"/>
  <c r="D3954" i="28"/>
  <c r="D3953" i="28"/>
  <c r="D3952" i="28"/>
  <c r="D3951" i="28"/>
  <c r="D3950" i="28"/>
  <c r="D3949" i="28"/>
  <c r="D3948" i="28"/>
  <c r="D3947" i="28"/>
  <c r="D3946" i="28"/>
  <c r="D3945" i="28"/>
  <c r="D3944" i="28"/>
  <c r="D3943" i="28"/>
  <c r="D3942" i="28"/>
  <c r="D3941" i="28"/>
  <c r="D3940" i="28"/>
  <c r="D3939" i="28"/>
  <c r="D3938" i="28"/>
  <c r="D3937" i="28"/>
  <c r="D3936" i="28"/>
  <c r="D3935" i="28"/>
  <c r="D3934" i="28"/>
  <c r="D3933" i="28"/>
  <c r="D3932" i="28"/>
  <c r="D3931" i="28"/>
  <c r="D3930" i="28"/>
  <c r="D3929" i="28"/>
  <c r="D3928" i="28"/>
  <c r="D3927" i="28"/>
  <c r="D3926" i="28"/>
  <c r="D3925" i="28"/>
  <c r="D3924" i="28"/>
  <c r="D3923" i="28"/>
  <c r="D3922" i="28"/>
  <c r="D3921" i="28"/>
  <c r="D3920" i="28"/>
  <c r="D3919" i="28"/>
  <c r="D3918" i="28"/>
  <c r="D3917" i="28"/>
  <c r="D3916" i="28"/>
  <c r="D3915" i="28"/>
  <c r="D3914" i="28"/>
  <c r="D3913" i="28"/>
  <c r="D3912" i="28"/>
  <c r="D3911" i="28"/>
  <c r="D3910" i="28"/>
  <c r="D3909" i="28"/>
  <c r="D3908" i="28"/>
  <c r="D3907" i="28"/>
  <c r="D3906" i="28"/>
  <c r="D3905" i="28"/>
  <c r="D3904" i="28"/>
  <c r="D3903" i="28"/>
  <c r="D3902" i="28"/>
  <c r="D3901" i="28"/>
  <c r="D3900" i="28"/>
  <c r="D3899" i="28"/>
  <c r="D3898" i="28"/>
  <c r="D3897" i="28"/>
  <c r="D3896" i="28"/>
  <c r="D3895" i="28"/>
  <c r="D3894" i="28"/>
  <c r="D3893" i="28"/>
  <c r="D3892" i="28"/>
  <c r="D3891" i="28"/>
  <c r="D3890" i="28"/>
  <c r="D3889" i="28"/>
  <c r="D3888" i="28"/>
  <c r="D3887" i="28"/>
  <c r="D3886" i="28"/>
  <c r="D3885" i="28"/>
  <c r="D3884" i="28"/>
  <c r="D3883" i="28"/>
  <c r="D3882" i="28"/>
  <c r="D3881" i="28"/>
  <c r="D3880" i="28"/>
  <c r="D3879" i="28"/>
  <c r="D3878" i="28"/>
  <c r="D3877" i="28"/>
  <c r="D3876" i="28"/>
  <c r="D3875" i="28"/>
  <c r="D3874" i="28"/>
  <c r="D3873" i="28"/>
  <c r="D3872" i="28"/>
  <c r="D3871" i="28"/>
  <c r="D3870" i="28"/>
  <c r="D3869" i="28"/>
  <c r="D3868" i="28"/>
  <c r="D3867" i="28"/>
  <c r="D3866" i="28"/>
  <c r="D3865" i="28"/>
  <c r="D3864" i="28"/>
  <c r="D3863" i="28"/>
  <c r="D3862" i="28"/>
  <c r="D3861" i="28"/>
  <c r="D3860" i="28"/>
  <c r="D3859" i="28"/>
  <c r="D3858" i="28"/>
  <c r="D3857" i="28"/>
  <c r="D3856" i="28"/>
  <c r="D3855" i="28"/>
  <c r="D3854" i="28"/>
  <c r="D3853" i="28"/>
  <c r="D3852" i="28"/>
  <c r="D3851" i="28"/>
  <c r="D3850" i="28"/>
  <c r="D3849" i="28"/>
  <c r="D3848" i="28"/>
  <c r="D3847" i="28"/>
  <c r="D3846" i="28"/>
  <c r="D3845" i="28"/>
  <c r="D3844" i="28"/>
  <c r="D3843" i="28"/>
  <c r="D3842" i="28"/>
  <c r="D3841" i="28"/>
  <c r="D3840" i="28"/>
  <c r="D3839" i="28"/>
  <c r="D3838" i="28"/>
  <c r="D3837" i="28"/>
  <c r="D3836" i="28"/>
  <c r="D3835" i="28"/>
  <c r="D3834" i="28"/>
  <c r="D3833" i="28"/>
  <c r="D3832" i="28"/>
  <c r="D3831" i="28"/>
  <c r="D3830" i="28"/>
  <c r="D3829" i="28"/>
  <c r="D3828" i="28"/>
  <c r="D3827" i="28"/>
  <c r="D3826" i="28"/>
  <c r="D3825" i="28"/>
  <c r="D3824" i="28"/>
  <c r="D3823" i="28"/>
  <c r="D3822" i="28"/>
  <c r="D3821" i="28"/>
  <c r="D3820" i="28"/>
  <c r="D3819" i="28"/>
  <c r="D3818" i="28"/>
  <c r="D3817" i="28"/>
  <c r="D3816" i="28"/>
  <c r="D3815" i="28"/>
  <c r="D3814" i="28"/>
  <c r="D3813" i="28"/>
  <c r="D3812" i="28"/>
  <c r="D3811" i="28"/>
  <c r="D3810" i="28"/>
  <c r="D3809" i="28"/>
  <c r="D3808" i="28"/>
  <c r="D3807" i="28"/>
  <c r="D3806" i="28"/>
  <c r="D3805" i="28"/>
  <c r="D3804" i="28"/>
  <c r="D3803" i="28"/>
  <c r="D3802" i="28"/>
  <c r="D3801" i="28"/>
  <c r="D3800" i="28"/>
  <c r="D3799" i="28"/>
  <c r="D3798" i="28"/>
  <c r="D3797" i="28"/>
  <c r="D3796" i="28"/>
  <c r="D3795" i="28"/>
  <c r="D3794" i="28"/>
  <c r="D3793" i="28"/>
  <c r="D3792" i="28"/>
  <c r="D3791" i="28"/>
  <c r="D3790" i="28"/>
  <c r="D3789" i="28"/>
  <c r="D3788" i="28"/>
  <c r="D3787" i="28"/>
  <c r="D3786" i="28"/>
  <c r="D3785" i="28"/>
  <c r="D3784" i="28"/>
  <c r="D3783" i="28"/>
  <c r="D3782" i="28"/>
  <c r="D3781" i="28"/>
  <c r="D3780" i="28"/>
  <c r="D3779" i="28"/>
  <c r="D3778" i="28"/>
  <c r="D3777" i="28"/>
  <c r="D3776" i="28"/>
  <c r="D3775" i="28"/>
  <c r="D3774" i="28"/>
  <c r="D3773" i="28"/>
  <c r="D3772" i="28"/>
  <c r="D3771" i="28"/>
  <c r="D3770" i="28"/>
  <c r="D3769" i="28"/>
  <c r="D3768" i="28"/>
  <c r="D3767" i="28"/>
  <c r="D3766" i="28"/>
  <c r="D3765" i="28"/>
  <c r="D3764" i="28"/>
  <c r="D3763" i="28"/>
  <c r="D3762" i="28"/>
  <c r="D3761" i="28"/>
  <c r="D3760" i="28"/>
  <c r="D3759" i="28"/>
  <c r="D3758" i="28"/>
  <c r="D3757" i="28"/>
  <c r="D3756" i="28"/>
  <c r="D3755" i="28"/>
  <c r="D3754" i="28"/>
  <c r="D3753" i="28"/>
  <c r="D3752" i="28"/>
  <c r="D3751" i="28"/>
  <c r="D3750" i="28"/>
  <c r="D3749" i="28"/>
  <c r="D3748" i="28"/>
  <c r="D3747" i="28"/>
  <c r="D3746" i="28"/>
  <c r="D3745" i="28"/>
  <c r="D3744" i="28"/>
  <c r="D3743" i="28"/>
  <c r="D3742" i="28"/>
  <c r="D3741" i="28"/>
  <c r="D3740" i="28"/>
  <c r="D3739" i="28"/>
  <c r="D3738" i="28"/>
  <c r="D3737" i="28"/>
  <c r="D3736" i="28"/>
  <c r="D3735" i="28"/>
  <c r="D3734" i="28"/>
  <c r="D3733" i="28"/>
  <c r="D3732" i="28"/>
  <c r="D3731" i="28"/>
  <c r="D3730" i="28"/>
  <c r="D3729" i="28"/>
  <c r="D3728" i="28"/>
  <c r="D3727" i="28"/>
  <c r="D3726" i="28"/>
  <c r="D3725" i="28"/>
  <c r="D3724" i="28"/>
  <c r="D3723" i="28"/>
  <c r="D3722" i="28"/>
  <c r="D3721" i="28"/>
  <c r="D3720" i="28"/>
  <c r="D3719" i="28"/>
  <c r="D3718" i="28"/>
  <c r="D3717" i="28"/>
  <c r="D3716" i="28"/>
  <c r="D3715" i="28"/>
  <c r="D3714" i="28"/>
  <c r="D3713" i="28"/>
  <c r="D3712" i="28"/>
  <c r="D3711" i="28"/>
  <c r="D3710" i="28"/>
  <c r="D3709" i="28"/>
  <c r="D3708" i="28"/>
  <c r="D3707" i="28"/>
  <c r="D3706" i="28"/>
  <c r="D3705" i="28"/>
  <c r="D3704" i="28"/>
  <c r="D3703" i="28"/>
  <c r="D3702" i="28"/>
  <c r="D3701" i="28"/>
  <c r="D3700" i="28"/>
  <c r="D3699" i="28"/>
  <c r="D3698" i="28"/>
  <c r="D3697" i="28"/>
  <c r="D3696" i="28"/>
  <c r="D3695" i="28"/>
  <c r="D3694" i="28"/>
  <c r="D3693" i="28"/>
  <c r="D3692" i="28"/>
  <c r="D3691" i="28"/>
  <c r="D3690" i="28"/>
  <c r="D3689" i="28"/>
  <c r="D3688" i="28"/>
  <c r="D3687" i="28"/>
  <c r="D3686" i="28"/>
  <c r="D3685" i="28"/>
  <c r="D3684" i="28"/>
  <c r="D3683" i="28"/>
  <c r="D3682" i="28"/>
  <c r="D3681" i="28"/>
  <c r="D3680" i="28"/>
  <c r="D3679" i="28"/>
  <c r="D3678" i="28"/>
  <c r="D3677" i="28"/>
  <c r="D3676" i="28"/>
  <c r="D3675" i="28"/>
  <c r="D3674" i="28"/>
  <c r="D3673" i="28"/>
  <c r="D3672" i="28"/>
  <c r="D3671" i="28"/>
  <c r="D3670" i="28"/>
  <c r="D3669" i="28"/>
  <c r="D3668" i="28"/>
  <c r="D3667" i="28"/>
  <c r="D3666" i="28"/>
  <c r="D3665" i="28"/>
  <c r="D3664" i="28"/>
  <c r="D3663" i="28"/>
  <c r="D3662" i="28"/>
  <c r="D3661" i="28"/>
  <c r="D3660" i="28"/>
  <c r="D3659" i="28"/>
  <c r="D3658" i="28"/>
  <c r="D3657" i="28"/>
  <c r="D3656" i="28"/>
  <c r="D3655" i="28"/>
  <c r="D3654" i="28"/>
  <c r="D3653" i="28"/>
  <c r="D3652" i="28"/>
  <c r="D3651" i="28"/>
  <c r="D3650" i="28"/>
  <c r="D3649" i="28"/>
  <c r="D3648" i="28"/>
  <c r="D3647" i="28"/>
  <c r="D3646" i="28"/>
  <c r="D3645" i="28"/>
  <c r="D3644" i="28"/>
  <c r="D3643" i="28"/>
  <c r="D3642" i="28"/>
  <c r="D3641" i="28"/>
  <c r="D3640" i="28"/>
  <c r="D3639" i="28"/>
  <c r="D3638" i="28"/>
  <c r="D3637" i="28"/>
  <c r="D3636" i="28"/>
  <c r="D3635" i="28"/>
  <c r="D3634" i="28"/>
  <c r="D3633" i="28"/>
  <c r="D3632" i="28"/>
  <c r="D3631" i="28"/>
  <c r="D3630" i="28"/>
  <c r="D3629" i="28"/>
  <c r="D3628" i="28"/>
  <c r="D3627" i="28"/>
  <c r="D3626" i="28"/>
  <c r="D3625" i="28"/>
  <c r="D3624" i="28"/>
  <c r="D3623" i="28"/>
  <c r="D3622" i="28"/>
  <c r="D3621" i="28"/>
  <c r="D3620" i="28"/>
  <c r="D3619" i="28"/>
  <c r="D3618" i="28"/>
  <c r="D3617" i="28"/>
  <c r="D3616" i="28"/>
  <c r="D3615" i="28"/>
  <c r="D3614" i="28"/>
  <c r="D3613" i="28"/>
  <c r="D3612" i="28"/>
  <c r="D3611" i="28"/>
  <c r="D3610" i="28"/>
  <c r="D3609" i="28"/>
  <c r="D3608" i="28"/>
  <c r="D3607" i="28"/>
  <c r="D3606" i="28"/>
  <c r="D3605" i="28"/>
  <c r="D3604" i="28"/>
  <c r="D3603" i="28"/>
  <c r="D3602" i="28"/>
  <c r="D3601" i="28"/>
  <c r="D3600" i="28"/>
  <c r="D3599" i="28"/>
  <c r="D3598" i="28"/>
  <c r="D3597" i="28"/>
  <c r="D3596" i="28"/>
  <c r="D3595" i="28"/>
  <c r="D3594" i="28"/>
  <c r="D3593" i="28"/>
  <c r="D3592" i="28"/>
  <c r="D3591" i="28"/>
  <c r="D3590" i="28"/>
  <c r="D3589" i="28"/>
  <c r="D3588" i="28"/>
  <c r="D3587" i="28"/>
  <c r="D3586" i="28"/>
  <c r="D3585" i="28"/>
  <c r="D3584" i="28"/>
  <c r="D3583" i="28"/>
  <c r="D3582" i="28"/>
  <c r="D3581" i="28"/>
  <c r="D3580" i="28"/>
  <c r="D3579" i="28"/>
  <c r="D3578" i="28"/>
  <c r="D3577" i="28"/>
  <c r="D3576" i="28"/>
  <c r="D3575" i="28"/>
  <c r="D3574" i="28"/>
  <c r="D3573" i="28"/>
  <c r="D3572" i="28"/>
  <c r="D3571" i="28"/>
  <c r="D3570" i="28"/>
  <c r="D3569" i="28"/>
  <c r="D3568" i="28"/>
  <c r="D3567" i="28"/>
  <c r="D3566" i="28"/>
  <c r="D3565" i="28"/>
  <c r="D3564" i="28"/>
  <c r="D3563" i="28"/>
  <c r="D3562" i="28"/>
  <c r="D3561" i="28"/>
  <c r="D3560" i="28"/>
  <c r="D3559" i="28"/>
  <c r="D3558" i="28"/>
  <c r="D3557" i="28"/>
  <c r="D3556" i="28"/>
  <c r="D3555" i="28"/>
  <c r="D3554" i="28"/>
  <c r="D3553" i="28"/>
  <c r="D3552" i="28"/>
  <c r="D3551" i="28"/>
  <c r="D3550" i="28"/>
  <c r="D3549" i="28"/>
  <c r="D3548" i="28"/>
  <c r="D3547" i="28"/>
  <c r="D3546" i="28"/>
  <c r="D3545" i="28"/>
  <c r="D3544" i="28"/>
  <c r="D3543" i="28"/>
  <c r="D3542" i="28"/>
  <c r="D3541" i="28"/>
  <c r="D3540" i="28"/>
  <c r="D3539" i="28"/>
  <c r="D3538" i="28"/>
  <c r="D3537" i="28"/>
  <c r="D3536" i="28"/>
  <c r="D3535" i="28"/>
  <c r="D3534" i="28"/>
  <c r="D3533" i="28"/>
  <c r="D3532" i="28"/>
  <c r="D3531" i="28"/>
  <c r="D3530" i="28"/>
  <c r="D3529" i="28"/>
  <c r="D3528" i="28"/>
  <c r="D3527" i="28"/>
  <c r="D3526" i="28"/>
  <c r="D3525" i="28"/>
  <c r="D3524" i="28"/>
  <c r="D3523" i="28"/>
  <c r="D3522" i="28"/>
  <c r="D3521" i="28"/>
  <c r="D3520" i="28"/>
  <c r="D3519" i="28"/>
  <c r="D3518" i="28"/>
  <c r="D3517" i="28"/>
  <c r="D3516" i="28"/>
  <c r="D3515" i="28"/>
  <c r="D3514" i="28"/>
  <c r="D3513" i="28"/>
  <c r="D3512" i="28"/>
  <c r="D3511" i="28"/>
  <c r="D3510" i="28"/>
  <c r="D3509" i="28"/>
  <c r="D3508" i="28"/>
  <c r="D3507" i="28"/>
  <c r="D3506" i="28"/>
  <c r="D3505" i="28"/>
  <c r="D3504" i="28"/>
  <c r="D3503" i="28"/>
  <c r="D3502" i="28"/>
  <c r="D3501" i="28"/>
  <c r="D3500" i="28"/>
  <c r="D3499" i="28"/>
  <c r="D3498" i="28"/>
  <c r="D3497" i="28"/>
  <c r="D3496" i="28"/>
  <c r="D3495" i="28"/>
  <c r="D3494" i="28"/>
  <c r="D3493" i="28"/>
  <c r="D3492" i="28"/>
  <c r="D3491" i="28"/>
  <c r="D3490" i="28"/>
  <c r="D3489" i="28"/>
  <c r="D3488" i="28"/>
  <c r="D3487" i="28"/>
  <c r="D3486" i="28"/>
  <c r="D3485" i="28"/>
  <c r="D3484" i="28"/>
  <c r="D3483" i="28"/>
  <c r="D3482" i="28"/>
  <c r="D3481" i="28"/>
  <c r="D3480" i="28"/>
  <c r="D3479" i="28"/>
  <c r="D3478" i="28"/>
  <c r="D3477" i="28"/>
  <c r="D3476" i="28"/>
  <c r="D3475" i="28"/>
  <c r="D3474" i="28"/>
  <c r="D3473" i="28"/>
  <c r="D3472" i="28"/>
  <c r="D3471" i="28"/>
  <c r="D3470" i="28"/>
  <c r="D3469" i="28"/>
  <c r="D3468" i="28"/>
  <c r="D3467" i="28"/>
  <c r="D3466" i="28"/>
  <c r="D3465" i="28"/>
  <c r="D3464" i="28"/>
  <c r="D3463" i="28"/>
  <c r="D3462" i="28"/>
  <c r="D3461" i="28"/>
  <c r="D3460" i="28"/>
  <c r="D3459" i="28"/>
  <c r="D3458" i="28"/>
  <c r="D3457" i="28"/>
  <c r="D3456" i="28"/>
  <c r="D3455" i="28"/>
  <c r="D3454" i="28"/>
  <c r="D3453" i="28"/>
  <c r="D3452" i="28"/>
  <c r="D3451" i="28"/>
  <c r="D3450" i="28"/>
  <c r="D3449" i="28"/>
  <c r="D3448" i="28"/>
  <c r="D3447" i="28"/>
  <c r="D3446" i="28"/>
  <c r="D3445" i="28"/>
  <c r="D3444" i="28"/>
  <c r="D3443" i="28"/>
  <c r="D3442" i="28"/>
  <c r="D3441" i="28"/>
  <c r="D3440" i="28"/>
  <c r="D3439" i="28"/>
  <c r="D3438" i="28"/>
  <c r="D3437" i="28"/>
  <c r="D3436" i="28"/>
  <c r="D3435" i="28"/>
  <c r="D3434" i="28"/>
  <c r="D3433" i="28"/>
  <c r="D3432" i="28"/>
  <c r="D3431" i="28"/>
  <c r="D3430" i="28"/>
  <c r="D3429" i="28"/>
  <c r="D3428" i="28"/>
  <c r="D3427" i="28"/>
  <c r="D3426" i="28"/>
  <c r="D3425" i="28"/>
  <c r="D3424" i="28"/>
  <c r="D3423" i="28"/>
  <c r="D3422" i="28"/>
  <c r="D3421" i="28"/>
  <c r="D3420" i="28"/>
  <c r="D3419" i="28"/>
  <c r="D3418" i="28"/>
  <c r="D3417" i="28"/>
  <c r="D3416" i="28"/>
  <c r="D3415" i="28"/>
  <c r="D3414" i="28"/>
  <c r="D3413" i="28"/>
  <c r="D3412" i="28"/>
  <c r="D3411" i="28"/>
  <c r="D3410" i="28"/>
  <c r="D3409" i="28"/>
  <c r="D3408" i="28"/>
  <c r="D3407" i="28"/>
  <c r="D3406" i="28"/>
  <c r="D3405" i="28"/>
  <c r="D3404" i="28"/>
  <c r="D3403" i="28"/>
  <c r="D3402" i="28"/>
  <c r="D3401" i="28"/>
  <c r="D3400" i="28"/>
  <c r="D3399" i="28"/>
  <c r="D3398" i="28"/>
  <c r="D3397" i="28"/>
  <c r="D3396" i="28"/>
  <c r="D3395" i="28"/>
  <c r="D3394" i="28"/>
  <c r="D3393" i="28"/>
  <c r="D3392" i="28"/>
  <c r="D3391" i="28"/>
  <c r="D3390" i="28"/>
  <c r="D3389" i="28"/>
  <c r="D3388" i="28"/>
  <c r="D3387" i="28"/>
  <c r="D3386" i="28"/>
  <c r="D3385" i="28"/>
  <c r="D3384" i="28"/>
  <c r="D3383" i="28"/>
  <c r="D3382" i="28"/>
  <c r="D3381" i="28"/>
  <c r="D3380" i="28"/>
  <c r="D3379" i="28"/>
  <c r="D3378" i="28"/>
  <c r="D3377" i="28"/>
  <c r="D3376" i="28"/>
  <c r="D3375" i="28"/>
  <c r="D3374" i="28"/>
  <c r="D3373" i="28"/>
  <c r="D3372" i="28"/>
  <c r="D3371" i="28"/>
  <c r="D3370" i="28"/>
  <c r="D3369" i="28"/>
  <c r="D3368" i="28"/>
  <c r="D3367" i="28"/>
  <c r="D3366" i="28"/>
  <c r="D3365" i="28"/>
  <c r="D3364" i="28"/>
  <c r="D3363" i="28"/>
  <c r="D3362" i="28"/>
  <c r="D3361" i="28"/>
  <c r="D3360" i="28"/>
  <c r="D3359" i="28"/>
  <c r="D3358" i="28"/>
  <c r="D3357" i="28"/>
  <c r="D3356" i="28"/>
  <c r="D3355" i="28"/>
  <c r="D3354" i="28"/>
  <c r="D3353" i="28"/>
  <c r="D3352" i="28"/>
  <c r="D3351" i="28"/>
  <c r="D3350" i="28"/>
  <c r="D3349" i="28"/>
  <c r="D3348" i="28"/>
  <c r="D3347" i="28"/>
  <c r="D3346" i="28"/>
  <c r="D3345" i="28"/>
  <c r="D3344" i="28"/>
  <c r="D3343" i="28"/>
  <c r="D3342" i="28"/>
  <c r="D3341" i="28"/>
  <c r="D3340" i="28"/>
  <c r="D3339" i="28"/>
  <c r="D3338" i="28"/>
  <c r="D3337" i="28"/>
  <c r="D3336" i="28"/>
  <c r="D3335" i="28"/>
  <c r="D3334" i="28"/>
  <c r="D3333" i="28"/>
  <c r="D3332" i="28"/>
  <c r="D3331" i="28"/>
  <c r="D3330" i="28"/>
  <c r="D3329" i="28"/>
  <c r="D3328" i="28"/>
  <c r="D3327" i="28"/>
  <c r="D3326" i="28"/>
  <c r="D3325" i="28"/>
  <c r="D3324" i="28"/>
  <c r="D3323" i="28"/>
  <c r="D3322" i="28"/>
  <c r="D3321" i="28"/>
  <c r="D3320" i="28"/>
  <c r="D3319" i="28"/>
  <c r="D3318" i="28"/>
  <c r="D3317" i="28"/>
  <c r="D3316" i="28"/>
  <c r="D3315" i="28"/>
  <c r="D3314" i="28"/>
  <c r="D3313" i="28"/>
  <c r="D3312" i="28"/>
  <c r="D3311" i="28"/>
  <c r="D3310" i="28"/>
  <c r="D3309" i="28"/>
  <c r="D3308" i="28"/>
  <c r="D3307" i="28"/>
  <c r="D3306" i="28"/>
  <c r="D3305" i="28"/>
  <c r="D3304" i="28"/>
  <c r="D3303" i="28"/>
  <c r="D3302" i="28"/>
  <c r="D3301" i="28"/>
  <c r="D3300" i="28"/>
  <c r="D3299" i="28"/>
  <c r="D3298" i="28"/>
  <c r="D3297" i="28"/>
  <c r="D3296" i="28"/>
  <c r="D3295" i="28"/>
  <c r="D3294" i="28"/>
  <c r="D3293" i="28"/>
  <c r="D3292" i="28"/>
  <c r="D3291" i="28"/>
  <c r="D3290" i="28"/>
  <c r="D3289" i="28"/>
  <c r="D3288" i="28"/>
  <c r="D3287" i="28"/>
  <c r="D3286" i="28"/>
  <c r="D3285" i="28"/>
  <c r="D3284" i="28"/>
  <c r="D3283" i="28"/>
  <c r="D3282" i="28"/>
  <c r="D3281" i="28"/>
  <c r="D3280" i="28"/>
  <c r="D3279" i="28"/>
  <c r="D3278" i="28"/>
  <c r="D3277" i="28"/>
  <c r="D3276" i="28"/>
  <c r="D3275" i="28"/>
  <c r="D3274" i="28"/>
  <c r="D3273" i="28"/>
  <c r="D3272" i="28"/>
  <c r="D3271" i="28"/>
  <c r="D3270" i="28"/>
  <c r="D3269" i="28"/>
  <c r="D3268" i="28"/>
  <c r="D3267" i="28"/>
  <c r="D3266" i="28"/>
  <c r="D3265" i="28"/>
  <c r="D3264" i="28"/>
  <c r="D3263" i="28"/>
  <c r="D3262" i="28"/>
  <c r="D3261" i="28"/>
  <c r="D3260" i="28"/>
  <c r="D3259" i="28"/>
  <c r="D3258" i="28"/>
  <c r="D3257" i="28"/>
  <c r="D3256" i="28"/>
  <c r="D3255" i="28"/>
  <c r="D3254" i="28"/>
  <c r="D3253" i="28"/>
  <c r="D3252" i="28"/>
  <c r="D3251" i="28"/>
  <c r="D3250" i="28"/>
  <c r="D3249" i="28"/>
  <c r="D3248" i="28"/>
  <c r="D3247" i="28"/>
  <c r="D3246" i="28"/>
  <c r="D3245" i="28"/>
  <c r="D3244" i="28"/>
  <c r="D3243" i="28"/>
  <c r="D3242" i="28"/>
  <c r="D3241" i="28"/>
  <c r="D3240" i="28"/>
  <c r="D3239" i="28"/>
  <c r="D3238" i="28"/>
  <c r="D3237" i="28"/>
  <c r="D3236" i="28"/>
  <c r="D3235" i="28"/>
  <c r="D3234" i="28"/>
  <c r="D3233" i="28"/>
  <c r="D3232" i="28"/>
  <c r="D3231" i="28"/>
  <c r="D3230" i="28"/>
  <c r="D3229" i="28"/>
  <c r="D3228" i="28"/>
  <c r="D3227" i="28"/>
  <c r="D3226" i="28"/>
  <c r="D3225" i="28"/>
  <c r="D3224" i="28"/>
  <c r="D3223" i="28"/>
  <c r="D3222" i="28"/>
  <c r="D3221" i="28"/>
  <c r="D3220" i="28"/>
  <c r="D3219" i="28"/>
  <c r="D3218" i="28"/>
  <c r="D3217" i="28"/>
  <c r="D3216" i="28"/>
  <c r="D3215" i="28"/>
  <c r="D3214" i="28"/>
  <c r="D3213" i="28"/>
  <c r="D3212" i="28"/>
  <c r="D3211" i="28"/>
  <c r="D3210" i="28"/>
  <c r="D3209" i="28"/>
  <c r="D3208" i="28"/>
  <c r="D3207" i="28"/>
  <c r="D3206" i="28"/>
  <c r="D3205" i="28"/>
  <c r="D3204" i="28"/>
  <c r="D3203" i="28"/>
  <c r="D3202" i="28"/>
  <c r="D3201" i="28"/>
  <c r="D3200" i="28"/>
  <c r="D3199" i="28"/>
  <c r="D3198" i="28"/>
  <c r="D3197" i="28"/>
  <c r="D3196" i="28"/>
  <c r="D3195" i="28"/>
  <c r="D3194" i="28"/>
  <c r="D3193" i="28"/>
  <c r="D3192" i="28"/>
  <c r="D3191" i="28"/>
  <c r="D3190" i="28"/>
  <c r="D3189" i="28"/>
  <c r="D3188" i="28"/>
  <c r="D3187" i="28"/>
  <c r="D3186" i="28"/>
  <c r="D3185" i="28"/>
  <c r="D3184" i="28"/>
  <c r="D3183" i="28"/>
  <c r="D3182" i="28"/>
  <c r="D3181" i="28"/>
  <c r="D3180" i="28"/>
  <c r="D3179" i="28"/>
  <c r="D3178" i="28"/>
  <c r="D3177" i="28"/>
  <c r="D3176" i="28"/>
  <c r="D3175" i="28"/>
  <c r="D3174" i="28"/>
  <c r="D3173" i="28"/>
  <c r="D3172" i="28"/>
  <c r="D3171" i="28"/>
  <c r="D3170" i="28"/>
  <c r="D3169" i="28"/>
  <c r="D3168" i="28"/>
  <c r="D3167" i="28"/>
  <c r="D3166" i="28"/>
  <c r="D3165" i="28"/>
  <c r="D3164" i="28"/>
  <c r="D3163" i="28"/>
  <c r="D3162" i="28"/>
  <c r="D3161" i="28"/>
  <c r="D3160" i="28"/>
  <c r="D3159" i="28"/>
  <c r="D3158" i="28"/>
  <c r="D3157" i="28"/>
  <c r="D3156" i="28"/>
  <c r="D3155" i="28"/>
  <c r="D3154" i="28"/>
  <c r="D3153" i="28"/>
  <c r="D3152" i="28"/>
  <c r="D3151" i="28"/>
  <c r="D3150" i="28"/>
  <c r="D3149" i="28"/>
  <c r="D3148" i="28"/>
  <c r="D3147" i="28"/>
  <c r="D3146" i="28"/>
  <c r="D3145" i="28"/>
  <c r="D3144" i="28"/>
  <c r="D3143" i="28"/>
  <c r="D3142" i="28"/>
  <c r="D3141" i="28"/>
  <c r="D3140" i="28"/>
  <c r="D3139" i="28"/>
  <c r="D3138" i="28"/>
  <c r="D3137" i="28"/>
  <c r="D3136" i="28"/>
  <c r="D3135" i="28"/>
  <c r="D3134" i="28"/>
  <c r="D3133" i="28"/>
  <c r="D3132" i="28"/>
  <c r="D3131" i="28"/>
  <c r="D3130" i="28"/>
  <c r="D3129" i="28"/>
  <c r="D3128" i="28"/>
  <c r="D3127" i="28"/>
  <c r="D3126" i="28"/>
  <c r="D3125" i="28"/>
  <c r="D3124" i="28"/>
  <c r="D3123" i="28"/>
  <c r="D3122" i="28"/>
  <c r="D3121" i="28"/>
  <c r="D3120" i="28"/>
  <c r="D3119" i="28"/>
  <c r="D3118" i="28"/>
  <c r="D3117" i="28"/>
  <c r="D3116" i="28"/>
  <c r="D3115" i="28"/>
  <c r="D3114" i="28"/>
  <c r="D3113" i="28"/>
  <c r="D3112" i="28"/>
  <c r="D3111" i="28"/>
  <c r="D3110" i="28"/>
  <c r="D3109" i="28"/>
  <c r="D3108" i="28"/>
  <c r="D3107" i="28"/>
  <c r="D3106" i="28"/>
  <c r="D3105" i="28"/>
  <c r="D3104" i="28"/>
  <c r="D3103" i="28"/>
  <c r="D3102" i="28"/>
  <c r="D3101" i="28"/>
  <c r="D3100" i="28"/>
  <c r="D3099" i="28"/>
  <c r="D3098" i="28"/>
  <c r="D3097" i="28"/>
  <c r="D3096" i="28"/>
  <c r="D3095" i="28"/>
  <c r="D3094" i="28"/>
  <c r="D3093" i="28"/>
  <c r="D3092" i="28"/>
  <c r="D3091" i="28"/>
  <c r="D3090" i="28"/>
  <c r="D3089" i="28"/>
  <c r="D3088" i="28"/>
  <c r="D3087" i="28"/>
  <c r="D3086" i="28"/>
  <c r="D3085" i="28"/>
  <c r="D3084" i="28"/>
  <c r="D3083" i="28"/>
  <c r="D3082" i="28"/>
  <c r="D3081" i="28"/>
  <c r="D3080" i="28"/>
  <c r="D3079" i="28"/>
  <c r="D3078" i="28"/>
  <c r="D3077" i="28"/>
  <c r="D3076" i="28"/>
  <c r="D3075" i="28"/>
  <c r="D3074" i="28"/>
  <c r="D3073" i="28"/>
  <c r="D3072" i="28"/>
  <c r="D3071" i="28"/>
  <c r="D3070" i="28"/>
  <c r="D3069" i="28"/>
  <c r="D3068" i="28"/>
  <c r="D3067" i="28"/>
  <c r="D3066" i="28"/>
  <c r="D3065" i="28"/>
  <c r="D3064" i="28"/>
  <c r="D3063" i="28"/>
  <c r="D3062" i="28"/>
  <c r="D3061" i="28"/>
  <c r="D3060" i="28"/>
  <c r="D3059" i="28"/>
  <c r="D3058" i="28"/>
  <c r="D3057" i="28"/>
  <c r="D3056" i="28"/>
  <c r="D3055" i="28"/>
  <c r="D3054" i="28"/>
  <c r="D3053" i="28"/>
  <c r="D3052" i="28"/>
  <c r="D3051" i="28"/>
  <c r="D3050" i="28"/>
  <c r="D3049" i="28"/>
  <c r="D3048" i="28"/>
  <c r="D3047" i="28"/>
  <c r="D3046" i="28"/>
  <c r="D3045" i="28"/>
  <c r="D3044" i="28"/>
  <c r="D3043" i="28"/>
  <c r="D3042" i="28"/>
  <c r="D3041" i="28"/>
  <c r="D3040" i="28"/>
  <c r="D3039" i="28"/>
  <c r="D3038" i="28"/>
  <c r="D3037" i="28"/>
  <c r="D3036" i="28"/>
  <c r="D3035" i="28"/>
  <c r="D3034" i="28"/>
  <c r="D3033" i="28"/>
  <c r="D3032" i="28"/>
  <c r="D3031" i="28"/>
  <c r="D3030" i="28"/>
  <c r="D3029" i="28"/>
  <c r="D3028" i="28"/>
  <c r="D3027" i="28"/>
  <c r="D3026" i="28"/>
  <c r="D3025" i="28"/>
  <c r="D3024" i="28"/>
  <c r="D3023" i="28"/>
  <c r="D3022" i="28"/>
  <c r="D3021" i="28"/>
  <c r="D3020" i="28"/>
  <c r="D3019" i="28"/>
  <c r="D3018" i="28"/>
  <c r="D3017" i="28"/>
  <c r="D3016" i="28"/>
  <c r="D3015" i="28"/>
  <c r="D3014" i="28"/>
  <c r="D3013" i="28"/>
  <c r="D3012" i="28"/>
  <c r="D3011" i="28"/>
  <c r="D3010" i="28"/>
  <c r="D3009" i="28"/>
  <c r="D3008" i="28"/>
  <c r="D3007" i="28"/>
  <c r="D3006" i="28"/>
  <c r="D3005" i="28"/>
  <c r="D3004" i="28"/>
  <c r="D3003" i="28"/>
  <c r="D3002" i="28"/>
  <c r="D3001" i="28"/>
  <c r="D3000" i="28"/>
  <c r="D2999" i="28"/>
  <c r="D2998" i="28"/>
  <c r="D2997" i="28"/>
  <c r="D2996" i="28"/>
  <c r="D2995" i="28"/>
  <c r="D2994" i="28"/>
  <c r="D2993" i="28"/>
  <c r="D2992" i="28"/>
  <c r="D2991" i="28"/>
  <c r="D2990" i="28"/>
  <c r="D2989" i="28"/>
  <c r="D2988" i="28"/>
  <c r="D2987" i="28"/>
  <c r="D2986" i="28"/>
  <c r="D2985" i="28"/>
  <c r="D2984" i="28"/>
  <c r="D2983" i="28"/>
  <c r="D2982" i="28"/>
  <c r="D2981" i="28"/>
  <c r="D2980" i="28"/>
  <c r="D2979" i="28"/>
  <c r="D2978" i="28"/>
  <c r="D2977" i="28"/>
  <c r="D2976" i="28"/>
  <c r="D2975" i="28"/>
  <c r="D2974" i="28"/>
  <c r="D2973" i="28"/>
  <c r="D2972" i="28"/>
  <c r="D2971" i="28"/>
  <c r="D2970" i="28"/>
  <c r="D2969" i="28"/>
  <c r="D2968" i="28"/>
  <c r="D2967" i="28"/>
  <c r="D2966" i="28"/>
  <c r="D2965" i="28"/>
  <c r="D2964" i="28"/>
  <c r="D2963" i="28"/>
  <c r="D2962" i="28"/>
  <c r="D2961" i="28"/>
  <c r="D2960" i="28"/>
  <c r="D2959" i="28"/>
  <c r="D2958" i="28"/>
  <c r="D2957" i="28"/>
  <c r="D2956" i="28"/>
  <c r="D2955" i="28"/>
  <c r="D2954" i="28"/>
  <c r="D2953" i="28"/>
  <c r="D2952" i="28"/>
  <c r="D2951" i="28"/>
  <c r="D2950" i="28"/>
  <c r="D2949" i="28"/>
  <c r="D2948" i="28"/>
  <c r="D2947" i="28"/>
  <c r="D2946" i="28"/>
  <c r="D2945" i="28"/>
  <c r="D2944" i="28"/>
  <c r="D2943" i="28"/>
  <c r="D2942" i="28"/>
  <c r="D2941" i="28"/>
  <c r="D2940" i="28"/>
  <c r="D2939" i="28"/>
  <c r="D2938" i="28"/>
  <c r="D2937" i="28"/>
  <c r="D2936" i="28"/>
  <c r="D2935" i="28"/>
  <c r="D2934" i="28"/>
  <c r="D2933" i="28"/>
  <c r="D2932" i="28"/>
  <c r="D2931" i="28"/>
  <c r="D2930" i="28"/>
  <c r="D2929" i="28"/>
  <c r="D2928" i="28"/>
  <c r="D2927" i="28"/>
  <c r="D2926" i="28"/>
  <c r="D2925" i="28"/>
  <c r="D2924" i="28"/>
  <c r="D2923" i="28"/>
  <c r="D2922" i="28"/>
  <c r="D2921" i="28"/>
  <c r="D2920" i="28"/>
  <c r="D2919" i="28"/>
  <c r="D2918" i="28"/>
  <c r="D2917" i="28"/>
  <c r="D2916" i="28"/>
  <c r="D2915" i="28"/>
  <c r="D2914" i="28"/>
  <c r="D2913" i="28"/>
  <c r="D2912" i="28"/>
  <c r="D2911" i="28"/>
  <c r="D2910" i="28"/>
  <c r="D2909" i="28"/>
  <c r="D2908" i="28"/>
  <c r="D2907" i="28"/>
  <c r="D2906" i="28"/>
  <c r="D2905" i="28"/>
  <c r="D2904" i="28"/>
  <c r="D2903" i="28"/>
  <c r="D2902" i="28"/>
  <c r="D2901" i="28"/>
  <c r="D2900" i="28"/>
  <c r="D2899" i="28"/>
  <c r="D2898" i="28"/>
  <c r="D2897" i="28"/>
  <c r="D2896" i="28"/>
  <c r="D2895" i="28"/>
  <c r="D2894" i="28"/>
  <c r="D2893" i="28"/>
  <c r="D2892" i="28"/>
  <c r="D2891" i="28"/>
  <c r="D2890" i="28"/>
  <c r="D2889" i="28"/>
  <c r="D2888" i="28"/>
  <c r="D2887" i="28"/>
  <c r="D2886" i="28"/>
  <c r="D2885" i="28"/>
  <c r="D2884" i="28"/>
  <c r="D2883" i="28"/>
  <c r="D2882" i="28"/>
  <c r="D2881" i="28"/>
  <c r="D2880" i="28"/>
  <c r="D2879" i="28"/>
  <c r="D2878" i="28"/>
  <c r="D2877" i="28"/>
  <c r="D2876" i="28"/>
  <c r="D2875" i="28"/>
  <c r="D2874" i="28"/>
  <c r="D2873" i="28"/>
  <c r="D2872" i="28"/>
  <c r="D2871" i="28"/>
  <c r="D2870" i="28"/>
  <c r="D2869" i="28"/>
  <c r="D2868" i="28"/>
  <c r="D2867" i="28"/>
  <c r="D2866" i="28"/>
  <c r="D2865" i="28"/>
  <c r="D2864" i="28"/>
  <c r="D2863" i="28"/>
  <c r="D2862" i="28"/>
  <c r="D2861" i="28"/>
  <c r="D2860" i="28"/>
  <c r="D2859" i="28"/>
  <c r="D2858" i="28"/>
  <c r="D2857" i="28"/>
  <c r="D2856" i="28"/>
  <c r="D2855" i="28"/>
  <c r="D2854" i="28"/>
  <c r="D2853" i="28"/>
  <c r="D2852" i="28"/>
  <c r="D2851" i="28"/>
  <c r="D2850" i="28"/>
  <c r="D2849" i="28"/>
  <c r="D2848" i="28"/>
  <c r="D2847" i="28"/>
  <c r="D2846" i="28"/>
  <c r="D2845" i="28"/>
  <c r="D2844" i="28"/>
  <c r="D2843" i="28"/>
  <c r="D2842" i="28"/>
  <c r="D2841" i="28"/>
  <c r="D2840" i="28"/>
  <c r="D2839" i="28"/>
  <c r="D2838" i="28"/>
  <c r="D2837" i="28"/>
  <c r="D2836" i="28"/>
  <c r="D2835" i="28"/>
  <c r="D2834" i="28"/>
  <c r="D2833" i="28"/>
  <c r="D2832" i="28"/>
  <c r="D2831" i="28"/>
  <c r="D2830" i="28"/>
  <c r="D2829" i="28"/>
  <c r="D2828" i="28"/>
  <c r="D2827" i="28"/>
  <c r="D2826" i="28"/>
  <c r="D2825" i="28"/>
  <c r="D2824" i="28"/>
  <c r="D2823" i="28"/>
  <c r="D2822" i="28"/>
  <c r="D2821" i="28"/>
  <c r="D2820" i="28"/>
  <c r="D2819" i="28"/>
  <c r="D2818" i="28"/>
  <c r="D2817" i="28"/>
  <c r="D2816" i="28"/>
  <c r="D2815" i="28"/>
  <c r="D2814" i="28"/>
  <c r="D2813" i="28"/>
  <c r="D2812" i="28"/>
  <c r="D2811" i="28"/>
  <c r="D2810" i="28"/>
  <c r="D2809" i="28"/>
  <c r="D2808" i="28"/>
  <c r="D2807" i="28"/>
  <c r="D2806" i="28"/>
  <c r="D2805" i="28"/>
  <c r="D2804" i="28"/>
  <c r="D2803" i="28"/>
  <c r="D2802" i="28"/>
  <c r="D2801" i="28"/>
  <c r="D2800" i="28"/>
  <c r="D2799" i="28"/>
  <c r="D2798" i="28"/>
  <c r="D2797" i="28"/>
  <c r="D2796" i="28"/>
  <c r="D2795" i="28"/>
  <c r="D2794" i="28"/>
  <c r="D2793" i="28"/>
  <c r="D2792" i="28"/>
  <c r="D2791" i="28"/>
  <c r="D2790" i="28"/>
  <c r="D2789" i="28"/>
  <c r="D2788" i="28"/>
  <c r="D2787" i="28"/>
  <c r="D2786" i="28"/>
  <c r="D2785" i="28"/>
  <c r="D2784" i="28"/>
  <c r="D2783" i="28"/>
  <c r="D2782" i="28"/>
  <c r="D2781" i="28"/>
  <c r="D2780" i="28"/>
  <c r="D2779" i="28"/>
  <c r="D2778" i="28"/>
  <c r="D2777" i="28"/>
  <c r="D2776" i="28"/>
  <c r="D2775" i="28"/>
  <c r="D2774" i="28"/>
  <c r="D2773" i="28"/>
  <c r="D2772" i="28"/>
  <c r="D2771" i="28"/>
  <c r="D2770" i="28"/>
  <c r="D2769" i="28"/>
  <c r="D2768" i="28"/>
  <c r="D2767" i="28"/>
  <c r="D2766" i="28"/>
  <c r="D2765" i="28"/>
  <c r="D2764" i="28"/>
  <c r="D2763" i="28"/>
  <c r="D2762" i="28"/>
  <c r="D2761" i="28"/>
  <c r="D2760" i="28"/>
  <c r="D2759" i="28"/>
  <c r="D2758" i="28"/>
  <c r="D2757" i="28"/>
  <c r="D2756" i="28"/>
  <c r="D2755" i="28"/>
  <c r="D2754" i="28"/>
  <c r="D2753" i="28"/>
  <c r="D2752" i="28"/>
  <c r="D2751" i="28"/>
  <c r="D2750" i="28"/>
  <c r="D2749" i="28"/>
  <c r="D2748" i="28"/>
  <c r="D2747" i="28"/>
  <c r="D2746" i="28"/>
  <c r="D2745" i="28"/>
  <c r="D2744" i="28"/>
  <c r="D2743" i="28"/>
  <c r="D2742" i="28"/>
  <c r="D2741" i="28"/>
  <c r="D2740" i="28"/>
  <c r="D2739" i="28"/>
  <c r="D2738" i="28"/>
  <c r="D2737" i="28"/>
  <c r="D2736" i="28"/>
  <c r="D2735" i="28"/>
  <c r="D2734" i="28"/>
  <c r="D2733" i="28"/>
  <c r="D2732" i="28"/>
  <c r="D2731" i="28"/>
  <c r="D2730" i="28"/>
  <c r="D2729" i="28"/>
  <c r="D2728" i="28"/>
  <c r="D2727" i="28"/>
  <c r="D2726" i="28"/>
  <c r="D2725" i="28"/>
  <c r="D2724" i="28"/>
  <c r="D2723" i="28"/>
  <c r="D2722" i="28"/>
  <c r="D2721" i="28"/>
  <c r="D2720" i="28"/>
  <c r="D2719" i="28"/>
  <c r="D2718" i="28"/>
  <c r="D2717" i="28"/>
  <c r="D2716" i="28"/>
  <c r="D2715" i="28"/>
  <c r="D2714" i="28"/>
  <c r="D2713" i="28"/>
  <c r="D2712" i="28"/>
  <c r="D2711" i="28"/>
  <c r="D2710" i="28"/>
  <c r="D2709" i="28"/>
  <c r="D2708" i="28"/>
  <c r="D2707" i="28"/>
  <c r="D2706" i="28"/>
  <c r="D2705" i="28"/>
  <c r="D2704" i="28"/>
  <c r="D2703" i="28"/>
  <c r="D2702" i="28"/>
  <c r="D2701" i="28"/>
  <c r="D2700" i="28"/>
  <c r="D2699" i="28"/>
  <c r="D2698" i="28"/>
  <c r="D2697" i="28"/>
  <c r="D2696" i="28"/>
  <c r="D2695" i="28"/>
  <c r="D2694" i="28"/>
  <c r="D2693" i="28"/>
  <c r="D2692" i="28"/>
  <c r="D2691" i="28"/>
  <c r="D2690" i="28"/>
  <c r="D2689" i="28"/>
  <c r="D2688" i="28"/>
  <c r="D2687" i="28"/>
  <c r="D2686" i="28"/>
  <c r="D2685" i="28"/>
  <c r="D2684" i="28"/>
  <c r="D2683" i="28"/>
  <c r="D2682" i="28"/>
  <c r="D2681" i="28"/>
  <c r="D2680" i="28"/>
  <c r="D2679" i="28"/>
  <c r="D2678" i="28"/>
  <c r="D2677" i="28"/>
  <c r="D2676" i="28"/>
  <c r="D2675" i="28"/>
  <c r="D2674" i="28"/>
  <c r="D2673" i="28"/>
  <c r="D2672" i="28"/>
  <c r="D2671" i="28"/>
  <c r="D2670" i="28"/>
  <c r="D2669" i="28"/>
  <c r="D2668" i="28"/>
  <c r="D2667" i="28"/>
  <c r="D2666" i="28"/>
  <c r="D2665" i="28"/>
  <c r="D2664" i="28"/>
  <c r="D2663" i="28"/>
  <c r="D2662" i="28"/>
  <c r="D2661" i="28"/>
  <c r="D2660" i="28"/>
  <c r="D2659" i="28"/>
  <c r="D2658" i="28"/>
  <c r="D2657" i="28"/>
  <c r="D2656" i="28"/>
  <c r="D2655" i="28"/>
  <c r="D2654" i="28"/>
  <c r="D2653" i="28"/>
  <c r="D2652" i="28"/>
  <c r="D2651" i="28"/>
  <c r="D2650" i="28"/>
  <c r="D2649" i="28"/>
  <c r="D2648" i="28"/>
  <c r="D2647" i="28"/>
  <c r="D2646" i="28"/>
  <c r="D2645" i="28"/>
  <c r="D2644" i="28"/>
  <c r="D2643" i="28"/>
  <c r="D2642" i="28"/>
  <c r="D2641" i="28"/>
  <c r="D2640" i="28"/>
  <c r="D2639" i="28"/>
  <c r="D2638" i="28"/>
  <c r="D2637" i="28"/>
  <c r="D2636" i="28"/>
  <c r="D2635" i="28"/>
  <c r="D2634" i="28"/>
  <c r="D2633" i="28"/>
  <c r="D2632" i="28"/>
  <c r="D2631" i="28"/>
  <c r="D2630" i="28"/>
  <c r="D2629" i="28"/>
  <c r="D2628" i="28"/>
  <c r="D2627" i="28"/>
  <c r="D2626" i="28"/>
  <c r="D2625" i="28"/>
  <c r="D2624" i="28"/>
  <c r="D2623" i="28"/>
  <c r="D2622" i="28"/>
  <c r="D2621" i="28"/>
  <c r="D2620" i="28"/>
  <c r="D2619" i="28"/>
  <c r="D2618" i="28"/>
  <c r="D2617" i="28"/>
  <c r="D2616" i="28"/>
  <c r="D2615" i="28"/>
  <c r="D2614" i="28"/>
  <c r="D2613" i="28"/>
  <c r="D2612" i="28"/>
  <c r="D2611" i="28"/>
  <c r="D2610" i="28"/>
  <c r="D2609" i="28"/>
  <c r="D2608" i="28"/>
  <c r="D2607" i="28"/>
  <c r="D2606" i="28"/>
  <c r="D2605" i="28"/>
  <c r="D2604" i="28"/>
  <c r="D2603" i="28"/>
  <c r="D2602" i="28"/>
  <c r="D2601" i="28"/>
  <c r="D2600" i="28"/>
  <c r="D2599" i="28"/>
  <c r="D2598" i="28"/>
  <c r="D2597" i="28"/>
  <c r="D2596" i="28"/>
  <c r="D2595" i="28"/>
  <c r="D2594" i="28"/>
  <c r="D2593" i="28"/>
  <c r="D2592" i="28"/>
  <c r="D2591" i="28"/>
  <c r="D2590" i="28"/>
  <c r="D2589" i="28"/>
  <c r="D2588" i="28"/>
  <c r="D2587" i="28"/>
  <c r="D2586" i="28"/>
  <c r="D2585" i="28"/>
  <c r="D2584" i="28"/>
  <c r="D2583" i="28"/>
  <c r="D2582" i="28"/>
  <c r="D2581" i="28"/>
  <c r="D2580" i="28"/>
  <c r="D2579" i="28"/>
  <c r="D2578" i="28"/>
  <c r="D2577" i="28"/>
  <c r="D2576" i="28"/>
  <c r="D2575" i="28"/>
  <c r="D2574" i="28"/>
  <c r="D2573" i="28"/>
  <c r="D2572" i="28"/>
  <c r="D2571" i="28"/>
  <c r="D2570" i="28"/>
  <c r="D2569" i="28"/>
  <c r="D2568" i="28"/>
  <c r="D2567" i="28"/>
  <c r="D2566" i="28"/>
  <c r="D2565" i="28"/>
  <c r="D2564" i="28"/>
  <c r="D2563" i="28"/>
  <c r="D2562" i="28"/>
  <c r="D2561" i="28"/>
  <c r="D2560" i="28"/>
  <c r="D2559" i="28"/>
  <c r="D2558" i="28"/>
  <c r="D2557" i="28"/>
  <c r="D2556" i="28"/>
  <c r="D2555" i="28"/>
  <c r="D2554" i="28"/>
  <c r="D2553" i="28"/>
  <c r="D2552" i="28"/>
  <c r="D2551" i="28"/>
  <c r="D2550" i="28"/>
  <c r="D2549" i="28"/>
  <c r="D2548" i="28"/>
  <c r="D2547" i="28"/>
  <c r="D2546" i="28"/>
  <c r="D2545" i="28"/>
  <c r="D2544" i="28"/>
  <c r="D2543" i="28"/>
  <c r="D2542" i="28"/>
  <c r="D2541" i="28"/>
  <c r="D2540" i="28"/>
  <c r="D2539" i="28"/>
  <c r="D2538" i="28"/>
  <c r="D2537" i="28"/>
  <c r="D2536" i="28"/>
  <c r="D2535" i="28"/>
  <c r="D2534" i="28"/>
  <c r="D2533" i="28"/>
  <c r="D2532" i="28"/>
  <c r="D2531" i="28"/>
  <c r="D2530" i="28"/>
  <c r="D2529" i="28"/>
  <c r="D2528" i="28"/>
  <c r="D2527" i="28"/>
  <c r="D2526" i="28"/>
  <c r="D2525" i="28"/>
  <c r="D2524" i="28"/>
  <c r="D2523" i="28"/>
  <c r="D2522" i="28"/>
  <c r="D2521" i="28"/>
  <c r="D2520" i="28"/>
  <c r="D2519" i="28"/>
  <c r="D2518" i="28"/>
  <c r="D2517" i="28"/>
  <c r="D2516" i="28"/>
  <c r="D2515" i="28"/>
  <c r="D2514" i="28"/>
  <c r="D2513" i="28"/>
  <c r="D2512" i="28"/>
  <c r="D2511" i="28"/>
  <c r="D2510" i="28"/>
  <c r="D2509" i="28"/>
  <c r="D2508" i="28"/>
  <c r="D2507" i="28"/>
  <c r="D2506" i="28"/>
  <c r="D2505" i="28"/>
  <c r="D2504" i="28"/>
  <c r="D2503" i="28"/>
  <c r="D2502" i="28"/>
  <c r="D2501" i="28"/>
  <c r="D2500" i="28"/>
  <c r="D2499" i="28"/>
  <c r="D2498" i="28"/>
  <c r="D2497" i="28"/>
  <c r="D2496" i="28"/>
  <c r="D2495" i="28"/>
  <c r="D2494" i="28"/>
  <c r="D2493" i="28"/>
  <c r="D2492" i="28"/>
  <c r="D2491" i="28"/>
  <c r="D2490" i="28"/>
  <c r="D2489" i="28"/>
  <c r="D2488" i="28"/>
  <c r="D2487" i="28"/>
  <c r="D2486" i="28"/>
  <c r="D2485" i="28"/>
  <c r="D2484" i="28"/>
  <c r="D2483" i="28"/>
  <c r="D2482" i="28"/>
  <c r="D2481" i="28"/>
  <c r="D2480" i="28"/>
  <c r="D2479" i="28"/>
  <c r="D2478" i="28"/>
  <c r="D2477" i="28"/>
  <c r="D2476" i="28"/>
  <c r="D2475" i="28"/>
  <c r="D2474" i="28"/>
  <c r="D2473" i="28"/>
  <c r="D2472" i="28"/>
  <c r="D2471" i="28"/>
  <c r="D2470" i="28"/>
  <c r="D2469" i="28"/>
  <c r="D2468" i="28"/>
  <c r="D2467" i="28"/>
  <c r="D2466" i="28"/>
  <c r="D2465" i="28"/>
  <c r="D2464" i="28"/>
  <c r="D2463" i="28"/>
  <c r="D2462" i="28"/>
  <c r="D2461" i="28"/>
  <c r="D2460" i="28"/>
  <c r="D2459" i="28"/>
  <c r="D2458" i="28"/>
  <c r="D2457" i="28"/>
  <c r="D2456" i="28"/>
  <c r="D2455" i="28"/>
  <c r="D2454" i="28"/>
  <c r="D2453" i="28"/>
  <c r="D2452" i="28"/>
  <c r="D2451" i="28"/>
  <c r="D2450" i="28"/>
  <c r="D2449" i="28"/>
  <c r="D2448" i="28"/>
  <c r="D2447" i="28"/>
  <c r="D2446" i="28"/>
  <c r="D2445" i="28"/>
  <c r="D2444" i="28"/>
  <c r="D2443" i="28"/>
  <c r="D2442" i="28"/>
  <c r="D2441" i="28"/>
  <c r="D2440" i="28"/>
  <c r="D2439" i="28"/>
  <c r="D2438" i="28"/>
  <c r="D2437" i="28"/>
  <c r="D2436" i="28"/>
  <c r="D2435" i="28"/>
  <c r="D2434" i="28"/>
  <c r="D2433" i="28"/>
  <c r="D2432" i="28"/>
  <c r="D2431" i="28"/>
  <c r="D2430" i="28"/>
  <c r="D2429" i="28"/>
  <c r="D2428" i="28"/>
  <c r="D2427" i="28"/>
  <c r="D2426" i="28"/>
  <c r="D2425" i="28"/>
  <c r="D2424" i="28"/>
  <c r="D2423" i="28"/>
  <c r="D2422" i="28"/>
  <c r="D2421" i="28"/>
  <c r="D2420" i="28"/>
  <c r="D2419" i="28"/>
  <c r="D2418" i="28"/>
  <c r="D2417" i="28"/>
  <c r="D2416" i="28"/>
  <c r="D2415" i="28"/>
  <c r="D2414" i="28"/>
  <c r="D2413" i="28"/>
  <c r="D2412" i="28"/>
  <c r="D2411" i="28"/>
  <c r="D2410" i="28"/>
  <c r="D2409" i="28"/>
  <c r="D2408" i="28"/>
  <c r="D2407" i="28"/>
  <c r="D2406" i="28"/>
  <c r="D2405" i="28"/>
  <c r="D2404" i="28"/>
  <c r="D2403" i="28"/>
  <c r="D2402" i="28"/>
  <c r="D2401" i="28"/>
  <c r="D2400" i="28"/>
  <c r="D2399" i="28"/>
  <c r="D2398" i="28"/>
  <c r="D2397" i="28"/>
  <c r="D2396" i="28"/>
  <c r="D2395" i="28"/>
  <c r="D2394" i="28"/>
  <c r="D2393" i="28"/>
  <c r="D2392" i="28"/>
  <c r="D2391" i="28"/>
  <c r="D2390" i="28"/>
  <c r="D2389" i="28"/>
  <c r="D2388" i="28"/>
  <c r="D2387" i="28"/>
  <c r="D2386" i="28"/>
  <c r="D2385" i="28"/>
  <c r="D2384" i="28"/>
  <c r="D2383" i="28"/>
  <c r="D2382" i="28"/>
  <c r="D2381" i="28"/>
  <c r="D2380" i="28"/>
  <c r="D2379" i="28"/>
  <c r="D2378" i="28"/>
  <c r="D2377" i="28"/>
  <c r="D2376" i="28"/>
  <c r="D2375" i="28"/>
  <c r="D2374" i="28"/>
  <c r="D2373" i="28"/>
  <c r="D2372" i="28"/>
  <c r="D2371" i="28"/>
  <c r="D2370" i="28"/>
  <c r="D2369" i="28"/>
  <c r="D2368" i="28"/>
  <c r="D2367" i="28"/>
  <c r="D2366" i="28"/>
  <c r="D2365" i="28"/>
  <c r="D2364" i="28"/>
  <c r="D2363" i="28"/>
  <c r="D2362" i="28"/>
  <c r="D2361" i="28"/>
  <c r="D2360" i="28"/>
  <c r="D2359" i="28"/>
  <c r="D2358" i="28"/>
  <c r="D2357" i="28"/>
  <c r="D2356" i="28"/>
  <c r="D2355" i="28"/>
  <c r="D2354" i="28"/>
  <c r="D2353" i="28"/>
  <c r="D2352" i="28"/>
  <c r="D2351" i="28"/>
  <c r="D2350" i="28"/>
  <c r="D2349" i="28"/>
  <c r="D2348" i="28"/>
  <c r="D2347" i="28"/>
  <c r="D2346" i="28"/>
  <c r="D2345" i="28"/>
  <c r="D2344" i="28"/>
  <c r="D2343" i="28"/>
  <c r="D2342" i="28"/>
  <c r="D2341" i="28"/>
  <c r="D2340" i="28"/>
  <c r="D2339" i="28"/>
  <c r="D2338" i="28"/>
  <c r="D2337" i="28"/>
  <c r="D2336" i="28"/>
  <c r="D2335" i="28"/>
  <c r="D2334" i="28"/>
  <c r="D2333" i="28"/>
  <c r="D2332" i="28"/>
  <c r="D2331" i="28"/>
  <c r="D2330" i="28"/>
  <c r="D2329" i="28"/>
  <c r="D2328" i="28"/>
  <c r="D2327" i="28"/>
  <c r="D2326" i="28"/>
  <c r="D2325" i="28"/>
  <c r="D2324" i="28"/>
  <c r="D2323" i="28"/>
  <c r="D2322" i="28"/>
  <c r="D2321" i="28"/>
  <c r="D2320" i="28"/>
  <c r="D2319" i="28"/>
  <c r="D2318" i="28"/>
  <c r="D2317" i="28"/>
  <c r="D2316" i="28"/>
  <c r="D2315" i="28"/>
  <c r="D2314" i="28"/>
  <c r="D2313" i="28"/>
  <c r="D2312" i="28"/>
  <c r="D2311" i="28"/>
  <c r="D2310" i="28"/>
  <c r="D2309" i="28"/>
  <c r="D2308" i="28"/>
  <c r="D2307" i="28"/>
  <c r="D2306" i="28"/>
  <c r="D2305" i="28"/>
  <c r="D2304" i="28"/>
  <c r="D2303" i="28"/>
  <c r="D2302" i="28"/>
  <c r="D2301" i="28"/>
  <c r="D2300" i="28"/>
  <c r="D2299" i="28"/>
  <c r="D2298" i="28"/>
  <c r="D2297" i="28"/>
  <c r="D2296" i="28"/>
  <c r="D2295" i="28"/>
  <c r="D2294" i="28"/>
  <c r="D2293" i="28"/>
  <c r="D2292" i="28"/>
  <c r="D2291" i="28"/>
  <c r="D2290" i="28"/>
  <c r="D2289" i="28"/>
  <c r="D2288" i="28"/>
  <c r="D2287" i="28"/>
  <c r="D2286" i="28"/>
  <c r="D2285" i="28"/>
  <c r="D2284" i="28"/>
  <c r="D2283" i="28"/>
  <c r="D2282" i="28"/>
  <c r="D2281" i="28"/>
  <c r="D2280" i="28"/>
  <c r="D2279" i="28"/>
  <c r="D2278" i="28"/>
  <c r="D2277" i="28"/>
  <c r="D2276" i="28"/>
  <c r="D2275" i="28"/>
  <c r="D2274" i="28"/>
  <c r="D2273" i="28"/>
  <c r="D2272" i="28"/>
  <c r="D2271" i="28"/>
  <c r="D2270" i="28"/>
  <c r="D2269" i="28"/>
  <c r="D2268" i="28"/>
  <c r="D2267" i="28"/>
  <c r="D2266" i="28"/>
  <c r="D2265" i="28"/>
  <c r="D2264" i="28"/>
  <c r="D2263" i="28"/>
  <c r="D2262" i="28"/>
  <c r="D2261" i="28"/>
  <c r="D2260" i="28"/>
  <c r="D2259" i="28"/>
  <c r="D2258" i="28"/>
  <c r="D2257" i="28"/>
  <c r="D2256" i="28"/>
  <c r="D2255" i="28"/>
  <c r="D2254" i="28"/>
  <c r="D2253" i="28"/>
  <c r="D2252" i="28"/>
  <c r="D2251" i="28"/>
  <c r="D2250" i="28"/>
  <c r="D2249" i="28"/>
  <c r="D2248" i="28"/>
  <c r="D2247" i="28"/>
  <c r="D2246" i="28"/>
  <c r="D2245" i="28"/>
  <c r="D2244" i="28"/>
  <c r="D2243" i="28"/>
  <c r="D2242" i="28"/>
  <c r="D2241" i="28"/>
  <c r="D2240" i="28"/>
  <c r="D2239" i="28"/>
  <c r="D2238" i="28"/>
  <c r="D2237" i="28"/>
  <c r="D2236" i="28"/>
  <c r="D2235" i="28"/>
  <c r="D2234" i="28"/>
  <c r="D2233" i="28"/>
  <c r="D2232" i="28"/>
  <c r="D2231" i="28"/>
  <c r="D2230" i="28"/>
  <c r="D2229" i="28"/>
  <c r="D2228" i="28"/>
  <c r="D2227" i="28"/>
  <c r="D2226" i="28"/>
  <c r="D2225" i="28"/>
  <c r="D2224" i="28"/>
  <c r="D2223" i="28"/>
  <c r="D2222" i="28"/>
  <c r="D2221" i="28"/>
  <c r="D2220" i="28"/>
  <c r="D2219" i="28"/>
  <c r="D2218" i="28"/>
  <c r="D2217" i="28"/>
  <c r="D2216" i="28"/>
  <c r="D2215" i="28"/>
  <c r="D2214" i="28"/>
  <c r="D2213" i="28"/>
  <c r="D2212" i="28"/>
  <c r="D2211" i="28"/>
  <c r="D2210" i="28"/>
  <c r="D2209" i="28"/>
  <c r="D2208" i="28"/>
  <c r="D2207" i="28"/>
  <c r="D2206" i="28"/>
  <c r="D2205" i="28"/>
  <c r="D2204" i="28"/>
  <c r="D2203" i="28"/>
  <c r="D2202" i="28"/>
  <c r="D2201" i="28"/>
  <c r="D2200" i="28"/>
  <c r="D2199" i="28"/>
  <c r="D2198" i="28"/>
  <c r="D2197" i="28"/>
  <c r="D2196" i="28"/>
  <c r="D2195" i="28"/>
  <c r="D2194" i="28"/>
  <c r="D2193" i="28"/>
  <c r="D2192" i="28"/>
  <c r="D2191" i="28"/>
  <c r="D2190" i="28"/>
  <c r="D2189" i="28"/>
  <c r="D2188" i="28"/>
  <c r="D2187" i="28"/>
  <c r="D2186" i="28"/>
  <c r="D2185" i="28"/>
  <c r="D2184" i="28"/>
  <c r="D2183" i="28"/>
  <c r="D2182" i="28"/>
  <c r="D2181" i="28"/>
  <c r="D2180" i="28"/>
  <c r="D2179" i="28"/>
  <c r="D2178" i="28"/>
  <c r="D2177" i="28"/>
  <c r="D2176" i="28"/>
  <c r="D2175" i="28"/>
  <c r="D2174" i="28"/>
  <c r="D2173" i="28"/>
  <c r="D2172" i="28"/>
  <c r="D2171" i="28"/>
  <c r="D2170" i="28"/>
  <c r="D2169" i="28"/>
  <c r="D2168" i="28"/>
  <c r="D2167" i="28"/>
  <c r="D2166" i="28"/>
  <c r="D2165" i="28"/>
  <c r="D2164" i="28"/>
  <c r="D2163" i="28"/>
  <c r="D2162" i="28"/>
  <c r="D2161" i="28"/>
  <c r="D2160" i="28"/>
  <c r="D2159" i="28"/>
  <c r="D2158" i="28"/>
  <c r="D2157" i="28"/>
  <c r="D2156" i="28"/>
  <c r="D2155" i="28"/>
  <c r="D2154" i="28"/>
  <c r="D2153" i="28"/>
  <c r="D2152" i="28"/>
  <c r="D2151" i="28"/>
  <c r="D2150" i="28"/>
  <c r="D2149" i="28"/>
  <c r="D2148" i="28"/>
  <c r="D2147" i="28"/>
  <c r="D2146" i="28"/>
  <c r="D2145" i="28"/>
  <c r="D2144" i="28"/>
  <c r="D2143" i="28"/>
  <c r="D2142" i="28"/>
  <c r="D2141" i="28"/>
  <c r="D2140" i="28"/>
  <c r="D2139" i="28"/>
  <c r="D2138" i="28"/>
  <c r="D2137" i="28"/>
  <c r="D2136" i="28"/>
  <c r="D2135" i="28"/>
  <c r="D2134" i="28"/>
  <c r="D2133" i="28"/>
  <c r="D2132" i="28"/>
  <c r="D2131" i="28"/>
  <c r="D2130" i="28"/>
  <c r="D2129" i="28"/>
  <c r="D2128" i="28"/>
  <c r="D2127" i="28"/>
  <c r="D2126" i="28"/>
  <c r="D2125" i="28"/>
  <c r="D2124" i="28"/>
  <c r="D2123" i="28"/>
  <c r="D2122" i="28"/>
  <c r="D2121" i="28"/>
  <c r="D2120" i="28"/>
  <c r="D2119" i="28"/>
  <c r="D2118" i="28"/>
  <c r="D2117" i="28"/>
  <c r="D2116" i="28"/>
  <c r="D2115" i="28"/>
  <c r="D2114" i="28"/>
  <c r="D2113" i="28"/>
  <c r="D2112" i="28"/>
  <c r="D2111" i="28"/>
  <c r="D2110" i="28"/>
  <c r="D2109" i="28"/>
  <c r="D2108" i="28"/>
  <c r="D2107" i="28"/>
  <c r="D2106" i="28"/>
  <c r="D2105" i="28"/>
  <c r="D2104" i="28"/>
  <c r="D2103" i="28"/>
  <c r="D2102" i="28"/>
  <c r="D2101" i="28"/>
  <c r="D2100" i="28"/>
  <c r="D2099" i="28"/>
  <c r="D2098" i="28"/>
  <c r="D2097" i="28"/>
  <c r="D2096" i="28"/>
  <c r="D2095" i="28"/>
  <c r="D2094" i="28"/>
  <c r="D2093" i="28"/>
  <c r="D2092" i="28"/>
  <c r="D2091" i="28"/>
  <c r="D2090" i="28"/>
  <c r="D2089" i="28"/>
  <c r="D2088" i="28"/>
  <c r="D2087" i="28"/>
  <c r="D2086" i="28"/>
  <c r="D2085" i="28"/>
  <c r="D2084" i="28"/>
  <c r="D2083" i="28"/>
  <c r="D2082" i="28"/>
  <c r="D2081" i="28"/>
  <c r="D2080" i="28"/>
  <c r="D2079" i="28"/>
  <c r="D2078" i="28"/>
  <c r="D2077" i="28"/>
  <c r="D2076" i="28"/>
  <c r="D2075" i="28"/>
  <c r="D2074" i="28"/>
  <c r="D2073" i="28"/>
  <c r="D2072" i="28"/>
  <c r="D2071" i="28"/>
  <c r="D2070" i="28"/>
  <c r="D2069" i="28"/>
  <c r="D2068" i="28"/>
  <c r="D2067" i="28"/>
  <c r="D2066" i="28"/>
  <c r="D2065" i="28"/>
  <c r="D2064" i="28"/>
  <c r="D2063" i="28"/>
  <c r="D2062" i="28"/>
  <c r="D2061" i="28"/>
  <c r="D2060" i="28"/>
  <c r="D2059" i="28"/>
  <c r="D2058" i="28"/>
  <c r="D2057" i="28"/>
  <c r="D2056" i="28"/>
  <c r="D2055" i="28"/>
  <c r="D2054" i="28"/>
  <c r="D2053" i="28"/>
  <c r="D2052" i="28"/>
  <c r="D2051" i="28"/>
  <c r="D2050" i="28"/>
  <c r="D2049" i="28"/>
  <c r="D2048" i="28"/>
  <c r="D2047" i="28"/>
  <c r="D2046" i="28"/>
  <c r="D2045" i="28"/>
  <c r="D2044" i="28"/>
  <c r="D2043" i="28"/>
  <c r="D2042" i="28"/>
  <c r="D2041" i="28"/>
  <c r="D2040" i="28"/>
  <c r="D2039" i="28"/>
  <c r="D2038" i="28"/>
  <c r="D2037" i="28"/>
  <c r="D2036" i="28"/>
  <c r="D2035" i="28"/>
  <c r="D2034" i="28"/>
  <c r="D2033" i="28"/>
  <c r="D2032" i="28"/>
  <c r="D2031" i="28"/>
  <c r="D2030" i="28"/>
  <c r="D2029" i="28"/>
  <c r="D2028" i="28"/>
  <c r="D2027" i="28"/>
  <c r="D2026" i="28"/>
  <c r="D2025" i="28"/>
  <c r="D2024" i="28"/>
  <c r="D2023" i="28"/>
  <c r="D2022" i="28"/>
  <c r="D2021" i="28"/>
  <c r="D2020" i="28"/>
  <c r="D2019" i="28"/>
  <c r="D2018" i="28"/>
  <c r="D2017" i="28"/>
  <c r="D2016" i="28"/>
  <c r="D2015" i="28"/>
  <c r="D2014" i="28"/>
  <c r="D2013" i="28"/>
  <c r="D2012" i="28"/>
  <c r="D2011" i="28"/>
  <c r="D2010" i="28"/>
  <c r="D2009" i="28"/>
  <c r="D2008" i="28"/>
  <c r="D2007" i="28"/>
  <c r="D2006" i="28"/>
  <c r="D2005" i="28"/>
  <c r="D2004" i="28"/>
  <c r="D2003" i="28"/>
  <c r="D2002" i="28"/>
  <c r="D2001" i="28"/>
  <c r="D2000" i="28"/>
  <c r="D1999" i="28"/>
  <c r="D1998" i="28"/>
  <c r="D1997" i="28"/>
  <c r="D1996" i="28"/>
  <c r="D1995" i="28"/>
  <c r="D1994" i="28"/>
  <c r="D1993" i="28"/>
  <c r="D1992" i="28"/>
  <c r="D1991" i="28"/>
  <c r="D1990" i="28"/>
  <c r="D1989" i="28"/>
  <c r="D1988" i="28"/>
  <c r="D1987" i="28"/>
  <c r="D1986" i="28"/>
  <c r="D1985" i="28"/>
  <c r="D1984" i="28"/>
  <c r="D1983" i="28"/>
  <c r="D1982" i="28"/>
  <c r="D1981" i="28"/>
  <c r="D1980" i="28"/>
  <c r="D1979" i="28"/>
  <c r="D1978" i="28"/>
  <c r="D1977" i="28"/>
  <c r="D1976" i="28"/>
  <c r="D1975" i="28"/>
  <c r="D1974" i="28"/>
  <c r="D1973" i="28"/>
  <c r="D1972" i="28"/>
  <c r="D1971" i="28"/>
  <c r="D1970" i="28"/>
  <c r="D1969" i="28"/>
  <c r="D1968" i="28"/>
  <c r="D1967" i="28"/>
  <c r="D1966" i="28"/>
  <c r="D1965" i="28"/>
  <c r="D1964" i="28"/>
  <c r="D1963" i="28"/>
  <c r="D1962" i="28"/>
  <c r="D1961" i="28"/>
  <c r="D1960" i="28"/>
  <c r="D1959" i="28"/>
  <c r="D1958" i="28"/>
  <c r="D1957" i="28"/>
  <c r="D1956" i="28"/>
  <c r="D1955" i="28"/>
  <c r="D1954" i="28"/>
  <c r="D1953" i="28"/>
  <c r="D1952" i="28"/>
  <c r="D1951" i="28"/>
  <c r="D1950" i="28"/>
  <c r="D1949" i="28"/>
  <c r="D1948" i="28"/>
  <c r="D1947" i="28"/>
  <c r="D1946" i="28"/>
  <c r="D1945" i="28"/>
  <c r="D1944" i="28"/>
  <c r="D1943" i="28"/>
  <c r="D1942" i="28"/>
  <c r="D1941" i="28"/>
  <c r="D1940" i="28"/>
  <c r="D1939" i="28"/>
  <c r="D1938" i="28"/>
  <c r="D1937" i="28"/>
  <c r="D1936" i="28"/>
  <c r="D1935" i="28"/>
  <c r="D1934" i="28"/>
  <c r="D1933" i="28"/>
  <c r="D1932" i="28"/>
  <c r="D1931" i="28"/>
  <c r="D1930" i="28"/>
  <c r="D1929" i="28"/>
  <c r="D1928" i="28"/>
  <c r="D1927" i="28"/>
  <c r="D1926" i="28"/>
  <c r="D1925" i="28"/>
  <c r="D1924" i="28"/>
  <c r="D1923" i="28"/>
  <c r="D1922" i="28"/>
  <c r="D1921" i="28"/>
  <c r="D1920" i="28"/>
  <c r="D1919" i="28"/>
  <c r="D1918" i="28"/>
  <c r="D1917" i="28"/>
  <c r="D1916" i="28"/>
  <c r="D1915" i="28"/>
  <c r="D1914" i="28"/>
  <c r="D1913" i="28"/>
  <c r="D1912" i="28"/>
  <c r="D1911" i="28"/>
  <c r="D1910" i="28"/>
  <c r="D1909" i="28"/>
  <c r="D1908" i="28"/>
  <c r="D1907" i="28"/>
  <c r="D1906" i="28"/>
  <c r="D1905" i="28"/>
  <c r="D1904" i="28"/>
  <c r="D1903" i="28"/>
  <c r="D1902" i="28"/>
  <c r="D1901" i="28"/>
  <c r="D1900" i="28"/>
  <c r="D1899" i="28"/>
  <c r="D1898" i="28"/>
  <c r="D1897" i="28"/>
  <c r="D1896" i="28"/>
  <c r="D1895" i="28"/>
  <c r="D1894" i="28"/>
  <c r="D1893" i="28"/>
  <c r="D1892" i="28"/>
  <c r="D1891" i="28"/>
  <c r="D1890" i="28"/>
  <c r="D1889" i="28"/>
  <c r="D1888" i="28"/>
  <c r="D1887" i="28"/>
  <c r="D1886" i="28"/>
  <c r="D1885" i="28"/>
  <c r="D1884" i="28"/>
  <c r="D1883" i="28"/>
  <c r="D1882" i="28"/>
  <c r="D1881" i="28"/>
  <c r="D1880" i="28"/>
  <c r="D1879" i="28"/>
  <c r="D1878" i="28"/>
  <c r="D1877" i="28"/>
  <c r="D1876" i="28"/>
  <c r="D1875" i="28"/>
  <c r="D1874" i="28"/>
  <c r="D1873" i="28"/>
  <c r="D1872" i="28"/>
  <c r="D1871" i="28"/>
  <c r="D1870" i="28"/>
  <c r="D1869" i="28"/>
  <c r="D1868" i="28"/>
  <c r="D1867" i="28"/>
  <c r="D1866" i="28"/>
  <c r="D1865" i="28"/>
  <c r="D1864" i="28"/>
  <c r="D1863" i="28"/>
  <c r="D1862" i="28"/>
  <c r="D1861" i="28"/>
  <c r="D1860" i="28"/>
  <c r="D1859" i="28"/>
  <c r="D1858" i="28"/>
  <c r="D1857" i="28"/>
  <c r="D1856" i="28"/>
  <c r="D1855" i="28"/>
  <c r="D1854" i="28"/>
  <c r="D1853" i="28"/>
  <c r="D1852" i="28"/>
  <c r="D1851" i="28"/>
  <c r="D1850" i="28"/>
  <c r="D1849" i="28"/>
  <c r="D1848" i="28"/>
  <c r="D1847" i="28"/>
  <c r="D1846" i="28"/>
  <c r="D1845" i="28"/>
  <c r="D1844" i="28"/>
  <c r="D1843" i="28"/>
  <c r="D1842" i="28"/>
  <c r="D1841" i="28"/>
  <c r="D1840" i="28"/>
  <c r="D1839" i="28"/>
  <c r="D1838" i="28"/>
  <c r="D1837" i="28"/>
  <c r="D1836" i="28"/>
  <c r="D1835" i="28"/>
  <c r="D1834" i="28"/>
  <c r="D1833" i="28"/>
  <c r="D1832" i="28"/>
  <c r="D1831" i="28"/>
  <c r="D1830" i="28"/>
  <c r="D1829" i="28"/>
  <c r="D1828" i="28"/>
  <c r="D1827" i="28"/>
  <c r="D1826" i="28"/>
  <c r="D1825" i="28"/>
  <c r="D1824" i="28"/>
  <c r="D1823" i="28"/>
  <c r="D1822" i="28"/>
  <c r="D1821" i="28"/>
  <c r="D1820" i="28"/>
  <c r="D1819" i="28"/>
  <c r="D1818" i="28"/>
  <c r="D1817" i="28"/>
  <c r="D1816" i="28"/>
  <c r="D1815" i="28"/>
  <c r="D1814" i="28"/>
  <c r="D1813" i="28"/>
  <c r="D1812" i="28"/>
  <c r="D1811" i="28"/>
  <c r="D1810" i="28"/>
  <c r="D1809" i="28"/>
  <c r="D1808" i="28"/>
  <c r="D1807" i="28"/>
  <c r="D1806" i="28"/>
  <c r="D1805" i="28"/>
  <c r="D1804" i="28"/>
  <c r="D1803" i="28"/>
  <c r="D1802" i="28"/>
  <c r="D1801" i="28"/>
  <c r="D1800" i="28"/>
  <c r="D1799" i="28"/>
  <c r="D1798" i="28"/>
  <c r="D1797" i="28"/>
  <c r="D1796" i="28"/>
  <c r="D1795" i="28"/>
  <c r="D1794" i="28"/>
  <c r="D1793" i="28"/>
  <c r="D1792" i="28"/>
  <c r="D1791" i="28"/>
  <c r="D1790" i="28"/>
  <c r="D1789" i="28"/>
  <c r="D1788" i="28"/>
  <c r="D1787" i="28"/>
  <c r="D1786" i="28"/>
  <c r="D1785" i="28"/>
  <c r="D1784" i="28"/>
  <c r="D1783" i="28"/>
  <c r="D1782" i="28"/>
  <c r="D1781" i="28"/>
  <c r="D1780" i="28"/>
  <c r="D1779" i="28"/>
  <c r="D1778" i="28"/>
  <c r="D1777" i="28"/>
  <c r="D1776" i="28"/>
  <c r="D1775" i="28"/>
  <c r="D1774" i="28"/>
  <c r="D1773" i="28"/>
  <c r="D1772" i="28"/>
  <c r="D1771" i="28"/>
  <c r="D1770" i="28"/>
  <c r="D1769" i="28"/>
  <c r="D1768" i="28"/>
  <c r="D1767" i="28"/>
  <c r="D1766" i="28"/>
  <c r="D1765" i="28"/>
  <c r="D1764" i="28"/>
  <c r="D1763" i="28"/>
  <c r="D1762" i="28"/>
  <c r="D1761" i="28"/>
  <c r="D1760" i="28"/>
  <c r="D1759" i="28"/>
  <c r="D1758" i="28"/>
  <c r="D1757" i="28"/>
  <c r="D1756" i="28"/>
  <c r="D1755" i="28"/>
  <c r="D1754" i="28"/>
  <c r="D1753" i="28"/>
  <c r="D1752" i="28"/>
  <c r="D1751" i="28"/>
  <c r="D1750" i="28"/>
  <c r="D1749" i="28"/>
  <c r="D1748" i="28"/>
  <c r="D1747" i="28"/>
  <c r="D1746" i="28"/>
  <c r="D1745" i="28"/>
  <c r="D1744" i="28"/>
  <c r="D1743" i="28"/>
  <c r="D1742" i="28"/>
  <c r="D1741" i="28"/>
  <c r="D1740" i="28"/>
  <c r="D1739" i="28"/>
  <c r="D1738" i="28"/>
  <c r="D1737" i="28"/>
  <c r="D1736" i="28"/>
  <c r="D1735" i="28"/>
  <c r="D1734" i="28"/>
  <c r="D1733" i="28"/>
  <c r="D1732" i="28"/>
  <c r="D1731" i="28"/>
  <c r="D1730" i="28"/>
  <c r="D1729" i="28"/>
  <c r="D1728" i="28"/>
  <c r="D1727" i="28"/>
  <c r="D1726" i="28"/>
  <c r="D1725" i="28"/>
  <c r="D1724" i="28"/>
  <c r="D1723" i="28"/>
  <c r="D1722" i="28"/>
  <c r="D1721" i="28"/>
  <c r="D1720" i="28"/>
  <c r="D1719" i="28"/>
  <c r="D1718" i="28"/>
  <c r="D1717" i="28"/>
  <c r="D1716" i="28"/>
  <c r="D1715" i="28"/>
  <c r="D1714" i="28"/>
  <c r="D1713" i="28"/>
  <c r="D1712" i="28"/>
  <c r="D1711" i="28"/>
  <c r="D1710" i="28"/>
  <c r="D1709" i="28"/>
  <c r="D1708" i="28"/>
  <c r="D1707" i="28"/>
  <c r="D1706" i="28"/>
  <c r="D1705" i="28"/>
  <c r="D1704" i="28"/>
  <c r="D1703" i="28"/>
  <c r="D1702" i="28"/>
  <c r="D1701" i="28"/>
  <c r="D1700" i="28"/>
  <c r="D1699" i="28"/>
  <c r="D1698" i="28"/>
  <c r="D1697" i="28"/>
  <c r="D1696" i="28"/>
  <c r="D1695" i="28"/>
  <c r="D1694" i="28"/>
  <c r="D1693" i="28"/>
  <c r="D1692" i="28"/>
  <c r="D1691" i="28"/>
  <c r="D1690" i="28"/>
  <c r="D1689" i="28"/>
  <c r="D1688" i="28"/>
  <c r="D1687" i="28"/>
  <c r="D1686" i="28"/>
  <c r="D1685" i="28"/>
  <c r="D1684" i="28"/>
  <c r="D1683" i="28"/>
  <c r="D1682" i="28"/>
  <c r="D1681" i="28"/>
  <c r="D1680" i="28"/>
  <c r="D1679" i="28"/>
  <c r="D1678" i="28"/>
  <c r="D1677" i="28"/>
  <c r="D1676" i="28"/>
  <c r="D1675" i="28"/>
  <c r="D1674" i="28"/>
  <c r="D1673" i="28"/>
  <c r="D1672" i="28"/>
  <c r="D1671" i="28"/>
  <c r="D1670" i="28"/>
  <c r="D1669" i="28"/>
  <c r="D1668" i="28"/>
  <c r="D1667" i="28"/>
  <c r="D1666" i="28"/>
  <c r="D1665" i="28"/>
  <c r="D1664" i="28"/>
  <c r="D1663" i="28"/>
  <c r="D1662" i="28"/>
  <c r="D1661" i="28"/>
  <c r="D1660" i="28"/>
  <c r="D1659" i="28"/>
  <c r="D1658" i="28"/>
  <c r="D1657" i="28"/>
  <c r="D1656" i="28"/>
  <c r="D1655" i="28"/>
  <c r="D1654" i="28"/>
  <c r="D1653" i="28"/>
  <c r="D1652" i="28"/>
  <c r="D1651" i="28"/>
  <c r="D1650" i="28"/>
  <c r="D1649" i="28"/>
  <c r="D1648" i="28"/>
  <c r="D1647" i="28"/>
  <c r="D1646" i="28"/>
  <c r="D1645" i="28"/>
  <c r="D1644" i="28"/>
  <c r="D1643" i="28"/>
  <c r="D1642" i="28"/>
  <c r="D1641" i="28"/>
  <c r="D1640" i="28"/>
  <c r="D1639" i="28"/>
  <c r="D1638" i="28"/>
  <c r="D1637" i="28"/>
  <c r="D1636" i="28"/>
  <c r="D1635" i="28"/>
  <c r="D1634" i="28"/>
  <c r="D1633" i="28"/>
  <c r="D1632" i="28"/>
  <c r="D1631" i="28"/>
  <c r="D1630" i="28"/>
  <c r="D1629" i="28"/>
  <c r="D1628" i="28"/>
  <c r="D1627" i="28"/>
  <c r="D1626" i="28"/>
  <c r="D1625" i="28"/>
  <c r="D1624" i="28"/>
  <c r="D1623" i="28"/>
  <c r="D1622" i="28"/>
  <c r="D1621" i="28"/>
  <c r="D1620" i="28"/>
  <c r="D1619" i="28"/>
  <c r="D1618" i="28"/>
  <c r="D1617" i="28"/>
  <c r="D1616" i="28"/>
  <c r="D1615" i="28"/>
  <c r="D1614" i="28"/>
  <c r="D1613" i="28"/>
  <c r="D1612" i="28"/>
  <c r="D1611" i="28"/>
  <c r="D1610" i="28"/>
  <c r="D1609" i="28"/>
  <c r="D1608" i="28"/>
  <c r="D1607" i="28"/>
  <c r="D1606" i="28"/>
  <c r="D1605" i="28"/>
  <c r="D1604" i="28"/>
  <c r="D1603" i="28"/>
  <c r="D1602" i="28"/>
  <c r="D1601" i="28"/>
  <c r="D1600" i="28"/>
  <c r="D1599" i="28"/>
  <c r="D1598" i="28"/>
  <c r="D1597" i="28"/>
  <c r="D1596" i="28"/>
  <c r="D1595" i="28"/>
  <c r="D1594" i="28"/>
  <c r="D1593" i="28"/>
  <c r="D1592" i="28"/>
  <c r="D1591" i="28"/>
  <c r="D1590" i="28"/>
  <c r="D1589" i="28"/>
  <c r="D1588" i="28"/>
  <c r="D1587" i="28"/>
  <c r="D1586" i="28"/>
  <c r="D1585" i="28"/>
  <c r="D1584" i="28"/>
  <c r="D1583" i="28"/>
  <c r="D1582" i="28"/>
  <c r="D1581" i="28"/>
  <c r="D1580" i="28"/>
  <c r="D1579" i="28"/>
  <c r="D1578" i="28"/>
  <c r="D1577" i="28"/>
  <c r="D1576" i="28"/>
  <c r="D1575" i="28"/>
  <c r="D1574" i="28"/>
  <c r="D1573" i="28"/>
  <c r="D1572" i="28"/>
  <c r="D1571" i="28"/>
  <c r="D1570" i="28"/>
  <c r="D1569" i="28"/>
  <c r="D1568" i="28"/>
  <c r="D1567" i="28"/>
  <c r="D1566" i="28"/>
  <c r="D1565" i="28"/>
  <c r="D1564" i="28"/>
  <c r="D1563" i="28"/>
  <c r="D1562" i="28"/>
  <c r="D1561" i="28"/>
  <c r="D1560" i="28"/>
  <c r="D1559" i="28"/>
  <c r="D1558" i="28"/>
  <c r="D1557" i="28"/>
  <c r="D1556" i="28"/>
  <c r="D1555" i="28"/>
  <c r="D1554" i="28"/>
  <c r="D1553" i="28"/>
  <c r="D1552" i="28"/>
  <c r="D1551" i="28"/>
  <c r="D1550" i="28"/>
  <c r="D1549" i="28"/>
  <c r="D1548" i="28"/>
  <c r="D1547" i="28"/>
  <c r="D1546" i="28"/>
  <c r="D1545" i="28"/>
  <c r="D1544" i="28"/>
  <c r="D1543" i="28"/>
  <c r="D1542" i="28"/>
  <c r="D1541" i="28"/>
  <c r="D1540" i="28"/>
  <c r="D1539" i="28"/>
  <c r="D1538" i="28"/>
  <c r="D1537" i="28"/>
  <c r="D1536" i="28"/>
  <c r="D1535" i="28"/>
  <c r="D1534" i="28"/>
  <c r="D1533" i="28"/>
  <c r="D1532" i="28"/>
  <c r="D1531" i="28"/>
  <c r="D1530" i="28"/>
  <c r="D1529" i="28"/>
  <c r="D1528" i="28"/>
  <c r="D1527" i="28"/>
  <c r="D1526" i="28"/>
  <c r="D1525" i="28"/>
  <c r="D1524" i="28"/>
  <c r="D1523" i="28"/>
  <c r="D1522" i="28"/>
  <c r="D1521" i="28"/>
  <c r="D1520" i="28"/>
  <c r="D1519" i="28"/>
  <c r="D1518" i="28"/>
  <c r="D1517" i="28"/>
  <c r="D1516" i="28"/>
  <c r="D1515" i="28"/>
  <c r="D1514" i="28"/>
  <c r="D1513" i="28"/>
  <c r="D1512" i="28"/>
  <c r="D1511" i="28"/>
  <c r="D1510" i="28"/>
  <c r="D1509" i="28"/>
  <c r="D1508" i="28"/>
  <c r="D1507" i="28"/>
  <c r="D1506" i="28"/>
  <c r="D1505" i="28"/>
  <c r="D1504" i="28"/>
  <c r="D1503" i="28"/>
  <c r="D1502" i="28"/>
  <c r="D1501" i="28"/>
  <c r="D1500" i="28"/>
  <c r="D1499" i="28"/>
  <c r="D1498" i="28"/>
  <c r="D1497" i="28"/>
  <c r="D1496" i="28"/>
  <c r="D1495" i="28"/>
  <c r="D1494" i="28"/>
  <c r="D1493" i="28"/>
  <c r="D1492" i="28"/>
  <c r="D1491" i="28"/>
  <c r="D1490" i="28"/>
  <c r="D1489" i="28"/>
  <c r="D1488" i="28"/>
  <c r="D1487" i="28"/>
  <c r="D1486" i="28"/>
  <c r="D1485" i="28"/>
  <c r="D1484" i="28"/>
  <c r="D1483" i="28"/>
  <c r="D1482" i="28"/>
  <c r="D1481" i="28"/>
  <c r="D1480" i="28"/>
  <c r="D1479" i="28"/>
  <c r="D1478" i="28"/>
  <c r="D1477" i="28"/>
  <c r="D1476" i="28"/>
  <c r="D1475" i="28"/>
  <c r="D1474" i="28"/>
  <c r="D1473" i="28"/>
  <c r="D1472" i="28"/>
  <c r="D1471" i="28"/>
  <c r="D1470" i="28"/>
  <c r="D1469" i="28"/>
  <c r="D1468" i="28"/>
  <c r="D1467" i="28"/>
  <c r="D1466" i="28"/>
  <c r="D1465" i="28"/>
  <c r="D1464" i="28"/>
  <c r="D1463" i="28"/>
  <c r="D1462" i="28"/>
  <c r="D1461" i="28"/>
  <c r="D1460" i="28"/>
  <c r="D1459" i="28"/>
  <c r="D1458" i="28"/>
  <c r="D1457" i="28"/>
  <c r="D1456" i="28"/>
  <c r="D1455" i="28"/>
  <c r="D1454" i="28"/>
  <c r="D1453" i="28"/>
  <c r="D1452" i="28"/>
  <c r="D1451" i="28"/>
  <c r="D1450" i="28"/>
  <c r="D1449" i="28"/>
  <c r="D1448" i="28"/>
  <c r="D1447" i="28"/>
  <c r="D1446" i="28"/>
  <c r="D1445" i="28"/>
  <c r="D1444" i="28"/>
  <c r="D1443" i="28"/>
  <c r="D1442" i="28"/>
  <c r="D1441" i="28"/>
  <c r="D1440" i="28"/>
  <c r="D1439" i="28"/>
  <c r="D1438" i="28"/>
  <c r="D1437" i="28"/>
  <c r="D1436" i="28"/>
  <c r="D1435" i="28"/>
  <c r="D1434" i="28"/>
  <c r="D1433" i="28"/>
  <c r="D1432" i="28"/>
  <c r="D1431" i="28"/>
  <c r="D1430" i="28"/>
  <c r="D1429" i="28"/>
  <c r="D1428" i="28"/>
  <c r="D1427" i="28"/>
  <c r="D1426" i="28"/>
  <c r="D1425" i="28"/>
  <c r="D1424" i="28"/>
  <c r="D1423" i="28"/>
  <c r="D1422" i="28"/>
  <c r="D1421" i="28"/>
  <c r="D1420" i="28"/>
  <c r="D1419" i="28"/>
  <c r="D1418" i="28"/>
  <c r="D1417" i="28"/>
  <c r="D1416" i="28"/>
  <c r="D1415" i="28"/>
  <c r="D1414" i="28"/>
  <c r="D1413" i="28"/>
  <c r="D1412" i="28"/>
  <c r="D1411" i="28"/>
  <c r="D1410" i="28"/>
  <c r="D1409" i="28"/>
  <c r="D1408" i="28"/>
  <c r="D1407" i="28"/>
  <c r="D1406" i="28"/>
  <c r="D1405" i="28"/>
  <c r="D1404" i="28"/>
  <c r="D1403" i="28"/>
  <c r="D1402" i="28"/>
  <c r="D1401" i="28"/>
  <c r="D1400" i="28"/>
  <c r="D1399" i="28"/>
  <c r="D1398" i="28"/>
  <c r="D1397" i="28"/>
  <c r="D1396" i="28"/>
  <c r="D1395" i="28"/>
  <c r="D1394" i="28"/>
  <c r="D1393" i="28"/>
  <c r="D1392" i="28"/>
  <c r="D1391" i="28"/>
  <c r="D1390" i="28"/>
  <c r="D1389" i="28"/>
  <c r="D1388" i="28"/>
  <c r="D1387" i="28"/>
  <c r="D1386" i="28"/>
  <c r="D1385" i="28"/>
  <c r="D1384" i="28"/>
  <c r="D1383" i="28"/>
  <c r="D1382" i="28"/>
  <c r="D1381" i="28"/>
  <c r="D1380" i="28"/>
  <c r="D1379" i="28"/>
  <c r="D1378" i="28"/>
  <c r="D1377" i="28"/>
  <c r="D1376" i="28"/>
  <c r="D1375" i="28"/>
  <c r="D1374" i="28"/>
  <c r="D1373" i="28"/>
  <c r="D1372" i="28"/>
  <c r="D1371" i="28"/>
  <c r="D1370" i="28"/>
  <c r="D1369" i="28"/>
  <c r="D1368" i="28"/>
  <c r="D1367" i="28"/>
  <c r="D1366" i="28"/>
  <c r="D1365" i="28"/>
  <c r="D1364" i="28"/>
  <c r="D1363" i="28"/>
  <c r="D1362" i="28"/>
  <c r="D1361" i="28"/>
  <c r="D1360" i="28"/>
  <c r="D1359" i="28"/>
  <c r="D1358" i="28"/>
  <c r="D1357" i="28"/>
  <c r="D1356" i="28"/>
  <c r="D1355" i="28"/>
  <c r="D1354" i="28"/>
  <c r="D1353" i="28"/>
  <c r="D1352" i="28"/>
  <c r="D1351" i="28"/>
  <c r="D1350" i="28"/>
  <c r="D1349" i="28"/>
  <c r="D1348" i="28"/>
  <c r="D1347" i="28"/>
  <c r="D1346" i="28"/>
  <c r="D1345" i="28"/>
  <c r="D1344" i="28"/>
  <c r="D1343" i="28"/>
  <c r="D1342" i="28"/>
  <c r="D1341" i="28"/>
  <c r="D1340" i="28"/>
  <c r="D1339" i="28"/>
  <c r="D1338" i="28"/>
  <c r="D1337" i="28"/>
  <c r="D1336" i="28"/>
  <c r="D1335" i="28"/>
  <c r="D1334" i="28"/>
  <c r="D1333" i="28"/>
  <c r="D1332" i="28"/>
  <c r="D1331" i="28"/>
  <c r="D1330" i="28"/>
  <c r="D1329" i="28"/>
  <c r="D1328" i="28"/>
  <c r="D1327" i="28"/>
  <c r="D1326" i="28"/>
  <c r="D1325" i="28"/>
  <c r="D1324" i="28"/>
  <c r="D1323" i="28"/>
  <c r="D1322" i="28"/>
  <c r="D1321" i="28"/>
  <c r="D1320" i="28"/>
  <c r="D1319" i="28"/>
  <c r="D1318" i="28"/>
  <c r="D1317" i="28"/>
  <c r="D1316" i="28"/>
  <c r="D1315" i="28"/>
  <c r="D1314" i="28"/>
  <c r="D1313" i="28"/>
  <c r="D1312" i="28"/>
  <c r="D1311" i="28"/>
  <c r="D1310" i="28"/>
  <c r="D1309" i="28"/>
  <c r="D1308" i="28"/>
  <c r="D1307" i="28"/>
  <c r="D1306" i="28"/>
  <c r="D1305" i="28"/>
  <c r="D1304" i="28"/>
  <c r="D1303" i="28"/>
  <c r="D1302" i="28"/>
  <c r="D1301" i="28"/>
  <c r="D1300" i="28"/>
  <c r="D1299" i="28"/>
  <c r="D1298" i="28"/>
  <c r="D1297" i="28"/>
  <c r="D1296" i="28"/>
  <c r="D1295" i="28"/>
  <c r="D1294" i="28"/>
  <c r="D1293" i="28"/>
  <c r="D1292" i="28"/>
  <c r="D1291" i="28"/>
  <c r="D1290" i="28"/>
  <c r="D1289" i="28"/>
  <c r="D1288" i="28"/>
  <c r="D1287" i="28"/>
  <c r="D1286" i="28"/>
  <c r="D1285" i="28"/>
  <c r="D1284" i="28"/>
  <c r="D1283" i="28"/>
  <c r="D1282" i="28"/>
  <c r="D1281" i="28"/>
  <c r="D1280" i="28"/>
  <c r="D1279" i="28"/>
  <c r="D1278" i="28"/>
  <c r="D1277" i="28"/>
  <c r="D1276" i="28"/>
  <c r="D1275" i="28"/>
  <c r="D1274" i="28"/>
  <c r="D1273" i="28"/>
  <c r="D1272" i="28"/>
  <c r="D1271" i="28"/>
  <c r="D1270" i="28"/>
  <c r="D1269" i="28"/>
  <c r="D1268" i="28"/>
  <c r="D1267" i="28"/>
  <c r="D1266" i="28"/>
  <c r="D1265" i="28"/>
  <c r="D1264" i="28"/>
  <c r="D1263" i="28"/>
  <c r="D1262" i="28"/>
  <c r="D1261" i="28"/>
  <c r="D1260" i="28"/>
  <c r="D1259" i="28"/>
  <c r="D1258" i="28"/>
  <c r="D1257" i="28"/>
  <c r="D1256" i="28"/>
  <c r="D1255" i="28"/>
  <c r="D1254" i="28"/>
  <c r="D1253" i="28"/>
  <c r="D1252" i="28"/>
  <c r="D1251" i="28"/>
  <c r="D1250" i="28"/>
  <c r="D1249" i="28"/>
  <c r="D1248" i="28"/>
  <c r="D1247" i="28"/>
  <c r="D1246" i="28"/>
  <c r="D1245" i="28"/>
  <c r="D1244" i="28"/>
  <c r="D1243" i="28"/>
  <c r="D1242" i="28"/>
  <c r="D1241" i="28"/>
  <c r="D1240" i="28"/>
  <c r="D1239" i="28"/>
  <c r="D1238" i="28"/>
  <c r="D1237" i="28"/>
  <c r="D1236" i="28"/>
  <c r="D1235" i="28"/>
  <c r="D1234" i="28"/>
  <c r="D1233" i="28"/>
  <c r="D1232" i="28"/>
  <c r="D1231" i="28"/>
  <c r="D1230" i="28"/>
  <c r="D1229" i="28"/>
  <c r="D1228" i="28"/>
  <c r="D1227" i="28"/>
  <c r="D1226" i="28"/>
  <c r="D1225" i="28"/>
  <c r="D1224" i="28"/>
  <c r="D1223" i="28"/>
  <c r="D1222" i="28"/>
  <c r="D1221" i="28"/>
  <c r="D1220" i="28"/>
  <c r="D1219" i="28"/>
  <c r="D1218" i="28"/>
  <c r="D1217" i="28"/>
  <c r="D1216" i="28"/>
  <c r="D1215" i="28"/>
  <c r="D1214" i="28"/>
  <c r="D1213" i="28"/>
  <c r="D1212" i="28"/>
  <c r="D1211" i="28"/>
  <c r="D1210" i="28"/>
  <c r="D1209" i="28"/>
  <c r="D1208" i="28"/>
  <c r="D1207" i="28"/>
  <c r="D1206" i="28"/>
  <c r="D1205" i="28"/>
  <c r="D1204" i="28"/>
  <c r="D1203" i="28"/>
  <c r="D1202" i="28"/>
  <c r="D1201" i="28"/>
  <c r="D1200" i="28"/>
  <c r="D1199" i="28"/>
  <c r="D1198" i="28"/>
  <c r="D1197" i="28"/>
  <c r="D1196" i="28"/>
  <c r="D1195" i="28"/>
  <c r="D1194" i="28"/>
  <c r="D1193" i="28"/>
  <c r="D1192" i="28"/>
  <c r="D1191" i="28"/>
  <c r="D1190" i="28"/>
  <c r="D1189" i="28"/>
  <c r="D1188" i="28"/>
  <c r="D1187" i="28"/>
  <c r="D1186" i="28"/>
  <c r="D1185" i="28"/>
  <c r="D1184" i="28"/>
  <c r="D1183" i="28"/>
  <c r="D1182" i="28"/>
  <c r="D1181" i="28"/>
  <c r="D1180" i="28"/>
  <c r="D1179" i="28"/>
  <c r="D1178" i="28"/>
  <c r="D1177" i="28"/>
  <c r="D1176" i="28"/>
  <c r="D1175" i="28"/>
  <c r="D1174" i="28"/>
  <c r="D1173" i="28"/>
  <c r="D1172" i="28"/>
  <c r="D1171" i="28"/>
  <c r="D1170" i="28"/>
  <c r="D1169" i="28"/>
  <c r="D1168" i="28"/>
  <c r="D1167" i="28"/>
  <c r="D1166" i="28"/>
  <c r="D1165" i="28"/>
  <c r="D1164" i="28"/>
  <c r="D1163" i="28"/>
  <c r="D1162" i="28"/>
  <c r="D1161" i="28"/>
  <c r="D1160" i="28"/>
  <c r="D1159" i="28"/>
  <c r="D1158" i="28"/>
  <c r="D1157" i="28"/>
  <c r="D1156" i="28"/>
  <c r="D1155" i="28"/>
  <c r="D1154" i="28"/>
  <c r="D1153" i="28"/>
  <c r="D1152" i="28"/>
  <c r="D1151" i="28"/>
  <c r="D1150" i="28"/>
  <c r="D1149" i="28"/>
  <c r="D1148" i="28"/>
  <c r="D1147" i="28"/>
  <c r="D1146" i="28"/>
  <c r="D1145" i="28"/>
  <c r="D1144" i="28"/>
  <c r="D1143" i="28"/>
  <c r="D1142" i="28"/>
  <c r="D1141" i="28"/>
  <c r="D1140" i="28"/>
  <c r="D1139" i="28"/>
  <c r="D1138" i="28"/>
  <c r="D1137" i="28"/>
  <c r="D1136" i="28"/>
  <c r="D1135" i="28"/>
  <c r="D1134" i="28"/>
  <c r="D1133" i="28"/>
  <c r="D1132" i="28"/>
  <c r="D1131" i="28"/>
  <c r="D1130" i="28"/>
  <c r="D1129" i="28"/>
  <c r="D1128" i="28"/>
  <c r="D1127" i="28"/>
  <c r="D1126" i="28"/>
  <c r="D1125" i="28"/>
  <c r="D1124" i="28"/>
  <c r="D1123" i="28"/>
  <c r="D1122" i="28"/>
  <c r="D1121" i="28"/>
  <c r="D1120" i="28"/>
  <c r="D1119" i="28"/>
  <c r="D1118" i="28"/>
  <c r="D1117" i="28"/>
  <c r="D1116" i="28"/>
  <c r="D1115" i="28"/>
  <c r="D1114" i="28"/>
  <c r="D1113" i="28"/>
  <c r="D1112" i="28"/>
  <c r="D1111" i="28"/>
  <c r="D1110" i="28"/>
  <c r="D1109" i="28"/>
  <c r="D1108" i="28"/>
  <c r="D1107" i="28"/>
  <c r="D1106" i="28"/>
  <c r="D1105" i="28"/>
  <c r="D1104" i="28"/>
  <c r="D1103" i="28"/>
  <c r="D1102" i="28"/>
  <c r="D1101" i="28"/>
  <c r="D1100" i="28"/>
  <c r="D1099" i="28"/>
  <c r="D1098" i="28"/>
  <c r="D1097" i="28"/>
  <c r="D1096" i="28"/>
  <c r="D1095" i="28"/>
  <c r="D1094" i="28"/>
  <c r="D1093" i="28"/>
  <c r="D1092" i="28"/>
  <c r="D1091" i="28"/>
  <c r="D1090" i="28"/>
  <c r="D1089" i="28"/>
  <c r="D1088" i="28"/>
  <c r="D1087" i="28"/>
  <c r="D1086" i="28"/>
  <c r="D1085" i="28"/>
  <c r="D1084" i="28"/>
  <c r="D1083" i="28"/>
  <c r="D1082" i="28"/>
  <c r="D1081" i="28"/>
  <c r="D1080" i="28"/>
  <c r="D1079" i="28"/>
  <c r="D1078" i="28"/>
  <c r="D1077" i="28"/>
  <c r="D1076" i="28"/>
  <c r="D1075" i="28"/>
  <c r="D1074" i="28"/>
  <c r="D1073" i="28"/>
  <c r="D1072" i="28"/>
  <c r="D1071" i="28"/>
  <c r="D1070" i="28"/>
  <c r="D1069" i="28"/>
  <c r="D1068" i="28"/>
  <c r="D1067" i="28"/>
  <c r="D1066" i="28"/>
  <c r="D1065" i="28"/>
  <c r="D1064" i="28"/>
  <c r="D1063" i="28"/>
  <c r="D1062" i="28"/>
  <c r="D1061" i="28"/>
  <c r="D1060" i="28"/>
  <c r="D1059" i="28"/>
  <c r="D1058" i="28"/>
  <c r="D1057" i="28"/>
  <c r="D1056" i="28"/>
  <c r="D1055" i="28"/>
  <c r="D1054" i="28"/>
  <c r="D1053" i="28"/>
  <c r="D1052" i="28"/>
  <c r="D1051" i="28"/>
  <c r="D1050" i="28"/>
  <c r="D1049" i="28"/>
  <c r="D1048" i="28"/>
  <c r="D1047" i="28"/>
  <c r="D1046" i="28"/>
  <c r="D1045" i="28"/>
  <c r="D1044" i="28"/>
  <c r="D1043" i="28"/>
  <c r="D1042" i="28"/>
  <c r="D1041" i="28"/>
  <c r="D1040" i="28"/>
  <c r="D1039" i="28"/>
  <c r="D1038" i="28"/>
  <c r="D1037" i="28"/>
  <c r="D1036" i="28"/>
  <c r="D1035" i="28"/>
  <c r="D1034" i="28"/>
  <c r="D1033" i="28"/>
  <c r="D1032" i="28"/>
  <c r="D1031" i="28"/>
  <c r="D1030" i="28"/>
  <c r="D1029" i="28"/>
  <c r="D1028" i="28"/>
  <c r="D1027" i="28"/>
  <c r="D1026" i="28"/>
  <c r="D1025" i="28"/>
  <c r="D1024" i="28"/>
  <c r="D1023" i="28"/>
  <c r="D1022" i="28"/>
  <c r="D1021" i="28"/>
  <c r="D1020" i="28"/>
  <c r="D1019" i="28"/>
  <c r="D1018" i="28"/>
  <c r="D1017" i="28"/>
  <c r="D1016" i="28"/>
  <c r="D1015" i="28"/>
  <c r="D1014" i="28"/>
  <c r="D1013" i="28"/>
  <c r="D1012" i="28"/>
  <c r="D1011" i="28"/>
  <c r="D1010" i="28"/>
  <c r="D1009" i="28"/>
  <c r="D1008" i="28"/>
  <c r="D1007" i="28"/>
  <c r="D1006" i="28"/>
  <c r="D1005" i="28"/>
  <c r="D1004" i="28"/>
  <c r="D1003" i="28"/>
  <c r="D1002" i="28"/>
  <c r="D1001" i="28"/>
  <c r="D1000" i="28"/>
  <c r="D999" i="28"/>
  <c r="D998" i="28"/>
  <c r="D997" i="28"/>
  <c r="D996" i="28"/>
  <c r="D995" i="28"/>
  <c r="D994" i="28"/>
  <c r="D993" i="28"/>
  <c r="D992" i="28"/>
  <c r="D991" i="28"/>
  <c r="D990" i="28"/>
  <c r="D989" i="28"/>
  <c r="D988" i="28"/>
  <c r="D987" i="28"/>
  <c r="D986" i="28"/>
  <c r="D985" i="28"/>
  <c r="D984" i="28"/>
  <c r="D983" i="28"/>
  <c r="D982" i="28"/>
  <c r="D981" i="28"/>
  <c r="D980" i="28"/>
  <c r="D979" i="28"/>
  <c r="D978" i="28"/>
  <c r="D977" i="28"/>
  <c r="D976" i="28"/>
  <c r="D975" i="28"/>
  <c r="D974" i="28"/>
  <c r="D973" i="28"/>
  <c r="D972" i="28"/>
  <c r="D971" i="28"/>
  <c r="D970" i="28"/>
  <c r="D969" i="28"/>
  <c r="D968" i="28"/>
  <c r="D967" i="28"/>
  <c r="D966" i="28"/>
  <c r="D965" i="28"/>
  <c r="D964" i="28"/>
  <c r="D963" i="28"/>
  <c r="D962" i="28"/>
  <c r="D961" i="28"/>
  <c r="D960" i="28"/>
  <c r="D959" i="28"/>
  <c r="D958" i="28"/>
  <c r="D957" i="28"/>
  <c r="D956" i="28"/>
  <c r="D955" i="28"/>
  <c r="D954" i="28"/>
  <c r="D953" i="28"/>
  <c r="D952" i="28"/>
  <c r="D951" i="28"/>
  <c r="D950" i="28"/>
  <c r="D949" i="28"/>
  <c r="D948" i="28"/>
  <c r="D947" i="28"/>
  <c r="D946" i="28"/>
  <c r="D945" i="28"/>
  <c r="D944" i="28"/>
  <c r="D943" i="28"/>
  <c r="D942" i="28"/>
  <c r="D941" i="28"/>
  <c r="D940" i="28"/>
  <c r="D939" i="28"/>
  <c r="D938" i="28"/>
  <c r="D937" i="28"/>
  <c r="D936" i="28"/>
  <c r="D935" i="28"/>
  <c r="D934" i="28"/>
  <c r="D933" i="28"/>
  <c r="D932" i="28"/>
  <c r="D931" i="28"/>
  <c r="D930" i="28"/>
  <c r="D929" i="28"/>
  <c r="D928" i="28"/>
  <c r="D927" i="28"/>
  <c r="D926" i="28"/>
  <c r="D925" i="28"/>
  <c r="D924" i="28"/>
  <c r="D923" i="28"/>
  <c r="D922" i="28"/>
  <c r="D921" i="28"/>
  <c r="D920" i="28"/>
  <c r="D919" i="28"/>
  <c r="D918" i="28"/>
  <c r="D917" i="28"/>
  <c r="D916" i="28"/>
  <c r="D915" i="28"/>
  <c r="D914" i="28"/>
  <c r="D913" i="28"/>
  <c r="D912" i="28"/>
  <c r="D911" i="28"/>
  <c r="D910" i="28"/>
  <c r="D909" i="28"/>
  <c r="D908" i="28"/>
  <c r="D907" i="28"/>
  <c r="D906" i="28"/>
  <c r="D905" i="28"/>
  <c r="D904" i="28"/>
  <c r="D903" i="28"/>
  <c r="D902" i="28"/>
  <c r="D901" i="28"/>
  <c r="D900" i="28"/>
  <c r="D899" i="28"/>
  <c r="D898" i="28"/>
  <c r="D897" i="28"/>
  <c r="D896" i="28"/>
  <c r="D895" i="28"/>
  <c r="D894" i="28"/>
  <c r="D893" i="28"/>
  <c r="D892" i="28"/>
  <c r="D891" i="28"/>
  <c r="D890" i="28"/>
  <c r="D889" i="28"/>
  <c r="D888" i="28"/>
  <c r="D887" i="28"/>
  <c r="D886" i="28"/>
  <c r="D885" i="28"/>
  <c r="D884" i="28"/>
  <c r="D883" i="28"/>
  <c r="D882" i="28"/>
  <c r="D881" i="28"/>
  <c r="D880" i="28"/>
  <c r="D879" i="28"/>
  <c r="D878" i="28"/>
  <c r="D877" i="28"/>
  <c r="D876" i="28"/>
  <c r="D875" i="28"/>
  <c r="D874" i="28"/>
  <c r="D873" i="28"/>
  <c r="D872" i="28"/>
  <c r="D871" i="28"/>
  <c r="D870" i="28"/>
  <c r="D869" i="28"/>
  <c r="D868" i="28"/>
  <c r="D867" i="28"/>
  <c r="D866" i="28"/>
  <c r="D865" i="28"/>
  <c r="D864" i="28"/>
  <c r="D863" i="28"/>
  <c r="D862" i="28"/>
  <c r="D861" i="28"/>
  <c r="D860" i="28"/>
  <c r="D859" i="28"/>
  <c r="D858" i="28"/>
  <c r="D857" i="28"/>
  <c r="D856" i="28"/>
  <c r="D855" i="28"/>
  <c r="D854" i="28"/>
  <c r="D853" i="28"/>
  <c r="D852" i="28"/>
  <c r="D851" i="28"/>
  <c r="D850" i="28"/>
  <c r="D849" i="28"/>
  <c r="D848" i="28"/>
  <c r="D847" i="28"/>
  <c r="D846" i="28"/>
  <c r="D845" i="28"/>
  <c r="D844" i="28"/>
  <c r="D843" i="28"/>
  <c r="D842" i="28"/>
  <c r="D841" i="28"/>
  <c r="D840" i="28"/>
  <c r="D839" i="28"/>
  <c r="D838" i="28"/>
  <c r="D837" i="28"/>
  <c r="D836" i="28"/>
  <c r="D835" i="28"/>
  <c r="D834" i="28"/>
  <c r="D833" i="28"/>
  <c r="D832" i="28"/>
  <c r="D831" i="28"/>
  <c r="D830" i="28"/>
  <c r="D829" i="28"/>
  <c r="D828" i="28"/>
  <c r="D827" i="28"/>
  <c r="D826" i="28"/>
  <c r="D825" i="28"/>
  <c r="D824" i="28"/>
  <c r="D823" i="28"/>
  <c r="D822" i="28"/>
  <c r="D821" i="28"/>
  <c r="D820" i="28"/>
  <c r="D819" i="28"/>
  <c r="D818" i="28"/>
  <c r="D817" i="28"/>
  <c r="D816" i="28"/>
  <c r="D815" i="28"/>
  <c r="D814" i="28"/>
  <c r="D813" i="28"/>
  <c r="D812" i="28"/>
  <c r="D811" i="28"/>
  <c r="D810" i="28"/>
  <c r="D809" i="28"/>
  <c r="D808" i="28"/>
  <c r="D807" i="28"/>
  <c r="D806" i="28"/>
  <c r="D805" i="28"/>
  <c r="D804" i="28"/>
  <c r="D803" i="28"/>
  <c r="D802" i="28"/>
  <c r="D801" i="28"/>
  <c r="D800" i="28"/>
  <c r="D799" i="28"/>
  <c r="D798" i="28"/>
  <c r="D797" i="28"/>
  <c r="D796" i="28"/>
  <c r="D795" i="28"/>
  <c r="D794" i="28"/>
  <c r="D793" i="28"/>
  <c r="D792" i="28"/>
  <c r="D791" i="28"/>
  <c r="D790" i="28"/>
  <c r="D789" i="28"/>
  <c r="D788" i="28"/>
  <c r="D787" i="28"/>
  <c r="D786" i="28"/>
  <c r="D785" i="28"/>
  <c r="D784" i="28"/>
  <c r="D783" i="28"/>
  <c r="D782" i="28"/>
  <c r="D781" i="28"/>
  <c r="D780" i="28"/>
  <c r="D779" i="28"/>
  <c r="D778" i="28"/>
  <c r="D777" i="28"/>
  <c r="D776" i="28"/>
  <c r="D775" i="28"/>
  <c r="D774" i="28"/>
  <c r="D773" i="28"/>
  <c r="D772" i="28"/>
  <c r="D771" i="28"/>
  <c r="D770" i="28"/>
  <c r="D769" i="28"/>
  <c r="D768" i="28"/>
  <c r="D767" i="28"/>
  <c r="D766" i="28"/>
  <c r="D765" i="28"/>
  <c r="D764" i="28"/>
  <c r="D763" i="28"/>
  <c r="D762" i="28"/>
  <c r="D761" i="28"/>
  <c r="D760" i="28"/>
  <c r="D759" i="28"/>
  <c r="D758" i="28"/>
  <c r="D757" i="28"/>
  <c r="D756" i="28"/>
  <c r="D755" i="28"/>
  <c r="D754" i="28"/>
  <c r="D753" i="28"/>
  <c r="D752" i="28"/>
  <c r="D751" i="28"/>
  <c r="D750" i="28"/>
  <c r="D749" i="28"/>
  <c r="D748" i="28"/>
  <c r="D747" i="28"/>
  <c r="D746" i="28"/>
  <c r="D745" i="28"/>
  <c r="D744" i="28"/>
  <c r="D743" i="28"/>
  <c r="D742" i="28"/>
  <c r="D741" i="28"/>
  <c r="D740" i="28"/>
  <c r="D739" i="28"/>
  <c r="D738" i="28"/>
  <c r="D737" i="28"/>
  <c r="D736" i="28"/>
  <c r="D735" i="28"/>
  <c r="D734" i="28"/>
  <c r="D733" i="28"/>
  <c r="D732" i="28"/>
  <c r="D731" i="28"/>
  <c r="D730" i="28"/>
  <c r="D729" i="28"/>
  <c r="D728" i="28"/>
  <c r="D727" i="28"/>
  <c r="D726" i="28"/>
  <c r="D725" i="28"/>
  <c r="D724" i="28"/>
  <c r="D723" i="28"/>
  <c r="D722" i="28"/>
  <c r="D721" i="28"/>
  <c r="D720" i="28"/>
  <c r="D719" i="28"/>
  <c r="D718" i="28"/>
  <c r="D717" i="28"/>
  <c r="D716" i="28"/>
  <c r="D715" i="28"/>
  <c r="D714" i="28"/>
  <c r="D713" i="28"/>
  <c r="D712" i="28"/>
  <c r="D711" i="28"/>
  <c r="D710" i="28"/>
  <c r="D709" i="28"/>
  <c r="D708" i="28"/>
  <c r="D707" i="28"/>
  <c r="D706" i="28"/>
  <c r="D705" i="28"/>
  <c r="D704" i="28"/>
  <c r="D703" i="28"/>
  <c r="D702" i="28"/>
  <c r="D701" i="28"/>
  <c r="D700" i="28"/>
  <c r="D699" i="28"/>
  <c r="D698" i="28"/>
  <c r="D697" i="28"/>
  <c r="D696" i="28"/>
  <c r="D695" i="28"/>
  <c r="D694" i="28"/>
  <c r="D693" i="28"/>
  <c r="D692" i="28"/>
  <c r="D691" i="28"/>
  <c r="D690" i="28"/>
  <c r="D689" i="28"/>
  <c r="D688" i="28"/>
  <c r="D687" i="28"/>
  <c r="D686" i="28"/>
  <c r="D685" i="28"/>
  <c r="D684" i="28"/>
  <c r="D683" i="28"/>
  <c r="D682" i="28"/>
  <c r="D681" i="28"/>
  <c r="D680" i="28"/>
  <c r="D679" i="28"/>
  <c r="D678" i="28"/>
  <c r="D677" i="28"/>
  <c r="D676" i="28"/>
  <c r="D675" i="28"/>
  <c r="D674" i="28"/>
  <c r="D673" i="28"/>
  <c r="D672" i="28"/>
  <c r="D671" i="28"/>
  <c r="D670" i="28"/>
  <c r="D669" i="28"/>
  <c r="D668" i="28"/>
  <c r="D667" i="28"/>
  <c r="D666" i="28"/>
  <c r="D665" i="28"/>
  <c r="D664" i="28"/>
  <c r="D663" i="28"/>
  <c r="D662" i="28"/>
  <c r="D661" i="28"/>
  <c r="D660" i="28"/>
  <c r="D659" i="28"/>
  <c r="D658" i="28"/>
  <c r="D657" i="28"/>
  <c r="D656" i="28"/>
  <c r="D655" i="28"/>
  <c r="D654" i="28"/>
  <c r="D653" i="28"/>
  <c r="D652" i="28"/>
  <c r="D651" i="28"/>
  <c r="D650" i="28"/>
  <c r="D649" i="28"/>
  <c r="D648" i="28"/>
  <c r="D647" i="28"/>
  <c r="D646" i="28"/>
  <c r="D645" i="28"/>
  <c r="D644" i="28"/>
  <c r="D643" i="28"/>
  <c r="D642" i="28"/>
  <c r="D641" i="28"/>
  <c r="D640" i="28"/>
  <c r="D639" i="28"/>
  <c r="D638" i="28"/>
  <c r="D637" i="28"/>
  <c r="D636" i="28"/>
  <c r="D635" i="28"/>
  <c r="D634" i="28"/>
  <c r="D633" i="28"/>
  <c r="D632" i="28"/>
  <c r="D631" i="28"/>
  <c r="D630" i="28"/>
  <c r="D629" i="28"/>
  <c r="D628" i="28"/>
  <c r="D627" i="28"/>
  <c r="D626" i="28"/>
  <c r="D625" i="28"/>
  <c r="D624" i="28"/>
  <c r="D623" i="28"/>
  <c r="D622" i="28"/>
  <c r="D621" i="28"/>
  <c r="D620" i="28"/>
  <c r="D619" i="28"/>
  <c r="D618" i="28"/>
  <c r="D617" i="28"/>
  <c r="D616" i="28"/>
  <c r="D615" i="28"/>
  <c r="D614" i="28"/>
  <c r="D613" i="28"/>
  <c r="D612" i="28"/>
  <c r="D611" i="28"/>
  <c r="D610" i="28"/>
  <c r="D609" i="28"/>
  <c r="D608" i="28"/>
  <c r="D607" i="28"/>
  <c r="D606" i="28"/>
  <c r="D605" i="28"/>
  <c r="D604" i="28"/>
  <c r="D603" i="28"/>
  <c r="D602" i="28"/>
  <c r="D601" i="28"/>
  <c r="D600" i="28"/>
  <c r="D599" i="28"/>
  <c r="D598" i="28"/>
  <c r="D597" i="28"/>
  <c r="D596" i="28"/>
  <c r="D595" i="28"/>
  <c r="D594" i="28"/>
  <c r="D593" i="28"/>
  <c r="D592" i="28"/>
  <c r="D591" i="28"/>
  <c r="D590" i="28"/>
  <c r="D589" i="28"/>
  <c r="D588" i="28"/>
  <c r="D587" i="28"/>
  <c r="D586" i="28"/>
  <c r="D585" i="28"/>
  <c r="D584" i="28"/>
  <c r="D583" i="28"/>
  <c r="D582" i="28"/>
  <c r="D581" i="28"/>
  <c r="D580" i="28"/>
  <c r="D579" i="28"/>
  <c r="D578" i="28"/>
  <c r="D577" i="28"/>
  <c r="D576" i="28"/>
  <c r="D575" i="28"/>
  <c r="D574" i="28"/>
  <c r="D573" i="28"/>
  <c r="D572" i="28"/>
  <c r="D571" i="28"/>
  <c r="D570" i="28"/>
  <c r="D569" i="28"/>
  <c r="D568" i="28"/>
  <c r="D567" i="28"/>
  <c r="D566" i="28"/>
  <c r="D565" i="28"/>
  <c r="D564" i="28"/>
  <c r="D563" i="28"/>
  <c r="D562" i="28"/>
  <c r="D561" i="28"/>
  <c r="D560" i="28"/>
  <c r="D559" i="28"/>
  <c r="D558" i="28"/>
  <c r="D557" i="28"/>
  <c r="D556" i="28"/>
  <c r="D555" i="28"/>
  <c r="D554" i="28"/>
  <c r="D553" i="28"/>
  <c r="D552" i="28"/>
  <c r="D551" i="28"/>
  <c r="D550" i="28"/>
  <c r="D549" i="28"/>
  <c r="D548" i="28"/>
  <c r="D547" i="28"/>
  <c r="D546" i="28"/>
  <c r="D545" i="28"/>
  <c r="D544" i="28"/>
  <c r="D543" i="28"/>
  <c r="D542" i="28"/>
  <c r="D541" i="28"/>
  <c r="D540" i="28"/>
  <c r="D539" i="28"/>
  <c r="D538" i="28"/>
  <c r="D537" i="28"/>
  <c r="D536" i="28"/>
  <c r="D535" i="28"/>
  <c r="D534" i="28"/>
  <c r="D533" i="28"/>
  <c r="D532" i="28"/>
  <c r="D531" i="28"/>
  <c r="D530" i="28"/>
  <c r="D529" i="28"/>
  <c r="D528" i="28"/>
  <c r="D527" i="28"/>
  <c r="D526" i="28"/>
  <c r="D525" i="28"/>
  <c r="D524" i="28"/>
  <c r="D523" i="28"/>
  <c r="D522" i="28"/>
  <c r="D521" i="28"/>
  <c r="D520" i="28"/>
  <c r="D519" i="28"/>
  <c r="D518" i="28"/>
  <c r="D517" i="28"/>
  <c r="D516" i="28"/>
  <c r="D515" i="28"/>
  <c r="D514" i="28"/>
  <c r="D513" i="28"/>
  <c r="D512" i="28"/>
  <c r="D511" i="28"/>
  <c r="D510" i="28"/>
  <c r="D509" i="28"/>
  <c r="D508" i="28"/>
  <c r="D507" i="28"/>
  <c r="D506" i="28"/>
  <c r="D505" i="28"/>
  <c r="D504" i="28"/>
  <c r="D503" i="28"/>
  <c r="D502" i="28"/>
  <c r="D501" i="28"/>
  <c r="D500" i="28"/>
  <c r="D499" i="28"/>
  <c r="D498" i="28"/>
  <c r="D497" i="28"/>
  <c r="D496" i="28"/>
  <c r="D495" i="28"/>
  <c r="D494" i="28"/>
  <c r="D493" i="28"/>
  <c r="D492" i="28"/>
  <c r="D491" i="28"/>
  <c r="D490" i="28"/>
  <c r="D489" i="28"/>
  <c r="D488" i="28"/>
  <c r="D487" i="28"/>
  <c r="D486" i="28"/>
  <c r="D485" i="28"/>
  <c r="D484" i="28"/>
  <c r="D483" i="28"/>
  <c r="D482" i="28"/>
  <c r="D481" i="28"/>
  <c r="D480" i="28"/>
  <c r="D479" i="28"/>
  <c r="D478" i="28"/>
  <c r="D477" i="28"/>
  <c r="D476" i="28"/>
  <c r="D475" i="28"/>
  <c r="D474" i="28"/>
  <c r="D473" i="28"/>
  <c r="D472" i="28"/>
  <c r="D471" i="28"/>
  <c r="D470" i="28"/>
  <c r="D469" i="28"/>
  <c r="D468" i="28"/>
  <c r="D467" i="28"/>
  <c r="D466" i="28"/>
  <c r="D465" i="28"/>
  <c r="D464" i="28"/>
  <c r="D463" i="28"/>
  <c r="D462" i="28"/>
  <c r="D461" i="28"/>
  <c r="D460" i="28"/>
  <c r="D459" i="28"/>
  <c r="D458" i="28"/>
  <c r="D457" i="28"/>
  <c r="D456" i="28"/>
  <c r="D455" i="28"/>
  <c r="D454" i="28"/>
  <c r="D453" i="28"/>
  <c r="D452" i="28"/>
  <c r="D451" i="28"/>
  <c r="D450" i="28"/>
  <c r="D449" i="28"/>
  <c r="D448" i="28"/>
  <c r="D447" i="28"/>
  <c r="D446" i="28"/>
  <c r="D445" i="28"/>
  <c r="D444" i="28"/>
  <c r="D443" i="28"/>
  <c r="D442" i="28"/>
  <c r="D441" i="28"/>
  <c r="D440" i="28"/>
  <c r="D439" i="28"/>
  <c r="D438" i="28"/>
  <c r="D437" i="28"/>
  <c r="D436" i="28"/>
  <c r="D435" i="28"/>
  <c r="D434" i="28"/>
  <c r="D433" i="28"/>
  <c r="D432" i="28"/>
  <c r="D431" i="28"/>
  <c r="D430" i="28"/>
  <c r="D429" i="28"/>
  <c r="D428" i="28"/>
  <c r="D427" i="28"/>
  <c r="D426" i="28"/>
  <c r="D425" i="28"/>
  <c r="D424" i="28"/>
  <c r="D423" i="28"/>
  <c r="D422" i="28"/>
  <c r="D421" i="28"/>
  <c r="D420" i="28"/>
  <c r="D419" i="28"/>
  <c r="D418" i="28"/>
  <c r="D417" i="28"/>
  <c r="D416" i="28"/>
  <c r="D415" i="28"/>
  <c r="D414" i="28"/>
  <c r="D413" i="28"/>
  <c r="D412" i="28"/>
  <c r="D411" i="28"/>
  <c r="D410" i="28"/>
  <c r="D409" i="28"/>
  <c r="D408" i="28"/>
  <c r="D407" i="28"/>
  <c r="D406" i="28"/>
  <c r="D405" i="28"/>
  <c r="D404" i="28"/>
  <c r="D403" i="28"/>
  <c r="D402" i="28"/>
  <c r="D401" i="28"/>
  <c r="D400" i="28"/>
  <c r="D399" i="28"/>
  <c r="D398" i="28"/>
  <c r="D397" i="28"/>
  <c r="D396" i="28"/>
  <c r="D395" i="28"/>
  <c r="D394" i="28"/>
  <c r="D393" i="28"/>
  <c r="D392" i="28"/>
  <c r="D391" i="28"/>
  <c r="D390" i="28"/>
  <c r="D389" i="28"/>
  <c r="D388" i="28"/>
  <c r="D387" i="28"/>
  <c r="D386" i="28"/>
  <c r="D385" i="28"/>
  <c r="D384" i="28"/>
  <c r="D383" i="28"/>
  <c r="D382" i="28"/>
  <c r="D381" i="28"/>
  <c r="D380" i="28"/>
  <c r="D379" i="28"/>
  <c r="D378" i="28"/>
  <c r="D377" i="28"/>
  <c r="D376" i="28"/>
  <c r="D375" i="28"/>
  <c r="D374" i="28"/>
  <c r="D373" i="28"/>
  <c r="D372" i="28"/>
  <c r="D371" i="28"/>
  <c r="D370" i="28"/>
  <c r="D369" i="28"/>
  <c r="D368" i="28"/>
  <c r="D367" i="28"/>
  <c r="D366" i="28"/>
  <c r="D365" i="28"/>
  <c r="D364" i="28"/>
  <c r="D363" i="28"/>
  <c r="D362" i="28"/>
  <c r="D361" i="28"/>
  <c r="D360" i="28"/>
  <c r="D359" i="28"/>
  <c r="D358" i="28"/>
  <c r="D357" i="28"/>
  <c r="D356" i="28"/>
  <c r="D355" i="28"/>
  <c r="D354" i="28"/>
  <c r="D353" i="28"/>
  <c r="D352" i="28"/>
  <c r="D351" i="28"/>
  <c r="D350" i="28"/>
  <c r="D349" i="28"/>
  <c r="D348" i="28"/>
  <c r="D347" i="28"/>
  <c r="D346" i="28"/>
  <c r="D345" i="28"/>
  <c r="D344" i="28"/>
  <c r="D343" i="28"/>
  <c r="D342" i="28"/>
  <c r="D341" i="28"/>
  <c r="D340" i="28"/>
  <c r="D339" i="28"/>
  <c r="D338" i="28"/>
  <c r="D337" i="28"/>
  <c r="D336" i="28"/>
  <c r="D335" i="28"/>
  <c r="D334" i="28"/>
  <c r="D333" i="28"/>
  <c r="D332" i="28"/>
  <c r="D331" i="28"/>
  <c r="D330" i="28"/>
  <c r="D329" i="28"/>
  <c r="D328" i="28"/>
  <c r="D327" i="28"/>
  <c r="D326" i="28"/>
  <c r="D325" i="28"/>
  <c r="D324" i="28"/>
  <c r="D323" i="28"/>
  <c r="D322" i="28"/>
  <c r="D321" i="28"/>
  <c r="D320" i="28"/>
  <c r="D319" i="28"/>
  <c r="D318" i="28"/>
  <c r="D317" i="28"/>
  <c r="D316" i="28"/>
  <c r="D315" i="28"/>
  <c r="D314" i="28"/>
  <c r="D313" i="28"/>
  <c r="D312" i="28"/>
  <c r="D311" i="28"/>
  <c r="D310" i="28"/>
  <c r="D309" i="28"/>
  <c r="D308" i="28"/>
  <c r="D307" i="28"/>
  <c r="D306" i="28"/>
  <c r="D305" i="28"/>
  <c r="D304" i="28"/>
  <c r="D303" i="28"/>
  <c r="D302" i="28"/>
  <c r="D301" i="28"/>
  <c r="D300" i="28"/>
  <c r="D299" i="28"/>
  <c r="D298" i="28"/>
  <c r="D297" i="28"/>
  <c r="D296" i="28"/>
  <c r="D295" i="28"/>
  <c r="D294" i="28"/>
  <c r="D293" i="28"/>
  <c r="D292" i="28"/>
  <c r="D291" i="28"/>
  <c r="D290" i="28"/>
  <c r="D289" i="28"/>
  <c r="D288" i="28"/>
  <c r="D287" i="28"/>
  <c r="D286" i="28"/>
  <c r="D285" i="28"/>
  <c r="D284" i="28"/>
  <c r="D283" i="28"/>
  <c r="D282" i="28"/>
  <c r="D281" i="28"/>
  <c r="D280" i="28"/>
  <c r="D279" i="28"/>
  <c r="D278" i="28"/>
  <c r="D277" i="28"/>
  <c r="D276" i="28"/>
  <c r="D275" i="28"/>
  <c r="D274" i="28"/>
  <c r="D273" i="28"/>
  <c r="D272" i="28"/>
  <c r="D271" i="28"/>
  <c r="D270" i="28"/>
  <c r="D269" i="28"/>
  <c r="D268" i="28"/>
  <c r="D267" i="28"/>
  <c r="D266" i="28"/>
  <c r="D265" i="28"/>
  <c r="D264" i="28"/>
  <c r="D263" i="28"/>
  <c r="D262" i="28"/>
  <c r="D261" i="28"/>
  <c r="D260" i="28"/>
  <c r="D259" i="28"/>
  <c r="D258" i="28"/>
  <c r="D257" i="28"/>
  <c r="D256" i="28"/>
  <c r="D255" i="28"/>
  <c r="D254" i="28"/>
  <c r="D253" i="28"/>
  <c r="D252" i="28"/>
  <c r="D251" i="28"/>
  <c r="D250" i="28"/>
  <c r="D249" i="28"/>
  <c r="D248" i="28"/>
  <c r="D247" i="28"/>
  <c r="D246" i="28"/>
  <c r="D245" i="28"/>
  <c r="D244" i="28"/>
  <c r="D243" i="28"/>
  <c r="D242" i="28"/>
  <c r="D241" i="28"/>
  <c r="D240" i="28"/>
  <c r="D239" i="28"/>
  <c r="D238" i="28"/>
  <c r="D237" i="28"/>
  <c r="D236" i="28"/>
  <c r="D235" i="28"/>
  <c r="D234" i="28"/>
  <c r="D233" i="28"/>
  <c r="D232" i="28"/>
  <c r="D231" i="28"/>
  <c r="D230" i="28"/>
  <c r="D229" i="28"/>
  <c r="D228" i="28"/>
  <c r="D227" i="28"/>
  <c r="D226" i="28"/>
  <c r="D225" i="28"/>
  <c r="D224" i="28"/>
  <c r="D223" i="28"/>
  <c r="D222" i="28"/>
  <c r="D221" i="28"/>
  <c r="D220" i="28"/>
  <c r="D219" i="28"/>
  <c r="D218" i="28"/>
  <c r="D217" i="28"/>
  <c r="D216" i="28"/>
  <c r="D215" i="28"/>
  <c r="D214" i="28"/>
  <c r="D213" i="28"/>
  <c r="D212" i="28"/>
  <c r="D211" i="28"/>
  <c r="D210" i="28"/>
  <c r="D209" i="28"/>
  <c r="D208" i="28"/>
  <c r="D207" i="28"/>
  <c r="D206" i="28"/>
  <c r="D205" i="28"/>
  <c r="D204" i="28"/>
  <c r="D203" i="28"/>
  <c r="D202" i="28"/>
  <c r="D201" i="28"/>
  <c r="D200" i="28"/>
  <c r="D199" i="28"/>
  <c r="D198" i="28"/>
  <c r="D197" i="28"/>
  <c r="D196" i="28"/>
  <c r="D195" i="28"/>
  <c r="D194" i="28"/>
  <c r="D193" i="28"/>
  <c r="D192" i="28"/>
  <c r="D191" i="28"/>
  <c r="D190" i="28"/>
  <c r="D189" i="28"/>
  <c r="D188" i="28"/>
  <c r="D187" i="28"/>
  <c r="D186" i="28"/>
  <c r="D185" i="28"/>
  <c r="D184" i="28"/>
  <c r="D183" i="28"/>
  <c r="D182" i="28"/>
  <c r="D181" i="28"/>
  <c r="D180" i="28"/>
  <c r="D179" i="28"/>
  <c r="D178" i="28"/>
  <c r="D177" i="28"/>
  <c r="D176" i="28"/>
  <c r="D175" i="28"/>
  <c r="D174" i="28"/>
  <c r="D173" i="28"/>
  <c r="D172" i="28"/>
  <c r="D171" i="28"/>
  <c r="D170" i="28"/>
  <c r="D169" i="28"/>
  <c r="D168" i="28"/>
  <c r="D167" i="28"/>
  <c r="D166" i="28"/>
  <c r="D165" i="28"/>
  <c r="D164" i="28"/>
  <c r="D163" i="28"/>
  <c r="D162" i="28"/>
  <c r="D161" i="28"/>
  <c r="D160" i="28"/>
  <c r="D159" i="28"/>
  <c r="D158" i="28"/>
  <c r="D157" i="28"/>
  <c r="D156" i="28"/>
  <c r="D155" i="28"/>
  <c r="D154" i="28"/>
  <c r="D153" i="28"/>
  <c r="D152" i="28"/>
  <c r="D151" i="28"/>
  <c r="D150" i="28"/>
  <c r="D149" i="28"/>
  <c r="D148" i="28"/>
  <c r="D147" i="28"/>
  <c r="D146" i="28"/>
  <c r="D145" i="28"/>
  <c r="D144" i="28"/>
  <c r="D143" i="28"/>
  <c r="D142" i="28"/>
  <c r="D141" i="28"/>
  <c r="D140" i="28"/>
  <c r="D139" i="28"/>
  <c r="D138" i="28"/>
  <c r="D137" i="28"/>
  <c r="D136" i="28"/>
  <c r="D135" i="28"/>
  <c r="D134" i="28"/>
  <c r="D133" i="28"/>
  <c r="D132" i="28"/>
  <c r="D131" i="28"/>
  <c r="D130" i="28"/>
  <c r="D129" i="28"/>
  <c r="D128" i="28"/>
  <c r="D127" i="28"/>
  <c r="D126" i="28"/>
  <c r="D125" i="28"/>
  <c r="D124" i="28"/>
  <c r="D123" i="28"/>
  <c r="D122" i="28"/>
  <c r="D121" i="28"/>
  <c r="D120" i="28"/>
  <c r="D119" i="28"/>
  <c r="D118" i="28"/>
  <c r="D117" i="28"/>
  <c r="D116" i="28"/>
  <c r="D115" i="28"/>
  <c r="D114" i="28"/>
  <c r="D113" i="28"/>
  <c r="D112" i="28"/>
  <c r="D111" i="28"/>
  <c r="D110" i="28"/>
  <c r="D109" i="28"/>
  <c r="D108" i="28"/>
  <c r="D107" i="28"/>
  <c r="D106" i="28"/>
  <c r="D105" i="28"/>
  <c r="D104" i="28"/>
  <c r="D103" i="28"/>
  <c r="D102" i="28"/>
  <c r="D101" i="28"/>
  <c r="D100" i="28"/>
  <c r="D99" i="28"/>
  <c r="D98" i="28"/>
  <c r="D97" i="28"/>
  <c r="D96" i="28"/>
  <c r="D95" i="28"/>
  <c r="D94" i="28"/>
  <c r="D93" i="28"/>
  <c r="D92" i="28"/>
  <c r="D91" i="28"/>
  <c r="D90" i="28"/>
  <c r="D89" i="28"/>
  <c r="D88" i="28"/>
  <c r="D87" i="28"/>
  <c r="D86" i="28"/>
  <c r="D85" i="28"/>
  <c r="D84" i="28"/>
  <c r="D83" i="28"/>
  <c r="D82" i="28"/>
  <c r="D81" i="28"/>
  <c r="D80" i="28"/>
  <c r="D79" i="28"/>
  <c r="D78" i="28"/>
  <c r="D77" i="28"/>
  <c r="D76" i="28"/>
  <c r="D75" i="28"/>
  <c r="D74" i="28"/>
  <c r="D73" i="28"/>
  <c r="D72" i="28"/>
  <c r="D71" i="28"/>
  <c r="D70" i="28"/>
  <c r="D69" i="28"/>
  <c r="D68" i="28"/>
  <c r="D67" i="28"/>
  <c r="D66" i="28"/>
  <c r="D65" i="28"/>
  <c r="D64" i="28"/>
  <c r="D63" i="28"/>
  <c r="D62" i="28"/>
  <c r="D61" i="28"/>
  <c r="D60" i="28"/>
  <c r="D59" i="28"/>
  <c r="D58" i="28"/>
  <c r="D57" i="28"/>
  <c r="D56" i="28"/>
  <c r="D55" i="28"/>
  <c r="D54" i="28"/>
  <c r="D53" i="28"/>
  <c r="D52" i="28"/>
  <c r="D51" i="28"/>
  <c r="D50" i="28"/>
  <c r="D49" i="28"/>
  <c r="D48" i="28"/>
  <c r="D47" i="28"/>
  <c r="D46" i="28"/>
  <c r="D45" i="28"/>
  <c r="D44" i="28"/>
  <c r="D43" i="28"/>
  <c r="D42" i="28"/>
  <c r="D41" i="28"/>
  <c r="D40" i="28"/>
  <c r="D39" i="28"/>
  <c r="D38" i="28"/>
  <c r="D37" i="28"/>
  <c r="D36" i="28"/>
  <c r="D35" i="28"/>
  <c r="D34" i="28"/>
  <c r="D33" i="28"/>
  <c r="D32" i="28"/>
  <c r="D31" i="28"/>
  <c r="D30" i="28"/>
  <c r="D29" i="28"/>
  <c r="D28" i="28"/>
  <c r="D27" i="28"/>
  <c r="D26" i="28"/>
  <c r="D25" i="28"/>
  <c r="D24" i="28"/>
  <c r="D23" i="28"/>
  <c r="D22" i="28"/>
  <c r="D21" i="28"/>
  <c r="D20" i="28"/>
  <c r="K28" i="28"/>
  <c r="D19" i="28"/>
  <c r="K27" i="28"/>
  <c r="D18" i="28"/>
  <c r="K26" i="28"/>
  <c r="D17" i="28"/>
  <c r="K25" i="28"/>
  <c r="D16" i="28"/>
  <c r="D15" i="28"/>
  <c r="D14" i="28"/>
  <c r="D13" i="28"/>
  <c r="N14" i="28"/>
  <c r="D12" i="28"/>
  <c r="N13" i="28"/>
  <c r="D11" i="28"/>
  <c r="N12" i="28"/>
  <c r="D10" i="28"/>
  <c r="D9" i="28"/>
  <c r="J7" i="28"/>
  <c r="I19" i="26"/>
  <c r="J19" i="26" s="1"/>
  <c r="K19" i="26" s="1"/>
  <c r="H19" i="26"/>
  <c r="H18" i="26"/>
  <c r="H17" i="26"/>
  <c r="H16" i="26"/>
  <c r="I18" i="26"/>
  <c r="J18" i="26" s="1"/>
  <c r="K18" i="26" s="1"/>
  <c r="I17" i="26"/>
  <c r="J17" i="26" s="1"/>
  <c r="K17" i="26" s="1"/>
  <c r="I16" i="26"/>
  <c r="J16" i="26" s="1"/>
  <c r="K16" i="26" s="1"/>
  <c r="K12" i="26"/>
  <c r="K11" i="26"/>
  <c r="K10" i="26"/>
  <c r="K9" i="26"/>
  <c r="G7" i="26"/>
  <c r="D5064" i="26"/>
  <c r="D3138" i="26"/>
  <c r="D2606" i="26"/>
  <c r="D6143" i="26"/>
  <c r="D6801" i="26"/>
  <c r="D3267" i="26"/>
  <c r="D8396" i="26"/>
  <c r="D1981" i="26"/>
  <c r="D1772" i="26"/>
  <c r="D1324" i="26"/>
  <c r="D7480" i="26"/>
  <c r="D3634" i="26"/>
  <c r="D6414" i="26"/>
  <c r="D1638" i="26"/>
  <c r="D2954" i="26"/>
  <c r="D3887" i="26"/>
  <c r="D4727" i="26"/>
  <c r="D2641" i="26"/>
  <c r="D3295" i="26"/>
  <c r="D2197" i="26"/>
  <c r="D2494" i="26"/>
  <c r="D5694" i="26"/>
  <c r="D7111" i="26"/>
  <c r="D5367" i="26"/>
  <c r="D6927" i="26"/>
  <c r="D3300" i="26"/>
  <c r="D3296" i="26"/>
  <c r="D5165" i="26"/>
  <c r="D3125" i="26"/>
  <c r="D5141" i="26"/>
  <c r="D3689" i="26"/>
  <c r="D3377" i="26"/>
  <c r="D2306" i="26"/>
  <c r="D4581" i="26"/>
  <c r="D2110" i="26"/>
  <c r="D5597" i="26"/>
  <c r="D3068" i="26"/>
  <c r="D2014" i="26"/>
  <c r="D1178" i="26"/>
  <c r="D6813" i="26"/>
  <c r="D6530" i="26"/>
  <c r="D1033" i="26"/>
  <c r="D7188" i="26"/>
  <c r="D5315" i="26"/>
  <c r="D8052" i="26"/>
  <c r="D6107" i="26"/>
  <c r="D6072" i="26"/>
  <c r="D1521" i="26"/>
  <c r="D5086" i="26"/>
  <c r="D717" i="26"/>
  <c r="D2591" i="26"/>
  <c r="D995" i="26"/>
  <c r="D5678" i="26"/>
  <c r="D5197" i="26"/>
  <c r="D1079" i="26"/>
  <c r="D4570" i="26"/>
  <c r="D3206" i="26"/>
  <c r="D2332" i="26"/>
  <c r="D5325" i="26"/>
  <c r="D5467" i="26"/>
  <c r="D5420" i="26"/>
  <c r="D1647" i="26"/>
  <c r="D3685" i="26"/>
  <c r="D2296" i="26"/>
  <c r="D5254" i="26"/>
  <c r="D5014" i="26"/>
  <c r="D5945" i="26"/>
  <c r="D5965" i="26"/>
  <c r="D5385" i="26"/>
  <c r="D2174" i="26"/>
  <c r="D285" i="26"/>
  <c r="D3988" i="26"/>
  <c r="D5429" i="26"/>
  <c r="D940" i="26"/>
  <c r="D1524" i="26"/>
  <c r="D686" i="26"/>
  <c r="D3880" i="26"/>
  <c r="D2253" i="26"/>
  <c r="D7529" i="26"/>
  <c r="D3199" i="26"/>
  <c r="D1883" i="26"/>
  <c r="D6637" i="26"/>
  <c r="D2878" i="26"/>
  <c r="D5208" i="26"/>
  <c r="D3906" i="26"/>
  <c r="D2723" i="26"/>
  <c r="D2483" i="26"/>
  <c r="D2196" i="26"/>
  <c r="D4807" i="26"/>
  <c r="D5372" i="26"/>
  <c r="D1751" i="26"/>
  <c r="D5021" i="26"/>
  <c r="D5627" i="26"/>
  <c r="D2185" i="26"/>
  <c r="D740" i="26"/>
  <c r="D1806" i="26"/>
  <c r="D931" i="26"/>
  <c r="D5523" i="26"/>
  <c r="D1433" i="26"/>
  <c r="D3268" i="26"/>
  <c r="D7748" i="26"/>
  <c r="D4837" i="26"/>
  <c r="D4786" i="26"/>
  <c r="D1802" i="26"/>
  <c r="D4612" i="26"/>
  <c r="D3019" i="26"/>
  <c r="D5578" i="26"/>
  <c r="D2742" i="26"/>
  <c r="D5974" i="26"/>
  <c r="D4604" i="26"/>
  <c r="D1706" i="26"/>
  <c r="D3335" i="26"/>
  <c r="D3997" i="26"/>
  <c r="D4686" i="26"/>
  <c r="D5690" i="26"/>
  <c r="D1518" i="26"/>
  <c r="D707" i="26"/>
  <c r="D5813" i="26"/>
  <c r="D4740" i="26"/>
  <c r="D4609" i="26"/>
  <c r="D2461" i="26"/>
  <c r="D6028" i="26"/>
  <c r="D3816" i="26"/>
  <c r="D2241" i="26"/>
  <c r="D1043" i="26"/>
  <c r="D3551" i="26"/>
  <c r="D3658" i="26"/>
  <c r="D2513" i="26"/>
  <c r="D5031" i="26"/>
  <c r="D4718" i="26"/>
  <c r="D4794" i="26"/>
  <c r="D1820" i="26"/>
  <c r="D2162" i="26"/>
  <c r="D4706" i="26"/>
  <c r="D3992" i="26"/>
  <c r="D6954" i="26"/>
  <c r="D1375" i="26"/>
  <c r="D6778" i="26"/>
  <c r="D6491" i="26"/>
  <c r="D7285" i="26"/>
  <c r="D5691" i="26"/>
  <c r="D3970" i="26"/>
  <c r="D1658" i="26"/>
  <c r="D6584" i="26"/>
  <c r="D4687" i="26"/>
  <c r="D386" i="26"/>
  <c r="D3345" i="26"/>
  <c r="D3205" i="26"/>
  <c r="D1509" i="26"/>
  <c r="D5677" i="26"/>
  <c r="D3358" i="26"/>
  <c r="D2630" i="26"/>
  <c r="D6092" i="26"/>
  <c r="D6561" i="26"/>
  <c r="D1166" i="26"/>
  <c r="D5897" i="26"/>
  <c r="D3951" i="26"/>
  <c r="D3799" i="26"/>
  <c r="D4887" i="26"/>
  <c r="D6011" i="26"/>
  <c r="D6793" i="26"/>
  <c r="D4966" i="26"/>
  <c r="D2578" i="26"/>
  <c r="D2012" i="26"/>
  <c r="D4773" i="26"/>
  <c r="D2827" i="26"/>
  <c r="D7156" i="26"/>
  <c r="D2346" i="26"/>
  <c r="D1614" i="26"/>
  <c r="D2908" i="26"/>
  <c r="D4700" i="26"/>
  <c r="D3535" i="26"/>
  <c r="D4999" i="26"/>
  <c r="D1866" i="26"/>
  <c r="D5581" i="26"/>
  <c r="D4859" i="26"/>
  <c r="D2877" i="26"/>
  <c r="D5142" i="26"/>
  <c r="D5869" i="26"/>
  <c r="D5191" i="26"/>
  <c r="D5962" i="26"/>
  <c r="D4571" i="26"/>
  <c r="D2907" i="26"/>
  <c r="D3557" i="26"/>
  <c r="D5658" i="26"/>
  <c r="D1723" i="26"/>
  <c r="D5547" i="26"/>
  <c r="D6001" i="26"/>
  <c r="D5497" i="26"/>
  <c r="D1239" i="26"/>
  <c r="D5000" i="26"/>
  <c r="D5774" i="26"/>
  <c r="D5417" i="26"/>
  <c r="D5355" i="26"/>
  <c r="D7755" i="26"/>
  <c r="D4643" i="26"/>
  <c r="D2143" i="26"/>
  <c r="D5925" i="26"/>
  <c r="D3455" i="26"/>
  <c r="D3663" i="26"/>
  <c r="D1955" i="26"/>
  <c r="D3182" i="26"/>
  <c r="D3051" i="26"/>
  <c r="D3814" i="26"/>
  <c r="D2168" i="26"/>
  <c r="D5990" i="26"/>
  <c r="D5972" i="26"/>
  <c r="D3020" i="26"/>
  <c r="D4678" i="26"/>
  <c r="D6110" i="26"/>
  <c r="D1977" i="26"/>
  <c r="D3935" i="26"/>
  <c r="D973" i="26"/>
  <c r="D1514" i="26"/>
  <c r="D5283" i="26"/>
  <c r="D3888" i="26"/>
  <c r="D5639" i="26"/>
  <c r="D2041" i="26"/>
  <c r="D1336" i="26"/>
  <c r="D2686" i="26"/>
  <c r="D2091" i="26"/>
  <c r="D6723" i="26"/>
  <c r="D7049" i="26"/>
  <c r="D4932" i="26"/>
  <c r="D899" i="26"/>
  <c r="D5452" i="26"/>
  <c r="D3699" i="26"/>
  <c r="D4941" i="26"/>
  <c r="D2117" i="26"/>
  <c r="D4977" i="26"/>
  <c r="D3566" i="26"/>
  <c r="D3347" i="26"/>
  <c r="D6468" i="26"/>
  <c r="D1454" i="26"/>
  <c r="D1818" i="26"/>
  <c r="D1670" i="26"/>
  <c r="D3867" i="26"/>
  <c r="D1871" i="26"/>
  <c r="D2111" i="26"/>
  <c r="D5238" i="26"/>
  <c r="D3157" i="26"/>
  <c r="D2996" i="26"/>
  <c r="D5979" i="26"/>
  <c r="D6581" i="26"/>
  <c r="D2402" i="26"/>
  <c r="D5171" i="26"/>
  <c r="D813" i="26"/>
  <c r="D6372" i="26"/>
  <c r="D6063" i="26"/>
  <c r="D6825" i="26"/>
  <c r="D977" i="26"/>
  <c r="D2790" i="26"/>
  <c r="D3440" i="26"/>
  <c r="D2392" i="26"/>
  <c r="D3100" i="26"/>
  <c r="D356" i="26"/>
  <c r="D5605" i="26"/>
  <c r="D5364" i="26"/>
  <c r="D2966" i="26"/>
  <c r="D5891" i="26"/>
  <c r="D3005" i="26"/>
  <c r="D2977" i="26"/>
  <c r="D2619" i="26"/>
  <c r="D4980" i="26"/>
  <c r="D2791" i="26"/>
  <c r="D6172" i="26"/>
  <c r="D1986" i="26"/>
  <c r="D5590" i="26"/>
  <c r="D3793" i="26"/>
  <c r="D3174" i="26"/>
  <c r="D2774" i="26"/>
  <c r="D2080" i="26"/>
  <c r="D5316" i="26"/>
  <c r="D290" i="26"/>
  <c r="D1177" i="26"/>
  <c r="D3210" i="26"/>
  <c r="D2831" i="26"/>
  <c r="D1020" i="26"/>
  <c r="D1714" i="26"/>
  <c r="D7377" i="26"/>
  <c r="D6037" i="26"/>
  <c r="D5406" i="26"/>
  <c r="D2950" i="26"/>
  <c r="D2773" i="26"/>
  <c r="D3402" i="26"/>
  <c r="D6960" i="26"/>
  <c r="D2870" i="26"/>
  <c r="D2515" i="26"/>
  <c r="D6283" i="26"/>
  <c r="D6364" i="26"/>
  <c r="D7686" i="26"/>
  <c r="D2796" i="26"/>
  <c r="D6632" i="26"/>
  <c r="D4738" i="26"/>
  <c r="D1026" i="26"/>
  <c r="D1776" i="26"/>
  <c r="D6314" i="26"/>
  <c r="D2294" i="26"/>
  <c r="D3056" i="26"/>
  <c r="D7212" i="26"/>
  <c r="D6265" i="26"/>
  <c r="D2751" i="26"/>
  <c r="D6629" i="26"/>
  <c r="D6490" i="26"/>
  <c r="D2986" i="26"/>
  <c r="D5040" i="26"/>
  <c r="D5327" i="26"/>
  <c r="D2836" i="26"/>
  <c r="D4652" i="26"/>
  <c r="D6055" i="26"/>
  <c r="D1551" i="26"/>
  <c r="D5591" i="26"/>
  <c r="D2501" i="26"/>
  <c r="D6506" i="26"/>
  <c r="D5613" i="26"/>
  <c r="D3854" i="26"/>
  <c r="D5084" i="26"/>
  <c r="D6209" i="26"/>
  <c r="D1705" i="26"/>
  <c r="D5126" i="26"/>
  <c r="D195" i="26"/>
  <c r="D5559" i="26"/>
  <c r="D771" i="26"/>
  <c r="D2257" i="26"/>
  <c r="D3130" i="26"/>
  <c r="D6864" i="26"/>
  <c r="D6679" i="26"/>
  <c r="D3185" i="26"/>
  <c r="D3515" i="26"/>
  <c r="D4739" i="26"/>
  <c r="D6439" i="26"/>
  <c r="D2275" i="26"/>
  <c r="D221" i="26"/>
  <c r="D1661" i="26"/>
  <c r="D6274" i="26"/>
  <c r="D3553" i="26"/>
  <c r="D7076" i="26"/>
  <c r="D4800" i="26"/>
  <c r="D1794" i="26"/>
  <c r="D3226" i="26"/>
  <c r="D6388" i="26"/>
  <c r="D5541" i="26"/>
  <c r="D1296" i="26"/>
  <c r="D1858" i="26"/>
  <c r="D8017" i="26"/>
  <c r="D7003" i="26"/>
  <c r="D6913" i="26"/>
  <c r="D6794" i="26"/>
  <c r="D5711" i="26"/>
  <c r="D2375" i="26"/>
  <c r="D4898" i="26"/>
  <c r="D4695" i="26"/>
  <c r="D2529" i="26"/>
  <c r="D3757" i="26"/>
  <c r="D5840" i="26"/>
  <c r="D5495" i="26"/>
  <c r="D6654" i="26"/>
  <c r="D5039" i="26"/>
  <c r="D6543" i="26"/>
  <c r="D5437" i="26"/>
  <c r="D4854" i="26"/>
  <c r="D2113" i="26"/>
  <c r="D4546" i="26"/>
  <c r="D4003" i="26"/>
  <c r="D1374" i="26"/>
  <c r="D4711" i="26"/>
  <c r="D4710" i="26"/>
  <c r="D2781" i="26"/>
  <c r="D5413" i="26"/>
  <c r="D3839" i="26"/>
  <c r="D6941" i="26"/>
  <c r="D6292" i="26"/>
  <c r="D2866" i="26"/>
  <c r="D1309" i="26"/>
  <c r="D1083" i="26"/>
  <c r="D8156" i="26"/>
  <c r="D5104" i="26"/>
  <c r="D1405" i="26"/>
  <c r="D1468" i="26"/>
  <c r="D6411" i="26"/>
  <c r="D3783" i="26"/>
  <c r="D1550" i="26"/>
  <c r="D3007" i="26"/>
  <c r="D3215" i="26"/>
  <c r="D2888" i="26"/>
  <c r="D2946" i="26"/>
  <c r="D2722" i="26"/>
  <c r="D4534" i="26"/>
  <c r="D4814" i="26"/>
  <c r="D6297" i="26"/>
  <c r="D1574" i="26"/>
  <c r="D4559" i="26"/>
  <c r="D5491" i="26"/>
  <c r="D3111" i="26"/>
  <c r="D2840" i="26"/>
  <c r="D5447" i="26"/>
  <c r="D7972" i="26"/>
  <c r="D5178" i="26"/>
  <c r="D2039" i="26"/>
  <c r="D1186" i="26"/>
  <c r="D6735" i="26"/>
  <c r="D3149" i="26"/>
  <c r="D2876" i="26"/>
  <c r="D3931" i="26"/>
  <c r="D3570" i="26"/>
  <c r="D8288" i="26"/>
  <c r="D7073" i="26"/>
  <c r="D2504" i="26"/>
  <c r="D6535" i="26"/>
  <c r="D1565" i="26"/>
  <c r="D6641" i="26"/>
  <c r="D7772" i="26"/>
  <c r="D5443" i="26"/>
  <c r="D6459" i="26"/>
  <c r="D2273" i="26"/>
  <c r="D2403" i="26"/>
  <c r="D2806" i="26"/>
  <c r="D5676" i="26"/>
  <c r="D7412" i="26"/>
  <c r="D4871" i="26"/>
  <c r="D5357" i="26"/>
  <c r="D6091" i="26"/>
  <c r="D5771" i="26"/>
  <c r="D586" i="26"/>
  <c r="D7364" i="26"/>
  <c r="D2278" i="26"/>
  <c r="D5729" i="26"/>
  <c r="D3132" i="26"/>
  <c r="D2272" i="26"/>
  <c r="D7836" i="26"/>
  <c r="D7556" i="26"/>
  <c r="D4666" i="26"/>
  <c r="D5795" i="26"/>
  <c r="D1190" i="26"/>
  <c r="D3786" i="26"/>
  <c r="D3711" i="26"/>
  <c r="D1996" i="26"/>
  <c r="D3077" i="26"/>
  <c r="D5616" i="26"/>
  <c r="D3701" i="26"/>
  <c r="D6782" i="26"/>
  <c r="D5390" i="26"/>
  <c r="D182" i="26"/>
  <c r="D1898" i="26"/>
  <c r="D5072" i="26"/>
  <c r="D3058" i="26"/>
  <c r="D6862" i="26"/>
  <c r="D6175" i="26"/>
  <c r="D4004" i="26"/>
  <c r="D3595" i="26"/>
  <c r="D2623" i="26"/>
  <c r="D5078" i="26"/>
  <c r="D1295" i="26"/>
  <c r="D1018" i="26"/>
  <c r="D3724" i="26"/>
  <c r="D5649" i="26"/>
  <c r="D6513" i="26"/>
  <c r="D5967" i="26"/>
  <c r="D1263" i="26"/>
  <c r="D729" i="26"/>
  <c r="D2517" i="26"/>
  <c r="D2758" i="26"/>
  <c r="D5980" i="26"/>
  <c r="D3735" i="26"/>
  <c r="D6240" i="26"/>
  <c r="D4557" i="26"/>
  <c r="D3101" i="26"/>
  <c r="D2282" i="26"/>
  <c r="D3259" i="26"/>
  <c r="D687" i="26"/>
  <c r="D6123" i="26"/>
  <c r="D591" i="26"/>
  <c r="D6620" i="26"/>
  <c r="D5966" i="26"/>
  <c r="D8192" i="26"/>
  <c r="D1447" i="26"/>
  <c r="D5034" i="26"/>
  <c r="D8174" i="26"/>
  <c r="D4647" i="26"/>
  <c r="D6657" i="26"/>
  <c r="D4569" i="26"/>
  <c r="D2846" i="26"/>
  <c r="D3898" i="26"/>
  <c r="D6667" i="26"/>
  <c r="D6231" i="26"/>
  <c r="D3700" i="26"/>
  <c r="D3660" i="26"/>
  <c r="D926" i="26"/>
  <c r="D1520" i="26"/>
  <c r="D2741" i="26"/>
  <c r="D7034" i="26"/>
  <c r="D2566" i="26"/>
  <c r="D2822" i="26"/>
  <c r="D368" i="26"/>
  <c r="D7989" i="26"/>
  <c r="D7085" i="26"/>
  <c r="D402" i="26"/>
  <c r="D3661" i="26"/>
  <c r="D62" i="26"/>
  <c r="D8019" i="26"/>
  <c r="D5812" i="26"/>
  <c r="D7644" i="26"/>
  <c r="D6116" i="26"/>
  <c r="D8031" i="26"/>
  <c r="D3049" i="26"/>
  <c r="D7110" i="26"/>
  <c r="D6064" i="26"/>
  <c r="D3532" i="26"/>
  <c r="D2203" i="26"/>
  <c r="D6038" i="26"/>
  <c r="D1388" i="26"/>
  <c r="D7696" i="26"/>
  <c r="D7032" i="26"/>
  <c r="D1861" i="26"/>
  <c r="D665" i="26"/>
  <c r="D7016" i="26"/>
  <c r="D3091" i="26"/>
  <c r="D6672" i="26"/>
  <c r="D7666" i="26"/>
  <c r="D4012" i="26"/>
  <c r="D3170" i="26"/>
  <c r="D6474" i="26"/>
  <c r="D5085" i="26"/>
  <c r="D1221" i="26"/>
  <c r="D2284" i="26"/>
  <c r="D1855" i="26"/>
  <c r="D5122" i="26"/>
  <c r="D3375" i="26"/>
  <c r="D3712" i="26"/>
  <c r="D3857" i="26"/>
  <c r="D4839" i="26"/>
  <c r="D5359" i="26"/>
  <c r="D5988" i="26"/>
  <c r="D971" i="26"/>
  <c r="D6355" i="26"/>
  <c r="D1545" i="26"/>
  <c r="D1095" i="26"/>
  <c r="D3338" i="26"/>
  <c r="D6553" i="26"/>
  <c r="D4976" i="26"/>
  <c r="D767" i="26"/>
  <c r="D682" i="26"/>
  <c r="D5324" i="26"/>
  <c r="D8247" i="26"/>
  <c r="D8099" i="26"/>
  <c r="D7249" i="26"/>
  <c r="D6434" i="26"/>
  <c r="D6249" i="26"/>
  <c r="D135" i="26"/>
  <c r="D8424" i="26"/>
  <c r="D4852" i="26"/>
  <c r="D7764" i="26"/>
  <c r="D3654" i="26"/>
  <c r="D6363" i="26"/>
  <c r="D3604" i="26"/>
  <c r="D6089" i="26"/>
  <c r="D165" i="26"/>
  <c r="D8242" i="26"/>
  <c r="D6714" i="26"/>
  <c r="D2319" i="26"/>
  <c r="D1832" i="26"/>
  <c r="D5016" i="26"/>
  <c r="D6200" i="26"/>
  <c r="D5612" i="26"/>
  <c r="D5019" i="26"/>
  <c r="D3436" i="26"/>
  <c r="D7411" i="26"/>
  <c r="D531" i="26"/>
  <c r="D3146" i="26"/>
  <c r="D2881" i="26"/>
  <c r="D1222" i="26"/>
  <c r="D8128" i="26"/>
  <c r="D7461" i="26"/>
  <c r="D5915" i="26"/>
  <c r="D1643" i="26"/>
  <c r="D7474" i="26"/>
  <c r="D933" i="26"/>
  <c r="D5066" i="26"/>
  <c r="D2684" i="26"/>
  <c r="D2366" i="26"/>
  <c r="D5185" i="26"/>
  <c r="D1138" i="26"/>
  <c r="D3529" i="26"/>
  <c r="D4741" i="26"/>
  <c r="D3986" i="26"/>
  <c r="D6622" i="26"/>
  <c r="D850" i="26"/>
  <c r="D1207" i="26"/>
  <c r="D6176" i="26"/>
  <c r="D5748" i="26"/>
  <c r="D1684" i="26"/>
  <c r="D2913" i="26"/>
  <c r="D5942" i="26"/>
  <c r="D3474" i="26"/>
  <c r="D649" i="26"/>
  <c r="D2092" i="26"/>
  <c r="D8165" i="26"/>
  <c r="D8078" i="26"/>
  <c r="D3944" i="26"/>
  <c r="D3360" i="26"/>
  <c r="D6204" i="26"/>
  <c r="D3791" i="26"/>
  <c r="D3901" i="26"/>
  <c r="D4005" i="26"/>
  <c r="D1238" i="26"/>
  <c r="D866" i="26"/>
  <c r="D7462" i="26"/>
  <c r="D3748" i="26"/>
  <c r="D2845" i="26"/>
  <c r="D676" i="26"/>
  <c r="D5394" i="26"/>
  <c r="D3644" i="26"/>
  <c r="D8321" i="26"/>
  <c r="D2803" i="26"/>
  <c r="D6391" i="26"/>
  <c r="D1666" i="26"/>
  <c r="D8125" i="26"/>
  <c r="D7952" i="26"/>
  <c r="D1508" i="26"/>
  <c r="D1125" i="26"/>
  <c r="D4930" i="26"/>
  <c r="D2969" i="26"/>
  <c r="D6445" i="26"/>
  <c r="D3740" i="26"/>
  <c r="D1923" i="26"/>
  <c r="D1317" i="26"/>
  <c r="D2610" i="26"/>
  <c r="D5375" i="26"/>
  <c r="D3391" i="26"/>
  <c r="D3437" i="26"/>
  <c r="D3198" i="26"/>
  <c r="D7800" i="26"/>
  <c r="D7079" i="26"/>
  <c r="D229" i="26"/>
  <c r="D7172" i="26"/>
  <c r="D7794" i="26"/>
  <c r="D471" i="26"/>
  <c r="D2546" i="26"/>
  <c r="D8238" i="26"/>
  <c r="D1308" i="26"/>
  <c r="D6837" i="26"/>
  <c r="D10" i="26"/>
  <c r="D2328" i="26"/>
  <c r="D63" i="26"/>
  <c r="D1846" i="26"/>
  <c r="D27" i="26"/>
  <c r="D7402" i="26"/>
  <c r="D2770" i="26"/>
  <c r="D1172" i="26"/>
  <c r="D4541" i="26"/>
  <c r="D2672" i="26"/>
  <c r="D3618" i="26"/>
  <c r="D5519" i="26"/>
  <c r="D473" i="26"/>
  <c r="D6094" i="26"/>
  <c r="D658" i="26"/>
  <c r="D1122" i="26"/>
  <c r="D2589" i="26"/>
  <c r="D7702" i="26"/>
  <c r="D5900" i="26"/>
  <c r="D4635" i="26"/>
  <c r="D1696" i="26"/>
  <c r="D1944" i="26"/>
  <c r="D2923" i="26"/>
  <c r="D2300" i="26"/>
  <c r="D3727" i="26"/>
  <c r="D5870" i="26"/>
  <c r="D3080" i="26"/>
  <c r="D2834" i="26"/>
  <c r="D5526" i="26"/>
  <c r="D1066" i="26"/>
  <c r="D6604" i="26"/>
  <c r="D1484" i="26"/>
  <c r="D3269" i="26"/>
  <c r="D4554" i="26"/>
  <c r="D1926" i="26"/>
  <c r="D2559" i="26"/>
  <c r="D7118" i="26"/>
  <c r="D7840" i="26"/>
  <c r="D6479" i="26"/>
  <c r="D6966" i="26"/>
  <c r="D6149" i="26"/>
  <c r="D3447" i="26"/>
  <c r="D697" i="26"/>
  <c r="D3424" i="26"/>
  <c r="D6324" i="26"/>
  <c r="D5436" i="26"/>
  <c r="D3881" i="26"/>
  <c r="D3249" i="26"/>
  <c r="D6827" i="26"/>
  <c r="D1379" i="26"/>
  <c r="D2612" i="26"/>
  <c r="D3528" i="26"/>
  <c r="D930" i="26"/>
  <c r="D7277" i="26"/>
  <c r="D5361" i="26"/>
  <c r="D5661" i="26"/>
  <c r="D7223" i="26"/>
  <c r="D3864" i="26"/>
  <c r="D7117" i="26"/>
  <c r="D5610" i="26"/>
  <c r="D3580" i="26"/>
  <c r="D3720" i="26"/>
  <c r="D5148" i="26"/>
  <c r="D2409" i="26"/>
  <c r="D3498" i="26"/>
  <c r="D4543" i="26"/>
  <c r="D7801" i="26"/>
  <c r="D3943" i="26"/>
  <c r="D8399" i="26"/>
  <c r="D3539" i="26"/>
  <c r="D3785" i="26"/>
  <c r="D2183" i="26"/>
  <c r="D5323" i="26"/>
  <c r="D5009" i="26"/>
  <c r="D2683" i="26"/>
  <c r="D2065" i="26"/>
  <c r="D4735" i="26"/>
  <c r="D5628" i="26"/>
  <c r="D2491" i="26"/>
  <c r="D5811" i="26"/>
  <c r="D7278" i="26"/>
  <c r="D6025" i="26"/>
  <c r="D5858" i="26"/>
  <c r="D5803" i="26"/>
  <c r="D2079" i="26"/>
  <c r="D1816" i="26"/>
  <c r="D3451" i="26"/>
  <c r="D7450" i="26"/>
  <c r="D1540" i="26"/>
  <c r="D852" i="26"/>
  <c r="D1000" i="26"/>
  <c r="D2829" i="26"/>
  <c r="D2016" i="26"/>
  <c r="D4768" i="26"/>
  <c r="D4013" i="26"/>
  <c r="D3965" i="26"/>
  <c r="D2617" i="26"/>
  <c r="D3927" i="26"/>
  <c r="D2467" i="26"/>
  <c r="D5062" i="26"/>
  <c r="D1805" i="26"/>
  <c r="D7102" i="26"/>
  <c r="D8237" i="26"/>
  <c r="D706" i="26"/>
  <c r="D1021" i="26"/>
  <c r="D8042" i="26"/>
  <c r="D793" i="26"/>
  <c r="D3725" i="26"/>
  <c r="D555" i="26"/>
  <c r="D3290" i="26"/>
  <c r="D784" i="26"/>
  <c r="D2981" i="26"/>
  <c r="D6216" i="26"/>
  <c r="D4901" i="26"/>
  <c r="D7451" i="26"/>
  <c r="D6323" i="26"/>
  <c r="D2099" i="26"/>
  <c r="D1566" i="26"/>
  <c r="D3332" i="26"/>
  <c r="D4748" i="26"/>
  <c r="D6171" i="26"/>
  <c r="D6102" i="26"/>
  <c r="D7507" i="26"/>
  <c r="D1505" i="26"/>
  <c r="D3742" i="26"/>
  <c r="D260" i="26"/>
  <c r="D8420" i="26"/>
  <c r="D2198" i="26"/>
  <c r="D1623" i="26"/>
  <c r="D4000" i="26"/>
  <c r="D2728" i="26"/>
  <c r="D5752" i="26"/>
  <c r="D1639" i="26"/>
  <c r="D1972" i="26"/>
  <c r="D3732" i="26"/>
  <c r="D618" i="26"/>
  <c r="D7648" i="26"/>
  <c r="D8041" i="26"/>
  <c r="D2125" i="26"/>
  <c r="D6896" i="26"/>
  <c r="D3094" i="26"/>
  <c r="D3476" i="26"/>
  <c r="D8079" i="26"/>
  <c r="D3399" i="26"/>
  <c r="D3590" i="26"/>
  <c r="D6217" i="26"/>
  <c r="D1634" i="26"/>
  <c r="D6871" i="26"/>
  <c r="D6201" i="26"/>
  <c r="D8027" i="26"/>
  <c r="D7458" i="26"/>
  <c r="D2868" i="26"/>
  <c r="D301" i="26"/>
  <c r="D1909" i="26"/>
  <c r="D7678" i="26"/>
  <c r="D692" i="26"/>
  <c r="D5546" i="26"/>
  <c r="D188" i="26"/>
  <c r="D7258" i="26"/>
  <c r="D7913" i="26"/>
  <c r="D6892" i="26"/>
  <c r="D3617" i="26"/>
  <c r="D6254" i="26"/>
  <c r="D1287" i="26"/>
  <c r="D3874" i="26"/>
  <c r="D6185" i="26"/>
  <c r="D2368" i="26"/>
  <c r="D7746" i="26"/>
  <c r="D194" i="26"/>
  <c r="D7706" i="26"/>
  <c r="D6487" i="26"/>
  <c r="D1045" i="26"/>
  <c r="D16" i="26"/>
  <c r="D186" i="26"/>
  <c r="D6547" i="26"/>
  <c r="D4853" i="26"/>
  <c r="D8036" i="26"/>
  <c r="D7849" i="26"/>
  <c r="D5114" i="26"/>
  <c r="D256" i="26"/>
  <c r="D198" i="26"/>
  <c r="D318" i="26"/>
  <c r="D8244" i="26"/>
  <c r="D203" i="26"/>
  <c r="D2558" i="26"/>
  <c r="D1605" i="26"/>
  <c r="D118" i="26"/>
  <c r="D31" i="26"/>
  <c r="D2976" i="26"/>
  <c r="D3012" i="26"/>
  <c r="D2408" i="26"/>
  <c r="D2605" i="26"/>
  <c r="D1193" i="26"/>
  <c r="D2116" i="26"/>
  <c r="D4719" i="26"/>
  <c r="D3491" i="26"/>
  <c r="D6569" i="26"/>
  <c r="D237" i="26"/>
  <c r="D558" i="26"/>
  <c r="D1189" i="26"/>
  <c r="D3688" i="26"/>
  <c r="D8406" i="26"/>
  <c r="D5407" i="26"/>
  <c r="D5168" i="26"/>
  <c r="D1588" i="26"/>
  <c r="D2990" i="26"/>
  <c r="D5469" i="26"/>
  <c r="D2989" i="26"/>
  <c r="D7522" i="26"/>
  <c r="D3298" i="26"/>
  <c r="D5861" i="26"/>
  <c r="D4944" i="26"/>
  <c r="D5028" i="26"/>
  <c r="D3025" i="26"/>
  <c r="D1504" i="26"/>
  <c r="D4961" i="26"/>
  <c r="D619" i="26"/>
  <c r="D2210" i="26"/>
  <c r="D4982" i="26"/>
  <c r="D2873" i="26"/>
  <c r="D2664" i="26"/>
  <c r="D3021" i="26"/>
  <c r="D7728" i="26"/>
  <c r="D49" i="26"/>
  <c r="D211" i="26"/>
  <c r="D1852" i="26"/>
  <c r="D7732" i="26"/>
  <c r="D3820" i="26"/>
  <c r="D759" i="26"/>
  <c r="D703" i="26"/>
  <c r="D2122" i="26"/>
  <c r="D2621" i="26"/>
  <c r="D2271" i="26"/>
  <c r="D2209" i="26"/>
  <c r="D2670" i="26"/>
  <c r="D3843" i="26"/>
  <c r="D3168" i="26"/>
  <c r="D7107" i="26"/>
  <c r="D5402" i="26"/>
  <c r="D2101" i="26"/>
  <c r="D7296" i="26"/>
  <c r="D1167" i="26"/>
  <c r="D1248" i="26"/>
  <c r="D3353" i="26"/>
  <c r="D2465" i="26"/>
  <c r="D3478" i="26"/>
  <c r="D3099" i="26"/>
  <c r="D7566" i="26"/>
  <c r="D7376" i="26"/>
  <c r="D6338" i="26"/>
  <c r="D6844" i="26"/>
  <c r="D6780" i="26"/>
  <c r="D4555" i="26"/>
  <c r="D7405" i="26"/>
  <c r="D71" i="26"/>
  <c r="D3605" i="26"/>
  <c r="D3845" i="26"/>
  <c r="D2339" i="26"/>
  <c r="D5733" i="26"/>
  <c r="D449" i="26"/>
  <c r="D677" i="26"/>
  <c r="D8313" i="26"/>
  <c r="D6288" i="26"/>
  <c r="D7712" i="26"/>
  <c r="D8348" i="26"/>
  <c r="D3813" i="26"/>
  <c r="D7358" i="26"/>
  <c r="D1575" i="26"/>
  <c r="D4644" i="26"/>
  <c r="D947" i="26"/>
  <c r="D3000" i="26"/>
  <c r="D1394" i="26"/>
  <c r="D6557" i="26"/>
  <c r="D8142" i="26"/>
  <c r="D2482" i="26"/>
  <c r="D7455" i="26"/>
  <c r="D2553" i="26"/>
  <c r="D424" i="26"/>
  <c r="D3431" i="26"/>
  <c r="D3631" i="26"/>
  <c r="D5941" i="26"/>
  <c r="D408" i="26"/>
  <c r="D65" i="26"/>
  <c r="D365" i="26"/>
  <c r="D3681" i="26"/>
  <c r="D5450" i="26"/>
  <c r="D7497" i="26"/>
  <c r="D4995" i="26"/>
  <c r="D1904" i="26"/>
  <c r="D5700" i="26"/>
  <c r="D8176" i="26"/>
  <c r="D403" i="26"/>
  <c r="D1250" i="26"/>
  <c r="D6258" i="26"/>
  <c r="D559" i="26"/>
  <c r="D1641" i="26"/>
  <c r="D2343" i="26"/>
  <c r="D704" i="26"/>
  <c r="D6429" i="26"/>
  <c r="D75" i="26"/>
  <c r="D2644" i="26"/>
  <c r="D6974" i="26"/>
  <c r="D5451" i="26"/>
  <c r="D396" i="26"/>
  <c r="D6967" i="26"/>
  <c r="D7116" i="26"/>
  <c r="D2779" i="26"/>
  <c r="D7667" i="26"/>
  <c r="D815" i="26"/>
  <c r="D6278" i="26"/>
  <c r="D781" i="26"/>
  <c r="D4820" i="26"/>
  <c r="D6853" i="26"/>
  <c r="D7439" i="26"/>
  <c r="D3504" i="26"/>
  <c r="D3124" i="26"/>
  <c r="D2040" i="26"/>
  <c r="D7805" i="26"/>
  <c r="D3967" i="26"/>
  <c r="D297" i="26"/>
  <c r="D1726" i="26"/>
  <c r="D2869" i="26"/>
  <c r="D1212" i="26"/>
  <c r="D6211" i="26"/>
  <c r="D6911" i="26"/>
  <c r="D7222" i="26"/>
  <c r="D5864" i="26"/>
  <c r="D3488" i="26"/>
  <c r="D1857" i="26"/>
  <c r="D3851" i="26"/>
  <c r="D191" i="26"/>
  <c r="D2599" i="26"/>
  <c r="D3015" i="26"/>
  <c r="D8257" i="26"/>
  <c r="D8107" i="26"/>
  <c r="D5648" i="26"/>
  <c r="D8136" i="26"/>
  <c r="D4566" i="26"/>
  <c r="D7827" i="26"/>
  <c r="D490" i="26"/>
  <c r="D22" i="26"/>
  <c r="D4838" i="26"/>
  <c r="D1365" i="26"/>
  <c r="D119" i="26"/>
  <c r="D958" i="26"/>
  <c r="D4014" i="26"/>
  <c r="D970" i="26"/>
  <c r="D1813" i="26"/>
  <c r="D3517" i="26"/>
  <c r="D6556" i="26"/>
  <c r="D2887" i="26"/>
  <c r="D1607" i="26"/>
  <c r="D2133" i="26"/>
  <c r="D8074" i="26"/>
  <c r="D3063" i="26"/>
  <c r="D7964" i="26"/>
  <c r="D2394" i="26"/>
  <c r="D3882" i="26"/>
  <c r="D202" i="26"/>
  <c r="D6765" i="26"/>
  <c r="D5699" i="26"/>
  <c r="D1013" i="26"/>
  <c r="D7868" i="26"/>
  <c r="D8422" i="26"/>
  <c r="D11" i="26"/>
  <c r="D1995" i="26"/>
  <c r="D1412" i="26"/>
  <c r="D2146" i="26"/>
  <c r="D6905" i="26"/>
  <c r="D4951" i="26"/>
  <c r="D1885" i="26"/>
  <c r="D8351" i="26"/>
  <c r="D393" i="26"/>
  <c r="D946" i="26"/>
  <c r="D1313" i="26"/>
  <c r="D6820" i="26"/>
  <c r="D5174" i="26"/>
  <c r="D43" i="26"/>
  <c r="D3248" i="26"/>
  <c r="D920" i="26"/>
  <c r="D7965" i="26"/>
  <c r="D8070" i="26"/>
  <c r="D489" i="26"/>
  <c r="D7881" i="26"/>
  <c r="D4694" i="26"/>
  <c r="D2882" i="26"/>
  <c r="D1265" i="26"/>
  <c r="D702" i="26"/>
  <c r="D8437" i="26"/>
  <c r="D233" i="26"/>
  <c r="D7798" i="26"/>
  <c r="D7707" i="26"/>
  <c r="D8283" i="26"/>
  <c r="D8368" i="26"/>
  <c r="D1626" i="26"/>
  <c r="D8427" i="26"/>
  <c r="D8306" i="26"/>
  <c r="D8363" i="26"/>
  <c r="D8410" i="26"/>
  <c r="D4991" i="26"/>
  <c r="D7720" i="26"/>
  <c r="D574" i="26"/>
  <c r="D7495" i="26"/>
  <c r="D8430" i="26"/>
  <c r="D3317" i="26"/>
  <c r="D7863" i="26"/>
  <c r="D5222" i="26"/>
  <c r="D8170" i="26"/>
  <c r="D3625" i="26"/>
  <c r="D7142" i="26"/>
  <c r="D8085" i="26"/>
  <c r="D4015" i="26"/>
  <c r="D4811" i="26"/>
  <c r="D5706" i="26"/>
  <c r="D2982" i="26"/>
  <c r="D3280" i="26"/>
  <c r="D7476" i="26"/>
  <c r="D7603" i="26"/>
  <c r="D7454" i="26"/>
  <c r="D34" i="26"/>
  <c r="D2419" i="26"/>
  <c r="D8353" i="26"/>
  <c r="D8203" i="26"/>
  <c r="D5910" i="26"/>
  <c r="D173" i="26"/>
  <c r="D7787" i="26"/>
  <c r="D7216" i="26"/>
  <c r="D5948" i="26"/>
  <c r="D2052" i="26"/>
  <c r="D7656" i="26"/>
  <c r="D6846" i="26"/>
  <c r="D6164" i="26"/>
  <c r="D4674" i="26"/>
  <c r="D6410" i="26"/>
  <c r="D1384" i="26"/>
  <c r="D4767" i="26"/>
  <c r="D4577" i="26"/>
  <c r="D1406" i="26"/>
  <c r="D317" i="26"/>
  <c r="D6160" i="26"/>
  <c r="D5242" i="26"/>
  <c r="D7557" i="26"/>
  <c r="D6373" i="26"/>
  <c r="D334" i="26"/>
  <c r="D5027" i="26"/>
  <c r="D2875" i="26"/>
  <c r="D479" i="26"/>
  <c r="D2725" i="26"/>
  <c r="D5245" i="26"/>
  <c r="D4924" i="26"/>
  <c r="D3950" i="26"/>
  <c r="D6790" i="26"/>
  <c r="D1258" i="26"/>
  <c r="D7628" i="26"/>
  <c r="D915" i="26"/>
  <c r="D5920" i="26"/>
  <c r="D1668" i="26"/>
  <c r="D148" i="26"/>
  <c r="D2245" i="26"/>
  <c r="D5223" i="26"/>
  <c r="D5396" i="26"/>
  <c r="D7505" i="26"/>
  <c r="D6944" i="26"/>
  <c r="D152" i="26"/>
  <c r="D6774" i="26"/>
  <c r="D4883" i="26"/>
  <c r="D6988" i="26"/>
  <c r="D5460" i="26"/>
  <c r="D2027" i="26"/>
  <c r="D6638" i="26"/>
  <c r="D1378" i="26"/>
  <c r="D6082" i="26"/>
  <c r="D6935" i="26"/>
  <c r="D4774" i="26"/>
  <c r="D6390" i="26"/>
  <c r="D2698" i="26"/>
  <c r="D2713" i="26"/>
  <c r="D7055" i="26"/>
  <c r="D5667" i="26"/>
  <c r="D1812" i="26"/>
  <c r="D6442" i="26"/>
  <c r="D6736" i="26"/>
  <c r="D2105" i="26"/>
  <c r="D4657" i="26"/>
  <c r="D6640" i="26"/>
  <c r="D6517" i="26"/>
  <c r="D768" i="26"/>
  <c r="D4936" i="26"/>
  <c r="D13" i="26"/>
  <c r="D14" i="26"/>
  <c r="D8173" i="26"/>
  <c r="D3083" i="26"/>
  <c r="D3022" i="26"/>
  <c r="D7922" i="26"/>
  <c r="D6883" i="26"/>
  <c r="D35" i="26"/>
  <c r="D5737" i="26"/>
  <c r="D5512" i="26"/>
  <c r="D291" i="26"/>
  <c r="D600" i="26"/>
  <c r="D7802" i="26"/>
  <c r="D975" i="26"/>
  <c r="D6796" i="26"/>
  <c r="D7175" i="26"/>
  <c r="D207" i="26"/>
  <c r="D6832" i="26"/>
  <c r="D7023" i="26"/>
  <c r="D7908" i="26"/>
  <c r="D2372" i="26"/>
  <c r="D8278" i="26"/>
  <c r="D1353" i="26"/>
  <c r="D7999" i="26"/>
  <c r="D143" i="26"/>
  <c r="D1609" i="26"/>
  <c r="D4769" i="26"/>
  <c r="D8195" i="26"/>
  <c r="D5558" i="26"/>
  <c r="D2303" i="26"/>
  <c r="D8146" i="26"/>
  <c r="D44" i="26"/>
  <c r="D3220" i="26"/>
  <c r="D1106" i="26"/>
  <c r="D115" i="26"/>
  <c r="D7523" i="26"/>
  <c r="D7829" i="26"/>
  <c r="D1539" i="26"/>
  <c r="D6769" i="26"/>
  <c r="D7781" i="26"/>
  <c r="D59" i="26"/>
  <c r="D5149" i="26"/>
  <c r="D872" i="26"/>
  <c r="D8038" i="26"/>
  <c r="D8411" i="26"/>
  <c r="D1225" i="26"/>
  <c r="D5153" i="26"/>
  <c r="D3503" i="26"/>
  <c r="D5723" i="26"/>
  <c r="D4617" i="26"/>
  <c r="D6624" i="26"/>
  <c r="D263" i="26"/>
  <c r="D8030" i="26"/>
  <c r="D5953" i="26"/>
  <c r="D8228" i="26"/>
  <c r="D2726" i="26"/>
  <c r="D8089" i="26"/>
  <c r="D1959" i="26"/>
  <c r="D7619" i="26"/>
  <c r="D8312" i="26"/>
  <c r="D1636" i="26"/>
  <c r="D8112" i="26"/>
  <c r="D7714" i="26"/>
  <c r="D4984" i="26"/>
  <c r="D2326" i="26"/>
  <c r="D7902" i="26"/>
  <c r="D8051" i="26"/>
  <c r="D6241" i="26"/>
  <c r="D267" i="26"/>
  <c r="D2551" i="26"/>
  <c r="D1976" i="26"/>
  <c r="D753" i="26"/>
  <c r="D7446" i="26"/>
  <c r="D2849" i="26"/>
  <c r="D7850" i="26"/>
  <c r="D7652" i="26"/>
  <c r="D1784" i="26"/>
  <c r="D5765" i="26"/>
  <c r="D7370" i="26"/>
  <c r="D779" i="26"/>
  <c r="D6977" i="26"/>
  <c r="D944" i="26"/>
  <c r="D3457" i="26"/>
  <c r="D2961" i="26"/>
  <c r="D3670" i="26"/>
  <c r="D4790" i="26"/>
  <c r="D927" i="26"/>
  <c r="D7217" i="26"/>
  <c r="D4890" i="26"/>
  <c r="D7780" i="26"/>
  <c r="D6899" i="26"/>
  <c r="D5898" i="26"/>
  <c r="D5924" i="26"/>
  <c r="D1088" i="26"/>
  <c r="D6942" i="26"/>
  <c r="D4658" i="26"/>
  <c r="D7030" i="26"/>
  <c r="D5533" i="26"/>
  <c r="D2458" i="26"/>
  <c r="D6471" i="26"/>
  <c r="D5481" i="26"/>
  <c r="D7115" i="26"/>
  <c r="D5378" i="26"/>
  <c r="D5256" i="26"/>
  <c r="D539" i="26"/>
  <c r="D7150" i="26"/>
  <c r="D2258" i="26"/>
  <c r="D8344" i="26"/>
  <c r="D129" i="26"/>
  <c r="D2820" i="26"/>
  <c r="D721" i="26"/>
  <c r="D8394" i="26"/>
  <c r="D1558" i="26"/>
  <c r="D7506" i="26"/>
  <c r="D4819" i="26"/>
  <c r="D3031" i="26"/>
  <c r="D7679" i="26"/>
  <c r="D8082" i="26"/>
  <c r="D8114" i="26"/>
  <c r="D2548" i="26"/>
  <c r="D7760" i="26"/>
  <c r="D5371" i="26"/>
  <c r="D7534" i="26"/>
  <c r="D5622" i="26"/>
  <c r="D7834" i="26"/>
  <c r="D6365" i="26"/>
  <c r="D5351" i="26"/>
  <c r="D1249" i="26"/>
  <c r="D5280" i="26"/>
  <c r="D140" i="26"/>
  <c r="D5985" i="26"/>
  <c r="D2602" i="26"/>
  <c r="D351" i="26"/>
  <c r="D1139" i="26"/>
  <c r="D7173" i="26"/>
  <c r="D5199" i="26"/>
  <c r="D1322" i="26"/>
  <c r="D5636" i="26"/>
  <c r="D68" i="26"/>
  <c r="D48" i="26"/>
  <c r="D3441" i="26"/>
  <c r="D6868" i="26"/>
  <c r="D2528" i="26"/>
  <c r="D7242" i="26"/>
  <c r="D7447" i="26"/>
  <c r="D6463" i="26"/>
  <c r="D3565" i="26"/>
  <c r="D2305" i="26"/>
  <c r="D3673" i="26"/>
  <c r="D6181" i="26"/>
  <c r="D6695" i="26"/>
  <c r="D1951" i="26"/>
  <c r="D3526" i="26"/>
  <c r="D8054" i="26"/>
  <c r="D3652" i="26"/>
  <c r="D7475" i="26"/>
  <c r="D124" i="26"/>
  <c r="D1965" i="26"/>
  <c r="D3952" i="26"/>
  <c r="D7584" i="26"/>
  <c r="D580" i="26"/>
  <c r="D2813" i="26"/>
  <c r="D1107" i="26"/>
  <c r="D928" i="26"/>
  <c r="D3082" i="26"/>
  <c r="D3243" i="26"/>
  <c r="D2895" i="26"/>
  <c r="D2424" i="26"/>
  <c r="D304" i="26"/>
  <c r="D5304" i="26"/>
  <c r="D2264" i="26"/>
  <c r="D8442" i="26"/>
  <c r="D1292" i="26"/>
  <c r="D2023" i="26"/>
  <c r="D7331" i="26"/>
  <c r="D5607" i="26"/>
  <c r="D3680" i="26"/>
  <c r="D627" i="26"/>
  <c r="D3160" i="26"/>
  <c r="D2920" i="26"/>
  <c r="D5294" i="26"/>
  <c r="D6230" i="26"/>
  <c r="D7465" i="26"/>
  <c r="D4959" i="26"/>
  <c r="D4993" i="26"/>
  <c r="D5903" i="26"/>
  <c r="D5732" i="26"/>
  <c r="D4910" i="26"/>
  <c r="D3953" i="26"/>
  <c r="D1957" i="26"/>
  <c r="D2385" i="26"/>
  <c r="D7602" i="26"/>
  <c r="D2087" i="26"/>
  <c r="D1834" i="26"/>
  <c r="D1165" i="26"/>
  <c r="D1192" i="26"/>
  <c r="D941" i="26"/>
  <c r="D6507" i="26"/>
  <c r="D7537" i="26"/>
  <c r="D3409" i="26"/>
  <c r="D2481" i="26"/>
  <c r="D2011" i="26"/>
  <c r="D6563" i="26"/>
  <c r="D5830" i="26"/>
  <c r="D7087" i="26"/>
  <c r="D4619" i="26"/>
  <c r="D2124" i="26"/>
  <c r="D5204" i="26"/>
  <c r="D3359" i="26"/>
  <c r="D508" i="26"/>
  <c r="D3946" i="26"/>
  <c r="D1884" i="26"/>
  <c r="D622" i="26"/>
  <c r="D3092" i="26"/>
  <c r="D7758" i="26"/>
  <c r="D4712" i="26"/>
  <c r="D7956" i="26"/>
  <c r="D7923" i="26"/>
  <c r="D3812" i="26"/>
  <c r="D1590" i="26"/>
  <c r="D7623" i="26"/>
  <c r="D1966" i="26"/>
  <c r="D7695" i="26"/>
  <c r="D5841" i="26"/>
  <c r="D5129" i="26"/>
  <c r="D5743" i="26"/>
  <c r="D3736" i="26"/>
  <c r="D5160" i="26"/>
  <c r="D1170" i="26"/>
  <c r="D4724" i="26"/>
  <c r="D1682" i="26"/>
  <c r="D6526" i="26"/>
  <c r="D7848" i="26"/>
  <c r="D8134" i="26"/>
  <c r="D3759" i="26"/>
  <c r="D2817" i="26"/>
  <c r="D1762" i="26"/>
  <c r="D4857" i="26"/>
  <c r="D219" i="26"/>
  <c r="D3772" i="26"/>
  <c r="D2537" i="26"/>
  <c r="D2479" i="26"/>
  <c r="D544" i="26"/>
  <c r="D1704" i="26"/>
  <c r="D7694" i="26"/>
  <c r="D4016" i="26"/>
  <c r="D4585" i="26"/>
  <c r="D7185" i="26"/>
  <c r="D7592" i="26"/>
  <c r="D7718" i="26"/>
  <c r="D2839" i="26"/>
  <c r="D3571" i="26"/>
  <c r="D3405" i="26"/>
  <c r="D7682" i="26"/>
  <c r="D1320" i="26"/>
  <c r="D8432" i="26"/>
  <c r="D6811" i="26"/>
  <c r="D7705" i="26"/>
  <c r="D6898" i="26"/>
  <c r="D5593" i="26"/>
  <c r="D1223" i="26"/>
  <c r="D5489" i="26"/>
  <c r="D7830" i="26"/>
  <c r="D7691" i="26"/>
  <c r="D3675" i="26"/>
  <c r="D8009" i="26"/>
  <c r="D5770" i="26"/>
  <c r="D3404" i="26"/>
  <c r="D7793" i="26"/>
  <c r="D7275" i="26"/>
  <c r="D1969" i="26"/>
  <c r="D6835" i="26"/>
  <c r="D7668" i="26"/>
  <c r="D5386" i="26"/>
  <c r="D1072" i="26"/>
  <c r="D2263" i="26"/>
  <c r="D1819" i="26"/>
  <c r="D6753" i="26"/>
  <c r="D4967" i="26"/>
  <c r="D857" i="26"/>
  <c r="D5781" i="26"/>
  <c r="D3066" i="26"/>
  <c r="D3348" i="26"/>
  <c r="D2267" i="26"/>
  <c r="D5287" i="26"/>
  <c r="D8080" i="26"/>
  <c r="D5193" i="26"/>
  <c r="D413" i="26"/>
  <c r="D1067" i="26"/>
  <c r="D2586" i="26"/>
  <c r="D3975" i="26"/>
  <c r="D5314" i="26"/>
  <c r="D7632" i="26"/>
  <c r="D2514" i="26"/>
  <c r="D2152" i="26"/>
  <c r="D5882" i="26"/>
  <c r="D6721" i="26"/>
  <c r="D5814" i="26"/>
  <c r="D6595" i="26"/>
  <c r="D3522" i="26"/>
  <c r="D6280" i="26"/>
  <c r="D4821" i="26"/>
  <c r="D611" i="26"/>
  <c r="D3833" i="26"/>
  <c r="D5010" i="26"/>
  <c r="D3999" i="26"/>
  <c r="D1532" i="26"/>
  <c r="D3530" i="26"/>
  <c r="D3662" i="26"/>
  <c r="D7263" i="26"/>
  <c r="D1369" i="26"/>
  <c r="D8069" i="26"/>
  <c r="D5845" i="26"/>
  <c r="D5409" i="26"/>
  <c r="D7509" i="26"/>
  <c r="D2973" i="26"/>
  <c r="D2629" i="26"/>
  <c r="D701" i="26"/>
  <c r="D7038" i="26"/>
  <c r="D5769" i="26"/>
  <c r="D2554" i="26"/>
  <c r="D5883" i="26"/>
  <c r="D1411" i="26"/>
  <c r="D7555" i="26"/>
  <c r="D7068" i="26"/>
  <c r="D8066" i="26"/>
  <c r="D8284" i="26"/>
  <c r="D3572" i="26"/>
  <c r="D3363" i="26"/>
  <c r="D3792" i="26"/>
  <c r="D6219" i="26"/>
  <c r="D1671" i="26"/>
  <c r="D5881" i="26"/>
  <c r="D5660" i="26"/>
  <c r="D3773" i="26"/>
  <c r="D5405" i="26"/>
  <c r="D4595" i="26"/>
  <c r="D2070" i="26"/>
  <c r="D795" i="26"/>
  <c r="D638" i="26"/>
  <c r="D5353" i="26"/>
  <c r="D4752" i="26"/>
  <c r="D1897" i="26"/>
  <c r="D7157" i="26"/>
  <c r="D6947" i="26"/>
  <c r="D5305" i="26"/>
  <c r="D2951" i="26"/>
  <c r="D1703" i="26"/>
  <c r="D8326" i="26"/>
  <c r="D3167" i="26"/>
  <c r="D560" i="26"/>
  <c r="D7559" i="26"/>
  <c r="D7761" i="26"/>
  <c r="D2062" i="26"/>
  <c r="D3963" i="26"/>
  <c r="D8035" i="26"/>
  <c r="D7131" i="26"/>
  <c r="D5695" i="26"/>
  <c r="D7316" i="26"/>
  <c r="D942" i="26"/>
  <c r="D5775" i="26"/>
  <c r="D3723" i="26"/>
  <c r="D3646" i="26"/>
  <c r="D5588" i="26"/>
  <c r="D6289" i="26"/>
  <c r="D2544" i="26"/>
  <c r="D1608" i="26"/>
  <c r="D3284" i="26"/>
  <c r="D5767" i="26"/>
  <c r="D5575" i="26"/>
  <c r="D5336" i="26"/>
  <c r="D3239" i="26"/>
  <c r="D4720" i="26"/>
  <c r="D5209" i="26"/>
  <c r="D5638" i="26"/>
  <c r="D8179" i="26"/>
  <c r="D5023" i="26"/>
  <c r="D2952" i="26"/>
  <c r="D2962" i="26"/>
  <c r="D6428" i="26"/>
  <c r="D6605" i="26"/>
  <c r="D3238" i="26"/>
  <c r="D1733" i="26"/>
  <c r="D673" i="26"/>
  <c r="D2386" i="26"/>
  <c r="D634" i="26"/>
  <c r="D6307" i="26"/>
  <c r="D5001" i="26"/>
  <c r="D3369" i="26"/>
  <c r="D7121" i="26"/>
  <c r="D2256" i="26"/>
  <c r="D6478" i="26"/>
  <c r="D2689" i="26"/>
  <c r="D6191" i="26"/>
  <c r="D7935" i="26"/>
  <c r="D4863" i="26"/>
  <c r="D3666" i="26"/>
  <c r="D3830" i="26"/>
  <c r="D811" i="26"/>
  <c r="D6023" i="26"/>
  <c r="D5592" i="26"/>
  <c r="D3499" i="26"/>
  <c r="D6586" i="26"/>
  <c r="D8183" i="26"/>
  <c r="D3716" i="26"/>
  <c r="D5527" i="26"/>
  <c r="D3862" i="26"/>
  <c r="D799" i="26"/>
  <c r="D3336" i="26"/>
  <c r="D6647" i="26"/>
  <c r="D6331" i="26"/>
  <c r="D3846" i="26"/>
  <c r="D5281" i="26"/>
  <c r="D6353" i="26"/>
  <c r="D4882" i="26"/>
  <c r="D2193" i="26"/>
  <c r="D2818" i="26"/>
  <c r="D6639" i="26"/>
  <c r="D5618" i="26"/>
  <c r="D3102" i="26"/>
  <c r="D8198" i="26"/>
  <c r="D860" i="26"/>
  <c r="D7363" i="26"/>
  <c r="D6485" i="26"/>
  <c r="D2692" i="26"/>
  <c r="D5709" i="26"/>
  <c r="D4855" i="26"/>
  <c r="D5675" i="26"/>
  <c r="D7821" i="26"/>
  <c r="D5822" i="26"/>
  <c r="D2696" i="26"/>
  <c r="D4781" i="26"/>
  <c r="D5852" i="26"/>
  <c r="D3677" i="26"/>
  <c r="D7305" i="26"/>
  <c r="D6066" i="26"/>
  <c r="D3213" i="26"/>
  <c r="D3556" i="26"/>
  <c r="D5895" i="26"/>
  <c r="D2690" i="26"/>
  <c r="D3371" i="26"/>
  <c r="D3486" i="26"/>
  <c r="D5798" i="26"/>
  <c r="D6235" i="26"/>
  <c r="D724" i="26"/>
  <c r="D6732" i="26"/>
  <c r="D843" i="26"/>
  <c r="D5800" i="26"/>
  <c r="D5080" i="26"/>
  <c r="D3244" i="26"/>
  <c r="D3623" i="26"/>
  <c r="D5106" i="26"/>
  <c r="D3136" i="26"/>
  <c r="D711" i="26"/>
  <c r="D3810" i="26"/>
  <c r="D3038" i="26"/>
  <c r="D3885" i="26"/>
  <c r="D6206" i="26"/>
  <c r="D5654" i="26"/>
  <c r="D4824" i="26"/>
  <c r="D1401" i="26"/>
  <c r="D2308" i="26"/>
  <c r="D6303" i="26"/>
  <c r="D4978" i="26"/>
  <c r="D2361" i="26"/>
  <c r="D6310" i="26"/>
  <c r="D7264" i="26"/>
  <c r="D5192" i="26"/>
  <c r="D6304" i="26"/>
  <c r="D5878" i="26"/>
  <c r="D4729" i="26"/>
  <c r="D5293" i="26"/>
  <c r="D2560" i="26"/>
  <c r="D3611" i="26"/>
  <c r="D3626" i="26"/>
  <c r="D1602" i="26"/>
  <c r="D2378" i="26"/>
  <c r="D6366" i="26"/>
  <c r="D5796" i="26"/>
  <c r="D6015" i="26"/>
  <c r="D7994" i="26"/>
  <c r="D3383" i="26"/>
  <c r="D7646" i="26"/>
  <c r="D7279" i="26"/>
  <c r="D755" i="26"/>
  <c r="D948" i="26"/>
  <c r="D5440" i="26"/>
  <c r="D1472" i="26"/>
  <c r="D6861" i="26"/>
  <c r="D2007" i="26"/>
  <c r="D1243" i="26"/>
  <c r="D5374" i="26"/>
  <c r="D2138" i="26"/>
  <c r="D6596" i="26"/>
  <c r="D5909" i="26"/>
  <c r="D6456" i="26"/>
  <c r="D3750" i="26"/>
  <c r="D6068" i="26"/>
  <c r="D980" i="26"/>
  <c r="D2447" i="26"/>
  <c r="D2434" i="26"/>
  <c r="D6900" i="26"/>
  <c r="D5176" i="26"/>
  <c r="D3801" i="26"/>
  <c r="D3513" i="26"/>
  <c r="D4587" i="26"/>
  <c r="D1764" i="26"/>
  <c r="D683" i="26"/>
  <c r="D3991" i="26"/>
  <c r="D5731" i="26"/>
  <c r="D6554" i="26"/>
  <c r="D2932" i="26"/>
  <c r="D5746" i="26"/>
  <c r="D5145" i="26"/>
  <c r="D4879" i="26"/>
  <c r="D7063" i="26"/>
  <c r="D406" i="26"/>
  <c r="D2865" i="26"/>
  <c r="D5444" i="26"/>
  <c r="D624" i="26"/>
  <c r="D3520" i="26"/>
  <c r="D742" i="26"/>
  <c r="D3939" i="26"/>
  <c r="D5680" i="26"/>
  <c r="D6188" i="26"/>
  <c r="D6415" i="26"/>
  <c r="D2317" i="26"/>
  <c r="D6890" i="26"/>
  <c r="D621" i="26"/>
  <c r="D5251" i="26"/>
  <c r="D3090" i="26"/>
  <c r="D5702" i="26"/>
  <c r="D6268" i="26"/>
  <c r="D2452" i="26"/>
  <c r="D1863" i="26"/>
  <c r="D4763" i="26"/>
  <c r="D6602" i="26"/>
  <c r="D6281" i="26"/>
  <c r="D5960" i="26"/>
  <c r="D653" i="26"/>
  <c r="D3695" i="26"/>
  <c r="D6522" i="26"/>
  <c r="D8402" i="26"/>
  <c r="D7744" i="26"/>
  <c r="D4017" i="26"/>
  <c r="D6295" i="26"/>
  <c r="D2647" i="26"/>
  <c r="D6999" i="26"/>
  <c r="D6488" i="26"/>
  <c r="D3257" i="26"/>
  <c r="D4884" i="26"/>
  <c r="D3902" i="26"/>
  <c r="D7413" i="26"/>
  <c r="D3656" i="26"/>
  <c r="D6722" i="26"/>
  <c r="D4679" i="26"/>
  <c r="D2643" i="26"/>
  <c r="D4638" i="26"/>
  <c r="D2633" i="26"/>
  <c r="D3397" i="26"/>
  <c r="D3097" i="26"/>
  <c r="D6708" i="26"/>
  <c r="D5098" i="26"/>
  <c r="D2727" i="26"/>
  <c r="D1431" i="26"/>
  <c r="D1376" i="26"/>
  <c r="D4584" i="26"/>
  <c r="D2316" i="26"/>
  <c r="D2412" i="26"/>
  <c r="D5617" i="26"/>
  <c r="D5265" i="26"/>
  <c r="D5509" i="26"/>
  <c r="D6570" i="26"/>
  <c r="D3968" i="26"/>
  <c r="D4753" i="26"/>
  <c r="D7078" i="26"/>
  <c r="D5943" i="26"/>
  <c r="D7113" i="26"/>
  <c r="D789" i="26"/>
  <c r="D5573" i="26"/>
  <c r="D1899" i="26"/>
  <c r="D5657" i="26"/>
  <c r="D3223" i="26"/>
  <c r="D6493" i="26"/>
  <c r="D7232" i="26"/>
  <c r="D2184" i="26"/>
  <c r="D3117" i="26"/>
  <c r="D5439" i="26"/>
  <c r="D7871" i="26"/>
  <c r="D4671" i="26"/>
  <c r="D3395" i="26"/>
  <c r="D3896" i="26"/>
  <c r="D6040" i="26"/>
  <c r="D4563" i="26"/>
  <c r="D3922" i="26"/>
  <c r="D2496" i="26"/>
  <c r="D2177" i="26"/>
  <c r="D494" i="26"/>
  <c r="D3784" i="26"/>
  <c r="D2136" i="26"/>
  <c r="D2324" i="26"/>
  <c r="D7341" i="26"/>
  <c r="D1108" i="26"/>
  <c r="D2318" i="26"/>
  <c r="D3687" i="26"/>
  <c r="D2867" i="26"/>
  <c r="D6111" i="26"/>
  <c r="D2270" i="26"/>
  <c r="D2620" i="26"/>
  <c r="D2956" i="26"/>
  <c r="D7958" i="26"/>
  <c r="D7186" i="26"/>
  <c r="D5982" i="26"/>
  <c r="D6685" i="26"/>
  <c r="D2885" i="26"/>
  <c r="D2577" i="26"/>
  <c r="D2397" i="26"/>
  <c r="D3456" i="26"/>
  <c r="D2944" i="26"/>
  <c r="D5585" i="26"/>
  <c r="D3764" i="26"/>
  <c r="D4698" i="26"/>
  <c r="D6229" i="26"/>
  <c r="D5805" i="26"/>
  <c r="D7299" i="26"/>
  <c r="D6645" i="26"/>
  <c r="D5307" i="26"/>
  <c r="D2154" i="26"/>
  <c r="D5993" i="26"/>
  <c r="D4592" i="26"/>
  <c r="D3053" i="26"/>
  <c r="D2631" i="26"/>
  <c r="D5285" i="26"/>
  <c r="D4693" i="26"/>
  <c r="D5520" i="26"/>
  <c r="D1922" i="26"/>
  <c r="D6203" i="26"/>
  <c r="D5262" i="26"/>
  <c r="D1027" i="26"/>
  <c r="D7596" i="26"/>
  <c r="D5180" i="26"/>
  <c r="D4646" i="26"/>
  <c r="D5823" i="26"/>
  <c r="D1984" i="26"/>
  <c r="D2879" i="26"/>
  <c r="D3858" i="26"/>
  <c r="D3582" i="26"/>
  <c r="D2547" i="26"/>
  <c r="D5963" i="26"/>
  <c r="D5496" i="26"/>
  <c r="D1343" i="26"/>
  <c r="D5030" i="26"/>
  <c r="D1091" i="26"/>
  <c r="D6612" i="26"/>
  <c r="D4802" i="26"/>
  <c r="D5911" i="26"/>
  <c r="D3287" i="26"/>
  <c r="D3600" i="26"/>
  <c r="D2992" i="26"/>
  <c r="D3194" i="26"/>
  <c r="D1998" i="26"/>
  <c r="D1466" i="26"/>
  <c r="D8415" i="26"/>
  <c r="D8113" i="26"/>
  <c r="D5687" i="26"/>
  <c r="D5426" i="26"/>
  <c r="D4560" i="26"/>
  <c r="D2323" i="26"/>
  <c r="D7891" i="26"/>
  <c r="D3105" i="26"/>
  <c r="D6691" i="26"/>
  <c r="D6971" i="26"/>
  <c r="D693" i="26"/>
  <c r="D6660" i="26"/>
  <c r="D6788" i="26"/>
  <c r="D6273" i="26"/>
  <c r="D2194" i="26"/>
  <c r="D1901" i="26"/>
  <c r="D1763" i="26"/>
  <c r="D6565" i="26"/>
  <c r="D1835" i="26"/>
  <c r="D4815" i="26"/>
  <c r="D5247" i="26"/>
  <c r="D1425" i="26"/>
  <c r="D5446" i="26"/>
  <c r="D4755" i="26"/>
  <c r="D3152" i="26"/>
  <c r="D823" i="26"/>
  <c r="D3320" i="26"/>
  <c r="D5749" i="26"/>
  <c r="D838" i="26"/>
  <c r="D2399" i="26"/>
  <c r="D6227" i="26"/>
  <c r="D836" i="26"/>
  <c r="D3706" i="26"/>
  <c r="D1940" i="26"/>
  <c r="D5609" i="26"/>
  <c r="D1628" i="26"/>
  <c r="D6692" i="26"/>
  <c r="D5698" i="26"/>
  <c r="D3702" i="26"/>
  <c r="D5904" i="26"/>
  <c r="D3621" i="26"/>
  <c r="D4895" i="26"/>
  <c r="D1498" i="26"/>
  <c r="D6931" i="26"/>
  <c r="D3519" i="26"/>
  <c r="D691" i="26"/>
  <c r="D7064" i="26"/>
  <c r="D3193" i="26"/>
  <c r="D675" i="26"/>
  <c r="D2645" i="26"/>
  <c r="D3446" i="26"/>
  <c r="D2084" i="26"/>
  <c r="D7812" i="26"/>
  <c r="D7304" i="26"/>
  <c r="D4661" i="26"/>
  <c r="D2416" i="26"/>
  <c r="D3250" i="26"/>
  <c r="D4684" i="26"/>
  <c r="D7974" i="26"/>
  <c r="D2129" i="26"/>
  <c r="D1828" i="26"/>
  <c r="D7660" i="26"/>
  <c r="D4969" i="26"/>
  <c r="D858" i="26"/>
  <c r="D3717" i="26"/>
  <c r="D8418" i="26"/>
  <c r="D8167" i="26"/>
  <c r="D3979" i="26"/>
  <c r="D6251" i="26"/>
  <c r="D177" i="26"/>
  <c r="D6158" i="26"/>
  <c r="D3442" i="26"/>
  <c r="D5373" i="26"/>
  <c r="D7752" i="26"/>
  <c r="D6190" i="26"/>
  <c r="D987" i="26"/>
  <c r="D6532" i="26"/>
  <c r="D8055" i="26"/>
  <c r="D6043" i="26"/>
  <c r="D1034" i="26"/>
  <c r="D5112" i="26"/>
  <c r="D5461" i="26"/>
  <c r="D5478" i="26"/>
  <c r="D2330" i="26"/>
  <c r="D6549" i="26"/>
  <c r="D1567" i="26"/>
  <c r="D7675" i="26"/>
  <c r="D5431" i="26"/>
  <c r="D1182" i="26"/>
  <c r="D6486" i="26"/>
  <c r="D1798" i="26"/>
  <c r="D1870" i="26"/>
  <c r="D2439" i="26"/>
  <c r="D1948" i="26"/>
  <c r="D7378" i="26"/>
  <c r="D2044" i="26"/>
  <c r="D5401" i="26"/>
  <c r="D7733" i="26"/>
  <c r="D5887" i="26"/>
  <c r="D2003" i="26"/>
  <c r="D3653" i="26"/>
  <c r="D6062" i="26"/>
  <c r="D2532" i="26"/>
  <c r="D6600" i="26"/>
  <c r="D5260" i="26"/>
  <c r="D2279" i="26"/>
  <c r="D7826" i="26"/>
  <c r="D6866" i="26"/>
  <c r="D5286" i="26"/>
  <c r="D4792" i="26"/>
  <c r="D153" i="26"/>
  <c r="D2407" i="26"/>
  <c r="D2449" i="26"/>
  <c r="D1925" i="26"/>
  <c r="D2987" i="26"/>
  <c r="D483" i="26"/>
  <c r="D1615" i="26"/>
  <c r="D5790" i="26"/>
  <c r="D6109" i="26"/>
  <c r="D4007" i="26"/>
  <c r="D6186" i="26"/>
  <c r="D5065" i="26"/>
  <c r="D3577" i="26"/>
  <c r="D3195" i="26"/>
  <c r="D6787" i="26"/>
  <c r="D1123" i="26"/>
  <c r="D4561" i="26"/>
  <c r="D6994" i="26"/>
  <c r="D4758" i="26"/>
  <c r="D4923" i="26"/>
  <c r="D802" i="26"/>
  <c r="D425" i="26"/>
  <c r="D7645" i="26"/>
  <c r="D7606" i="26"/>
  <c r="D2588" i="26"/>
  <c r="D5537" i="26"/>
  <c r="D5414" i="26"/>
  <c r="D2189" i="26"/>
  <c r="D6119" i="26"/>
  <c r="D3533" i="26"/>
  <c r="D800" i="26"/>
  <c r="D5330" i="26"/>
  <c r="D6042" i="26"/>
  <c r="D2213" i="26"/>
  <c r="D4805" i="26"/>
  <c r="D1946" i="26"/>
  <c r="D2543" i="26"/>
  <c r="D5455" i="26"/>
  <c r="D4591" i="26"/>
  <c r="D582" i="26"/>
  <c r="D1282" i="26"/>
  <c r="D6256" i="26"/>
  <c r="D6833" i="26"/>
  <c r="D1219" i="26"/>
  <c r="D4904" i="26"/>
  <c r="D1130" i="26"/>
  <c r="D2002" i="26"/>
  <c r="D6886" i="26"/>
  <c r="D4641" i="26"/>
  <c r="D8378" i="26"/>
  <c r="D819" i="26"/>
  <c r="D7365" i="26"/>
  <c r="D3139" i="26"/>
  <c r="D617" i="26"/>
  <c r="D1446" i="26"/>
  <c r="D3291" i="26"/>
  <c r="D2823" i="26"/>
  <c r="D2676" i="26"/>
  <c r="D7515" i="26"/>
  <c r="D7136" i="26"/>
  <c r="D3743" i="26"/>
  <c r="D3040" i="26"/>
  <c r="D3190" i="26"/>
  <c r="D2114" i="26"/>
  <c r="D3886" i="26"/>
  <c r="D2665" i="26"/>
  <c r="D7196" i="26"/>
  <c r="D56" i="26"/>
  <c r="D476" i="26"/>
  <c r="D2387" i="26"/>
  <c r="D3172" i="26"/>
  <c r="D1591" i="26"/>
  <c r="D1678" i="26"/>
  <c r="D5511" i="26"/>
  <c r="D5408" i="26"/>
  <c r="D3225" i="26"/>
  <c r="D6253" i="26"/>
  <c r="D5596" i="26"/>
  <c r="D2985" i="26"/>
  <c r="D2931" i="26"/>
  <c r="D1711" i="26"/>
  <c r="D7243" i="26"/>
  <c r="D7864" i="26"/>
  <c r="D2384" i="26"/>
  <c r="D1672" i="26"/>
  <c r="D1285" i="26"/>
  <c r="D8329" i="26"/>
  <c r="D3325" i="26"/>
  <c r="D4716" i="26"/>
  <c r="D5552" i="26"/>
  <c r="D6737" i="26"/>
  <c r="D4660" i="26"/>
  <c r="D1900" i="26"/>
  <c r="D6144" i="26"/>
  <c r="D2220" i="26"/>
  <c r="D1750" i="26"/>
  <c r="D5640" i="26"/>
  <c r="D4974" i="26"/>
  <c r="D805" i="26"/>
  <c r="D1333" i="26"/>
  <c r="D535" i="26"/>
  <c r="D5928" i="26"/>
  <c r="D5060" i="26"/>
  <c r="D1889" i="26"/>
  <c r="D8115" i="26"/>
  <c r="D1380" i="26"/>
  <c r="D6798" i="26"/>
  <c r="D5250" i="26"/>
  <c r="D470" i="26"/>
  <c r="D1234" i="26"/>
  <c r="D7895" i="26"/>
  <c r="D4580" i="26"/>
  <c r="D3046" i="26"/>
  <c r="D1338" i="26"/>
  <c r="D2132" i="26"/>
  <c r="D3497" i="26"/>
  <c r="D4810" i="26"/>
  <c r="D6668" i="26"/>
  <c r="D744" i="26"/>
  <c r="D1917" i="26"/>
  <c r="D3714" i="26"/>
  <c r="D3330" i="26"/>
  <c r="D2939" i="26"/>
  <c r="D1601" i="26"/>
  <c r="D206" i="26"/>
  <c r="D3187" i="26"/>
  <c r="D313" i="26"/>
  <c r="D5503" i="26"/>
  <c r="D2347" i="26"/>
  <c r="D7442" i="26"/>
  <c r="D7950" i="26"/>
  <c r="D4631" i="26"/>
  <c r="D3761" i="26"/>
  <c r="D2217" i="26"/>
  <c r="D2312" i="26"/>
  <c r="D918" i="26"/>
  <c r="D8186" i="26"/>
  <c r="D196" i="26"/>
  <c r="D104" i="26"/>
  <c r="D8211" i="26"/>
  <c r="D8293" i="26"/>
  <c r="D7987" i="26"/>
  <c r="D8006" i="26"/>
  <c r="D700" i="26"/>
  <c r="D1949" i="26"/>
  <c r="D7530" i="26"/>
  <c r="D7441" i="26"/>
  <c r="D3334" i="26"/>
  <c r="D2850" i="26"/>
  <c r="D5704" i="26"/>
  <c r="D2216" i="26"/>
  <c r="D7011" i="26"/>
  <c r="D787" i="26"/>
  <c r="D7997" i="26"/>
  <c r="D7792" i="26"/>
  <c r="D532" i="26"/>
  <c r="D4940" i="26"/>
  <c r="D7900" i="26"/>
  <c r="D7538" i="26"/>
  <c r="D1113" i="26"/>
  <c r="D6457" i="26"/>
  <c r="D1665" i="26"/>
  <c r="D1002" i="26"/>
  <c r="D8291" i="26"/>
  <c r="D7206" i="26"/>
  <c r="D5492" i="26"/>
  <c r="D8296" i="26"/>
  <c r="D1110" i="26"/>
  <c r="D5291" i="26"/>
  <c r="D3448" i="26"/>
  <c r="D5289" i="26"/>
  <c r="D903" i="26"/>
  <c r="D2538" i="26"/>
  <c r="D3909" i="26"/>
  <c r="D5279" i="26"/>
  <c r="D3283" i="26"/>
  <c r="D6233" i="26"/>
  <c r="D3060" i="26"/>
  <c r="D3674" i="26"/>
  <c r="D1522" i="26"/>
  <c r="D6699" i="26"/>
  <c r="D7624" i="26"/>
  <c r="D6093" i="26"/>
  <c r="D7070" i="26"/>
  <c r="D2838" i="26"/>
  <c r="D4762" i="26"/>
  <c r="D6401" i="26"/>
  <c r="D6826" i="26"/>
  <c r="D5946" i="26"/>
  <c r="D6467" i="26"/>
  <c r="D2160" i="26"/>
  <c r="D6603" i="26"/>
  <c r="D244" i="26"/>
  <c r="D4897" i="26"/>
  <c r="D4745" i="26"/>
  <c r="D5947" i="26"/>
  <c r="D3811" i="26"/>
  <c r="D4919" i="26"/>
  <c r="D1765" i="26"/>
  <c r="D5806" i="26"/>
  <c r="D5719" i="26"/>
  <c r="D6004" i="26"/>
  <c r="D576" i="26"/>
  <c r="D6939" i="26"/>
  <c r="D4776" i="26"/>
  <c r="D231" i="26"/>
  <c r="D6536" i="26"/>
  <c r="D2886" i="26"/>
  <c r="D6611" i="26"/>
  <c r="D2287" i="26"/>
  <c r="D2899" i="26"/>
  <c r="D4942" i="26"/>
  <c r="D3434" i="26"/>
  <c r="D3454" i="26"/>
  <c r="D5138" i="26"/>
  <c r="D2376" i="26"/>
  <c r="D7056" i="26"/>
  <c r="D2130" i="26"/>
  <c r="D69" i="26"/>
  <c r="D7313" i="26"/>
  <c r="D4975" i="26"/>
  <c r="D1911" i="26"/>
  <c r="D608" i="26"/>
  <c r="D3186" i="26"/>
  <c r="D1389" i="26"/>
  <c r="D240" i="26"/>
  <c r="D245" i="26"/>
  <c r="D4893" i="26"/>
  <c r="D750" i="26"/>
  <c r="D2244" i="26"/>
  <c r="D8290" i="26"/>
  <c r="D7161" i="26"/>
  <c r="D6750" i="26"/>
  <c r="D8149" i="26"/>
  <c r="D3400" i="26"/>
  <c r="D7219" i="26"/>
  <c r="D2448" i="26"/>
  <c r="D7872" i="26"/>
  <c r="D3089" i="26"/>
  <c r="D7460" i="26"/>
  <c r="D1141" i="26"/>
  <c r="D493" i="26"/>
  <c r="D1251" i="26"/>
  <c r="D4542" i="26"/>
  <c r="D7725" i="26"/>
  <c r="D1038" i="26"/>
  <c r="D6669" i="26"/>
  <c r="D7639" i="26"/>
  <c r="D3987" i="26"/>
  <c r="D1775" i="26"/>
  <c r="D4926" i="26"/>
  <c r="D1709" i="26"/>
  <c r="D178" i="26"/>
  <c r="D8354" i="26"/>
  <c r="D7563" i="26"/>
  <c r="D7398" i="26"/>
  <c r="D2912" i="26"/>
  <c r="D7075" i="26"/>
  <c r="D3697" i="26"/>
  <c r="D1886" i="26"/>
  <c r="D6648" i="26"/>
  <c r="D7933" i="26"/>
  <c r="D8056" i="26"/>
  <c r="D6953" i="26"/>
  <c r="D1127" i="26"/>
  <c r="D1791" i="26"/>
  <c r="D6135" i="26"/>
  <c r="D6907" i="26"/>
  <c r="D2415" i="26"/>
  <c r="D1868" i="26"/>
  <c r="D3651" i="26"/>
  <c r="D1842" i="26"/>
  <c r="D6943" i="26"/>
  <c r="D7766" i="26"/>
  <c r="D7502" i="26"/>
  <c r="D905" i="26"/>
  <c r="D3884" i="26"/>
  <c r="D5094" i="26"/>
  <c r="D6836" i="26"/>
  <c r="D2980" i="26"/>
  <c r="D3692" i="26"/>
  <c r="D1488" i="26"/>
  <c r="D8000" i="26"/>
  <c r="D3962" i="26"/>
  <c r="D2556" i="26"/>
  <c r="D6771" i="26"/>
  <c r="D8294" i="26"/>
  <c r="D3897" i="26"/>
  <c r="D5182" i="26"/>
  <c r="D5572" i="26"/>
  <c r="D6824" i="26"/>
  <c r="D1321" i="26"/>
  <c r="D2171" i="26"/>
  <c r="D7096" i="26"/>
  <c r="D2349" i="26"/>
  <c r="D3433" i="26"/>
  <c r="D6247" i="26"/>
  <c r="D5970" i="26"/>
  <c r="D1839" i="26"/>
  <c r="D7518" i="26"/>
  <c r="D1109" i="26"/>
  <c r="D3751" i="26"/>
  <c r="D2046" i="26"/>
  <c r="D2488" i="26"/>
  <c r="D6948" i="26"/>
  <c r="D7903" i="26"/>
  <c r="D2072" i="26"/>
  <c r="D2564" i="26"/>
  <c r="D6495" i="26"/>
  <c r="D6995" i="26"/>
  <c r="D6243" i="26"/>
  <c r="D7114" i="26"/>
  <c r="D6060" i="26"/>
  <c r="D6980" i="26"/>
  <c r="D5306" i="26"/>
  <c r="D1137" i="26"/>
  <c r="D8206" i="26"/>
  <c r="D6538" i="26"/>
  <c r="D6818" i="26"/>
  <c r="D3032" i="26"/>
  <c r="D2373" i="26"/>
  <c r="D5772" i="26"/>
  <c r="D7067" i="26"/>
  <c r="D3837" i="26"/>
  <c r="D3088" i="26"/>
  <c r="D5568" i="26"/>
  <c r="D2207" i="26"/>
  <c r="D7669" i="26"/>
  <c r="D870" i="26"/>
  <c r="D311" i="26"/>
  <c r="D6955" i="26"/>
  <c r="D7329" i="26"/>
  <c r="D2874" i="26"/>
  <c r="D4989" i="26"/>
  <c r="D7311" i="26"/>
  <c r="D6711" i="26"/>
  <c r="D1236" i="26"/>
  <c r="D3870" i="26"/>
  <c r="D2830" i="26"/>
  <c r="D7141" i="26"/>
  <c r="D5566" i="26"/>
  <c r="D6073" i="26"/>
  <c r="D5069" i="26"/>
  <c r="D6077" i="26"/>
  <c r="D3847" i="26"/>
  <c r="D7554" i="26"/>
  <c r="D6132" i="26"/>
  <c r="D3306" i="26"/>
  <c r="D4894" i="26"/>
  <c r="D3760" i="26"/>
  <c r="D6378" i="26"/>
  <c r="D1913" i="26"/>
  <c r="D1136" i="26"/>
  <c r="D1716" i="26"/>
  <c r="D2760" i="26"/>
  <c r="D1526" i="26"/>
  <c r="D7747" i="26"/>
  <c r="D1770" i="26"/>
  <c r="D7835" i="26"/>
  <c r="D2991" i="26"/>
  <c r="D6108" i="26"/>
  <c r="D6134" i="26"/>
  <c r="D6975" i="26"/>
  <c r="D1160" i="26"/>
  <c r="D4848" i="26"/>
  <c r="D5912" i="26"/>
  <c r="D1342" i="26"/>
  <c r="D6677" i="26"/>
  <c r="D5739" i="26"/>
  <c r="D5902" i="26"/>
  <c r="D5349" i="26"/>
  <c r="D4018" i="26"/>
  <c r="D6857" i="26"/>
  <c r="D1847" i="26"/>
  <c r="D1181" i="26"/>
  <c r="D6344" i="26"/>
  <c r="D3034" i="26"/>
  <c r="D6727" i="26"/>
  <c r="D5905" i="26"/>
  <c r="D3153" i="26"/>
  <c r="D6342" i="26"/>
  <c r="D1793" i="26"/>
  <c r="D2038" i="26"/>
  <c r="D3045" i="26"/>
  <c r="D3252" i="26"/>
  <c r="D5818" i="26"/>
  <c r="D572" i="26"/>
  <c r="D7654" i="26"/>
  <c r="D8180" i="26"/>
  <c r="D5015" i="26"/>
  <c r="D6962" i="26"/>
  <c r="D1755" i="26"/>
  <c r="D2297" i="26"/>
  <c r="D7176" i="26"/>
  <c r="D1974" i="26"/>
  <c r="D7380" i="26"/>
  <c r="D1089" i="26"/>
  <c r="D594" i="26"/>
  <c r="D1094" i="26"/>
  <c r="D6386" i="26"/>
  <c r="D609" i="26"/>
  <c r="D1300" i="26"/>
  <c r="D6357" i="26"/>
  <c r="D1302" i="26"/>
  <c r="D3807" i="26"/>
  <c r="D5288" i="26"/>
  <c r="D4019" i="26"/>
  <c r="D1611" i="26"/>
  <c r="D659" i="26"/>
  <c r="D6528" i="26"/>
  <c r="D8053" i="26"/>
  <c r="D1354" i="26"/>
  <c r="D1132" i="26"/>
  <c r="D3148" i="26"/>
  <c r="D3514" i="26"/>
  <c r="D4856" i="26"/>
  <c r="D1587" i="26"/>
  <c r="D3682" i="26"/>
  <c r="D5721" i="26"/>
  <c r="D6337" i="26"/>
  <c r="D1766" i="26"/>
  <c r="D3754" i="26"/>
  <c r="D1693" i="26"/>
  <c r="D6220" i="26"/>
  <c r="D7349" i="26"/>
  <c r="D6202" i="26"/>
  <c r="D5625" i="26"/>
  <c r="D6400" i="26"/>
  <c r="D2017" i="26"/>
  <c r="D7302" i="26"/>
  <c r="D6839" i="26"/>
  <c r="D5154" i="26"/>
  <c r="D4812" i="26"/>
  <c r="D4008" i="26"/>
  <c r="D6333" i="26"/>
  <c r="D3341" i="26"/>
  <c r="D1175" i="26"/>
  <c r="D4020" i="26"/>
  <c r="D5007" i="26"/>
  <c r="D5730" i="26"/>
  <c r="D5736" i="26"/>
  <c r="D2360" i="26"/>
  <c r="D5778" i="26"/>
  <c r="D7167" i="26"/>
  <c r="D5466" i="26"/>
  <c r="D541" i="26"/>
  <c r="D5284" i="26"/>
  <c r="D5871" i="26"/>
  <c r="D1662" i="26"/>
  <c r="D4654" i="26"/>
  <c r="D7047" i="26"/>
  <c r="D5216" i="26"/>
  <c r="D2765" i="26"/>
  <c r="D5686" i="26"/>
  <c r="D1873" i="26"/>
  <c r="D3856" i="26"/>
  <c r="D743" i="26"/>
  <c r="D2616" i="26"/>
  <c r="D7618" i="26"/>
  <c r="D708" i="26"/>
  <c r="D2175" i="26"/>
  <c r="D568" i="26"/>
  <c r="D6671" i="26"/>
  <c r="D5722" i="26"/>
  <c r="D4021" i="26"/>
  <c r="D6680" i="26"/>
  <c r="D2965" i="26"/>
  <c r="D8233" i="26"/>
  <c r="D1399" i="26"/>
  <c r="D2858" i="26"/>
  <c r="D3403" i="26"/>
  <c r="D3876" i="26"/>
  <c r="D6703" i="26"/>
  <c r="D4602" i="26"/>
  <c r="D2215" i="26"/>
  <c r="D6770" i="26"/>
  <c r="D5708" i="26"/>
  <c r="D8024" i="26"/>
  <c r="D540" i="26"/>
  <c r="D6245" i="26"/>
  <c r="D674" i="26"/>
  <c r="D2118" i="26"/>
  <c r="D7330" i="26"/>
  <c r="D5831" i="26"/>
  <c r="D3189" i="26"/>
  <c r="D5105" i="26"/>
  <c r="D4656" i="26"/>
  <c r="D2170" i="26"/>
  <c r="D2844" i="26"/>
  <c r="D6367" i="26"/>
  <c r="D6840" i="26"/>
  <c r="D2325" i="26"/>
  <c r="D5538" i="26"/>
  <c r="D5875" i="26"/>
  <c r="D3081" i="26"/>
  <c r="D1795" i="26"/>
  <c r="D2809" i="26"/>
  <c r="D5392" i="26"/>
  <c r="D4808" i="26"/>
  <c r="D3907" i="26"/>
  <c r="D6282" i="26"/>
  <c r="D919" i="26"/>
  <c r="D567" i="26"/>
  <c r="D1355" i="26"/>
  <c r="D4649" i="26"/>
  <c r="D210" i="26"/>
  <c r="D848" i="26"/>
  <c r="D7036" i="26"/>
  <c r="D6250" i="26"/>
  <c r="D7005" i="26"/>
  <c r="D1396" i="26"/>
  <c r="D2061" i="26"/>
  <c r="D6529" i="26"/>
  <c r="D5968" i="26"/>
  <c r="D5297" i="26"/>
  <c r="D6582" i="26"/>
  <c r="D8172" i="26"/>
  <c r="D3924" i="26"/>
  <c r="D5032" i="26"/>
  <c r="D1269" i="26"/>
  <c r="D4610" i="26"/>
  <c r="D4022" i="26"/>
  <c r="D2509" i="26"/>
  <c r="D1973" i="26"/>
  <c r="D2045" i="26"/>
  <c r="D1417" i="26"/>
  <c r="D6601" i="26"/>
  <c r="D5777" i="26"/>
  <c r="D7214" i="26"/>
  <c r="D6850" i="26"/>
  <c r="D1617" i="26"/>
  <c r="D4594" i="26"/>
  <c r="D890" i="26"/>
  <c r="D2446" i="26"/>
  <c r="D423" i="26"/>
  <c r="D4823" i="26"/>
  <c r="D6299" i="26"/>
  <c r="D6182" i="26"/>
  <c r="D3678" i="26"/>
  <c r="D2056" i="26"/>
  <c r="D5312" i="26"/>
  <c r="D4672" i="26"/>
  <c r="D2295" i="26"/>
  <c r="D6766" i="26"/>
  <c r="D1364" i="26"/>
  <c r="D6709" i="26"/>
  <c r="D7361" i="26"/>
  <c r="D2785" i="26"/>
  <c r="D6706" i="26"/>
  <c r="D2498" i="26"/>
  <c r="D1487" i="26"/>
  <c r="D2668" i="26"/>
  <c r="D886" i="26"/>
  <c r="D3638" i="26"/>
  <c r="D3983" i="26"/>
  <c r="D2178" i="26"/>
  <c r="D7135" i="26"/>
  <c r="D5994" i="26"/>
  <c r="D6800" i="26"/>
  <c r="D6696" i="26"/>
  <c r="D938" i="26"/>
  <c r="D3883" i="26"/>
  <c r="D6419" i="26"/>
  <c r="D5454" i="26"/>
  <c r="D5971" i="26"/>
  <c r="D6215" i="26"/>
  <c r="D1370" i="26"/>
  <c r="D5383" i="26"/>
  <c r="D3587" i="26"/>
  <c r="D5865" i="26"/>
  <c r="D523" i="26"/>
  <c r="D2525" i="26"/>
  <c r="D2036" i="26"/>
  <c r="D5340" i="26"/>
  <c r="D2414" i="26"/>
  <c r="D4607" i="26"/>
  <c r="D4023" i="26"/>
  <c r="D2137" i="26"/>
  <c r="D6804" i="26"/>
  <c r="D6619" i="26"/>
  <c r="D5099" i="26"/>
  <c r="D4024" i="26"/>
  <c r="D5747" i="26"/>
  <c r="D5595" i="26"/>
  <c r="D2997" i="26"/>
  <c r="D457" i="26"/>
  <c r="D4757" i="26"/>
  <c r="D7492" i="26"/>
  <c r="D6688" i="26"/>
  <c r="D1348" i="26"/>
  <c r="D514" i="26"/>
  <c r="D5012" i="26"/>
  <c r="D6438" i="26"/>
  <c r="D5463" i="26"/>
  <c r="D1102" i="26"/>
  <c r="D2420" i="26"/>
  <c r="D3549" i="26"/>
  <c r="D3842" i="26"/>
  <c r="D6237" i="26"/>
  <c r="D1069" i="26"/>
  <c r="D4722" i="26"/>
  <c r="D3126" i="26"/>
  <c r="D1257" i="26"/>
  <c r="D6213" i="26"/>
  <c r="D2841" i="26"/>
  <c r="D7670" i="26"/>
  <c r="D2199" i="26"/>
  <c r="D4787" i="26"/>
  <c r="D7210" i="26"/>
  <c r="D3302" i="26"/>
  <c r="D7731" i="26"/>
  <c r="D3825" i="26"/>
  <c r="D4886" i="26"/>
  <c r="D5643" i="26"/>
  <c r="D3221" i="26"/>
  <c r="D6521" i="26"/>
  <c r="D581" i="26"/>
  <c r="D3028" i="26"/>
  <c r="D3304" i="26"/>
  <c r="D3917" i="26"/>
  <c r="D2445" i="26"/>
  <c r="D3914" i="26"/>
  <c r="D3990" i="26"/>
  <c r="D2311" i="26"/>
  <c r="D5318" i="26"/>
  <c r="D748" i="26"/>
  <c r="D4744" i="26"/>
  <c r="D3162" i="26"/>
  <c r="D990" i="26"/>
  <c r="D2500" i="26"/>
  <c r="D2972" i="26"/>
  <c r="D2967" i="26"/>
  <c r="D1133" i="26"/>
  <c r="D1035" i="26"/>
  <c r="D7931" i="26"/>
  <c r="D7796" i="26"/>
  <c r="D1014" i="26"/>
  <c r="D6270" i="26"/>
  <c r="D1385" i="26"/>
  <c r="D8277" i="26"/>
  <c r="D7819" i="26"/>
  <c r="D5433" i="26"/>
  <c r="D3552" i="26"/>
  <c r="D1153" i="26"/>
  <c r="D2157" i="26"/>
  <c r="D4537" i="26"/>
  <c r="D6987" i="26"/>
  <c r="D2082" i="26"/>
  <c r="D6151" i="26"/>
  <c r="D1252" i="26"/>
  <c r="D4846" i="26"/>
  <c r="D5398" i="26"/>
  <c r="D2153" i="26"/>
  <c r="D5232" i="26"/>
  <c r="D2381" i="26"/>
  <c r="D7407" i="26"/>
  <c r="D5500" i="26"/>
  <c r="D5041" i="26"/>
  <c r="D3418" i="26"/>
  <c r="D2884" i="26"/>
  <c r="D3382" i="26"/>
  <c r="D5427" i="26"/>
  <c r="D5641" i="26"/>
  <c r="D3242" i="26"/>
  <c r="D2431" i="26"/>
  <c r="D3624" i="26"/>
  <c r="D3374" i="26"/>
  <c r="D4945" i="26"/>
  <c r="D5397" i="26"/>
  <c r="D1081" i="26"/>
  <c r="D8111" i="26"/>
  <c r="D7774" i="26"/>
  <c r="D5507" i="26"/>
  <c r="D3069" i="26"/>
  <c r="D3838" i="26"/>
  <c r="D5363" i="26"/>
  <c r="D6618" i="26"/>
  <c r="D4778" i="26"/>
  <c r="D3603" i="26"/>
  <c r="D3767" i="26"/>
  <c r="D4943" i="26"/>
  <c r="D1387" i="26"/>
  <c r="D2512" i="26"/>
  <c r="D825" i="26"/>
  <c r="D7252" i="26"/>
  <c r="D5564" i="26"/>
  <c r="D6371" i="26"/>
  <c r="D4803" i="26"/>
  <c r="D2208" i="26"/>
  <c r="D259" i="26"/>
  <c r="D1836" i="26"/>
  <c r="D8097" i="26"/>
  <c r="D6838" i="26"/>
  <c r="D2524" i="26"/>
  <c r="D7519" i="26"/>
  <c r="D6049" i="26"/>
  <c r="D1057" i="26"/>
  <c r="D2706" i="26"/>
  <c r="D3449" i="26"/>
  <c r="D5272" i="26"/>
  <c r="D2495" i="26"/>
  <c r="D3525" i="26"/>
  <c r="D5653" i="26"/>
  <c r="D2314" i="26"/>
  <c r="D6420" i="26"/>
  <c r="D4536" i="26"/>
  <c r="D3895" i="26"/>
  <c r="D1888" i="26"/>
  <c r="D7988" i="26"/>
  <c r="D5077" i="26"/>
  <c r="D2219" i="26"/>
  <c r="D663" i="26"/>
  <c r="D352" i="26"/>
  <c r="D2541" i="26"/>
  <c r="D2909" i="26"/>
  <c r="D5388" i="26"/>
  <c r="D2367" i="26"/>
  <c r="D885" i="26"/>
  <c r="D2663" i="26"/>
  <c r="D7169" i="26"/>
  <c r="D5936" i="26"/>
  <c r="D4717" i="26"/>
  <c r="D1556" i="26"/>
  <c r="D2635" i="26"/>
  <c r="D6345" i="26"/>
  <c r="D7688" i="26"/>
  <c r="D670" i="26"/>
  <c r="D3218" i="26"/>
  <c r="D2435" i="26"/>
  <c r="D5659" i="26"/>
  <c r="D3794" i="26"/>
  <c r="D7035" i="26"/>
  <c r="D7424" i="26"/>
  <c r="D47" i="26"/>
  <c r="D4632" i="26"/>
  <c r="D1579" i="26"/>
  <c r="D373" i="26"/>
  <c r="D5626" i="26"/>
  <c r="D3844" i="26"/>
  <c r="D7153" i="26"/>
  <c r="D1117" i="26"/>
  <c r="D1093" i="26"/>
  <c r="D7469" i="26"/>
  <c r="D5854" i="26"/>
  <c r="D883" i="26"/>
  <c r="D901" i="26"/>
  <c r="D6610" i="26"/>
  <c r="D8106" i="26"/>
  <c r="D7967" i="26"/>
  <c r="D6628" i="26"/>
  <c r="D50" i="26"/>
  <c r="D756" i="26"/>
  <c r="D2715" i="26"/>
  <c r="D4556" i="26"/>
  <c r="D7635" i="26"/>
  <c r="D2615" i="26"/>
  <c r="D6957" i="26"/>
  <c r="D3251" i="26"/>
  <c r="D5267" i="26"/>
  <c r="D1644" i="26"/>
  <c r="D7638" i="26"/>
  <c r="D1618" i="26"/>
  <c r="D7779" i="26"/>
  <c r="D2746" i="26"/>
  <c r="D5229" i="26"/>
  <c r="D3585" i="26"/>
  <c r="D2473" i="26"/>
  <c r="D1119" i="26"/>
  <c r="D3158" i="26"/>
  <c r="D7112" i="26"/>
  <c r="D2493" i="26"/>
  <c r="D6396" i="26"/>
  <c r="D1140" i="26"/>
  <c r="D3606" i="26"/>
  <c r="D6754" i="26"/>
  <c r="D3372" i="26"/>
  <c r="D7547" i="26"/>
  <c r="D2223" i="26"/>
  <c r="D1006" i="26"/>
  <c r="D5631" i="26"/>
  <c r="D6150" i="26"/>
  <c r="D908" i="26"/>
  <c r="D543" i="26"/>
  <c r="D5725" i="26"/>
  <c r="D7701" i="26"/>
  <c r="D5728" i="26"/>
  <c r="D6083" i="26"/>
  <c r="D5344" i="26"/>
  <c r="D6138" i="26"/>
  <c r="D6849" i="26"/>
  <c r="D5395" i="26"/>
  <c r="D2721" i="26"/>
  <c r="D359" i="26"/>
  <c r="D7883" i="26"/>
  <c r="D3860" i="26"/>
  <c r="D5901" i="26"/>
  <c r="D6932" i="26"/>
  <c r="D6576" i="26"/>
  <c r="D4759" i="26"/>
  <c r="D3477" i="26"/>
  <c r="D7372" i="26"/>
  <c r="D3696" i="26"/>
  <c r="D6180" i="26"/>
  <c r="D461" i="26"/>
  <c r="D1112" i="26"/>
  <c r="D3393" i="26"/>
  <c r="D1441" i="26"/>
  <c r="D5959" i="26"/>
  <c r="D4553" i="26"/>
  <c r="D5389" i="26"/>
  <c r="D7637" i="26"/>
  <c r="D5110" i="26"/>
  <c r="D4640" i="26"/>
  <c r="D6702" i="26"/>
  <c r="D1008" i="26"/>
  <c r="D2652" i="26"/>
  <c r="D7929" i="26"/>
  <c r="D922" i="26"/>
  <c r="D4575" i="26"/>
  <c r="D3108" i="26"/>
  <c r="D1224" i="26"/>
  <c r="D1698" i="26"/>
  <c r="D7979" i="26"/>
  <c r="D5759" i="26"/>
  <c r="D2260" i="26"/>
  <c r="D4576" i="26"/>
  <c r="D2563" i="26"/>
  <c r="D509" i="26"/>
  <c r="D6332" i="26"/>
  <c r="D2607" i="26"/>
  <c r="D521" i="26"/>
  <c r="D3910" i="26"/>
  <c r="D2957" i="26"/>
  <c r="D7170" i="26"/>
  <c r="D6059" i="26"/>
  <c r="D623" i="26"/>
  <c r="D1649" i="26"/>
  <c r="D1315" i="26"/>
  <c r="D3144" i="26"/>
  <c r="D5893" i="26"/>
  <c r="D3774" i="26"/>
  <c r="D7924" i="26"/>
  <c r="D3085" i="26"/>
  <c r="D6361" i="26"/>
  <c r="D7300" i="26"/>
  <c r="D1728" i="26"/>
  <c r="D3848" i="26"/>
  <c r="D6187" i="26"/>
  <c r="D8044" i="26"/>
  <c r="D2123" i="26"/>
  <c r="D6831" i="26"/>
  <c r="D6477" i="26"/>
  <c r="D7768" i="26"/>
  <c r="D4025" i="26"/>
  <c r="D6218" i="26"/>
  <c r="D2535" i="26"/>
  <c r="D5569" i="26"/>
  <c r="D5488" i="26"/>
  <c r="D6122" i="26"/>
  <c r="D932" i="26"/>
  <c r="D650" i="26"/>
  <c r="D3342" i="26"/>
  <c r="D3610" i="26"/>
  <c r="D3367" i="26"/>
  <c r="D6074" i="26"/>
  <c r="D7751" i="26"/>
  <c r="D1513" i="26"/>
  <c r="D6574" i="26"/>
  <c r="D7074" i="26"/>
  <c r="D5802" i="26"/>
  <c r="D3593" i="26"/>
  <c r="D3389" i="26"/>
  <c r="D1290" i="26"/>
  <c r="D7325" i="26"/>
  <c r="D1571" i="26"/>
  <c r="D1161" i="26"/>
  <c r="D1674" i="26"/>
  <c r="D6098" i="26"/>
  <c r="D2804" i="26"/>
  <c r="D4981" i="26"/>
  <c r="D6661" i="26"/>
  <c r="D660" i="26"/>
  <c r="D8241" i="26"/>
  <c r="D5068" i="26"/>
  <c r="D6676" i="26"/>
  <c r="D6402" i="26"/>
  <c r="D1241" i="26"/>
  <c r="D1194" i="26"/>
  <c r="D8300" i="26"/>
  <c r="D6745" i="26"/>
  <c r="D6470" i="26"/>
  <c r="D6627" i="26"/>
  <c r="D4663" i="26"/>
  <c r="D1059" i="26"/>
  <c r="D7828" i="26"/>
  <c r="D2377" i="26"/>
  <c r="D5674" i="26"/>
  <c r="D5916" i="26"/>
  <c r="D1664" i="26"/>
  <c r="D504" i="26"/>
  <c r="D3619" i="26"/>
  <c r="D5483" i="26"/>
  <c r="D5707" i="26"/>
  <c r="D3984" i="26"/>
  <c r="D3471" i="26"/>
  <c r="D2248" i="26"/>
  <c r="D2805" i="26"/>
  <c r="D3636" i="26"/>
  <c r="D2567" i="26"/>
  <c r="D4877" i="26"/>
  <c r="D1230" i="26"/>
  <c r="D6812" i="26"/>
  <c r="D5828" i="26"/>
  <c r="D851" i="26"/>
  <c r="D2095" i="26"/>
  <c r="D3044" i="26"/>
  <c r="D2100" i="26"/>
  <c r="D528" i="26"/>
  <c r="D5329" i="26"/>
  <c r="D5457" i="26"/>
  <c r="D5498" i="26"/>
  <c r="D3501" i="26"/>
  <c r="D1501" i="26"/>
  <c r="D2302" i="26"/>
  <c r="D4764" i="26"/>
  <c r="D5214" i="26"/>
  <c r="D6795" i="26"/>
  <c r="D444" i="26"/>
  <c r="D2249" i="26"/>
  <c r="D2549" i="26"/>
  <c r="D3029" i="26"/>
  <c r="D7383" i="26"/>
  <c r="D4797" i="26"/>
  <c r="D2915" i="26"/>
  <c r="D4972" i="26"/>
  <c r="D7445" i="26"/>
  <c r="D7653" i="26"/>
  <c r="D3955" i="26"/>
  <c r="D6178" i="26"/>
  <c r="D289" i="26"/>
  <c r="D2712" i="26"/>
  <c r="D6020" i="26"/>
  <c r="D4628" i="26"/>
  <c r="D2639" i="26"/>
  <c r="D342" i="26"/>
  <c r="D993" i="26"/>
  <c r="D7856" i="26"/>
  <c r="D6741" i="26"/>
  <c r="D6272" i="26"/>
  <c r="D5807" i="26"/>
  <c r="D5544" i="26"/>
  <c r="D5161" i="26"/>
  <c r="D1600" i="26"/>
  <c r="D2608" i="26"/>
  <c r="D7436" i="26"/>
  <c r="D5484" i="26"/>
  <c r="D5836" i="26"/>
  <c r="D1328" i="26"/>
  <c r="D5688" i="26"/>
  <c r="D5950" i="26"/>
  <c r="D7573" i="26"/>
  <c r="D1400" i="26"/>
  <c r="D3614" i="26"/>
  <c r="D5124" i="26"/>
  <c r="D1135" i="26"/>
  <c r="D921" i="26"/>
  <c r="D6260" i="26"/>
  <c r="D7109" i="26"/>
  <c r="D6761" i="26"/>
  <c r="D5411" i="26"/>
  <c r="D2140" i="26"/>
  <c r="D5502" i="26"/>
  <c r="D6577" i="26"/>
  <c r="D1047" i="26"/>
  <c r="D503" i="26"/>
  <c r="D6482" i="26"/>
  <c r="D295" i="26"/>
  <c r="D3518" i="26"/>
  <c r="D1381" i="26"/>
  <c r="D450" i="26"/>
  <c r="D1708" i="26"/>
  <c r="D7426" i="26"/>
  <c r="D1849" i="26"/>
  <c r="D6464" i="26"/>
  <c r="D5992" i="26"/>
  <c r="D2126" i="26"/>
  <c r="D6659" i="26"/>
  <c r="D6568" i="26"/>
  <c r="D7010" i="26"/>
  <c r="D3598" i="26"/>
  <c r="D6118" i="26"/>
  <c r="D2896" i="26"/>
  <c r="D1246" i="26"/>
  <c r="D1606" i="26"/>
  <c r="D3779" i="26"/>
  <c r="D935" i="26"/>
  <c r="D6606" i="26"/>
  <c r="D7681" i="26"/>
  <c r="D5799" i="26"/>
  <c r="D2418" i="26"/>
  <c r="D488" i="26"/>
  <c r="D666" i="26"/>
  <c r="D5632" i="26"/>
  <c r="D7025" i="26"/>
  <c r="D3313" i="26"/>
  <c r="D1580" i="26"/>
  <c r="D519" i="26"/>
  <c r="D628" i="26"/>
  <c r="D7915" i="26"/>
  <c r="D6336" i="26"/>
  <c r="D4627" i="26"/>
  <c r="D7769" i="26"/>
  <c r="D5400" i="26"/>
  <c r="D2112" i="26"/>
  <c r="D4690" i="26"/>
  <c r="D6480" i="26"/>
  <c r="D7553" i="26"/>
  <c r="D4997" i="26"/>
  <c r="D6916" i="26"/>
  <c r="D7028" i="26"/>
  <c r="D1352" i="26"/>
  <c r="D3923" i="26"/>
  <c r="D3645" i="26"/>
  <c r="D1962" i="26"/>
  <c r="D5321" i="26"/>
  <c r="D4725" i="26"/>
  <c r="D6854" i="26"/>
  <c r="D2749" i="26"/>
  <c r="D3322" i="26"/>
  <c r="D7664" i="26"/>
  <c r="D3765" i="26"/>
  <c r="D5008" i="26"/>
  <c r="D5136" i="26"/>
  <c r="D2699" i="26"/>
  <c r="D804" i="26"/>
  <c r="D3918" i="26"/>
  <c r="D5899" i="26"/>
  <c r="D227" i="26"/>
  <c r="D8095" i="26"/>
  <c r="D7207" i="26"/>
  <c r="D844" i="26"/>
  <c r="D6560" i="26"/>
  <c r="D2388" i="26"/>
  <c r="D2745" i="26"/>
  <c r="D254" i="26"/>
  <c r="D7708" i="26"/>
  <c r="D1687" i="26"/>
  <c r="D7892" i="26"/>
  <c r="D8026" i="26"/>
  <c r="D8431" i="26"/>
  <c r="D4920" i="26"/>
  <c r="D1036" i="26"/>
  <c r="D2900" i="26"/>
  <c r="D1523" i="26"/>
  <c r="D6385" i="26"/>
  <c r="D2313" i="26"/>
  <c r="D2927" i="26"/>
  <c r="D8028" i="26"/>
  <c r="D2861" i="26"/>
  <c r="D8358" i="26"/>
  <c r="D4621" i="26"/>
  <c r="D7228" i="26"/>
  <c r="D991" i="26"/>
  <c r="D6255" i="26"/>
  <c r="D6198" i="26"/>
  <c r="D7963" i="26"/>
  <c r="D1467" i="26"/>
  <c r="D3629" i="26"/>
  <c r="D6165" i="26"/>
  <c r="D7943" i="26"/>
  <c r="D2307" i="26"/>
  <c r="D3802" i="26"/>
  <c r="D5345" i="26"/>
  <c r="D3033" i="26"/>
  <c r="D3027" i="26"/>
  <c r="D7132" i="26"/>
  <c r="D5670" i="26"/>
  <c r="D887" i="26"/>
  <c r="D1052" i="26"/>
  <c r="D3739" i="26"/>
  <c r="D575" i="26"/>
  <c r="D2480" i="26"/>
  <c r="D2438" i="26"/>
  <c r="D4829" i="26"/>
  <c r="D936" i="26"/>
  <c r="D6024" i="26"/>
  <c r="D5874" i="26"/>
  <c r="D1964" i="26"/>
  <c r="D3175" i="26"/>
  <c r="D2342" i="26"/>
  <c r="D3612" i="26"/>
  <c r="D5376" i="26"/>
  <c r="D1931" i="26"/>
  <c r="D6587" i="26"/>
  <c r="D2646" i="26"/>
  <c r="D7120" i="26"/>
  <c r="D1826" i="26"/>
  <c r="D8049" i="26"/>
  <c r="D6126" i="26"/>
  <c r="D6301" i="26"/>
  <c r="D3832" i="26"/>
  <c r="D1270" i="26"/>
  <c r="D5093" i="26"/>
  <c r="D2289" i="26"/>
  <c r="D383" i="26"/>
  <c r="D3531" i="26"/>
  <c r="D7418" i="26"/>
  <c r="D1298" i="26"/>
  <c r="D3818" i="26"/>
  <c r="D6395" i="26"/>
  <c r="D5753" i="26"/>
  <c r="D323" i="26"/>
  <c r="D7048" i="26"/>
  <c r="D6105" i="26"/>
  <c r="D4026" i="26"/>
  <c r="D6007" i="26"/>
  <c r="D5890" i="26"/>
  <c r="D5517" i="26"/>
  <c r="D8029" i="26"/>
  <c r="D137" i="26"/>
  <c r="D645" i="26"/>
  <c r="D3508" i="26"/>
  <c r="D3998" i="26"/>
  <c r="D1134" i="26"/>
  <c r="D3903" i="26"/>
  <c r="D5303" i="26"/>
  <c r="D1910" i="26"/>
  <c r="D3312" i="26"/>
  <c r="D5630" i="26"/>
  <c r="D1700" i="26"/>
  <c r="D500" i="26"/>
  <c r="D7338" i="26"/>
  <c r="D599" i="26"/>
  <c r="D547" i="26"/>
  <c r="D2259" i="26"/>
  <c r="D4027" i="26"/>
  <c r="D3607" i="26"/>
  <c r="D1497" i="26"/>
  <c r="D6649" i="26"/>
  <c r="D1853" i="26"/>
  <c r="D1331" i="26"/>
  <c r="D2293" i="26"/>
  <c r="D3095" i="26"/>
  <c r="D4637" i="26"/>
  <c r="D1426" i="26"/>
  <c r="D6500" i="26"/>
  <c r="D2940" i="26"/>
  <c r="D3378" i="26"/>
  <c r="D644" i="26"/>
  <c r="D288" i="26"/>
  <c r="D954" i="26"/>
  <c r="D4835" i="26"/>
  <c r="D5338" i="26"/>
  <c r="D6002" i="26"/>
  <c r="D7348" i="26"/>
  <c r="D2637" i="26"/>
  <c r="D2945" i="26"/>
  <c r="D648" i="26"/>
  <c r="D2353" i="26"/>
  <c r="D7483" i="26"/>
  <c r="D478" i="26"/>
  <c r="D4696" i="26"/>
  <c r="D7360" i="26"/>
  <c r="D5944" i="26"/>
  <c r="D2747" i="26"/>
  <c r="D7687" i="26"/>
  <c r="D7607" i="26"/>
  <c r="D6515" i="26"/>
  <c r="D4645" i="26"/>
  <c r="D4714" i="26"/>
  <c r="D366" i="26"/>
  <c r="D238" i="26"/>
  <c r="D7428" i="26"/>
  <c r="D7306" i="26"/>
  <c r="D250" i="26"/>
  <c r="D5501" i="26"/>
  <c r="D1048" i="26"/>
  <c r="D7270" i="26"/>
  <c r="D175" i="26"/>
  <c r="D8196" i="26"/>
  <c r="D7504" i="26"/>
  <c r="D7970" i="26"/>
  <c r="D3156" i="26"/>
  <c r="D1663" i="26"/>
  <c r="D6993" i="26"/>
  <c r="D6789" i="26"/>
  <c r="D7420" i="26"/>
  <c r="D2788" i="26"/>
  <c r="D4935" i="26"/>
  <c r="D6775" i="26"/>
  <c r="D5506" i="26"/>
  <c r="D7367" i="26"/>
  <c r="D8007" i="26"/>
  <c r="D112" i="26"/>
  <c r="D900" i="26"/>
  <c r="D429" i="26"/>
  <c r="D7473" i="26"/>
  <c r="D7037" i="26"/>
  <c r="D854" i="26"/>
  <c r="D7897" i="26"/>
  <c r="D436" i="26"/>
  <c r="D1318" i="26"/>
  <c r="D7478" i="26"/>
  <c r="D1408" i="26"/>
  <c r="D719" i="26"/>
  <c r="D141" i="26"/>
  <c r="D102" i="26"/>
  <c r="D3328" i="26"/>
  <c r="D8093" i="26"/>
  <c r="D6580" i="26"/>
  <c r="D7640" i="26"/>
  <c r="D873" i="26"/>
  <c r="D3777" i="26"/>
  <c r="D212" i="26"/>
  <c r="D4601" i="26"/>
  <c r="D8182" i="26"/>
  <c r="D8297" i="26"/>
  <c r="D5662" i="26"/>
  <c r="D1055" i="26"/>
  <c r="D4629" i="26"/>
  <c r="D155" i="26"/>
  <c r="D213" i="26"/>
  <c r="D1554" i="26"/>
  <c r="D8118" i="26"/>
  <c r="D8063" i="26"/>
  <c r="D7749" i="26"/>
  <c r="D1042" i="26"/>
  <c r="D3412" i="26"/>
  <c r="D1890" i="26"/>
  <c r="D4770" i="26"/>
  <c r="D1879" i="26"/>
  <c r="D1975" i="26"/>
  <c r="D409" i="26"/>
  <c r="D7148" i="26"/>
  <c r="D1676" i="26"/>
  <c r="D7907" i="26"/>
  <c r="D6285" i="26"/>
  <c r="D738" i="26"/>
  <c r="D8220" i="26"/>
  <c r="D7818" i="26"/>
  <c r="D7543" i="26"/>
  <c r="D3776" i="26"/>
  <c r="D8261" i="26"/>
  <c r="D3169" i="26"/>
  <c r="D197" i="26"/>
  <c r="D8012" i="26"/>
  <c r="D8339" i="26"/>
  <c r="D7448" i="26"/>
  <c r="D6544" i="26"/>
  <c r="D7612" i="26"/>
  <c r="D5263" i="26"/>
  <c r="D2150" i="26"/>
  <c r="D4873" i="26"/>
  <c r="D5556" i="26"/>
  <c r="D6588" i="26"/>
  <c r="D7776" i="26"/>
  <c r="D2661" i="26"/>
  <c r="D1585" i="26"/>
  <c r="D2800" i="26"/>
  <c r="D6546" i="26"/>
  <c r="D6078" i="26"/>
  <c r="D6772" i="26"/>
  <c r="D7767" i="26"/>
  <c r="D1503" i="26"/>
  <c r="D1593" i="26"/>
  <c r="D7444" i="26"/>
  <c r="D4650" i="26"/>
  <c r="D4692" i="26"/>
  <c r="D1675" i="26"/>
  <c r="D1679" i="26"/>
  <c r="D3423" i="26"/>
  <c r="D1859" i="26"/>
  <c r="D3959" i="26"/>
  <c r="D4908" i="26"/>
  <c r="D2290" i="26"/>
  <c r="D2978" i="26"/>
  <c r="D2382" i="26"/>
  <c r="D1404" i="26"/>
  <c r="D2638" i="26"/>
  <c r="D4552" i="26"/>
  <c r="D3183" i="26"/>
  <c r="D8189" i="26"/>
  <c r="D4875" i="26"/>
  <c r="D6019" i="26"/>
  <c r="D2552" i="26"/>
  <c r="D7414" i="26"/>
  <c r="D5801" i="26"/>
  <c r="D4708" i="26"/>
  <c r="D5536" i="26"/>
  <c r="D3865" i="26"/>
  <c r="D3547" i="26"/>
  <c r="D4530" i="26"/>
  <c r="D7238" i="26"/>
  <c r="D7604" i="26"/>
  <c r="D6417" i="26"/>
  <c r="D1896" i="26"/>
  <c r="D6018" i="26"/>
  <c r="D8305" i="26"/>
  <c r="D1229" i="26"/>
  <c r="D2503" i="26"/>
  <c r="D5470" i="26"/>
  <c r="D7791" i="26"/>
  <c r="D2008" i="26"/>
  <c r="D3849" i="26"/>
  <c r="D7789" i="26"/>
  <c r="D7146" i="26"/>
  <c r="D3483" i="26"/>
  <c r="D1597" i="26"/>
  <c r="D7014" i="26"/>
  <c r="D1507" i="26"/>
  <c r="D2863" i="26"/>
  <c r="D6915" i="26"/>
  <c r="D280" i="26"/>
  <c r="D6897" i="26"/>
  <c r="D4946" i="26"/>
  <c r="D8187" i="26"/>
  <c r="D5832" i="26"/>
  <c r="D3507" i="26"/>
  <c r="D6382" i="26"/>
  <c r="D5842" i="26"/>
  <c r="D2051" i="26"/>
  <c r="D4636" i="26"/>
  <c r="D5419" i="26"/>
  <c r="D505" i="26"/>
  <c r="D5025" i="26"/>
  <c r="D7310" i="26"/>
  <c r="D5996" i="26"/>
  <c r="D1311" i="26"/>
  <c r="D7466" i="26"/>
  <c r="D7590" i="26"/>
  <c r="D5366" i="26"/>
  <c r="D2128" i="26"/>
  <c r="D1548" i="26"/>
  <c r="D2595" i="26"/>
  <c r="D5259" i="26"/>
  <c r="D4578" i="26"/>
  <c r="D2898" i="26"/>
  <c r="D2292" i="26"/>
  <c r="D758" i="26"/>
  <c r="D1386" i="26"/>
  <c r="D1778" i="26"/>
  <c r="D3937" i="26"/>
  <c r="D2231" i="26"/>
  <c r="D3554" i="26"/>
  <c r="D6964" i="26"/>
  <c r="D7199" i="26"/>
  <c r="D1511" i="26"/>
  <c r="D7564" i="26"/>
  <c r="D2413" i="26"/>
  <c r="D4771" i="26"/>
  <c r="D3853" i="26"/>
  <c r="D3904" i="26"/>
  <c r="D904" i="26"/>
  <c r="D8013" i="26"/>
  <c r="D4593" i="26"/>
  <c r="D902" i="26"/>
  <c r="D287" i="26"/>
  <c r="D7366" i="26"/>
  <c r="D300" i="26"/>
  <c r="D8373" i="26"/>
  <c r="D3107" i="26"/>
  <c r="D7100" i="26"/>
  <c r="D7894" i="26"/>
  <c r="D7823" i="26"/>
  <c r="D2833" i="26"/>
  <c r="D3915" i="26"/>
  <c r="D1367" i="26"/>
  <c r="D247" i="26"/>
  <c r="D671" i="26"/>
  <c r="D1124" i="26"/>
  <c r="D7833" i="26"/>
  <c r="D7617" i="26"/>
  <c r="D5051" i="26"/>
  <c r="D5249" i="26"/>
  <c r="D615" i="26"/>
  <c r="D495" i="26"/>
  <c r="D8330" i="26"/>
  <c r="D4888" i="26"/>
  <c r="D7944" i="26"/>
  <c r="D1202" i="26"/>
  <c r="D6867" i="26"/>
  <c r="D3930" i="26"/>
  <c r="D5384" i="26"/>
  <c r="D3823" i="26"/>
  <c r="D5320" i="26"/>
  <c r="D1804" i="26"/>
  <c r="D4914" i="26"/>
  <c r="D8075" i="26"/>
  <c r="D2024" i="26"/>
  <c r="D316" i="26"/>
  <c r="D6597" i="26"/>
  <c r="D6127" i="26"/>
  <c r="D8251" i="26"/>
  <c r="D6720" i="26"/>
  <c r="D6205" i="26"/>
  <c r="D5603" i="26"/>
  <c r="D4010" i="26"/>
  <c r="D3098" i="26"/>
  <c r="D1568" i="26"/>
  <c r="D3479" i="26"/>
  <c r="D7333" i="26"/>
  <c r="D5045" i="26"/>
  <c r="D7820" i="26"/>
  <c r="D5794" i="26"/>
  <c r="D2432" i="26"/>
  <c r="D4611" i="26"/>
  <c r="D3608" i="26"/>
  <c r="D1757" i="26"/>
  <c r="D2262" i="26"/>
  <c r="D1419" i="26"/>
  <c r="D1329" i="26"/>
  <c r="D7039" i="26"/>
  <c r="D8127" i="26"/>
  <c r="D3957" i="26"/>
  <c r="D6670" i="26"/>
  <c r="D801" i="26"/>
  <c r="D5082" i="26"/>
  <c r="D1180" i="26"/>
  <c r="D507" i="26"/>
  <c r="D526" i="26"/>
  <c r="D1880" i="26"/>
  <c r="D7756" i="26"/>
  <c r="D6041" i="26"/>
  <c r="D3394" i="26"/>
  <c r="D6152" i="26"/>
  <c r="D810" i="26"/>
  <c r="D7804" i="26"/>
  <c r="D1547" i="26"/>
  <c r="D7921" i="26"/>
  <c r="D3327" i="26"/>
  <c r="D7237" i="26"/>
  <c r="D7015" i="26"/>
  <c r="D1198" i="26"/>
  <c r="D3958" i="26"/>
  <c r="D1003" i="26"/>
  <c r="D537" i="26"/>
  <c r="D1105" i="26"/>
  <c r="D6409" i="26"/>
  <c r="D2592" i="26"/>
  <c r="D7535" i="26"/>
  <c r="D4900" i="26"/>
  <c r="D3890" i="26"/>
  <c r="D2902" i="26"/>
  <c r="D827" i="26"/>
  <c r="D6575" i="26"/>
  <c r="D2837" i="26"/>
  <c r="D6416" i="26"/>
  <c r="D3384" i="26"/>
  <c r="D2436" i="26"/>
  <c r="D7215" i="26"/>
  <c r="D3147" i="26"/>
  <c r="D1854" i="26"/>
  <c r="D3410" i="26"/>
  <c r="D447" i="26"/>
  <c r="D7203" i="26"/>
  <c r="D5754" i="26"/>
  <c r="D3487" i="26"/>
  <c r="D5081" i="26"/>
  <c r="D1434" i="26"/>
  <c r="D2096" i="26"/>
  <c r="D5586" i="26"/>
  <c r="D1312" i="26"/>
  <c r="D4907" i="26"/>
  <c r="D2581" i="26"/>
  <c r="D4682" i="26"/>
  <c r="D3588" i="26"/>
  <c r="D5779" i="26"/>
  <c r="D1465" i="26"/>
  <c r="D1525" i="26"/>
  <c r="D3070" i="26"/>
  <c r="D3444" i="26"/>
  <c r="D7582" i="26"/>
  <c r="D1082" i="26"/>
  <c r="D2356" i="26"/>
  <c r="D6756" i="26"/>
  <c r="D5368" i="26"/>
  <c r="D3465" i="26"/>
  <c r="D1544" i="26"/>
  <c r="D4929" i="26"/>
  <c r="D3114" i="26"/>
  <c r="D3977" i="26"/>
  <c r="D1563" i="26"/>
  <c r="D4633" i="26"/>
  <c r="D5459" i="26"/>
  <c r="D3262" i="26"/>
  <c r="D6908" i="26"/>
  <c r="D4990" i="26"/>
  <c r="D4028" i="26"/>
  <c r="D7301" i="26"/>
  <c r="D5576" i="26"/>
  <c r="D524" i="26"/>
  <c r="D3229" i="26"/>
  <c r="D6189" i="26"/>
  <c r="D6090" i="26"/>
  <c r="D1783" i="26"/>
  <c r="D319" i="26"/>
  <c r="D243" i="26"/>
  <c r="D986" i="26"/>
  <c r="D620" i="26"/>
  <c r="D1648" i="26"/>
  <c r="D3591" i="26"/>
  <c r="D5442" i="26"/>
  <c r="D3878" i="26"/>
  <c r="D7251" i="26"/>
  <c r="D2165" i="26"/>
  <c r="D2341" i="26"/>
  <c r="D1012" i="26"/>
  <c r="D7031" i="26"/>
  <c r="D3819" i="26"/>
  <c r="D1592" i="26"/>
  <c r="D2714" i="26"/>
  <c r="D6509" i="26"/>
  <c r="D5710" i="26"/>
  <c r="D1023" i="26"/>
  <c r="D2364" i="26"/>
  <c r="D4813" i="26"/>
  <c r="D2073" i="26"/>
  <c r="D1227" i="26"/>
  <c r="D1680" i="26"/>
  <c r="D3010" i="26"/>
  <c r="D7154" i="26"/>
  <c r="D3113" i="26"/>
  <c r="D5087" i="26"/>
  <c r="D3324" i="26"/>
  <c r="D7001" i="26"/>
  <c r="D2626" i="26"/>
  <c r="D7227" i="26"/>
  <c r="D1149" i="26"/>
  <c r="D7051" i="26"/>
  <c r="D5567" i="26"/>
  <c r="D5684" i="26"/>
  <c r="D6196" i="26"/>
  <c r="D3016" i="26"/>
  <c r="D4574" i="26"/>
  <c r="D1044" i="26"/>
  <c r="D1098" i="26"/>
  <c r="D4608" i="26"/>
  <c r="D5379" i="26"/>
  <c r="D2906" i="26"/>
  <c r="D486" i="26"/>
  <c r="D6016" i="26"/>
  <c r="D4730" i="26"/>
  <c r="D8092" i="26"/>
  <c r="D3171" i="26"/>
  <c r="D1025" i="26"/>
  <c r="D960" i="26"/>
  <c r="D7990" i="26"/>
  <c r="D2949" i="26"/>
  <c r="D2534" i="26"/>
  <c r="D420" i="26"/>
  <c r="D298" i="26"/>
  <c r="D8139" i="26"/>
  <c r="D5075" i="26"/>
  <c r="D4899" i="26"/>
  <c r="D5091" i="26"/>
  <c r="D8362" i="26"/>
  <c r="D7094" i="26"/>
  <c r="D7777" i="26"/>
  <c r="D6764" i="26"/>
  <c r="D720" i="26"/>
  <c r="D3545" i="26"/>
  <c r="D6704" i="26"/>
  <c r="D179" i="26"/>
  <c r="D8298" i="26"/>
  <c r="D7393" i="26"/>
  <c r="D5745" i="26"/>
  <c r="D6449" i="26"/>
  <c r="D7053" i="26"/>
  <c r="D698" i="26"/>
  <c r="D1204" i="26"/>
  <c r="D7611" i="26"/>
  <c r="D5224" i="26"/>
  <c r="D2924" i="26"/>
  <c r="D2677" i="26"/>
  <c r="D772" i="26"/>
  <c r="D1495" i="26"/>
  <c r="D1515" i="26"/>
  <c r="D6133" i="26"/>
  <c r="D2344" i="26"/>
  <c r="D3920" i="26"/>
  <c r="D5663" i="26"/>
  <c r="D7854" i="26"/>
  <c r="D545" i="26"/>
  <c r="D7127" i="26"/>
  <c r="D1085" i="26"/>
  <c r="D5839" i="26"/>
  <c r="D3309" i="26"/>
  <c r="D1157" i="26"/>
  <c r="D3710" i="26"/>
  <c r="D1559" i="26"/>
  <c r="D6226" i="26"/>
  <c r="D765" i="26"/>
  <c r="D6891" i="26"/>
  <c r="D7491" i="26"/>
  <c r="D7627" i="26"/>
  <c r="D3414" i="26"/>
  <c r="D4547" i="26"/>
  <c r="D5515" i="26"/>
  <c r="D1450" i="26"/>
  <c r="D2490" i="26"/>
  <c r="D6238" i="26"/>
  <c r="D6044" i="26"/>
  <c r="D3540" i="26"/>
  <c r="D7477" i="26"/>
  <c r="D3416" i="26"/>
  <c r="D7218" i="26"/>
  <c r="D3350" i="26"/>
  <c r="D2158" i="26"/>
  <c r="D26" i="26"/>
  <c r="D183" i="26"/>
  <c r="D7350" i="26"/>
  <c r="D7133" i="26"/>
  <c r="D5589" i="26"/>
  <c r="D2928" i="26"/>
  <c r="D6430" i="26"/>
  <c r="D4804" i="26"/>
  <c r="D2365" i="26"/>
  <c r="D959" i="26"/>
  <c r="D5476" i="26"/>
  <c r="D1115" i="26"/>
  <c r="D5906" i="26"/>
  <c r="D3356" i="26"/>
  <c r="D3829" i="26"/>
  <c r="D7369" i="26"/>
  <c r="D8081" i="26"/>
  <c r="D1856" i="26"/>
  <c r="D6458" i="26"/>
  <c r="D664" i="26"/>
  <c r="D7257" i="26"/>
  <c r="D5863" i="26"/>
  <c r="D8318" i="26"/>
  <c r="D6212" i="26"/>
  <c r="D5365" i="26"/>
  <c r="D7498" i="26"/>
  <c r="D4784" i="26"/>
  <c r="D5243" i="26"/>
  <c r="D1848" i="26"/>
  <c r="D1681" i="26"/>
  <c r="D4992" i="26"/>
  <c r="D4726" i="26"/>
  <c r="D5205" i="26"/>
  <c r="D3972" i="26"/>
  <c r="D3204" i="26"/>
  <c r="D7813" i="26"/>
  <c r="D3836" i="26"/>
  <c r="D6752" i="26"/>
  <c r="D448" i="26"/>
  <c r="D3008" i="26"/>
  <c r="D4011" i="26"/>
  <c r="D2859" i="26"/>
  <c r="D438" i="26"/>
  <c r="D1004" i="26"/>
  <c r="D4754" i="26"/>
  <c r="D5829" i="26"/>
  <c r="D894" i="26"/>
  <c r="D3502" i="26"/>
  <c r="D907" i="26"/>
  <c r="D7683" i="26"/>
  <c r="D4750" i="26"/>
  <c r="D4749" i="26"/>
  <c r="D5742" i="26"/>
  <c r="D5300" i="26"/>
  <c r="D1063" i="26"/>
  <c r="D5620" i="26"/>
  <c r="D3482" i="26"/>
  <c r="D7867" i="26"/>
  <c r="D484" i="26"/>
  <c r="D222" i="26"/>
  <c r="D293" i="26"/>
  <c r="D5432" i="26"/>
  <c r="D6728" i="26"/>
  <c r="D5750" i="26"/>
  <c r="D3464" i="26"/>
  <c r="D2768" i="26"/>
  <c r="D2922" i="26"/>
  <c r="D6460" i="26"/>
  <c r="D841" i="26"/>
  <c r="D6322" i="26"/>
  <c r="D1310" i="26"/>
  <c r="D3869" i="26"/>
  <c r="D5058" i="26"/>
  <c r="D388" i="26"/>
  <c r="D1442" i="26"/>
  <c r="D1721" i="26"/>
  <c r="D5833" i="26"/>
  <c r="D2717" i="26"/>
  <c r="D818" i="26"/>
  <c r="D7432" i="26"/>
  <c r="D1490" i="26"/>
  <c r="D6214" i="26"/>
  <c r="D1245" i="26"/>
  <c r="D1903" i="26"/>
  <c r="D1699" i="26"/>
  <c r="D7182" i="26"/>
  <c r="D7295" i="26"/>
  <c r="D8057" i="26"/>
  <c r="D3908" i="26"/>
  <c r="D2519" i="26"/>
  <c r="D4851" i="26"/>
  <c r="D375" i="26"/>
  <c r="D4029" i="26"/>
  <c r="D3314" i="26"/>
  <c r="D8360" i="26"/>
  <c r="D277" i="26"/>
  <c r="D3954" i="26"/>
  <c r="D5888" i="26"/>
  <c r="D7548" i="26"/>
  <c r="D6885" i="26"/>
  <c r="D4733" i="26"/>
  <c r="D4777" i="26"/>
  <c r="D6763" i="26"/>
  <c r="D5421" i="26"/>
  <c r="D6112" i="26"/>
  <c r="D1253" i="26"/>
  <c r="D5884" i="26"/>
  <c r="D3822" i="26"/>
  <c r="D199" i="26"/>
  <c r="D2799" i="26"/>
  <c r="D1213" i="26"/>
  <c r="D7140" i="26"/>
  <c r="D2583" i="26"/>
  <c r="D6550" i="26"/>
  <c r="D4565" i="26"/>
  <c r="D32" i="26"/>
  <c r="D5053" i="26"/>
  <c r="D6880" i="26"/>
  <c r="D2856" i="26"/>
  <c r="D296" i="26"/>
  <c r="D4709" i="26"/>
  <c r="D2716" i="26"/>
  <c r="D7481" i="26"/>
  <c r="D1701" i="26"/>
  <c r="D167" i="26"/>
  <c r="D223" i="26"/>
  <c r="D2695" i="26"/>
  <c r="D4746" i="26"/>
  <c r="D7254" i="26"/>
  <c r="D2575" i="26"/>
  <c r="D8332" i="26"/>
  <c r="D6170" i="26"/>
  <c r="D279" i="26"/>
  <c r="D527" i="26"/>
  <c r="D181" i="26"/>
  <c r="D7423" i="26"/>
  <c r="D5763" i="26"/>
  <c r="D8340" i="26"/>
  <c r="D2071" i="26"/>
  <c r="D1073" i="26"/>
  <c r="D633" i="26"/>
  <c r="D180" i="26"/>
  <c r="D3181" i="26"/>
  <c r="D8190" i="26"/>
  <c r="D38" i="26"/>
  <c r="D3555" i="26"/>
  <c r="D53" i="26"/>
  <c r="D390" i="26"/>
  <c r="D5404" i="26"/>
  <c r="D4847" i="26"/>
  <c r="D603" i="26"/>
  <c r="D185" i="26"/>
  <c r="D1029" i="26"/>
  <c r="D232" i="26"/>
  <c r="D662" i="26"/>
  <c r="D7594" i="26"/>
  <c r="D5532" i="26"/>
  <c r="D7704" i="26"/>
  <c r="D3581" i="26"/>
  <c r="D5761" i="26"/>
  <c r="D8275" i="26"/>
  <c r="D1460" i="26"/>
  <c r="D6773" i="26"/>
  <c r="D889" i="26"/>
  <c r="D8359" i="26"/>
  <c r="D8372" i="26"/>
  <c r="D2744" i="26"/>
  <c r="D8249" i="26"/>
  <c r="D469" i="26"/>
  <c r="D1147" i="26"/>
  <c r="D7831" i="26"/>
  <c r="D363" i="26"/>
  <c r="D1827" i="26"/>
  <c r="D8364" i="26"/>
  <c r="D1529" i="26"/>
  <c r="D8015" i="26"/>
  <c r="D7736" i="26"/>
  <c r="D1480" i="26"/>
  <c r="D6848" i="26"/>
  <c r="D2851" i="26"/>
  <c r="D8295" i="26"/>
  <c r="D286" i="26"/>
  <c r="D1729" i="26"/>
  <c r="D656" i="26"/>
  <c r="D637" i="26"/>
  <c r="D4540" i="26"/>
  <c r="D2351" i="26"/>
  <c r="D7729" i="26"/>
  <c r="D270" i="26"/>
  <c r="D8268" i="26"/>
  <c r="D4539" i="26"/>
  <c r="D7762" i="26"/>
  <c r="D6609" i="26"/>
  <c r="D12" i="26"/>
  <c r="D2097" i="26"/>
  <c r="D19" i="26"/>
  <c r="D1553" i="26"/>
  <c r="D7609" i="26"/>
  <c r="D3756" i="26"/>
  <c r="D602" i="26"/>
  <c r="D8048" i="26"/>
  <c r="D6195" i="26"/>
  <c r="D1131" i="26"/>
  <c r="D7289" i="26"/>
  <c r="D337" i="26"/>
  <c r="D230" i="26"/>
  <c r="D4030" i="26"/>
  <c r="D367" i="26"/>
  <c r="D8323" i="26"/>
  <c r="D6783" i="26"/>
  <c r="D790" i="26"/>
  <c r="D284" i="26"/>
  <c r="D4881" i="26"/>
  <c r="D8194" i="26"/>
  <c r="D481" i="26"/>
  <c r="D7244" i="26"/>
  <c r="D8436" i="26"/>
  <c r="D29" i="26"/>
  <c r="D33" i="26"/>
  <c r="D2104" i="26"/>
  <c r="D187" i="26"/>
  <c r="D856" i="26"/>
  <c r="D21" i="26"/>
  <c r="D4723" i="26"/>
  <c r="D374" i="26"/>
  <c r="D8409" i="26"/>
  <c r="D138" i="26"/>
  <c r="D51" i="26"/>
  <c r="D6302" i="26"/>
  <c r="D7163" i="26"/>
  <c r="D808" i="26"/>
  <c r="D8303" i="26"/>
  <c r="D7449" i="26"/>
  <c r="D1169" i="26"/>
  <c r="D868" i="26"/>
  <c r="D879" i="26"/>
  <c r="D39" i="26"/>
  <c r="D166" i="26"/>
  <c r="D6455" i="26"/>
  <c r="D5230" i="26"/>
  <c r="D7429" i="26"/>
  <c r="D2736" i="26"/>
  <c r="D7382" i="26"/>
  <c r="D7359" i="26"/>
  <c r="D5119" i="26"/>
  <c r="D156" i="26"/>
  <c r="D218" i="26"/>
  <c r="D6239" i="26"/>
  <c r="D5356" i="26"/>
  <c r="D2673" i="26"/>
  <c r="D1694" i="26"/>
  <c r="D7995" i="26"/>
  <c r="D6075" i="26"/>
  <c r="D2506" i="26"/>
  <c r="D3850" i="26"/>
  <c r="D6533" i="26"/>
  <c r="D7291" i="26"/>
  <c r="D923" i="26"/>
  <c r="D362" i="26"/>
  <c r="D7734" i="26"/>
  <c r="D1872" i="26"/>
  <c r="D8357" i="26"/>
  <c r="D7975" i="26"/>
  <c r="D6589" i="26"/>
  <c r="D655" i="26"/>
  <c r="D431" i="26"/>
  <c r="D583" i="26"/>
  <c r="D1956" i="26"/>
  <c r="D8178" i="26"/>
  <c r="D7998" i="26"/>
  <c r="D7581" i="26"/>
  <c r="D6858" i="26"/>
  <c r="D2030" i="26"/>
  <c r="D7898" i="26"/>
  <c r="D2854" i="26"/>
  <c r="D7982" i="26"/>
  <c r="D7395" i="26"/>
  <c r="D8153" i="26"/>
  <c r="D8319" i="26"/>
  <c r="D434" i="26"/>
  <c r="D2188" i="26"/>
  <c r="D45" i="26"/>
  <c r="D1403" i="26"/>
  <c r="D350" i="26"/>
  <c r="D8064" i="26"/>
  <c r="D7317" i="26"/>
  <c r="D8400" i="26"/>
  <c r="D8350" i="26"/>
  <c r="D344" i="26"/>
  <c r="D896" i="26"/>
  <c r="D157" i="26"/>
  <c r="D6651" i="26"/>
  <c r="D475" i="26"/>
  <c r="D862" i="26"/>
  <c r="D8100" i="26"/>
  <c r="D6730" i="26"/>
  <c r="D133" i="26"/>
  <c r="D5487" i="26"/>
  <c r="D2102" i="26"/>
  <c r="D20" i="26"/>
  <c r="D680" i="26"/>
  <c r="D7673" i="26"/>
  <c r="D7693" i="26"/>
  <c r="D7351" i="26"/>
  <c r="D4031" i="26"/>
  <c r="D782" i="26"/>
  <c r="D1692" i="26"/>
  <c r="D3722" i="26"/>
  <c r="D292" i="26"/>
  <c r="D8292" i="26"/>
  <c r="D7680" i="26"/>
  <c r="D6608" i="26"/>
  <c r="D1090" i="26"/>
  <c r="D8405" i="26"/>
  <c r="D7391" i="26"/>
  <c r="D8414" i="26"/>
  <c r="D72" i="26"/>
  <c r="D3826" i="26"/>
  <c r="D8433" i="26"/>
  <c r="D8289" i="26"/>
  <c r="D1747" i="26"/>
  <c r="D23" i="26"/>
  <c r="D214" i="26"/>
  <c r="D18" i="26"/>
  <c r="D8435" i="26"/>
  <c r="D8441" i="26"/>
  <c r="D8438" i="26"/>
  <c r="D8377" i="26"/>
  <c r="D2022" i="26"/>
  <c r="D3721" i="26"/>
  <c r="D7634" i="26"/>
  <c r="D8429" i="26"/>
  <c r="D8254" i="26"/>
  <c r="D3960" i="26"/>
  <c r="D1325" i="26"/>
  <c r="D7374" i="26"/>
  <c r="D8218" i="26"/>
  <c r="D2816" i="26"/>
  <c r="D8175" i="26"/>
  <c r="D7467" i="26"/>
  <c r="D6242" i="26"/>
  <c r="D7643" i="26"/>
  <c r="D8231" i="26"/>
  <c r="D7324" i="26"/>
  <c r="D5791" i="26"/>
  <c r="D6583" i="26"/>
  <c r="D8209" i="26"/>
  <c r="D6879" i="26"/>
  <c r="D1815" i="26"/>
  <c r="D5089" i="26"/>
  <c r="D382" i="26"/>
  <c r="D1496" i="26"/>
  <c r="D8243" i="26"/>
  <c r="D7408" i="26"/>
  <c r="D2475" i="26"/>
  <c r="D4798" i="26"/>
  <c r="D5228" i="26"/>
  <c r="D589" i="26"/>
  <c r="D6719" i="26"/>
  <c r="D5337" i="26"/>
  <c r="D6817" i="26"/>
  <c r="D5369" i="26"/>
  <c r="D224" i="26"/>
  <c r="D6758" i="26"/>
  <c r="D7231" i="26"/>
  <c r="D4742" i="26"/>
  <c r="D2076" i="26"/>
  <c r="D1050" i="26"/>
  <c r="D7080" i="26"/>
  <c r="D3030" i="26"/>
  <c r="D5644" i="26"/>
  <c r="D6564" i="26"/>
  <c r="D4878" i="26"/>
  <c r="D5477" i="26"/>
  <c r="D7435" i="26"/>
  <c r="D1924" i="26"/>
  <c r="D6287" i="26"/>
  <c r="D557" i="26"/>
  <c r="D335" i="26"/>
  <c r="D957" i="26"/>
  <c r="D3390" i="26"/>
  <c r="D7024" i="26"/>
  <c r="D7614" i="26"/>
  <c r="D355" i="26"/>
  <c r="D8346" i="26"/>
  <c r="D3995" i="26"/>
  <c r="D7724" i="26"/>
  <c r="D4653" i="26"/>
  <c r="D160" i="26"/>
  <c r="D6613" i="26"/>
  <c r="D5560" i="26"/>
  <c r="D1126" i="26"/>
  <c r="D612" i="26"/>
  <c r="D7315" i="26"/>
  <c r="D5957" i="26"/>
  <c r="D1341" i="26"/>
  <c r="D3805" i="26"/>
  <c r="D6860" i="26"/>
  <c r="D111" i="26"/>
  <c r="D7941" i="26"/>
  <c r="D6930" i="26"/>
  <c r="D1440" i="26"/>
  <c r="D8217" i="26"/>
  <c r="D2389" i="26"/>
  <c r="D8023" i="26"/>
  <c r="D8022" i="26"/>
  <c r="D8408" i="26"/>
  <c r="D962" i="26"/>
  <c r="D6863" i="26"/>
  <c r="D6431" i="26"/>
  <c r="D3900" i="26"/>
  <c r="D7615" i="26"/>
  <c r="D7415" i="26"/>
  <c r="D4947" i="26"/>
  <c r="D3154" i="26"/>
  <c r="D867" i="26"/>
  <c r="D1912" i="26"/>
  <c r="D2948" i="26"/>
  <c r="D6106" i="26"/>
  <c r="D6912" i="26"/>
  <c r="D7937" i="26"/>
  <c r="D2202" i="26"/>
  <c r="D6514" i="26"/>
  <c r="D8200" i="26"/>
  <c r="D2510" i="26"/>
  <c r="D6949" i="26"/>
  <c r="D6329" i="26"/>
  <c r="D8395" i="26"/>
  <c r="D3059" i="26"/>
  <c r="D1825" i="26"/>
  <c r="D7443" i="26"/>
  <c r="D7861" i="26"/>
  <c r="D8005" i="26"/>
  <c r="D2050" i="26"/>
  <c r="D2587" i="26"/>
  <c r="D1777" i="26"/>
  <c r="D6325" i="26"/>
  <c r="D3490" i="26"/>
  <c r="D5132" i="26"/>
  <c r="D4558" i="26"/>
  <c r="D3925" i="26"/>
  <c r="D6615" i="26"/>
  <c r="D4845" i="26"/>
  <c r="D5462" i="26"/>
  <c r="D5651" i="26"/>
  <c r="D542" i="26"/>
  <c r="D601" i="26"/>
  <c r="D2705" i="26"/>
  <c r="D5665" i="26"/>
  <c r="D4885" i="26"/>
  <c r="D2724" i="26"/>
  <c r="D3432" i="26"/>
  <c r="D1829" i="26"/>
  <c r="D2934" i="26"/>
  <c r="D3093" i="26"/>
  <c r="D6616" i="26"/>
  <c r="D3800" i="26"/>
  <c r="D4691" i="26"/>
  <c r="D6350" i="26"/>
  <c r="D3548" i="26"/>
  <c r="D5047" i="26"/>
  <c r="D846" i="26"/>
  <c r="D7431" i="26"/>
  <c r="D5981" i="26"/>
  <c r="D2350" i="26"/>
  <c r="D2732" i="26"/>
  <c r="D7887" i="26"/>
  <c r="D6433" i="26"/>
  <c r="D7822" i="26"/>
  <c r="D4760" i="26"/>
  <c r="D1210" i="26"/>
  <c r="D1673" i="26"/>
  <c r="D336" i="26"/>
  <c r="D1918" i="26"/>
  <c r="D8083" i="26"/>
  <c r="D1164" i="26"/>
  <c r="D7906" i="26"/>
  <c r="D6261" i="26"/>
  <c r="D7722" i="26"/>
  <c r="D3379" i="26"/>
  <c r="D8122" i="26"/>
  <c r="D3597" i="26"/>
  <c r="D2565" i="26"/>
  <c r="D5579" i="26"/>
  <c r="D6346" i="26"/>
  <c r="D3635" i="26"/>
  <c r="D3235" i="26"/>
  <c r="D4818" i="26"/>
  <c r="D2156" i="26"/>
  <c r="D6715" i="26"/>
  <c r="D4931" i="26"/>
  <c r="D7986" i="26"/>
  <c r="D2660" i="26"/>
  <c r="D7387" i="26"/>
  <c r="D1208" i="26"/>
  <c r="D1197" i="26"/>
  <c r="D912" i="26"/>
  <c r="D5922" i="26"/>
  <c r="D6435" i="26"/>
  <c r="D5335" i="26"/>
  <c r="D7544" i="26"/>
  <c r="D7288" i="26"/>
  <c r="D7052" i="26"/>
  <c r="D1464" i="26"/>
  <c r="D120" i="26"/>
  <c r="D3527" i="26"/>
  <c r="D7434" i="26"/>
  <c r="D3417" i="26"/>
  <c r="D3574" i="26"/>
  <c r="D108" i="26"/>
  <c r="D4568" i="26"/>
  <c r="D2333" i="26"/>
  <c r="D5092" i="26"/>
  <c r="D8401" i="26"/>
  <c r="D7659" i="26"/>
  <c r="D6779" i="26"/>
  <c r="D7337" i="26"/>
  <c r="D3388" i="26"/>
  <c r="D3568" i="26"/>
  <c r="D1736" i="26"/>
  <c r="D7484" i="26"/>
  <c r="D5377" i="26"/>
  <c r="D6349" i="26"/>
  <c r="D3323" i="26"/>
  <c r="D6263" i="26"/>
  <c r="D4828" i="26"/>
  <c r="D534" i="26"/>
  <c r="D1074" i="26"/>
  <c r="D1838" i="26"/>
  <c r="D5937" i="26"/>
  <c r="D7021" i="26"/>
  <c r="D929" i="26"/>
  <c r="D1005" i="26"/>
  <c r="D1031" i="26"/>
  <c r="D6653" i="26"/>
  <c r="D3942" i="26"/>
  <c r="D8264" i="26"/>
  <c r="D7290" i="26"/>
  <c r="D5776" i="26"/>
  <c r="D5464" i="26"/>
  <c r="D2405" i="26"/>
  <c r="D4651" i="26"/>
  <c r="D6009" i="26"/>
  <c r="D3470" i="26"/>
  <c r="D506" i="26"/>
  <c r="D2993" i="26"/>
  <c r="D3275" i="26"/>
  <c r="D1633" i="26"/>
  <c r="D5097" i="26"/>
  <c r="D3749" i="26"/>
  <c r="D2426" i="26"/>
  <c r="D5006" i="26"/>
  <c r="D997" i="26"/>
  <c r="D3352" i="26"/>
  <c r="D7308" i="26"/>
  <c r="D2911" i="26"/>
  <c r="D2772" i="26"/>
  <c r="D4861" i="26"/>
  <c r="D6236" i="26"/>
  <c r="D1564" i="26"/>
  <c r="D2251" i="26"/>
  <c r="D7765" i="26"/>
  <c r="D6777" i="26"/>
  <c r="D3877" i="26"/>
  <c r="D7524" i="26"/>
  <c r="D6934" i="26"/>
  <c r="D2526" i="26"/>
  <c r="D6452" i="26"/>
  <c r="D6298" i="26"/>
  <c r="D8161" i="26"/>
  <c r="D3601" i="26"/>
  <c r="D3237" i="26"/>
  <c r="D774" i="26"/>
  <c r="D7440" i="26"/>
  <c r="D955" i="26"/>
  <c r="D6571" i="26"/>
  <c r="D5624" i="26"/>
  <c r="D6926" i="26"/>
  <c r="D6707" i="26"/>
  <c r="D3599" i="26"/>
  <c r="D1731" i="26"/>
  <c r="D7763" i="26"/>
  <c r="D937" i="26"/>
  <c r="D2237" i="26"/>
  <c r="D518" i="26"/>
  <c r="D6878" i="26"/>
  <c r="D7389" i="26"/>
  <c r="D2119" i="26"/>
  <c r="D1690" i="26"/>
  <c r="D5164" i="26"/>
  <c r="D751" i="26"/>
  <c r="D2015" i="26"/>
  <c r="D4688" i="26"/>
  <c r="D5701" i="26"/>
  <c r="D2807" i="26"/>
  <c r="D2225" i="26"/>
  <c r="D2054" i="26"/>
  <c r="D727" i="26"/>
  <c r="D3775" i="26"/>
  <c r="D3855" i="26"/>
  <c r="D4737" i="26"/>
  <c r="D2064" i="26"/>
  <c r="D5418" i="26"/>
  <c r="D6919" i="26"/>
  <c r="D2472" i="26"/>
  <c r="D7268" i="26"/>
  <c r="D1717" i="26"/>
  <c r="D2474" i="26"/>
  <c r="D6650" i="26"/>
  <c r="D3828" i="26"/>
  <c r="D882" i="26"/>
  <c r="D2627" i="26"/>
  <c r="D1887" i="26"/>
  <c r="D6828" i="26"/>
  <c r="D994" i="26"/>
  <c r="D252" i="26"/>
  <c r="D3747" i="26"/>
  <c r="D7221" i="26"/>
  <c r="D7303" i="26"/>
  <c r="D2195" i="26"/>
  <c r="D7600" i="26"/>
  <c r="D8084" i="26"/>
  <c r="D4765" i="26"/>
  <c r="D739" i="26"/>
  <c r="D2735" i="26"/>
  <c r="D2999" i="26"/>
  <c r="D3781" i="26"/>
  <c r="D2179" i="26"/>
  <c r="D6142" i="26"/>
  <c r="D2998" i="26"/>
  <c r="D7241" i="26"/>
  <c r="D8109" i="26"/>
  <c r="D6099" i="26"/>
  <c r="D2395" i="26"/>
  <c r="D8091" i="26"/>
  <c r="D2855" i="26"/>
  <c r="D7536" i="26"/>
  <c r="D7385" i="26"/>
  <c r="D4681" i="26"/>
  <c r="D6177" i="26"/>
  <c r="D428" i="26"/>
  <c r="D5549" i="26"/>
  <c r="D6426" i="26"/>
  <c r="D5913" i="26"/>
  <c r="D657" i="26"/>
  <c r="D3271" i="26"/>
  <c r="D5876" i="26"/>
  <c r="D635" i="26"/>
  <c r="D2968" i="26"/>
  <c r="D3709" i="26"/>
  <c r="D2383" i="26"/>
  <c r="D1410" i="26"/>
  <c r="D3222" i="26"/>
  <c r="D1781" i="26"/>
  <c r="D2752" i="26"/>
  <c r="D6067" i="26"/>
  <c r="D6872" i="26"/>
  <c r="D2657" i="26"/>
  <c r="D5783" i="26"/>
  <c r="D5167" i="26"/>
  <c r="D3824" i="26"/>
  <c r="D741" i="26"/>
  <c r="D985" i="26"/>
  <c r="D5693" i="26"/>
  <c r="D2286" i="26"/>
  <c r="D5158" i="26"/>
  <c r="D3104" i="26"/>
  <c r="D6841" i="26"/>
  <c r="D3840" i="26"/>
  <c r="D7936" i="26"/>
  <c r="D6502" i="26"/>
  <c r="D7713" i="26"/>
  <c r="D4572" i="26"/>
  <c r="D8171" i="26"/>
  <c r="D2628" i="26"/>
  <c r="D1749" i="26"/>
  <c r="D3817" i="26"/>
  <c r="D2451" i="26"/>
  <c r="D2864" i="26"/>
  <c r="D1621" i="26"/>
  <c r="D3048" i="26"/>
  <c r="D7417" i="26"/>
  <c r="D3753" i="26"/>
  <c r="D7147" i="26"/>
  <c r="D6169" i="26"/>
  <c r="D1481" i="26"/>
  <c r="D1016" i="26"/>
  <c r="D4659" i="26"/>
  <c r="D4673" i="26"/>
  <c r="D3806" i="26"/>
  <c r="D6157" i="26"/>
  <c r="D4842" i="26"/>
  <c r="D5130" i="26"/>
  <c r="D5125" i="26"/>
  <c r="D4785" i="26"/>
  <c r="D7339" i="26"/>
  <c r="D3583" i="26"/>
  <c r="D7178" i="26"/>
  <c r="D2603" i="26"/>
  <c r="D1347" i="26"/>
  <c r="D807" i="26"/>
  <c r="D5448" i="26"/>
  <c r="D2176" i="26"/>
  <c r="D6311" i="26"/>
  <c r="D6096" i="26"/>
  <c r="D7427" i="26"/>
  <c r="D796" i="26"/>
  <c r="D1660" i="26"/>
  <c r="D6453" i="26"/>
  <c r="D3808" i="26"/>
  <c r="D1217" i="26"/>
  <c r="D1199" i="26"/>
  <c r="D3319" i="26"/>
  <c r="D3758" i="26"/>
  <c r="D1991" i="26"/>
  <c r="D8375" i="26"/>
  <c r="D1929" i="26"/>
  <c r="D5127" i="26"/>
  <c r="D8072" i="26"/>
  <c r="D8132" i="26"/>
  <c r="D6923" i="26"/>
  <c r="D629" i="26"/>
  <c r="D2786" i="26"/>
  <c r="D4934" i="26"/>
  <c r="D861" i="26"/>
  <c r="D884" i="26"/>
  <c r="D7271" i="26"/>
  <c r="D7945" i="26"/>
  <c r="D2460" i="26"/>
  <c r="D2598" i="26"/>
  <c r="D6271" i="26"/>
  <c r="D614" i="26"/>
  <c r="D1916" i="26"/>
  <c r="D6797" i="26"/>
  <c r="D8110" i="26"/>
  <c r="D6748" i="26"/>
  <c r="D2825" i="26"/>
  <c r="D8169" i="26"/>
  <c r="D6922" i="26"/>
  <c r="D1071" i="26"/>
  <c r="D7092" i="26"/>
  <c r="D7526" i="26"/>
  <c r="D3559" i="26"/>
  <c r="D6598" i="26"/>
  <c r="D3948" i="26"/>
  <c r="D1423" i="26"/>
  <c r="D6895" i="26"/>
  <c r="D5856" i="26"/>
  <c r="D7778" i="26"/>
  <c r="D2697" i="26"/>
  <c r="D5381" i="26"/>
  <c r="D6921" i="26"/>
  <c r="D3889" i="26"/>
  <c r="D2570" i="26"/>
  <c r="D3485" i="26"/>
  <c r="D832" i="26"/>
  <c r="D7253" i="26"/>
  <c r="D7662" i="26"/>
  <c r="D2288" i="26"/>
  <c r="D7890" i="26"/>
  <c r="D6348" i="26"/>
  <c r="D2236" i="26"/>
  <c r="D5056" i="26"/>
  <c r="D6036" i="26"/>
  <c r="D2925" i="26"/>
  <c r="D2655" i="26"/>
  <c r="D2891" i="26"/>
  <c r="D1259" i="26"/>
  <c r="D2468" i="26"/>
  <c r="D4902" i="26"/>
  <c r="D6865" i="26"/>
  <c r="D5857" i="26"/>
  <c r="D5973" i="26"/>
  <c r="D2667" i="26"/>
  <c r="D2669" i="26"/>
  <c r="D824" i="26"/>
  <c r="D4870" i="26"/>
  <c r="D5073" i="26"/>
  <c r="D1240" i="26"/>
  <c r="D1015" i="26"/>
  <c r="D5203" i="26"/>
  <c r="D788" i="26"/>
  <c r="D7580" i="26"/>
  <c r="D7847" i="26"/>
  <c r="D551" i="26"/>
  <c r="D2398" i="26"/>
  <c r="D2748" i="26"/>
  <c r="D1214" i="26"/>
  <c r="D7211" i="26"/>
  <c r="D7710" i="26"/>
  <c r="D7583" i="26"/>
  <c r="D2277" i="26"/>
  <c r="D4728" i="26"/>
  <c r="D3933" i="26"/>
  <c r="D392" i="26"/>
  <c r="D517" i="26"/>
  <c r="D4639" i="26"/>
  <c r="D4582" i="26"/>
  <c r="D7138" i="26"/>
  <c r="D3506" i="26"/>
  <c r="D3489" i="26"/>
  <c r="D6275" i="26"/>
  <c r="D1657" i="26"/>
  <c r="D1740" i="26"/>
  <c r="D6046" i="26"/>
  <c r="D5088" i="26"/>
  <c r="D6163" i="26"/>
  <c r="D5482" i="26"/>
  <c r="D5239" i="26"/>
  <c r="D1712" i="26"/>
  <c r="D1737" i="26"/>
  <c r="D3866" i="26"/>
  <c r="D6991" i="26"/>
  <c r="D3564" i="26"/>
  <c r="D3934" i="26"/>
  <c r="D6734" i="26"/>
  <c r="D3945" i="26"/>
  <c r="D3815" i="26"/>
  <c r="D7373" i="26"/>
  <c r="D8043" i="26"/>
  <c r="D1823" i="26"/>
  <c r="D5718" i="26"/>
  <c r="D6027" i="26"/>
  <c r="D4625" i="26"/>
  <c r="D3729" i="26"/>
  <c r="D6343" i="26"/>
  <c r="D5410" i="26"/>
  <c r="D5615" i="26"/>
  <c r="D2437" i="26"/>
  <c r="D1288" i="26"/>
  <c r="D7742" i="26"/>
  <c r="D2520" i="26"/>
  <c r="D2811" i="26"/>
  <c r="D4583" i="26"/>
  <c r="D2018" i="26"/>
  <c r="D2369" i="26"/>
  <c r="D2666" i="26"/>
  <c r="D1319" i="26"/>
  <c r="D6262" i="26"/>
  <c r="D5453" i="26"/>
  <c r="D2338" i="26"/>
  <c r="D2139" i="26"/>
  <c r="D6380" i="26"/>
  <c r="D3112" i="26"/>
  <c r="D2255" i="26"/>
  <c r="D7788" i="26"/>
  <c r="D6065" i="26"/>
  <c r="D3261" i="26"/>
  <c r="D5328" i="26"/>
  <c r="D1688" i="26"/>
  <c r="D2930" i="26"/>
  <c r="D8263" i="26"/>
  <c r="D3755" i="26"/>
  <c r="D2229" i="26"/>
  <c r="D4618" i="26"/>
  <c r="D6179" i="26"/>
  <c r="D563" i="26"/>
  <c r="D1613" i="26"/>
  <c r="D5907" i="26"/>
  <c r="D2533" i="26"/>
  <c r="D5633" i="26"/>
  <c r="D4032" i="26"/>
  <c r="D5834" i="26"/>
  <c r="D2049" i="26"/>
  <c r="D3713" i="26"/>
  <c r="D6548" i="26"/>
  <c r="D2568" i="26"/>
  <c r="D2074" i="26"/>
  <c r="D1289" i="26"/>
  <c r="D1533" i="26"/>
  <c r="D2190" i="26"/>
  <c r="D3949" i="26"/>
  <c r="D5211" i="26"/>
  <c r="D749" i="26"/>
  <c r="D1345" i="26"/>
  <c r="D6248" i="26"/>
  <c r="D6319" i="26"/>
  <c r="D2161" i="26"/>
  <c r="D669" i="26"/>
  <c r="D6422" i="26"/>
  <c r="D1741" i="26"/>
  <c r="D6379" i="26"/>
  <c r="D2186" i="26"/>
  <c r="D598" i="26"/>
  <c r="D1233" i="26"/>
  <c r="D1780" i="26"/>
  <c r="D7248" i="26"/>
  <c r="D439" i="26"/>
  <c r="D8061" i="26"/>
  <c r="D5815" i="26"/>
  <c r="D8276" i="26"/>
  <c r="D7985" i="26"/>
  <c r="D4535" i="26"/>
  <c r="D1773" i="26"/>
  <c r="D7959" i="26"/>
  <c r="D1537" i="26"/>
  <c r="D7824" i="26"/>
  <c r="D5033" i="26"/>
  <c r="D3373" i="26"/>
  <c r="D2291" i="26"/>
  <c r="D5757" i="26"/>
  <c r="D593" i="26"/>
  <c r="D835" i="26"/>
  <c r="D5240" i="26"/>
  <c r="D1603" i="26"/>
  <c r="D8279" i="26"/>
  <c r="D2269" i="26"/>
  <c r="D1327" i="26"/>
  <c r="D3232" i="26"/>
  <c r="D6294" i="26"/>
  <c r="D228" i="26"/>
  <c r="D491" i="26"/>
  <c r="D310" i="26"/>
  <c r="D8160" i="26"/>
  <c r="D8117" i="26"/>
  <c r="D7954" i="26"/>
  <c r="D320" i="26"/>
  <c r="D7806" i="26"/>
  <c r="D7533" i="26"/>
  <c r="D7294" i="26"/>
  <c r="D5244" i="26"/>
  <c r="D192" i="26"/>
  <c r="D8262" i="26"/>
  <c r="D4605" i="26"/>
  <c r="D8050" i="26"/>
  <c r="D2337" i="26"/>
  <c r="D2894" i="26"/>
  <c r="D837" i="26"/>
  <c r="D3365" i="26"/>
  <c r="D1413" i="26"/>
  <c r="D8417" i="26"/>
  <c r="D7938" i="26"/>
  <c r="D8403" i="26"/>
  <c r="D754" i="26"/>
  <c r="D2142" i="26"/>
  <c r="D8137" i="26"/>
  <c r="D3073" i="26"/>
  <c r="D6904" i="26"/>
  <c r="D6048" i="26"/>
  <c r="D1349" i="26"/>
  <c r="D5227" i="26"/>
  <c r="D4743" i="26"/>
  <c r="D2540" i="26"/>
  <c r="D3615" i="26"/>
  <c r="D816" i="26"/>
  <c r="D6225" i="26"/>
  <c r="D7054" i="26"/>
  <c r="D422" i="26"/>
  <c r="D8076" i="26"/>
  <c r="D6970" i="26"/>
  <c r="D1039" i="26"/>
  <c r="D881" i="26"/>
  <c r="D5837" i="26"/>
  <c r="D3609" i="26"/>
  <c r="D1264" i="26"/>
  <c r="D3411" i="26"/>
  <c r="D8184" i="26"/>
  <c r="D1201" i="26"/>
  <c r="D7948" i="26"/>
  <c r="D3744" i="26"/>
  <c r="D5935" i="26"/>
  <c r="D467" i="26"/>
  <c r="D1382" i="26"/>
  <c r="D2893" i="26"/>
  <c r="D4721" i="26"/>
  <c r="D3443" i="26"/>
  <c r="D5679" i="26"/>
  <c r="D3484" i="26"/>
  <c r="D6259" i="26"/>
  <c r="D2400" i="26"/>
  <c r="D7905" i="26"/>
  <c r="D3511" i="26"/>
  <c r="D1581" i="26"/>
  <c r="D1007" i="26"/>
  <c r="D3196" i="26"/>
  <c r="D5672" i="26"/>
  <c r="D1422" i="26"/>
  <c r="D4994" i="26"/>
  <c r="D7846" i="26"/>
  <c r="D6724" i="26"/>
  <c r="D1277" i="26"/>
  <c r="D384" i="26"/>
  <c r="D1528" i="26"/>
  <c r="D667" i="26"/>
  <c r="D626" i="26"/>
  <c r="D3562" i="26"/>
  <c r="D4734" i="26"/>
  <c r="D5608" i="26"/>
  <c r="D4909" i="26"/>
  <c r="D2086" i="26"/>
  <c r="D2410" i="26"/>
  <c r="D7803" i="26"/>
  <c r="D584" i="26"/>
  <c r="D3340" i="26"/>
  <c r="D7703" i="26"/>
  <c r="D348" i="26"/>
  <c r="D3523" i="26"/>
  <c r="D6744" i="26"/>
  <c r="D496" i="26"/>
  <c r="D1517" i="26"/>
  <c r="D1935" i="26"/>
  <c r="D4538" i="26"/>
  <c r="D4788" i="26"/>
  <c r="D943" i="26"/>
  <c r="D5037" i="26"/>
  <c r="D1445" i="26"/>
  <c r="D1739" i="26"/>
  <c r="D966" i="26"/>
  <c r="D7312" i="26"/>
  <c r="D876" i="26"/>
  <c r="D597" i="26"/>
  <c r="D6933" i="26"/>
  <c r="D6809" i="26"/>
  <c r="D5108" i="26"/>
  <c r="D3641" i="26"/>
  <c r="D2769" i="26"/>
  <c r="D6405" i="26"/>
  <c r="D4840" i="26"/>
  <c r="D4009" i="26"/>
  <c r="D6845" i="26"/>
  <c r="D1516" i="26"/>
  <c r="D2691" i="26"/>
  <c r="D7081" i="26"/>
  <c r="D5071" i="26"/>
  <c r="D1453" i="26"/>
  <c r="D7457" i="26"/>
  <c r="D712" i="26"/>
  <c r="D4986" i="26"/>
  <c r="D3131" i="26"/>
  <c r="D2276" i="26"/>
  <c r="D5669" i="26"/>
  <c r="D2033" i="26"/>
  <c r="D3065" i="26"/>
  <c r="D2265" i="26"/>
  <c r="D5786" i="26"/>
  <c r="D6418" i="26"/>
  <c r="D258" i="26"/>
  <c r="D1092" i="26"/>
  <c r="D1685" i="26"/>
  <c r="D2778" i="26"/>
  <c r="D1506" i="26"/>
  <c r="D6277" i="26"/>
  <c r="D7040" i="26"/>
  <c r="D5824" i="26"/>
  <c r="D891" i="26"/>
  <c r="D7877" i="26"/>
  <c r="D6725" i="26"/>
  <c r="D1428" i="26"/>
  <c r="D863" i="26"/>
  <c r="D2459" i="26"/>
  <c r="D1297" i="26"/>
  <c r="D6475" i="26"/>
  <c r="D4699" i="26"/>
  <c r="D1028" i="26"/>
  <c r="D1407" i="26"/>
  <c r="D2485" i="26"/>
  <c r="D4033" i="26"/>
  <c r="D909" i="26"/>
  <c r="D3279" i="26"/>
  <c r="D5978" i="26"/>
  <c r="D1914" i="26"/>
  <c r="D1195" i="26"/>
  <c r="D4034" i="26"/>
  <c r="D1738" i="26"/>
  <c r="D1418" i="26"/>
  <c r="D8130" i="26"/>
  <c r="D7552" i="26"/>
  <c r="D8037" i="26"/>
  <c r="D3387" i="26"/>
  <c r="D2634" i="26"/>
  <c r="D1473" i="26"/>
  <c r="D5024" i="26"/>
  <c r="D7665" i="26"/>
  <c r="D6369" i="26"/>
  <c r="D6446" i="26"/>
  <c r="D6162" i="26"/>
  <c r="D7738" i="26"/>
  <c r="D672" i="26"/>
  <c r="D6326" i="26"/>
  <c r="D6673" i="26"/>
  <c r="D7489" i="26"/>
  <c r="D3428" i="26"/>
  <c r="D1056" i="26"/>
  <c r="D688" i="26"/>
  <c r="D4933" i="26"/>
  <c r="D4732" i="26"/>
  <c r="D6705" i="26"/>
  <c r="D347" i="26"/>
  <c r="D2005" i="26"/>
  <c r="D1283" i="26"/>
  <c r="D7799" i="26"/>
  <c r="D5785" i="26"/>
  <c r="D6010" i="26"/>
  <c r="D2883" i="26"/>
  <c r="D3067" i="26"/>
  <c r="D5317" i="26"/>
  <c r="D1994" i="26"/>
  <c r="D2624" i="26"/>
  <c r="D5002" i="26"/>
  <c r="D3803" i="26"/>
  <c r="D828" i="26"/>
  <c r="D4531" i="26"/>
  <c r="D3184" i="26"/>
  <c r="D341" i="26"/>
  <c r="D1862" i="26"/>
  <c r="D6137" i="26"/>
  <c r="D3429" i="26"/>
  <c r="D6666" i="26"/>
  <c r="D2959" i="26"/>
  <c r="D5735" i="26"/>
  <c r="D5849" i="26"/>
  <c r="D3798" i="26"/>
  <c r="D7516" i="26"/>
  <c r="D5170" i="26"/>
  <c r="D4889" i="26"/>
  <c r="D3602" i="26"/>
  <c r="D6312" i="26"/>
  <c r="D3439" i="26"/>
  <c r="D762" i="26"/>
  <c r="D1598" i="26"/>
  <c r="D6508" i="26"/>
  <c r="D8152" i="26"/>
  <c r="D3733" i="26"/>
  <c r="D6760" i="26"/>
  <c r="D7690" i="26"/>
  <c r="D321" i="26"/>
  <c r="D511" i="26"/>
  <c r="D3861" i="26"/>
  <c r="D4035" i="26"/>
  <c r="D3357" i="26"/>
  <c r="D2659" i="26"/>
  <c r="D3426" i="26"/>
  <c r="D1436" i="26"/>
  <c r="D6870" i="26"/>
  <c r="D6406" i="26"/>
  <c r="D1809" i="26"/>
  <c r="D2562" i="26"/>
  <c r="D1756" i="26"/>
  <c r="D6192" i="26"/>
  <c r="D6447" i="26"/>
  <c r="D492" i="26"/>
  <c r="D864" i="26"/>
  <c r="D5026" i="26"/>
  <c r="D6448" i="26"/>
  <c r="D4600" i="26"/>
  <c r="D610" i="26"/>
  <c r="D4827" i="26"/>
  <c r="D3119" i="26"/>
  <c r="D5932" i="26"/>
  <c r="D961" i="26"/>
  <c r="D7862" i="26"/>
  <c r="D3266" i="26"/>
  <c r="D2700" i="26"/>
  <c r="D778" i="26"/>
  <c r="D1707" i="26"/>
  <c r="D2755" i="26"/>
  <c r="D6328" i="26"/>
  <c r="D6816" i="26"/>
  <c r="D2440" i="26"/>
  <c r="D3110" i="26"/>
  <c r="D5867" i="26"/>
  <c r="D3628" i="26"/>
  <c r="D7569" i="26"/>
  <c r="D5471" i="26"/>
  <c r="D3258" i="26"/>
  <c r="D4545" i="26"/>
  <c r="D5258" i="26"/>
  <c r="D3438" i="26"/>
  <c r="D5063" i="26"/>
  <c r="D2329" i="26"/>
  <c r="D3728" i="26"/>
  <c r="D6990" i="26"/>
  <c r="D7033" i="26"/>
  <c r="D2048" i="26"/>
  <c r="D5128" i="26"/>
  <c r="D978" i="26"/>
  <c r="D3771" i="26"/>
  <c r="D5692" i="26"/>
  <c r="D4817" i="26"/>
  <c r="D7149" i="26"/>
  <c r="D5157" i="26"/>
  <c r="D639" i="26"/>
  <c r="D4772" i="26"/>
  <c r="D2653" i="26"/>
  <c r="D3648" i="26"/>
  <c r="D7027" i="26"/>
  <c r="D1070" i="26"/>
  <c r="D2352" i="26"/>
  <c r="D3308" i="26"/>
  <c r="D6440" i="26"/>
  <c r="D2235" i="26"/>
  <c r="D2283" i="26"/>
  <c r="D7790" i="26"/>
  <c r="D6228" i="26"/>
  <c r="D4912" i="26"/>
  <c r="D7158" i="26"/>
  <c r="D1920" i="26"/>
  <c r="D5290" i="26"/>
  <c r="D1985" i="26"/>
  <c r="D510" i="26"/>
  <c r="D6321" i="26"/>
  <c r="D1179" i="26"/>
  <c r="D7786" i="26"/>
  <c r="D2852" i="26"/>
  <c r="D3326" i="26"/>
  <c r="D5784" i="26"/>
  <c r="D3835" i="26"/>
  <c r="D1326" i="26"/>
  <c r="D2120" i="26"/>
  <c r="D8086" i="26"/>
  <c r="D6815" i="26"/>
  <c r="D389" i="26"/>
  <c r="D3122" i="26"/>
  <c r="D2848" i="26"/>
  <c r="D7293" i="26"/>
  <c r="D3385" i="26"/>
  <c r="D6682" i="26"/>
  <c r="D7422" i="26"/>
  <c r="D7870" i="26"/>
  <c r="D7168" i="26"/>
  <c r="D1850" i="26"/>
  <c r="D5642" i="26"/>
  <c r="D3905" i="26"/>
  <c r="D6819" i="26"/>
  <c r="D3211" i="26"/>
  <c r="D6174" i="26"/>
  <c r="D4634" i="26"/>
  <c r="D7591" i="26"/>
  <c r="D2994" i="26"/>
  <c r="D6742" i="26"/>
  <c r="D1824" i="26"/>
  <c r="D777" i="26"/>
  <c r="D5046" i="26"/>
  <c r="D7164" i="26"/>
  <c r="D2322" i="26"/>
  <c r="D4983" i="26"/>
  <c r="D6362" i="26"/>
  <c r="D5989" i="26"/>
  <c r="D2239" i="26"/>
  <c r="D4963" i="26"/>
  <c r="D7026" i="26"/>
  <c r="D5456" i="26"/>
  <c r="D7689" i="26"/>
  <c r="D4715" i="26"/>
  <c r="D2783" i="26"/>
  <c r="D2955" i="26"/>
  <c r="D3912" i="26"/>
  <c r="D2004" i="26"/>
  <c r="D4606" i="26"/>
  <c r="D3401" i="26"/>
  <c r="D5292" i="26"/>
  <c r="D1987" i="26"/>
  <c r="D6465" i="26"/>
  <c r="D7230" i="26"/>
  <c r="D1232" i="26"/>
  <c r="D1330" i="26"/>
  <c r="D3339" i="26"/>
  <c r="D728" i="26"/>
  <c r="D7134" i="26"/>
  <c r="D1281" i="26"/>
  <c r="D6510" i="26"/>
  <c r="D5908" i="26"/>
  <c r="D7084" i="26"/>
  <c r="D5724" i="26"/>
  <c r="D981" i="26"/>
  <c r="D6358" i="26"/>
  <c r="D2476" i="26"/>
  <c r="D7879" i="26"/>
  <c r="D4626" i="26"/>
  <c r="D7059" i="26"/>
  <c r="D7692" i="26"/>
  <c r="D4669" i="26"/>
  <c r="D913" i="26"/>
  <c r="D1892" i="26"/>
  <c r="D7128" i="26"/>
  <c r="D5207" i="26"/>
  <c r="D4903" i="26"/>
  <c r="D4548" i="26"/>
  <c r="D3578" i="26"/>
  <c r="D2180" i="26"/>
  <c r="D4549" i="26"/>
  <c r="D1656" i="26"/>
  <c r="D3911" i="26"/>
  <c r="D6520" i="26"/>
  <c r="D2246" i="26"/>
  <c r="D2063" i="26"/>
  <c r="D2469" i="26"/>
  <c r="D4913" i="26"/>
  <c r="D6317" i="26"/>
  <c r="D2224" i="26"/>
  <c r="D6968" i="26"/>
  <c r="D5083" i="26"/>
  <c r="D3230" i="26"/>
  <c r="D3270" i="26"/>
  <c r="D1427" i="26"/>
  <c r="D5715" i="26"/>
  <c r="D6316" i="26"/>
  <c r="D353" i="26"/>
  <c r="D4036" i="26"/>
  <c r="D1697" i="26"/>
  <c r="D829" i="26"/>
  <c r="D924" i="26"/>
  <c r="D6035" i="26"/>
  <c r="D7002" i="26"/>
  <c r="D4567" i="26"/>
  <c r="D2315" i="26"/>
  <c r="D1479" i="26"/>
  <c r="D4037" i="26"/>
  <c r="D4841" i="26"/>
  <c r="D3166" i="26"/>
  <c r="D2733" i="26"/>
  <c r="D6005" i="26"/>
  <c r="D1486" i="26"/>
  <c r="D3023" i="26"/>
  <c r="D5111" i="26"/>
  <c r="D3993" i="26"/>
  <c r="D2763" i="26"/>
  <c r="D4801" i="26"/>
  <c r="D4964" i="26"/>
  <c r="D1438" i="26"/>
  <c r="D2134" i="26"/>
  <c r="D1156" i="26"/>
  <c r="D8011" i="26"/>
  <c r="D4038" i="26"/>
  <c r="D5147" i="26"/>
  <c r="D6146" i="26"/>
  <c r="D1200" i="26"/>
  <c r="D2916" i="26"/>
  <c r="D5872" i="26"/>
  <c r="D4589" i="26"/>
  <c r="D4039" i="26"/>
  <c r="D7108" i="26"/>
  <c r="D6829" i="26"/>
  <c r="D6421" i="26"/>
  <c r="D3133" i="26"/>
  <c r="D7200" i="26"/>
  <c r="D710" i="26"/>
  <c r="D2411" i="26"/>
  <c r="D713" i="26"/>
  <c r="D1622" i="26"/>
  <c r="D4780" i="26"/>
  <c r="D7770" i="26"/>
  <c r="D5183" i="26"/>
  <c r="D3494" i="26"/>
  <c r="D5354" i="26"/>
  <c r="D4916" i="26"/>
  <c r="D3041" i="26"/>
  <c r="D2240" i="26"/>
  <c r="D482" i="26"/>
  <c r="D2857" i="26"/>
  <c r="D6221" i="26"/>
  <c r="D5634" i="26"/>
  <c r="D5188" i="26"/>
  <c r="D3741" i="26"/>
  <c r="D6056" i="26"/>
  <c r="D1786" i="26"/>
  <c r="D3929" i="26"/>
  <c r="D1510" i="26"/>
  <c r="D5542" i="26"/>
  <c r="D6592" i="26"/>
  <c r="D3236" i="26"/>
  <c r="D3467" i="26"/>
  <c r="D830" i="26"/>
  <c r="D6738" i="26"/>
  <c r="D3879" i="26"/>
  <c r="D3475" i="26"/>
  <c r="D1363" i="26"/>
  <c r="D7332" i="26"/>
  <c r="D7841" i="26"/>
  <c r="D1162" i="26"/>
  <c r="D7090" i="26"/>
  <c r="D3763" i="26"/>
  <c r="D6755" i="26"/>
  <c r="D7022" i="26"/>
  <c r="D7636" i="26"/>
  <c r="D7488" i="26"/>
  <c r="D1821" i="26"/>
  <c r="D3684" i="26"/>
  <c r="D7327" i="26"/>
  <c r="D1351" i="26"/>
  <c r="D5076" i="26"/>
  <c r="D3055" i="26"/>
  <c r="D3422" i="26"/>
  <c r="D456" i="26"/>
  <c r="D6928" i="26"/>
  <c r="D4697" i="26"/>
  <c r="D6128" i="26"/>
  <c r="D1293" i="26"/>
  <c r="D1561" i="26"/>
  <c r="D5570" i="26"/>
  <c r="D3355" i="26"/>
  <c r="D6499" i="26"/>
  <c r="D6501" i="26"/>
  <c r="D1963" i="26"/>
  <c r="D1409" i="26"/>
  <c r="D6746" i="26"/>
  <c r="D8131" i="26"/>
  <c r="D1368" i="26"/>
  <c r="D303" i="26"/>
  <c r="D3294" i="26"/>
  <c r="D1627" i="26"/>
  <c r="D1713" i="26"/>
  <c r="D6956" i="26"/>
  <c r="D6058" i="26"/>
  <c r="D1304" i="26"/>
  <c r="D4948" i="26"/>
  <c r="D5550" i="26"/>
  <c r="D2454" i="26"/>
  <c r="D1461" i="26"/>
  <c r="D3647" i="26"/>
  <c r="D7916" i="26"/>
  <c r="D5018" i="26"/>
  <c r="D6690" i="26"/>
  <c r="D6193" i="26"/>
  <c r="D839" i="26"/>
  <c r="D6631" i="26"/>
  <c r="D1424" i="26"/>
  <c r="D6539" i="26"/>
  <c r="D7633" i="26"/>
  <c r="D6625" i="26"/>
  <c r="D2166" i="26"/>
  <c r="D1076" i="26"/>
  <c r="D2299" i="26"/>
  <c r="D499" i="26"/>
  <c r="D8087" i="26"/>
  <c r="D5468" i="26"/>
  <c r="D117" i="26"/>
  <c r="D8213" i="26"/>
  <c r="D8271" i="26"/>
  <c r="D7416" i="26"/>
  <c r="D6694" i="26"/>
  <c r="D7832" i="26"/>
  <c r="D239" i="26"/>
  <c r="D4779" i="26"/>
  <c r="D4532" i="26"/>
  <c r="D358" i="26"/>
  <c r="D126" i="26"/>
  <c r="D8421" i="26"/>
  <c r="D8337" i="26"/>
  <c r="D2536" i="26"/>
  <c r="D1068" i="26"/>
  <c r="D8307" i="26"/>
  <c r="D7962" i="26"/>
  <c r="D6642" i="26"/>
  <c r="D3254" i="26"/>
  <c r="D1950" i="26"/>
  <c r="D1667" i="26"/>
  <c r="D6498" i="26"/>
  <c r="D6315" i="26"/>
  <c r="D6246" i="26"/>
  <c r="D3017" i="26"/>
  <c r="D8352" i="26"/>
  <c r="D4040" i="26"/>
  <c r="D6224" i="26"/>
  <c r="D1268" i="26"/>
  <c r="D522" i="26"/>
  <c r="D2789" i="26"/>
  <c r="D8020" i="26"/>
  <c r="D4860" i="26"/>
  <c r="D4603" i="26"/>
  <c r="D4041" i="26"/>
  <c r="D1402" i="26"/>
  <c r="D5412" i="26"/>
  <c r="D4042" i="26"/>
  <c r="D2708" i="26"/>
  <c r="D5311" i="26"/>
  <c r="D6710" i="26"/>
  <c r="D1185" i="26"/>
  <c r="D3534" i="26"/>
  <c r="D1758" i="26"/>
  <c r="D730" i="26"/>
  <c r="D5553" i="26"/>
  <c r="D2145" i="26"/>
  <c r="D636" i="26"/>
  <c r="D1205" i="26"/>
  <c r="D2066" i="26"/>
  <c r="D5445" i="26"/>
  <c r="D8158" i="26"/>
  <c r="D2527" i="26"/>
  <c r="D7757" i="26"/>
  <c r="D1745" i="26"/>
  <c r="D7276" i="26"/>
  <c r="D7973" i="26"/>
  <c r="D3173" i="26"/>
  <c r="D7844" i="26"/>
  <c r="D7697" i="26"/>
  <c r="D7438" i="26"/>
  <c r="D3630" i="26"/>
  <c r="D1439" i="26"/>
  <c r="D7585" i="26"/>
  <c r="D1128" i="26"/>
  <c r="D4043" i="26"/>
  <c r="D1060" i="26"/>
  <c r="D1247" i="26"/>
  <c r="D4915" i="26"/>
  <c r="D8230" i="26"/>
  <c r="D4751" i="26"/>
  <c r="D8105" i="26"/>
  <c r="D2031" i="26"/>
  <c r="D7842" i="26"/>
  <c r="D2926" i="26"/>
  <c r="D4707" i="26"/>
  <c r="D2422" i="26"/>
  <c r="D1334" i="26"/>
  <c r="D3285" i="26"/>
  <c r="D2025" i="26"/>
  <c r="D6473" i="26"/>
  <c r="D1710" i="26"/>
  <c r="D968" i="26"/>
  <c r="D8181" i="26"/>
  <c r="D169" i="26"/>
  <c r="D7050" i="26"/>
  <c r="D4044" i="26"/>
  <c r="D6621" i="26"/>
  <c r="D1549" i="26"/>
  <c r="D2083" i="26"/>
  <c r="D54" i="26"/>
  <c r="D4045" i="26"/>
  <c r="D42" i="26"/>
  <c r="D8393" i="26"/>
  <c r="D8287" i="26"/>
  <c r="D7960" i="26"/>
  <c r="D485" i="26"/>
  <c r="D5399" i="26"/>
  <c r="D7875" i="26"/>
  <c r="D910" i="26"/>
  <c r="D266" i="26"/>
  <c r="D3633" i="26"/>
  <c r="D3543" i="26"/>
  <c r="D533" i="26"/>
  <c r="D6768" i="26"/>
  <c r="D4623" i="26"/>
  <c r="D4971" i="26"/>
  <c r="D3415" i="26"/>
  <c r="D3228" i="26"/>
  <c r="D1474" i="26"/>
  <c r="D6210" i="26"/>
  <c r="D1541" i="26"/>
  <c r="D1792" i="26"/>
  <c r="D4046" i="26"/>
  <c r="D4675" i="26"/>
  <c r="D4822" i="26"/>
  <c r="D5362" i="26"/>
  <c r="D3493" i="26"/>
  <c r="D1361" i="26"/>
  <c r="D2847" i="26"/>
  <c r="D5764" i="26"/>
  <c r="D2593" i="26"/>
  <c r="D2767" i="26"/>
  <c r="D6173" i="26"/>
  <c r="D5264" i="26"/>
  <c r="D1722" i="26"/>
  <c r="D3738" i="26"/>
  <c r="D7309" i="26"/>
  <c r="D3964" i="26"/>
  <c r="D4586" i="26"/>
  <c r="D3894" i="26"/>
  <c r="D585" i="26"/>
  <c r="D3492" i="26"/>
  <c r="D4955" i="26"/>
  <c r="D4047" i="26"/>
  <c r="D631" i="26"/>
  <c r="D1787" i="26"/>
  <c r="D1037" i="26"/>
  <c r="D5473" i="26"/>
  <c r="D6359" i="26"/>
  <c r="D5528" i="26"/>
  <c r="D251" i="26"/>
  <c r="D7503" i="26"/>
  <c r="D3650" i="26"/>
  <c r="D1877" i="26"/>
  <c r="D5681" i="26"/>
  <c r="D4864" i="26"/>
  <c r="D6652" i="26"/>
  <c r="D6139" i="26"/>
  <c r="D3381" i="26"/>
  <c r="D7287" i="26"/>
  <c r="D462" i="26"/>
  <c r="D1054" i="26"/>
  <c r="D4664" i="26"/>
  <c r="D3106" i="26"/>
  <c r="D6008" i="26"/>
  <c r="D7381" i="26"/>
  <c r="D530" i="26"/>
  <c r="D6884" i="26"/>
  <c r="D1891" i="26"/>
  <c r="D5926" i="26"/>
  <c r="D8150" i="26"/>
  <c r="D4791" i="26"/>
  <c r="D2108" i="26"/>
  <c r="D893" i="26"/>
  <c r="D8138" i="26"/>
  <c r="D587" i="26"/>
  <c r="D460" i="26"/>
  <c r="D1475" i="26"/>
  <c r="D3253" i="26"/>
  <c r="D1844" i="26"/>
  <c r="D149" i="26"/>
  <c r="D1902" i="26"/>
  <c r="D4048" i="26"/>
  <c r="D1686" i="26"/>
  <c r="D3216" i="26"/>
  <c r="D2266" i="26"/>
  <c r="D718" i="26"/>
  <c r="D6450" i="26"/>
  <c r="D1493" i="26"/>
  <c r="D184" i="26"/>
  <c r="D4952" i="26"/>
  <c r="D1448" i="26"/>
  <c r="D8098" i="26"/>
  <c r="D5343" i="26"/>
  <c r="D451" i="26"/>
  <c r="D7884" i="26"/>
  <c r="D7009" i="26"/>
  <c r="D5380" i="26"/>
  <c r="D2001" i="26"/>
  <c r="D7354" i="26"/>
  <c r="D1337" i="26"/>
  <c r="D785" i="26"/>
  <c r="D6147" i="26"/>
  <c r="D7737" i="26"/>
  <c r="D1360" i="26"/>
  <c r="D4937" i="26"/>
  <c r="D1171" i="26"/>
  <c r="D5005" i="26"/>
  <c r="D1876" i="26"/>
  <c r="D372" i="26"/>
  <c r="D6675" i="26"/>
  <c r="D3396" i="26"/>
  <c r="D2478" i="26"/>
  <c r="D3024" i="26"/>
  <c r="D6026" i="26"/>
  <c r="D1677" i="26"/>
  <c r="D4049" i="26"/>
  <c r="D1203" i="26"/>
  <c r="D2597" i="26"/>
  <c r="D5465" i="26"/>
  <c r="D3120" i="26"/>
  <c r="D1555" i="26"/>
  <c r="D578" i="26"/>
  <c r="D5666" i="26"/>
  <c r="D7811" i="26"/>
  <c r="D2211" i="26"/>
  <c r="D268" i="26"/>
  <c r="D7496" i="26"/>
  <c r="D2794" i="26"/>
  <c r="D3406" i="26"/>
  <c r="D892" i="26"/>
  <c r="D442" i="26"/>
  <c r="D4630" i="26"/>
  <c r="D1228" i="26"/>
  <c r="D7859" i="26"/>
  <c r="D8071" i="26"/>
  <c r="D690" i="26"/>
  <c r="D6461" i="26"/>
  <c r="D964" i="26"/>
  <c r="D6387" i="26"/>
  <c r="D3188" i="26"/>
  <c r="D2625" i="26"/>
  <c r="D1391" i="26"/>
  <c r="D5352" i="26"/>
  <c r="D4957" i="26"/>
  <c r="D797" i="26"/>
  <c r="D3586" i="26"/>
  <c r="D5339" i="26"/>
  <c r="D1121" i="26"/>
  <c r="D2651" i="26"/>
  <c r="D5298" i="26"/>
  <c r="D565" i="26"/>
  <c r="D1982" i="26"/>
  <c r="D996" i="26"/>
  <c r="D6542" i="26"/>
  <c r="D7396" i="26"/>
  <c r="D3035" i="26"/>
  <c r="D6614" i="26"/>
  <c r="D432" i="26"/>
  <c r="D1303" i="26"/>
  <c r="D3161" i="26"/>
  <c r="D5740" i="26"/>
  <c r="D1491" i="26"/>
  <c r="D3481" i="26"/>
  <c r="D7130" i="26"/>
  <c r="D2201" i="26"/>
  <c r="D4953" i="26"/>
  <c r="D331" i="26"/>
  <c r="D3042" i="26"/>
  <c r="D5120" i="26"/>
  <c r="D3084" i="26"/>
  <c r="D3292" i="26"/>
  <c r="D976" i="26"/>
  <c r="D6290" i="26"/>
  <c r="D7572" i="26"/>
  <c r="D2797" i="26"/>
  <c r="D745" i="26"/>
  <c r="D2738" i="26"/>
  <c r="D2819" i="26"/>
  <c r="D2897" i="26"/>
  <c r="D849" i="26"/>
  <c r="D5949" i="26"/>
  <c r="D1573" i="26"/>
  <c r="D5821" i="26"/>
  <c r="D5235" i="26"/>
  <c r="D2862" i="26"/>
  <c r="D6003" i="26"/>
  <c r="D6806" i="26"/>
  <c r="D2703" i="26"/>
  <c r="D588" i="26"/>
  <c r="D1782" i="26"/>
  <c r="D3940" i="26"/>
  <c r="D4050" i="26"/>
  <c r="D6717" i="26"/>
  <c r="D5434" i="26"/>
  <c r="D1393" i="26"/>
  <c r="D2674" i="26"/>
  <c r="D7184" i="26"/>
  <c r="D6300" i="26"/>
  <c r="D3368" i="26"/>
  <c r="D4756" i="26"/>
  <c r="D4051" i="26"/>
  <c r="D6757" i="26"/>
  <c r="D2764" i="26"/>
  <c r="D7684" i="26"/>
  <c r="D4052" i="26"/>
  <c r="D4713" i="26"/>
  <c r="D6047" i="26"/>
  <c r="D5334" i="26"/>
  <c r="D7013" i="26"/>
  <c r="D2707" i="26"/>
  <c r="D1875" i="26"/>
  <c r="D1915" i="26"/>
  <c r="D2835" i="26"/>
  <c r="D1469" i="26"/>
  <c r="D5819" i="26"/>
  <c r="D6232" i="26"/>
  <c r="D2374" i="26"/>
  <c r="D5322" i="26"/>
  <c r="D4891" i="26"/>
  <c r="D6516" i="26"/>
  <c r="D2390" i="26"/>
  <c r="D571" i="26"/>
  <c r="D1669" i="26"/>
  <c r="D4053" i="26"/>
  <c r="D4862" i="26"/>
  <c r="D4054" i="26"/>
  <c r="D5113" i="26"/>
  <c r="D6374" i="26"/>
  <c r="D6033" i="26"/>
  <c r="D3719" i="26"/>
  <c r="D4596" i="26"/>
  <c r="D5514" i="26"/>
  <c r="D4843" i="26"/>
  <c r="D7901" i="26"/>
  <c r="D5387" i="26"/>
  <c r="D4550" i="26"/>
  <c r="D1642" i="26"/>
  <c r="D5780" i="26"/>
  <c r="D5768" i="26"/>
  <c r="D2401" i="26"/>
  <c r="D4668" i="26"/>
  <c r="D5213" i="26"/>
  <c r="D3141" i="26"/>
  <c r="D5215" i="26"/>
  <c r="D1502" i="26"/>
  <c r="D5703" i="26"/>
  <c r="D4055" i="26"/>
  <c r="D5782" i="26"/>
  <c r="D3787" i="26"/>
  <c r="D6802" i="26"/>
  <c r="D3078" i="26"/>
  <c r="D967" i="26"/>
  <c r="D6148" i="26"/>
  <c r="D1512" i="26"/>
  <c r="D1527" i="26"/>
  <c r="D1837" i="26"/>
  <c r="D5859" i="26"/>
  <c r="D4683" i="26"/>
  <c r="D5847" i="26"/>
  <c r="D7565" i="26"/>
  <c r="D7650" i="26"/>
  <c r="D5755" i="26"/>
  <c r="D6296" i="26"/>
  <c r="D1557" i="26"/>
  <c r="D6545" i="26"/>
  <c r="D953" i="26"/>
  <c r="D4551" i="26"/>
  <c r="D4831" i="26"/>
  <c r="D3140" i="26"/>
  <c r="D6856" i="26"/>
  <c r="D3361" i="26"/>
  <c r="D1065" i="26"/>
  <c r="D1651" i="26"/>
  <c r="D5716" i="26"/>
  <c r="D7283" i="26"/>
  <c r="D3872" i="26"/>
  <c r="D5914" i="26"/>
  <c r="D2974" i="26"/>
  <c r="D3985" i="26"/>
  <c r="D5816" i="26"/>
  <c r="D1485" i="26"/>
  <c r="D5350" i="26"/>
  <c r="D4056" i="26"/>
  <c r="D2233" i="26"/>
  <c r="D5673" i="26"/>
  <c r="D3278" i="26"/>
  <c r="D3541" i="26"/>
  <c r="D3622" i="26"/>
  <c r="D7029" i="26"/>
  <c r="D6803" i="26"/>
  <c r="D546" i="26"/>
  <c r="D6920" i="26"/>
  <c r="D4747" i="26"/>
  <c r="D6969" i="26"/>
  <c r="D7419" i="26"/>
  <c r="D1444" i="26"/>
  <c r="D2824" i="26"/>
  <c r="D3841" i="26"/>
  <c r="D7629" i="26"/>
  <c r="D5137" i="26"/>
  <c r="D4906" i="26"/>
  <c r="D550" i="26"/>
  <c r="D7240" i="26"/>
  <c r="D752" i="26"/>
  <c r="D5067" i="26"/>
  <c r="D1803" i="26"/>
  <c r="D1530" i="26"/>
  <c r="D6585" i="26"/>
  <c r="D4057" i="26"/>
  <c r="D2775" i="26"/>
  <c r="D147" i="26"/>
  <c r="D2964" i="26"/>
  <c r="D4921" i="26"/>
  <c r="D1653" i="26"/>
  <c r="D5152" i="26"/>
  <c r="D5494" i="26"/>
  <c r="D5766" i="26"/>
  <c r="D4058" i="26"/>
  <c r="D6356" i="26"/>
  <c r="D2466" i="26"/>
  <c r="D2247" i="26"/>
  <c r="D151" i="26"/>
  <c r="D5011" i="26"/>
  <c r="D1500" i="26"/>
  <c r="D3303" i="26"/>
  <c r="D7403" i="26"/>
  <c r="D5697" i="26"/>
  <c r="D6375" i="26"/>
  <c r="D6436" i="26"/>
  <c r="D4988" i="26"/>
  <c r="D4987" i="26"/>
  <c r="D2933" i="26"/>
  <c r="D6076" i="26"/>
  <c r="D4059" i="26"/>
  <c r="D1730" i="26"/>
  <c r="D1582" i="26"/>
  <c r="D1810" i="26"/>
  <c r="D2089" i="26"/>
  <c r="D5416" i="26"/>
  <c r="D2340" i="26"/>
  <c r="D2363" i="26"/>
  <c r="D3003" i="26"/>
  <c r="D4060" i="26"/>
  <c r="D7245" i="26"/>
  <c r="D6466" i="26"/>
  <c r="D783" i="26"/>
  <c r="D3425" i="26"/>
  <c r="D3150" i="26"/>
  <c r="D3705" i="26"/>
  <c r="D7647" i="26"/>
  <c r="D3435" i="26"/>
  <c r="D7239" i="26"/>
  <c r="D5977" i="26"/>
  <c r="D3980" i="26"/>
  <c r="D5964" i="26"/>
  <c r="D3516" i="26"/>
  <c r="D6983" i="26"/>
  <c r="D1814" i="26"/>
  <c r="D4061" i="26"/>
  <c r="D5177" i="26"/>
  <c r="D7641" i="26"/>
  <c r="D1759" i="26"/>
  <c r="D3620" i="26"/>
  <c r="D5268" i="26"/>
  <c r="D3075" i="26"/>
  <c r="D1019" i="26"/>
  <c r="D2938" i="26"/>
  <c r="D6034" i="26"/>
  <c r="D4844" i="26"/>
  <c r="D1392" i="26"/>
  <c r="D3496" i="26"/>
  <c r="D6104" i="26"/>
  <c r="D4849" i="26"/>
  <c r="D1715" i="26"/>
  <c r="D5475" i="26"/>
  <c r="D2662" i="26"/>
  <c r="D4062" i="26"/>
  <c r="D5789" i="26"/>
  <c r="D1689" i="26"/>
  <c r="D917" i="26"/>
  <c r="D3928" i="26"/>
  <c r="D8258" i="26"/>
  <c r="D2929" i="26"/>
  <c r="D2614" i="26"/>
  <c r="D172" i="26"/>
  <c r="D6199" i="26"/>
  <c r="D6519" i="26"/>
  <c r="D1742" i="26"/>
  <c r="D7873" i="26"/>
  <c r="D7368" i="26"/>
  <c r="D8324" i="26"/>
  <c r="D4648" i="26"/>
  <c r="D7782" i="26"/>
  <c r="D3500" i="26"/>
  <c r="D7942" i="26"/>
  <c r="D3715" i="26"/>
  <c r="D2358" i="26"/>
  <c r="D5115" i="26"/>
  <c r="D3561" i="26"/>
  <c r="D7745" i="26"/>
  <c r="D6403" i="26"/>
  <c r="D4979" i="26"/>
  <c r="D6376" i="26"/>
  <c r="D7267" i="26"/>
  <c r="D2047" i="26"/>
  <c r="D3873" i="26"/>
  <c r="D1867" i="26"/>
  <c r="D3542" i="26"/>
  <c r="D2776" i="26"/>
  <c r="D2362" i="26"/>
  <c r="D725" i="26"/>
  <c r="D945" i="26"/>
  <c r="D7525" i="26"/>
  <c r="D2441" i="26"/>
  <c r="D5650" i="26"/>
  <c r="D5117" i="26"/>
  <c r="D1589" i="26"/>
  <c r="D7487" i="26"/>
  <c r="D5762" i="26"/>
  <c r="D5531" i="26"/>
  <c r="D7044" i="26"/>
  <c r="D1377" i="26"/>
  <c r="D6389" i="26"/>
  <c r="D40" i="26"/>
  <c r="D1120" i="26"/>
  <c r="D7527" i="26"/>
  <c r="D416" i="26"/>
  <c r="D134" i="26"/>
  <c r="D3768" i="26"/>
  <c r="D764" i="26"/>
  <c r="D3563" i="26"/>
  <c r="D7384" i="26"/>
  <c r="D654" i="26"/>
  <c r="D8207" i="26"/>
  <c r="D5521" i="26"/>
  <c r="D1414" i="26"/>
  <c r="D3459" i="26"/>
  <c r="D8159" i="26"/>
  <c r="D6982" i="26"/>
  <c r="D7260" i="26"/>
  <c r="D6903" i="26"/>
  <c r="D6996" i="26"/>
  <c r="D7934" i="26"/>
  <c r="D988" i="26"/>
  <c r="D1734" i="26"/>
  <c r="D3472" i="26"/>
  <c r="D3672" i="26"/>
  <c r="D5226" i="26"/>
  <c r="D525" i="26"/>
  <c r="D1395" i="26"/>
  <c r="D3115" i="26"/>
  <c r="D2430" i="26"/>
  <c r="D4063" i="26"/>
  <c r="D5042" i="26"/>
  <c r="D5548" i="26"/>
  <c r="D5539" i="26"/>
  <c r="D2013" i="26"/>
  <c r="D3420" i="26"/>
  <c r="D1358" i="26"/>
  <c r="D7362" i="26"/>
  <c r="D3274" i="26"/>
  <c r="D3639" i="26"/>
  <c r="D7676" i="26"/>
  <c r="D6352" i="26"/>
  <c r="D6494" i="26"/>
  <c r="D1075" i="26"/>
  <c r="D4799" i="26"/>
  <c r="D1435" i="26"/>
  <c r="D1799" i="26"/>
  <c r="D4985" i="26"/>
  <c r="D1344" i="26"/>
  <c r="D3976" i="26"/>
  <c r="D2218" i="26"/>
  <c r="D6973" i="26"/>
  <c r="D4614" i="26"/>
  <c r="D4064" i="26"/>
  <c r="D1463" i="26"/>
  <c r="D343" i="26"/>
  <c r="D8141" i="26"/>
  <c r="D4065" i="26"/>
  <c r="D2561" i="26"/>
  <c r="D8210" i="26"/>
  <c r="D6830" i="26"/>
  <c r="D7951" i="26"/>
  <c r="D361" i="26"/>
  <c r="D2576" i="26"/>
  <c r="D6234" i="26"/>
  <c r="D3354" i="26"/>
  <c r="D7925" i="26"/>
  <c r="D2569" i="26"/>
  <c r="D880" i="26"/>
  <c r="D1191" i="26"/>
  <c r="D7969" i="26"/>
  <c r="D8245" i="26"/>
  <c r="D7740" i="26"/>
  <c r="D1945" i="26"/>
  <c r="D6444" i="26"/>
  <c r="D7226" i="26"/>
  <c r="D566" i="26"/>
  <c r="D840" i="26"/>
  <c r="D5393" i="26"/>
  <c r="D3265" i="26"/>
  <c r="D3730" i="26"/>
  <c r="D5848" i="26"/>
  <c r="D5485" i="26"/>
  <c r="D7392" i="26"/>
  <c r="D2310" i="26"/>
  <c r="D7599" i="26"/>
  <c r="D6154" i="26"/>
  <c r="D61" i="26"/>
  <c r="D7528" i="26"/>
  <c r="D934" i="26"/>
  <c r="D60" i="26"/>
  <c r="D7388" i="26"/>
  <c r="D2754" i="26"/>
  <c r="D2487" i="26"/>
  <c r="D630" i="26"/>
  <c r="D2582" i="26"/>
  <c r="D1543" i="26"/>
  <c r="D7991" i="26"/>
  <c r="D3683" i="26"/>
  <c r="D7129" i="26"/>
  <c r="D1030" i="26"/>
  <c r="D716" i="26"/>
  <c r="D8397" i="26"/>
  <c r="D7459" i="26"/>
  <c r="D330" i="26"/>
  <c r="D142" i="26"/>
  <c r="D6097" i="26"/>
  <c r="D322" i="26"/>
  <c r="D418" i="26"/>
  <c r="D328" i="26"/>
  <c r="D1650" i="26"/>
  <c r="D4642" i="26"/>
  <c r="D6593" i="26"/>
  <c r="D3002" i="26"/>
  <c r="D2191" i="26"/>
  <c r="D6552" i="26"/>
  <c r="D2710" i="26"/>
  <c r="D733" i="26"/>
  <c r="D1569" i="26"/>
  <c r="D6906" i="26"/>
  <c r="D3163" i="26"/>
  <c r="D4066" i="26"/>
  <c r="D6712" i="26"/>
  <c r="D5804" i="26"/>
  <c r="D7674" i="26"/>
  <c r="D8140" i="26"/>
  <c r="D1209" i="26"/>
  <c r="D4067" i="26"/>
  <c r="D1335" i="26"/>
  <c r="D8073" i="26"/>
  <c r="D2975" i="26"/>
  <c r="D1022" i="26"/>
  <c r="D3546" i="26"/>
  <c r="D8221" i="26"/>
  <c r="D3966" i="26"/>
  <c r="D7345" i="26"/>
  <c r="D668" i="26"/>
  <c r="D1494" i="26"/>
  <c r="D4068" i="26"/>
  <c r="D1655" i="26"/>
  <c r="D1280" i="26"/>
  <c r="D6739" i="26"/>
  <c r="D6469" i="26"/>
  <c r="D5195" i="26"/>
  <c r="D1332" i="26"/>
  <c r="D1443" i="26"/>
  <c r="D7006" i="26"/>
  <c r="D139" i="26"/>
  <c r="D4069" i="26"/>
  <c r="D3584" i="26"/>
  <c r="D394" i="26"/>
  <c r="D3180" i="26"/>
  <c r="D7256" i="26"/>
  <c r="D324" i="26"/>
  <c r="D454" i="26"/>
  <c r="D3875" i="26"/>
  <c r="D965" i="26"/>
  <c r="D7539" i="26"/>
  <c r="D5449" i="26"/>
  <c r="D6305" i="26"/>
  <c r="D225" i="26"/>
  <c r="D7759" i="26"/>
  <c r="D3039" i="26"/>
  <c r="D4070" i="26"/>
  <c r="D1632" i="26"/>
  <c r="D8349" i="26"/>
  <c r="D1145" i="26"/>
  <c r="D46" i="26"/>
  <c r="D2169" i="26"/>
  <c r="D5347" i="26"/>
  <c r="D5054" i="26"/>
  <c r="D647" i="26"/>
  <c r="D689" i="26"/>
  <c r="D1928" i="26"/>
  <c r="D1256" i="26"/>
  <c r="D7104" i="26"/>
  <c r="D4071" i="26"/>
  <c r="D5525" i="26"/>
  <c r="D1416" i="26"/>
  <c r="D7340" i="26"/>
  <c r="D395" i="26"/>
  <c r="D4072" i="26"/>
  <c r="D7326" i="26"/>
  <c r="D2309" i="26"/>
  <c r="D7213" i="26"/>
  <c r="D6767" i="26"/>
  <c r="D747" i="26"/>
  <c r="D5004" i="26"/>
  <c r="D7574" i="26"/>
  <c r="D3746" i="26"/>
  <c r="D64" i="26"/>
  <c r="D1237" i="26"/>
  <c r="D8185" i="26"/>
  <c r="D8234" i="26"/>
  <c r="D2057" i="26"/>
  <c r="D8325" i="26"/>
  <c r="D3938" i="26"/>
  <c r="D3649" i="26"/>
  <c r="D6264" i="26"/>
  <c r="D6252" i="26"/>
  <c r="D5341" i="26"/>
  <c r="D2106" i="26"/>
  <c r="D3349" i="26"/>
  <c r="D2761" i="26"/>
  <c r="D4962" i="26"/>
  <c r="D1143" i="26"/>
  <c r="D8133" i="26"/>
  <c r="D1174" i="26"/>
  <c r="D5169" i="26"/>
  <c r="D1801" i="26"/>
  <c r="D4073" i="26"/>
  <c r="D8155" i="26"/>
  <c r="D8162" i="26"/>
  <c r="D6279" i="26"/>
  <c r="D694" i="26"/>
  <c r="D4074" i="26"/>
  <c r="D2285" i="26"/>
  <c r="D914" i="26"/>
  <c r="D1774" i="26"/>
  <c r="D3343" i="26"/>
  <c r="D2484" i="26"/>
  <c r="D780" i="26"/>
  <c r="D842" i="26"/>
  <c r="D5428" i="26"/>
  <c r="D2254" i="26"/>
  <c r="D7335" i="26"/>
  <c r="D145" i="26"/>
  <c r="D8227" i="26"/>
  <c r="D8310" i="26"/>
  <c r="D4685" i="26"/>
  <c r="D7904" i="26"/>
  <c r="D37" i="26"/>
  <c r="D6959" i="26"/>
  <c r="D2792" i="26"/>
  <c r="D5095" i="26"/>
  <c r="D2600" i="26"/>
  <c r="D1535" i="26"/>
  <c r="D6731" i="26"/>
  <c r="D8250" i="26"/>
  <c r="D5741" i="26"/>
  <c r="D616" i="26"/>
  <c r="D154" i="26"/>
  <c r="D468" i="26"/>
  <c r="D3708" i="26"/>
  <c r="D171" i="26"/>
  <c r="D4954" i="26"/>
  <c r="D8168" i="26"/>
  <c r="D1616" i="26"/>
  <c r="D5187" i="26"/>
  <c r="D3178" i="26"/>
  <c r="D855" i="26"/>
  <c r="D1097" i="26"/>
  <c r="D7930" i="26"/>
  <c r="D8154" i="26"/>
  <c r="D7400" i="26"/>
  <c r="D2601" i="26"/>
  <c r="D8062" i="26"/>
  <c r="D4789" i="26"/>
  <c r="D8065" i="26"/>
  <c r="D7321" i="26"/>
  <c r="D6503" i="26"/>
  <c r="D4599" i="26"/>
  <c r="D6341" i="26"/>
  <c r="D1542" i="26"/>
  <c r="D8003" i="26"/>
  <c r="D6851" i="26"/>
  <c r="D5853" i="26"/>
  <c r="D6799" i="26"/>
  <c r="D6940" i="26"/>
  <c r="D7514" i="26"/>
  <c r="D2810" i="26"/>
  <c r="D433" i="26"/>
  <c r="D1746" i="26"/>
  <c r="D7578" i="26"/>
  <c r="D3109" i="26"/>
  <c r="D5116" i="26"/>
  <c r="D6476" i="26"/>
  <c r="D5100" i="26"/>
  <c r="D4588" i="26"/>
  <c r="D446" i="26"/>
  <c r="D176" i="26"/>
  <c r="D6125" i="26"/>
  <c r="D5061" i="26"/>
  <c r="D7404" i="26"/>
  <c r="D2172" i="26"/>
  <c r="D1727" i="26"/>
  <c r="D1702" i="26"/>
  <c r="D6427" i="26"/>
  <c r="D1456" i="26"/>
  <c r="D7334" i="26"/>
  <c r="D6115" i="26"/>
  <c r="D4075" i="26"/>
  <c r="D305" i="26"/>
  <c r="D8088" i="26"/>
  <c r="D2141" i="26"/>
  <c r="D1350" i="26"/>
  <c r="D278" i="26"/>
  <c r="D1061" i="26"/>
  <c r="D7810" i="26"/>
  <c r="D4076" i="26"/>
  <c r="D326" i="26"/>
  <c r="D458" i="26"/>
  <c r="D4613" i="26"/>
  <c r="D4077" i="26"/>
  <c r="D5059" i="26"/>
  <c r="D6340" i="26"/>
  <c r="D7486" i="26"/>
  <c r="D1260" i="26"/>
  <c r="D455" i="26"/>
  <c r="D4078" i="26"/>
  <c r="D370" i="26"/>
  <c r="D7880" i="26"/>
  <c r="D8316" i="26"/>
  <c r="D8269" i="26"/>
  <c r="D5714" i="26"/>
  <c r="D2035" i="26"/>
  <c r="D1220" i="26"/>
  <c r="D6489" i="26"/>
  <c r="D7809" i="26"/>
  <c r="D8096" i="26"/>
  <c r="D2463" i="26"/>
  <c r="D7192" i="26"/>
  <c r="D1273" i="26"/>
  <c r="D7977" i="26"/>
  <c r="D1610" i="26"/>
  <c r="D41" i="26"/>
  <c r="D8413" i="26"/>
  <c r="D8204" i="26"/>
  <c r="D8439" i="26"/>
  <c r="D3891" i="26"/>
  <c r="D3737" i="26"/>
  <c r="D4079" i="26"/>
  <c r="D7984" i="26"/>
  <c r="D8416" i="26"/>
  <c r="D826" i="26"/>
  <c r="D387" i="26"/>
  <c r="D3264" i="26"/>
  <c r="D974" i="26"/>
  <c r="D8369" i="26"/>
  <c r="D7545" i="26"/>
  <c r="D7815" i="26"/>
  <c r="D7166" i="26"/>
  <c r="D791" i="26"/>
  <c r="D613" i="26"/>
  <c r="D577" i="26"/>
  <c r="D1359" i="26"/>
  <c r="D5518" i="26"/>
  <c r="D8274" i="26"/>
  <c r="D5458" i="26"/>
  <c r="D2530" i="26"/>
  <c r="D1457" i="26"/>
  <c r="D236" i="26"/>
  <c r="D146" i="26"/>
  <c r="D4876" i="26"/>
  <c r="D7889" i="26"/>
  <c r="D6492" i="26"/>
  <c r="D3510" i="26"/>
  <c r="D2226" i="26"/>
  <c r="D4080" i="26"/>
  <c r="D6698" i="26"/>
  <c r="D3155" i="26"/>
  <c r="D5629" i="26"/>
  <c r="D399" i="26"/>
  <c r="D3398" i="26"/>
  <c r="D459" i="26"/>
  <c r="D7783" i="26"/>
  <c r="D2802" i="26"/>
  <c r="D7508" i="26"/>
  <c r="D6963" i="26"/>
  <c r="D3893" i="26"/>
  <c r="D8239" i="26"/>
  <c r="D7119" i="26"/>
  <c r="D7159" i="26"/>
  <c r="D6630" i="26"/>
  <c r="D705" i="26"/>
  <c r="D66" i="26"/>
  <c r="D306" i="26"/>
  <c r="D2489" i="26"/>
  <c r="D2121" i="26"/>
  <c r="D1305" i="26"/>
  <c r="D1999" i="26"/>
  <c r="D8002" i="26"/>
  <c r="D4081" i="26"/>
  <c r="D8286" i="26"/>
  <c r="D4782" i="26"/>
  <c r="D5423" i="26"/>
  <c r="D5107" i="26"/>
  <c r="D1086" i="26"/>
  <c r="D8280" i="26"/>
  <c r="D6167" i="26"/>
  <c r="D2828" i="26"/>
  <c r="D7355" i="26"/>
  <c r="D3536" i="26"/>
  <c r="D1163" i="26"/>
  <c r="D235" i="26"/>
  <c r="D2281" i="26"/>
  <c r="D1594" i="26"/>
  <c r="D1058" i="26"/>
  <c r="D6822" i="26"/>
  <c r="D2935" i="26"/>
  <c r="D8212" i="26"/>
  <c r="D1049" i="26"/>
  <c r="D1534" i="26"/>
  <c r="D357" i="26"/>
  <c r="D853" i="26"/>
  <c r="D7499" i="26"/>
  <c r="D3127" i="26"/>
  <c r="D161" i="26"/>
  <c r="D6413" i="26"/>
  <c r="D3780" i="26"/>
  <c r="D2393" i="26"/>
  <c r="D831" i="26"/>
  <c r="D8193" i="26"/>
  <c r="D8126" i="26"/>
  <c r="D7857" i="26"/>
  <c r="D6555" i="26"/>
  <c r="D6646" i="26"/>
  <c r="D1101" i="26"/>
  <c r="D28" i="26"/>
  <c r="D385" i="26"/>
  <c r="D307" i="26"/>
  <c r="D5614" i="26"/>
  <c r="D6686" i="26"/>
  <c r="D5880" i="26"/>
  <c r="D2298" i="26"/>
  <c r="D411" i="26"/>
  <c r="D5637" i="26"/>
  <c r="D8236" i="26"/>
  <c r="D6222" i="26"/>
  <c r="D6855" i="26"/>
  <c r="D3043" i="26"/>
  <c r="D7208" i="26"/>
  <c r="D6156" i="26"/>
  <c r="D5248" i="26"/>
  <c r="D3941" i="26"/>
  <c r="D6658" i="26"/>
  <c r="D5933" i="26"/>
  <c r="D5921" i="26"/>
  <c r="D7082" i="26"/>
  <c r="D7095" i="26"/>
  <c r="D869" i="26"/>
  <c r="D3596" i="26"/>
  <c r="D4082" i="26"/>
  <c r="D3789" i="26"/>
  <c r="D7620" i="26"/>
  <c r="D1933" i="26"/>
  <c r="D8123" i="26"/>
  <c r="D3087" i="26"/>
  <c r="D7909" i="26"/>
  <c r="D7174" i="26"/>
  <c r="D1652" i="26"/>
  <c r="D7479" i="26"/>
  <c r="D2904" i="26"/>
  <c r="D7719" i="26"/>
  <c r="D6145" i="26"/>
  <c r="D4579" i="26"/>
  <c r="D6404" i="26"/>
  <c r="D7672" i="26"/>
  <c r="D7250" i="26"/>
  <c r="D3613" i="26"/>
  <c r="D2671" i="26"/>
  <c r="D871" i="26"/>
  <c r="D7069" i="26"/>
  <c r="D4083" i="26"/>
  <c r="D3128" i="26"/>
  <c r="D7386" i="26"/>
  <c r="D7371" i="26"/>
  <c r="D52" i="26"/>
  <c r="D2075" i="26"/>
  <c r="D6687" i="26"/>
  <c r="D646" i="26"/>
  <c r="D2019" i="26"/>
  <c r="D2053" i="26"/>
  <c r="D5846" i="26"/>
  <c r="D2585" i="26"/>
  <c r="D1032" i="26"/>
  <c r="D4084" i="26"/>
  <c r="D8025" i="26"/>
  <c r="D6938" i="26"/>
  <c r="D6394" i="26"/>
  <c r="D1743" i="26"/>
  <c r="D3064" i="26"/>
  <c r="D6917" i="26"/>
  <c r="D6749" i="26"/>
  <c r="D7775" i="26"/>
  <c r="D652" i="26"/>
  <c r="D1261" i="26"/>
  <c r="D8428" i="26"/>
  <c r="D7004" i="26"/>
  <c r="D1275" i="26"/>
  <c r="D8004" i="26"/>
  <c r="D1971" i="26"/>
  <c r="D8412" i="26"/>
  <c r="D7932" i="26"/>
  <c r="D7091" i="26"/>
  <c r="D4085" i="26"/>
  <c r="D6784" i="26"/>
  <c r="D5057" i="26"/>
  <c r="D7825" i="26"/>
  <c r="D5210" i="26"/>
  <c r="D5022" i="26"/>
  <c r="D2222" i="26"/>
  <c r="D1942" i="26"/>
  <c r="D5331" i="26"/>
  <c r="D1062" i="26"/>
  <c r="D1294" i="26"/>
  <c r="D6894" i="26"/>
  <c r="D1789" i="26"/>
  <c r="D7183" i="26"/>
  <c r="D5118" i="26"/>
  <c r="D3827" i="26"/>
  <c r="D3333" i="26"/>
  <c r="D7261" i="26"/>
  <c r="D5656" i="26"/>
  <c r="D4917" i="26"/>
  <c r="D7784" i="26"/>
  <c r="D3318" i="26"/>
  <c r="D1947" i="26"/>
  <c r="D3018" i="26"/>
  <c r="D6701" i="26"/>
  <c r="D7723" i="26"/>
  <c r="D1284" i="26"/>
  <c r="D1584" i="26"/>
  <c r="D453" i="26"/>
  <c r="D234" i="26"/>
  <c r="D1640" i="26"/>
  <c r="D3919" i="26"/>
  <c r="D3669" i="26"/>
  <c r="D7562" i="26"/>
  <c r="D6578" i="26"/>
  <c r="D2331" i="26"/>
  <c r="D4615" i="26"/>
  <c r="D726" i="26"/>
  <c r="D7247" i="26"/>
  <c r="D8302" i="26"/>
  <c r="D3052" i="26"/>
  <c r="D5927" i="26"/>
  <c r="D5159" i="26"/>
  <c r="D3978" i="26"/>
  <c r="D7281" i="26"/>
  <c r="D2970" i="26"/>
  <c r="D1562" i="26"/>
  <c r="D2680" i="26"/>
  <c r="D8308" i="26"/>
  <c r="D7993" i="26"/>
  <c r="D5543" i="26"/>
  <c r="D3690" i="26"/>
  <c r="D1362" i="26"/>
  <c r="D109" i="26"/>
  <c r="D1051" i="26"/>
  <c r="D2872" i="26"/>
  <c r="D6021" i="26"/>
  <c r="D4086" i="26"/>
  <c r="D6155" i="26"/>
  <c r="D7858" i="26"/>
  <c r="D325" i="26"/>
  <c r="D2164" i="26"/>
  <c r="D1286" i="26"/>
  <c r="D4087" i="26"/>
  <c r="D6512" i="26"/>
  <c r="D1323" i="26"/>
  <c r="D8371" i="26"/>
  <c r="D1483" i="26"/>
  <c r="D4088" i="26"/>
  <c r="D8121" i="26"/>
  <c r="D6952" i="26"/>
  <c r="D6223" i="26"/>
  <c r="D3116" i="26"/>
  <c r="D110" i="26"/>
  <c r="D7893" i="26"/>
  <c r="D1845" i="26"/>
  <c r="D8388" i="26"/>
  <c r="D391" i="26"/>
  <c r="D128" i="26"/>
  <c r="D8285" i="26"/>
  <c r="D2531" i="26"/>
  <c r="D6370" i="26"/>
  <c r="D3932" i="26"/>
  <c r="D5505" i="26"/>
  <c r="D8347" i="26"/>
  <c r="D6989" i="26"/>
  <c r="D1001" i="26"/>
  <c r="D4089" i="26"/>
  <c r="D4090" i="26"/>
  <c r="D127" i="26"/>
  <c r="D554" i="26"/>
  <c r="D78" i="26"/>
  <c r="D8342" i="26"/>
  <c r="D8282" i="26"/>
  <c r="D95" i="26"/>
  <c r="D7837" i="26"/>
  <c r="D8148" i="26"/>
  <c r="D1118" i="26"/>
  <c r="D8381" i="26"/>
  <c r="D8333" i="26"/>
  <c r="D8235" i="26"/>
  <c r="D8385" i="26"/>
  <c r="D5955" i="26"/>
  <c r="D136" i="26"/>
  <c r="D2250" i="26"/>
  <c r="D8317" i="26"/>
  <c r="D82" i="26"/>
  <c r="D88" i="26"/>
  <c r="D8355" i="26"/>
  <c r="D2702" i="26"/>
  <c r="D5326" i="26"/>
  <c r="D329" i="26"/>
  <c r="D8345" i="26"/>
  <c r="D8301" i="26"/>
  <c r="D6397" i="26"/>
  <c r="D1874" i="26"/>
  <c r="D1988" i="26"/>
  <c r="D5424" i="26"/>
  <c r="D2709" i="26"/>
  <c r="D6541" i="26"/>
  <c r="D1087" i="26"/>
  <c r="D7319" i="26"/>
  <c r="D1196" i="26"/>
  <c r="D7709" i="26"/>
  <c r="D8387" i="26"/>
  <c r="D4091" i="26"/>
  <c r="D8384" i="26"/>
  <c r="D8389" i="26"/>
  <c r="D6511" i="26"/>
  <c r="D8272" i="26"/>
  <c r="D2579" i="26"/>
  <c r="D6022" i="26"/>
  <c r="D369" i="26"/>
  <c r="D2029" i="26"/>
  <c r="D6981" i="26"/>
  <c r="D2734" i="26"/>
  <c r="D8392" i="26"/>
  <c r="D107" i="26"/>
  <c r="D84" i="26"/>
  <c r="D520" i="26"/>
  <c r="D1299" i="26"/>
  <c r="D7976" i="26"/>
  <c r="D130" i="26"/>
  <c r="D4092" i="26"/>
  <c r="D7307" i="26"/>
  <c r="D1864" i="26"/>
  <c r="D5896" i="26"/>
  <c r="D7914" i="26"/>
  <c r="D7517" i="26"/>
  <c r="D3134" i="26"/>
  <c r="D105" i="26"/>
  <c r="D6623" i="26"/>
  <c r="D7171" i="26"/>
  <c r="D6958" i="26"/>
  <c r="D6740" i="26"/>
  <c r="D538" i="26"/>
  <c r="D7726" i="26"/>
  <c r="D7357" i="26"/>
  <c r="D3289" i="26"/>
  <c r="D7122" i="26"/>
  <c r="D6412" i="26"/>
  <c r="D4622" i="26"/>
  <c r="D2455" i="26"/>
  <c r="D6979" i="26"/>
  <c r="D699" i="26"/>
  <c r="D1572" i="26"/>
  <c r="D7957" i="26"/>
  <c r="D7201" i="26"/>
  <c r="D7043" i="26"/>
  <c r="D5931" i="26"/>
  <c r="D122" i="26"/>
  <c r="D4093" i="26"/>
  <c r="D6318" i="26"/>
  <c r="D3996" i="26"/>
  <c r="D3916" i="26"/>
  <c r="D3831" i="26"/>
  <c r="D5820" i="26"/>
  <c r="D6121" i="26"/>
  <c r="D5892" i="26"/>
  <c r="D6713" i="26"/>
  <c r="D2371" i="26"/>
  <c r="D4677" i="26"/>
  <c r="D4094" i="26"/>
  <c r="D445" i="26"/>
  <c r="D1429" i="26"/>
  <c r="D7808" i="26"/>
  <c r="D1596" i="26"/>
  <c r="D8391" i="26"/>
  <c r="D8328" i="26"/>
  <c r="D7698" i="26"/>
  <c r="D8273" i="26"/>
  <c r="D7917" i="26"/>
  <c r="D346" i="26"/>
  <c r="D5295" i="26"/>
  <c r="D4667" i="26"/>
  <c r="D561" i="26"/>
  <c r="D4095" i="26"/>
  <c r="D5574" i="26"/>
  <c r="D8267" i="26"/>
  <c r="D562" i="26"/>
  <c r="D2711" i="26"/>
  <c r="D5277" i="26"/>
  <c r="D2280" i="26"/>
  <c r="D731" i="26"/>
  <c r="D501" i="26"/>
  <c r="D7575" i="26"/>
  <c r="D2109" i="26"/>
  <c r="D7471" i="26"/>
  <c r="D7198" i="26"/>
  <c r="D3121" i="26"/>
  <c r="D2511" i="26"/>
  <c r="D2417" i="26"/>
  <c r="D8222" i="26"/>
  <c r="D440" i="26"/>
  <c r="D7265" i="26"/>
  <c r="D2404" i="26"/>
  <c r="D7286" i="26"/>
  <c r="D8135" i="26"/>
  <c r="D1990" i="26"/>
  <c r="D8226" i="26"/>
  <c r="D4701" i="26"/>
  <c r="D5601" i="26"/>
  <c r="D4096" i="26"/>
  <c r="D1927" i="26"/>
  <c r="D6633" i="26"/>
  <c r="D3013" i="26"/>
  <c r="D3006" i="26"/>
  <c r="D1808" i="26"/>
  <c r="D6674" i="26"/>
  <c r="D4704" i="26"/>
  <c r="D7493" i="26"/>
  <c r="D6951" i="26"/>
  <c r="D2477" i="26"/>
  <c r="D2055" i="26"/>
  <c r="D1009" i="26"/>
  <c r="D7597" i="26"/>
  <c r="D2032" i="26"/>
  <c r="D89" i="26"/>
  <c r="D1184" i="26"/>
  <c r="D8361" i="26"/>
  <c r="D144" i="26"/>
  <c r="D338" i="26"/>
  <c r="D242" i="26"/>
  <c r="D7946" i="26"/>
  <c r="D7269" i="26"/>
  <c r="D3468" i="26"/>
  <c r="D8229" i="26"/>
  <c r="D123" i="26"/>
  <c r="D1148" i="26"/>
  <c r="D2406" i="26"/>
  <c r="D121" i="26"/>
  <c r="D3331" i="26"/>
  <c r="D8225" i="26"/>
  <c r="D2759" i="26"/>
  <c r="D7949" i="26"/>
  <c r="D7616" i="26"/>
  <c r="D5189" i="26"/>
  <c r="D7661" i="26"/>
  <c r="D6792" i="26"/>
  <c r="D3790" i="26"/>
  <c r="D769" i="26"/>
  <c r="D8216" i="26"/>
  <c r="D6834" i="26"/>
  <c r="D2078" i="26"/>
  <c r="D3469" i="26"/>
  <c r="D8366" i="26"/>
  <c r="D131" i="26"/>
  <c r="D94" i="26"/>
  <c r="D79" i="26"/>
  <c r="D90" i="26"/>
  <c r="D1216" i="26"/>
  <c r="D5938" i="26"/>
  <c r="D200" i="26"/>
  <c r="D1154" i="26"/>
  <c r="D7336" i="26"/>
  <c r="D7727" i="26"/>
  <c r="D2947" i="26"/>
  <c r="D3011" i="26"/>
  <c r="D3657" i="26"/>
  <c r="D2081" i="26"/>
  <c r="D8299" i="26"/>
  <c r="D271" i="26"/>
  <c r="D400" i="26"/>
  <c r="D1316" i="26"/>
  <c r="D477" i="26"/>
  <c r="D332" i="26"/>
  <c r="D2688" i="26"/>
  <c r="D7139" i="26"/>
  <c r="D8147" i="26"/>
  <c r="D7874" i="26"/>
  <c r="D7501" i="26"/>
  <c r="D415" i="26"/>
  <c r="D7162" i="26"/>
  <c r="D249" i="26"/>
  <c r="D979" i="26"/>
  <c r="D548" i="26"/>
  <c r="D7968" i="26"/>
  <c r="D76" i="26"/>
  <c r="D2304" i="26"/>
  <c r="D8018" i="26"/>
  <c r="D8104" i="26"/>
  <c r="D487" i="26"/>
  <c r="D6693" i="26"/>
  <c r="D8223" i="26"/>
  <c r="D7103" i="26"/>
  <c r="D3480" i="26"/>
  <c r="D3703" i="26"/>
  <c r="D7347" i="26"/>
  <c r="D86" i="26"/>
  <c r="D96" i="26"/>
  <c r="D972" i="26"/>
  <c r="D2321" i="26"/>
  <c r="D4590" i="26"/>
  <c r="D170" i="26"/>
  <c r="D91" i="26"/>
  <c r="D7896" i="26"/>
  <c r="D97" i="26"/>
  <c r="D8252" i="26"/>
  <c r="D1271" i="26"/>
  <c r="D253" i="26"/>
  <c r="D1226" i="26"/>
  <c r="D4097" i="26"/>
  <c r="D8380" i="26"/>
  <c r="D3982" i="26"/>
  <c r="D7642" i="26"/>
  <c r="D3899" i="26"/>
  <c r="D7017" i="26"/>
  <c r="D7940" i="26"/>
  <c r="D77" i="26"/>
  <c r="D3086" i="26"/>
  <c r="D4098" i="26"/>
  <c r="D6998" i="26"/>
  <c r="D1941" i="26"/>
  <c r="D8270" i="26"/>
  <c r="D7589" i="26"/>
  <c r="D452" i="26"/>
  <c r="D7817" i="26"/>
  <c r="D8386" i="26"/>
  <c r="D4099" i="26"/>
  <c r="D6153" i="26"/>
  <c r="D412" i="26"/>
  <c r="D7610" i="26"/>
  <c r="D4100" i="26"/>
  <c r="D7839" i="26"/>
  <c r="D7353" i="26"/>
  <c r="D7344" i="26"/>
  <c r="D98" i="26"/>
  <c r="D7284" i="26"/>
  <c r="D6877" i="26"/>
  <c r="D5793" i="26"/>
  <c r="D6689" i="26"/>
  <c r="D7739" i="26"/>
  <c r="D5271" i="26"/>
  <c r="D2918" i="26"/>
  <c r="D8060" i="26"/>
  <c r="D85" i="26"/>
  <c r="D7189" i="26"/>
  <c r="D4616" i="26"/>
  <c r="D5358" i="26"/>
  <c r="D5720" i="26"/>
  <c r="D275" i="26"/>
  <c r="D4101" i="26"/>
  <c r="D7671" i="26"/>
  <c r="D7352" i="26"/>
  <c r="D7626" i="26"/>
  <c r="D4680" i="26"/>
  <c r="D3659" i="26"/>
  <c r="D8197" i="26"/>
  <c r="D5282" i="26"/>
  <c r="D5557" i="26"/>
  <c r="D5202" i="26"/>
  <c r="D817" i="26"/>
  <c r="D8010" i="26"/>
  <c r="D2148" i="26"/>
  <c r="D911" i="26"/>
  <c r="D125" i="26"/>
  <c r="D1725" i="26"/>
  <c r="D7882" i="26"/>
  <c r="D7571" i="26"/>
  <c r="D6663" i="26"/>
  <c r="D4102" i="26"/>
  <c r="D5029" i="26"/>
  <c r="D8314" i="26"/>
  <c r="D3419" i="26"/>
  <c r="D7093" i="26"/>
  <c r="D1865" i="26"/>
  <c r="D4103" i="26"/>
  <c r="D8094" i="26"/>
  <c r="D7601" i="26"/>
  <c r="D92" i="26"/>
  <c r="D4104" i="26"/>
  <c r="D6166" i="26"/>
  <c r="D3145" i="26"/>
  <c r="D8188" i="26"/>
  <c r="D83" i="26"/>
  <c r="D7595" i="26"/>
  <c r="D8040" i="26"/>
  <c r="D93" i="26"/>
  <c r="D81" i="26"/>
  <c r="D512" i="26"/>
  <c r="D952" i="26"/>
  <c r="D80" i="26"/>
  <c r="D5241" i="26"/>
  <c r="D1997" i="26"/>
  <c r="D7649" i="26"/>
  <c r="D7586" i="26"/>
  <c r="D2681" i="26"/>
  <c r="D715" i="26"/>
  <c r="D4105" i="26"/>
  <c r="D261" i="26"/>
  <c r="D2766" i="26"/>
  <c r="D1519" i="26"/>
  <c r="D74" i="26"/>
  <c r="D643" i="26"/>
  <c r="D8315" i="26"/>
  <c r="D282" i="26"/>
  <c r="D5934" i="26"/>
  <c r="D7197" i="26"/>
  <c r="D1314" i="26"/>
  <c r="D380" i="26"/>
  <c r="D3655" i="26"/>
  <c r="D1459" i="26"/>
  <c r="D216" i="26"/>
  <c r="D1301" i="26"/>
  <c r="D4670" i="26"/>
  <c r="D5987" i="26"/>
  <c r="D2214" i="26"/>
  <c r="D737" i="26"/>
  <c r="D8068" i="26"/>
  <c r="D8367" i="26"/>
  <c r="D4106" i="26"/>
  <c r="D5486" i="26"/>
  <c r="D8240" i="26"/>
  <c r="D7101" i="26"/>
  <c r="D7437" i="26"/>
  <c r="D5186" i="26"/>
  <c r="D205" i="26"/>
  <c r="D7065" i="26"/>
  <c r="D2545" i="26"/>
  <c r="D1583" i="26"/>
  <c r="D1637" i="26"/>
  <c r="D3129" i="26"/>
  <c r="D327" i="26"/>
  <c r="D407" i="26"/>
  <c r="D87" i="26"/>
  <c r="D4107" i="26"/>
  <c r="D5758" i="26"/>
  <c r="D3594" i="26"/>
  <c r="D4731" i="26"/>
  <c r="D1218" i="26"/>
  <c r="D7947" i="26"/>
  <c r="D257" i="26"/>
  <c r="D158" i="26"/>
  <c r="D773" i="26"/>
  <c r="D314" i="26"/>
  <c r="D4108" i="26"/>
  <c r="D8214" i="26"/>
  <c r="D8199" i="26"/>
  <c r="D8382" i="26"/>
  <c r="D8390" i="26"/>
  <c r="D3062" i="26"/>
  <c r="D5668" i="26"/>
  <c r="D7855" i="26"/>
  <c r="D5052" i="26"/>
  <c r="D8166" i="26"/>
  <c r="D1024" i="26"/>
  <c r="D2539" i="26"/>
  <c r="D8334" i="26"/>
  <c r="D4109" i="26"/>
  <c r="D4110" i="26"/>
  <c r="D7209" i="26"/>
  <c r="D7807" i="26"/>
  <c r="D6527" i="26"/>
  <c r="D6781" i="26"/>
  <c r="D1144" i="26"/>
  <c r="D1482" i="26"/>
  <c r="D5917" i="26"/>
  <c r="D6531" i="26"/>
  <c r="D5510" i="26"/>
  <c r="D3219" i="26"/>
  <c r="D956" i="26"/>
  <c r="D5144" i="26"/>
  <c r="D897" i="26"/>
  <c r="D5855" i="26"/>
  <c r="D4826" i="26"/>
  <c r="D5843" i="26"/>
  <c r="D579" i="26"/>
  <c r="D723" i="26"/>
  <c r="D757" i="26"/>
  <c r="D2889" i="26"/>
  <c r="D1470" i="26"/>
  <c r="D7180" i="26"/>
  <c r="D3707" i="26"/>
  <c r="D8253" i="26"/>
  <c r="D6197" i="26"/>
  <c r="D4111" i="26"/>
  <c r="D3569" i="26"/>
  <c r="D7071" i="26"/>
  <c r="D7551" i="26"/>
  <c r="D556" i="26"/>
  <c r="D246" i="26"/>
  <c r="D6017" i="26"/>
  <c r="D6381" i="26"/>
  <c r="D6257" i="26"/>
  <c r="D888" i="26"/>
  <c r="D2604" i="26"/>
  <c r="D7280" i="26"/>
  <c r="D8376" i="26"/>
  <c r="D794" i="26"/>
  <c r="D2230" i="26"/>
  <c r="D189" i="26"/>
  <c r="D1936" i="26"/>
  <c r="D7356" i="26"/>
  <c r="D2905" i="26"/>
  <c r="D3288" i="26"/>
  <c r="D1291" i="26"/>
  <c r="D73" i="26"/>
  <c r="D8331" i="26"/>
  <c r="D8379" i="26"/>
  <c r="D8260" i="26"/>
  <c r="D2301" i="26"/>
  <c r="D8356" i="26"/>
  <c r="D8383" i="26"/>
  <c r="D7346" i="26"/>
  <c r="D1255" i="26"/>
  <c r="D3797" i="26"/>
  <c r="D4702" i="26"/>
  <c r="D8058" i="26"/>
  <c r="D3061" i="26"/>
  <c r="D100" i="26"/>
  <c r="D2753" i="26"/>
  <c r="D1168" i="26"/>
  <c r="D642" i="26"/>
  <c r="D8090" i="26"/>
  <c r="D7919" i="26"/>
  <c r="D5504" i="26"/>
  <c r="D6095" i="26"/>
  <c r="D4911" i="26"/>
  <c r="D8256" i="26"/>
  <c r="D2212" i="26"/>
  <c r="D1176" i="26"/>
  <c r="D1595" i="26"/>
  <c r="D8404" i="26"/>
  <c r="D8205" i="26"/>
  <c r="D7716" i="26"/>
  <c r="D57" i="26"/>
  <c r="D6057" i="26"/>
  <c r="D8335" i="26"/>
  <c r="D1908" i="26"/>
  <c r="D4112" i="26"/>
  <c r="D8164" i="26"/>
  <c r="D379" i="26"/>
  <c r="D7711" i="26"/>
  <c r="D7926" i="26"/>
  <c r="D5645" i="26"/>
  <c r="D8120" i="26"/>
  <c r="D7928" i="26"/>
  <c r="D8157" i="26"/>
  <c r="D7397" i="26"/>
  <c r="D8014" i="26"/>
  <c r="D1262" i="26"/>
  <c r="D7151" i="26"/>
  <c r="D6244" i="26"/>
  <c r="D4793" i="26"/>
  <c r="D7541" i="26"/>
  <c r="D3871" i="26"/>
  <c r="D4970" i="26"/>
  <c r="D364" i="26"/>
  <c r="D7077" i="26"/>
  <c r="D283" i="26"/>
  <c r="D5278" i="26"/>
  <c r="D7322" i="26"/>
  <c r="D7521" i="26"/>
  <c r="D6924" i="26"/>
  <c r="D4113" i="26"/>
  <c r="D6594" i="26"/>
  <c r="D3452" i="26"/>
  <c r="D1790" i="26"/>
  <c r="D4114" i="26"/>
  <c r="D2704" i="26"/>
  <c r="D3981" i="26"/>
  <c r="D5787" i="26"/>
  <c r="D5602" i="26"/>
  <c r="D2943" i="26"/>
  <c r="D7179" i="26"/>
  <c r="D2457" i="26"/>
  <c r="D6045" i="26"/>
  <c r="D6103" i="26"/>
  <c r="D2163" i="26"/>
  <c r="D7598" i="26"/>
  <c r="D661" i="26"/>
  <c r="D4115" i="26"/>
  <c r="D7939" i="26"/>
  <c r="D6306" i="26"/>
  <c r="D7851" i="26"/>
  <c r="D4116" i="26"/>
  <c r="D7983" i="26"/>
  <c r="D5571" i="26"/>
  <c r="D1695" i="26"/>
  <c r="D67" i="26"/>
  <c r="D3321" i="26"/>
  <c r="D1231" i="26"/>
  <c r="D7500" i="26"/>
  <c r="D262" i="26"/>
  <c r="D7886" i="26"/>
  <c r="D3176" i="26"/>
  <c r="D1629" i="26"/>
  <c r="D1869" i="26"/>
  <c r="D443" i="26"/>
  <c r="D592" i="26"/>
  <c r="D685" i="26"/>
  <c r="D5524" i="26"/>
  <c r="D1744" i="26"/>
  <c r="D4117" i="26"/>
  <c r="D6562" i="26"/>
  <c r="D6006" i="26"/>
  <c r="D6129" i="26"/>
  <c r="D1578" i="26"/>
  <c r="D4892" i="26"/>
  <c r="D5545" i="26"/>
  <c r="D906" i="26"/>
  <c r="D8281" i="26"/>
  <c r="D992" i="26"/>
  <c r="D3074" i="26"/>
  <c r="D3231" i="26"/>
  <c r="D299" i="26"/>
  <c r="D4620" i="26"/>
  <c r="D2771" i="26"/>
  <c r="D7224" i="26"/>
  <c r="D4564" i="26"/>
  <c r="D5131" i="26"/>
  <c r="D1811" i="26"/>
  <c r="D4118" i="26"/>
  <c r="D875" i="26"/>
  <c r="D4858" i="26"/>
  <c r="D5013" i="26"/>
  <c r="D6918" i="26"/>
  <c r="D681" i="26"/>
  <c r="D5954" i="26"/>
  <c r="D2596" i="26"/>
  <c r="D2234" i="26"/>
  <c r="D8045" i="26"/>
  <c r="D6972" i="26"/>
  <c r="D2336" i="26"/>
  <c r="D5103" i="26"/>
  <c r="D4703" i="26"/>
  <c r="D7878" i="26"/>
  <c r="D4119" i="26"/>
  <c r="D5146" i="26"/>
  <c r="D7468" i="26"/>
  <c r="D3698" i="26"/>
  <c r="D5738" i="26"/>
  <c r="D2320" i="26"/>
  <c r="D1114" i="26"/>
  <c r="D8129" i="26"/>
  <c r="D8311" i="26"/>
  <c r="D2497" i="26"/>
  <c r="D7966" i="26"/>
  <c r="D7191" i="26"/>
  <c r="D6579" i="26"/>
  <c r="D3859" i="26"/>
  <c r="D6965" i="26"/>
  <c r="D7320" i="26"/>
  <c r="D1645" i="26"/>
  <c r="D2801" i="26"/>
  <c r="D2910" i="26"/>
  <c r="D6718" i="26"/>
  <c r="D58" i="26"/>
  <c r="D2658" i="26"/>
  <c r="D4120" i="26"/>
  <c r="D7567" i="26"/>
  <c r="D5756" i="26"/>
  <c r="D5181" i="26"/>
  <c r="D1788" i="26"/>
  <c r="D6700" i="26"/>
  <c r="D6368" i="26"/>
  <c r="D378" i="26"/>
  <c r="D1100" i="26"/>
  <c r="D2069" i="26"/>
  <c r="D939" i="26"/>
  <c r="D8255" i="26"/>
  <c r="D7532" i="26"/>
  <c r="D4544" i="26"/>
  <c r="D7625" i="26"/>
  <c r="D5266" i="26"/>
  <c r="D5995" i="26"/>
  <c r="D7613" i="26"/>
  <c r="D7885" i="26"/>
  <c r="D7328" i="26"/>
  <c r="D678" i="26"/>
  <c r="D5190" i="26"/>
  <c r="D2780" i="26"/>
  <c r="D7715" i="26"/>
  <c r="D2787" i="26"/>
  <c r="D2654" i="26"/>
  <c r="D7838" i="26"/>
  <c r="D950" i="26"/>
  <c r="D8119" i="26"/>
  <c r="D4121" i="26"/>
  <c r="D5490" i="26"/>
  <c r="D6914" i="26"/>
  <c r="D3947" i="26"/>
  <c r="D3159" i="26"/>
  <c r="D2357" i="26"/>
  <c r="D3969" i="26"/>
  <c r="D6823" i="26"/>
  <c r="D570" i="26"/>
  <c r="D1155" i="26"/>
  <c r="D4122" i="26"/>
  <c r="D7205" i="26"/>
  <c r="D113" i="26"/>
  <c r="D8341" i="26"/>
  <c r="D7204" i="26"/>
  <c r="D4998" i="26"/>
  <c r="D2694" i="26"/>
  <c r="D5986" i="26"/>
  <c r="D6678" i="26"/>
  <c r="D7060" i="26"/>
  <c r="D6081" i="26"/>
  <c r="D1266" i="26"/>
  <c r="D1983" i="26"/>
  <c r="D3463" i="26"/>
  <c r="D6842" i="26"/>
  <c r="D1279" i="26"/>
  <c r="D2618" i="26"/>
  <c r="D4123" i="26"/>
  <c r="D4124" i="26"/>
  <c r="D4125" i="26"/>
  <c r="D4126" i="26"/>
  <c r="D4127" i="26"/>
  <c r="D7608" i="26"/>
  <c r="D2088" i="26"/>
  <c r="D1531" i="26"/>
  <c r="D2843" i="26"/>
  <c r="D3329" i="26"/>
  <c r="D845" i="26"/>
  <c r="D7773" i="26"/>
  <c r="D7343" i="26"/>
  <c r="D3665" i="26"/>
  <c r="D8265" i="26"/>
  <c r="D6330" i="26"/>
  <c r="D3179" i="26"/>
  <c r="D2450" i="26"/>
  <c r="D5101" i="26"/>
  <c r="D2380" i="26"/>
  <c r="D7086" i="26"/>
  <c r="D2611" i="26"/>
  <c r="D3936" i="26"/>
  <c r="D2006" i="26"/>
  <c r="D2903" i="26"/>
  <c r="D3118" i="26"/>
  <c r="D2808" i="26"/>
  <c r="D1357" i="26"/>
  <c r="D7137" i="26"/>
  <c r="D7540" i="26"/>
  <c r="D2094" i="26"/>
  <c r="D4783" i="26"/>
  <c r="D5231" i="26"/>
  <c r="D7651" i="26"/>
  <c r="D7246" i="26"/>
  <c r="D6786" i="26"/>
  <c r="D3413" i="26"/>
  <c r="D4002" i="26"/>
  <c r="D4128" i="26"/>
  <c r="D4001" i="26"/>
  <c r="D4562" i="26"/>
  <c r="D6267" i="26"/>
  <c r="D3956" i="26"/>
  <c r="D6634" i="26"/>
  <c r="D8248" i="26"/>
  <c r="D1080" i="26"/>
  <c r="D4624" i="26"/>
  <c r="D3453" i="26"/>
  <c r="D3821" i="26"/>
  <c r="D2917" i="26"/>
  <c r="D4676" i="26"/>
  <c r="D2678" i="26"/>
  <c r="D3224" i="26"/>
  <c r="D7785" i="26"/>
  <c r="D7292" i="26"/>
  <c r="D1111" i="26"/>
  <c r="D3054" i="26"/>
  <c r="D7558" i="26"/>
  <c r="D4129" i="26"/>
  <c r="D3788" i="26"/>
  <c r="D6859" i="26"/>
  <c r="D7298" i="26"/>
  <c r="D7992" i="26"/>
  <c r="D7000" i="26"/>
  <c r="D5472" i="26"/>
  <c r="D220" i="26"/>
  <c r="D7042" i="26"/>
  <c r="D7061" i="26"/>
  <c r="D4865" i="26"/>
  <c r="D6726" i="26"/>
  <c r="D1961" i="26"/>
  <c r="D3524" i="26"/>
  <c r="D3079" i="26"/>
  <c r="D6504" i="26"/>
  <c r="D5991" i="26"/>
  <c r="D5194" i="26"/>
  <c r="D5838" i="26"/>
  <c r="D1822" i="26"/>
  <c r="D812" i="26"/>
  <c r="D6451" i="26"/>
  <c r="D859" i="26"/>
  <c r="D2502" i="26"/>
  <c r="D3299" i="26"/>
  <c r="D360" i="26"/>
  <c r="D3036" i="26"/>
  <c r="D2682" i="26"/>
  <c r="D3671" i="26"/>
  <c r="D6481" i="26"/>
  <c r="D4573" i="26"/>
  <c r="D3050" i="26"/>
  <c r="D4896" i="26"/>
  <c r="D2784" i="26"/>
  <c r="D2826" i="26"/>
  <c r="D3782" i="26"/>
  <c r="D4766" i="26"/>
  <c r="D2890" i="26"/>
  <c r="D6805" i="26"/>
  <c r="D1769" i="26"/>
  <c r="D3795" i="26"/>
  <c r="D5196" i="26"/>
  <c r="D6540" i="26"/>
  <c r="D5313" i="26"/>
  <c r="D1346" i="26"/>
  <c r="D898" i="26"/>
  <c r="D3450" i="26"/>
  <c r="D895" i="26"/>
  <c r="D1489" i="26"/>
  <c r="D5961" i="26"/>
  <c r="D5441" i="26"/>
  <c r="D3694" i="26"/>
  <c r="D4918" i="26"/>
  <c r="D6599" i="26"/>
  <c r="D7771" i="26"/>
  <c r="D7546" i="26"/>
  <c r="D4130" i="26"/>
  <c r="D2059" i="26"/>
  <c r="D3462" i="26"/>
  <c r="D5102" i="26"/>
  <c r="D3961" i="26"/>
  <c r="D4761" i="26"/>
  <c r="D1843" i="26"/>
  <c r="D2523" i="26"/>
  <c r="D1800" i="26"/>
  <c r="D4131" i="26"/>
  <c r="D2238" i="26"/>
  <c r="D4132" i="26"/>
  <c r="D3745" i="26"/>
  <c r="D4133" i="26"/>
  <c r="D2151" i="26"/>
  <c r="D7735" i="26"/>
  <c r="D272" i="26"/>
  <c r="D4134" i="26"/>
  <c r="D4830" i="26"/>
  <c r="D5561" i="26"/>
  <c r="D3427" i="26"/>
  <c r="D1173" i="26"/>
  <c r="D1398" i="26"/>
  <c r="D8419" i="26"/>
  <c r="D4135" i="26"/>
  <c r="D5760" i="26"/>
  <c r="D5074" i="26"/>
  <c r="D1437" i="26"/>
  <c r="D4136" i="26"/>
  <c r="D3004" i="26"/>
  <c r="D1760" i="26"/>
  <c r="D6291" i="26"/>
  <c r="D7318" i="26"/>
  <c r="D5121" i="26"/>
  <c r="D4905" i="26"/>
  <c r="D2425" i="26"/>
  <c r="D1771" i="26"/>
  <c r="D7888" i="26"/>
  <c r="D7795" i="26"/>
  <c r="D4137" i="26"/>
  <c r="D2000" i="26"/>
  <c r="D798" i="26"/>
  <c r="D4736" i="26"/>
  <c r="D150" i="26"/>
  <c r="D536" i="26"/>
  <c r="D679" i="26"/>
  <c r="D5109" i="26"/>
  <c r="D2937" i="26"/>
  <c r="D7098" i="26"/>
  <c r="D3762" i="26"/>
  <c r="D5522" i="26"/>
  <c r="D2221" i="26"/>
  <c r="D6733" i="26"/>
  <c r="D2274" i="26"/>
  <c r="D1235" i="26"/>
  <c r="D3664" i="26"/>
  <c r="D3370" i="26"/>
  <c r="D549" i="26"/>
  <c r="D4925" i="26"/>
  <c r="D3009" i="26"/>
  <c r="D2058" i="26"/>
  <c r="D1833" i="26"/>
  <c r="D4597" i="26"/>
  <c r="D8021" i="26"/>
  <c r="D8016" i="26"/>
  <c r="D7853" i="26"/>
  <c r="D6747" i="26"/>
  <c r="D4816" i="26"/>
  <c r="D264" i="26"/>
  <c r="D3592" i="26"/>
  <c r="D4138" i="26"/>
  <c r="D4927" i="26"/>
  <c r="D3971" i="26"/>
  <c r="D7700" i="26"/>
  <c r="D7187" i="26"/>
  <c r="D8124" i="26"/>
  <c r="D159" i="26"/>
  <c r="D6843" i="26"/>
  <c r="D6284" i="26"/>
  <c r="D1183" i="26"/>
  <c r="D4928" i="26"/>
  <c r="D1907" i="26"/>
  <c r="D7470" i="26"/>
  <c r="D6425" i="26"/>
  <c r="D3277" i="26"/>
  <c r="D5956" i="26"/>
  <c r="D168" i="26"/>
  <c r="D7741" i="26"/>
  <c r="D4139" i="26"/>
  <c r="D4140" i="26"/>
  <c r="D714" i="26"/>
  <c r="D4141" i="26"/>
  <c r="D5563" i="26"/>
  <c r="D6194" i="26"/>
  <c r="D2067" i="26"/>
  <c r="D6061" i="26"/>
  <c r="D6566" i="26"/>
  <c r="D806" i="26"/>
  <c r="D162" i="26"/>
  <c r="D6088" i="26"/>
  <c r="D7425" i="26"/>
  <c r="D174" i="26"/>
  <c r="D3473" i="26"/>
  <c r="D7145" i="26"/>
  <c r="D2584" i="26"/>
  <c r="D502" i="26"/>
  <c r="D2391" i="26"/>
  <c r="D6462" i="26"/>
  <c r="D8322" i="26"/>
  <c r="D3726" i="26"/>
  <c r="D5860" i="26"/>
  <c r="D8327" i="26"/>
  <c r="D7342" i="26"/>
  <c r="D3769" i="26"/>
  <c r="D8336" i="26"/>
  <c r="D7401" i="26"/>
  <c r="D7843" i="26"/>
  <c r="D6534" i="26"/>
  <c r="D5151" i="26"/>
  <c r="D2842" i="26"/>
  <c r="D7577" i="26"/>
  <c r="D5055" i="26"/>
  <c r="D4142" i="26"/>
  <c r="D595" i="26"/>
  <c r="D2701" i="26"/>
  <c r="D1934" i="26"/>
  <c r="D3632" i="26"/>
  <c r="D7869" i="26"/>
  <c r="D6617" i="26"/>
  <c r="D4533" i="26"/>
  <c r="D5155" i="26"/>
  <c r="D4143" i="26"/>
  <c r="D7814" i="26"/>
  <c r="D3770" i="26"/>
  <c r="D2814" i="26"/>
  <c r="D7927" i="26"/>
  <c r="D1307" i="26"/>
  <c r="D792" i="26"/>
  <c r="D4144" i="26"/>
  <c r="D3921" i="26"/>
  <c r="D4922" i="26"/>
  <c r="D6408" i="26"/>
  <c r="D2144" i="26"/>
  <c r="D5403" i="26"/>
  <c r="D1010" i="26"/>
  <c r="D775" i="26"/>
  <c r="D6120" i="26"/>
  <c r="D1768" i="26"/>
  <c r="D7233" i="26"/>
  <c r="D8343" i="26"/>
  <c r="D5584" i="26"/>
  <c r="D4145" i="26"/>
  <c r="D7083" i="26"/>
  <c r="D5319" i="26"/>
  <c r="D6665" i="26"/>
  <c r="D5360" i="26"/>
  <c r="D2740" i="26"/>
  <c r="D5422" i="26"/>
  <c r="D3640" i="26"/>
  <c r="D5499" i="26"/>
  <c r="D8047" i="26"/>
  <c r="D201" i="26"/>
  <c r="D2370" i="26"/>
  <c r="D6751" i="26"/>
  <c r="D5580" i="26"/>
  <c r="D6276" i="26"/>
  <c r="D6384" i="26"/>
  <c r="D7379" i="26"/>
  <c r="D8046" i="26"/>
  <c r="D5652" i="26"/>
  <c r="D2542" i="26"/>
  <c r="D2205" i="26"/>
  <c r="D7953" i="26"/>
  <c r="D1851" i="26"/>
  <c r="D1499" i="26"/>
  <c r="D5479" i="26"/>
  <c r="D3616" i="26"/>
  <c r="D2433" i="26"/>
  <c r="D3766" i="26"/>
  <c r="D2892" i="26"/>
  <c r="D1604" i="26"/>
  <c r="D569" i="26"/>
  <c r="D1830" i="26"/>
  <c r="D7750" i="26"/>
  <c r="D8039" i="26"/>
  <c r="D4146" i="26"/>
  <c r="D5551" i="26"/>
  <c r="D6354" i="26"/>
  <c r="D3926" i="26"/>
  <c r="D3868" i="26"/>
  <c r="D4705" i="26"/>
  <c r="D5173" i="26"/>
  <c r="D2462" i="26"/>
  <c r="D3026" i="26"/>
  <c r="D4006" i="26"/>
  <c r="D7918" i="26"/>
  <c r="D1538" i="26"/>
  <c r="D6791" i="26"/>
  <c r="D6950" i="26"/>
  <c r="D4655" i="26"/>
  <c r="D5415" i="26"/>
  <c r="D6100" i="26"/>
  <c r="D8108" i="26"/>
  <c r="D3989" i="26"/>
  <c r="D3913" i="26"/>
  <c r="D2034" i="26"/>
  <c r="D632" i="26"/>
  <c r="D5606" i="26"/>
  <c r="D4825" i="26"/>
  <c r="D3686" i="26"/>
  <c r="D3307" i="26"/>
  <c r="D5529" i="26"/>
  <c r="D3458" i="26"/>
  <c r="D2580" i="26"/>
  <c r="D2880" i="26"/>
  <c r="D1796" i="26"/>
  <c r="D6327" i="26"/>
  <c r="D1860" i="26"/>
  <c r="D5689" i="26"/>
  <c r="D3505" i="26"/>
  <c r="D2687" i="26"/>
  <c r="D5391" i="26"/>
  <c r="D6313" i="26"/>
  <c r="D5096" i="26"/>
  <c r="D6309" i="26"/>
  <c r="D3863" i="26"/>
  <c r="D6984" i="26"/>
  <c r="D2173" i="26"/>
  <c r="D6286" i="26"/>
  <c r="D2679" i="26"/>
  <c r="D1420" i="26"/>
  <c r="D6852" i="26"/>
  <c r="D1840" i="26"/>
  <c r="D1599" i="26"/>
  <c r="D1807" i="26"/>
  <c r="D1372" i="26"/>
  <c r="D2979" i="26"/>
  <c r="D3165" i="26"/>
  <c r="D2464" i="26"/>
  <c r="D3834" i="26"/>
  <c r="D6014" i="26"/>
  <c r="D1078" i="26"/>
  <c r="D5889" i="26"/>
  <c r="D5682" i="26"/>
  <c r="D2731" i="26"/>
  <c r="D4689" i="26"/>
  <c r="D3544" i="26"/>
  <c r="D4850" i="26"/>
  <c r="D7375" i="26"/>
  <c r="D4662" i="26"/>
  <c r="D2187" i="26"/>
  <c r="D401" i="26"/>
  <c r="D3177" i="26"/>
  <c r="D3209" i="26"/>
  <c r="D7430" i="26"/>
  <c r="D5877" i="26"/>
  <c r="D2335" i="26"/>
  <c r="D3704" i="26"/>
  <c r="D6635" i="26"/>
  <c r="D6785" i="26"/>
  <c r="D5671" i="26"/>
  <c r="D1096" i="26"/>
  <c r="D2028" i="26"/>
  <c r="D6881" i="26"/>
  <c r="D3123" i="26"/>
  <c r="D8116" i="26"/>
  <c r="D766" i="26"/>
  <c r="D3151" i="26"/>
  <c r="D5438" i="26"/>
  <c r="D3973" i="26"/>
  <c r="D5133" i="26"/>
  <c r="D441" i="26"/>
  <c r="D1943" i="26"/>
  <c r="D925" i="26"/>
  <c r="D4665" i="26"/>
  <c r="D3852" i="26"/>
  <c r="D1831" i="26"/>
  <c r="D6383" i="26"/>
  <c r="D3430" i="26"/>
  <c r="D4147" i="26"/>
  <c r="D6161" i="26"/>
  <c r="D4598" i="26"/>
  <c r="D6810" i="26"/>
  <c r="D2470" i="26"/>
  <c r="D5565" i="26"/>
  <c r="D763" i="26"/>
  <c r="D1146" i="26"/>
  <c r="D3804" i="26"/>
  <c r="D2557" i="26"/>
  <c r="D3994" i="26"/>
  <c r="D1968" i="26"/>
  <c r="D4148" i="26"/>
  <c r="D5862" i="26"/>
  <c r="D3305" i="26"/>
  <c r="D4834" i="26"/>
  <c r="D5621" i="26"/>
  <c r="D2354" i="26"/>
  <c r="D2421" i="26"/>
  <c r="D7274" i="26"/>
  <c r="D4795" i="26"/>
  <c r="D5079" i="26"/>
  <c r="D5261" i="26"/>
  <c r="D4149" i="26"/>
  <c r="D2919" i="26"/>
  <c r="D3627" i="26"/>
  <c r="D5179" i="26"/>
  <c r="D4866" i="26"/>
  <c r="D814" i="26"/>
  <c r="D8103" i="26"/>
  <c r="D1421" i="26"/>
  <c r="D1129" i="26"/>
  <c r="D4150" i="26"/>
  <c r="D3589" i="26"/>
  <c r="D6814" i="26"/>
  <c r="D7456" i="26"/>
  <c r="D4775" i="26"/>
  <c r="D3096" i="26"/>
  <c r="D5090" i="26"/>
  <c r="D7579" i="26"/>
  <c r="D684" i="26"/>
  <c r="D101" i="26"/>
  <c r="D2042" i="26"/>
  <c r="D7062" i="26"/>
  <c r="D3227" i="26"/>
  <c r="D417" i="26"/>
  <c r="D1017" i="26"/>
  <c r="D1735" i="26"/>
  <c r="D4809" i="26"/>
  <c r="D3364" i="26"/>
  <c r="D4151" i="26"/>
  <c r="D3460" i="26"/>
  <c r="D7663" i="26"/>
  <c r="D7433" i="26"/>
  <c r="D2739" i="26"/>
  <c r="D3809" i="26"/>
  <c r="D3667" i="26"/>
  <c r="D5150" i="26"/>
  <c r="D4796" i="26"/>
  <c r="D5333" i="26"/>
  <c r="D2345" i="26"/>
  <c r="D2795" i="26"/>
  <c r="D1960" i="26"/>
  <c r="D6681" i="26"/>
  <c r="D3974" i="26"/>
  <c r="D5003" i="26"/>
  <c r="D5587" i="26"/>
  <c r="D4956" i="26"/>
  <c r="D5332" i="26"/>
  <c r="D4152" i="26"/>
  <c r="D4153" i="26"/>
  <c r="D4154" i="26"/>
  <c r="D4155" i="26"/>
  <c r="D4156" i="26"/>
  <c r="D4157" i="26"/>
  <c r="D2505" i="26"/>
  <c r="D1954" i="26"/>
  <c r="D6607" i="26"/>
  <c r="D2492" i="26"/>
  <c r="D3212" i="26"/>
  <c r="D4158" i="26"/>
  <c r="D5276" i="26"/>
  <c r="D2471" i="26"/>
  <c r="D6050" i="26"/>
  <c r="D7072" i="26"/>
  <c r="D5623" i="26"/>
  <c r="D2518" i="26"/>
  <c r="D4159" i="26"/>
  <c r="D529" i="26"/>
  <c r="D4874" i="26"/>
  <c r="D3197" i="26"/>
  <c r="D1878" i="26"/>
  <c r="D2793" i="26"/>
  <c r="D7155" i="26"/>
  <c r="D4160" i="26"/>
  <c r="D405" i="26"/>
  <c r="D2743" i="26"/>
  <c r="D7202" i="26"/>
  <c r="D7165" i="26"/>
  <c r="D4880" i="26"/>
  <c r="D6656" i="26"/>
  <c r="D4872" i="26"/>
  <c r="D3203" i="26"/>
  <c r="D6869" i="26"/>
  <c r="D6847" i="26"/>
  <c r="D7229" i="26"/>
  <c r="D5600" i="26"/>
  <c r="D6269" i="26"/>
  <c r="D4161" i="26"/>
  <c r="D7961" i="26"/>
  <c r="D5540" i="26"/>
  <c r="D5866" i="26"/>
  <c r="D2963" i="26"/>
  <c r="D3693" i="26"/>
  <c r="D4162" i="26"/>
  <c r="D2636" i="26"/>
  <c r="D5879" i="26"/>
  <c r="D4163" i="26"/>
  <c r="D4164" i="26"/>
  <c r="D3691" i="26"/>
  <c r="D5534" i="26"/>
  <c r="D6183" i="26"/>
  <c r="D6168" i="26"/>
  <c r="D4165" i="26"/>
  <c r="D4806" i="26"/>
  <c r="D4166" i="26"/>
  <c r="D4167" i="26"/>
  <c r="D5166" i="26"/>
  <c r="D4168" i="26"/>
  <c r="D4169" i="26"/>
  <c r="D4170" i="26"/>
  <c r="D5817" i="26"/>
  <c r="D573" i="26"/>
  <c r="D4171" i="26"/>
  <c r="D4172" i="26"/>
  <c r="D1752" i="26"/>
  <c r="D5792" i="26"/>
  <c r="D7046" i="26"/>
  <c r="D2355" i="26"/>
  <c r="D1278" i="26"/>
  <c r="D1724" i="26"/>
  <c r="D1432" i="26"/>
  <c r="D2642" i="26"/>
  <c r="D4939" i="26"/>
  <c r="D4173" i="26"/>
  <c r="D4938" i="26"/>
  <c r="D3076" i="26"/>
  <c r="D3575" i="26"/>
  <c r="D4174" i="26"/>
  <c r="D3573" i="26"/>
  <c r="D1631" i="26"/>
  <c r="D4175" i="26"/>
  <c r="D2590" i="26"/>
  <c r="D6662" i="26"/>
  <c r="D4176" i="26"/>
  <c r="D4949" i="26"/>
  <c r="D3567" i="26"/>
  <c r="D4177" i="26"/>
  <c r="D4178" i="26"/>
  <c r="D4950" i="26"/>
  <c r="D6626" i="26"/>
  <c r="D3576" i="26"/>
  <c r="D4179" i="26"/>
  <c r="D5425" i="26"/>
  <c r="D3579" i="26"/>
  <c r="D4180" i="26"/>
  <c r="D1930" i="26"/>
  <c r="D2232" i="26"/>
  <c r="D4181" i="26"/>
  <c r="D4958" i="26"/>
  <c r="D3560" i="26"/>
  <c r="D4182" i="26"/>
  <c r="D3558" i="26"/>
  <c r="D2200" i="26"/>
  <c r="D4968" i="26"/>
  <c r="D1306" i="26"/>
  <c r="D7259" i="26"/>
  <c r="D1064" i="26"/>
  <c r="D3001" i="26"/>
  <c r="D3538" i="26"/>
  <c r="D7282" i="26"/>
  <c r="D6697" i="26"/>
  <c r="D2192" i="26"/>
  <c r="D5951" i="26"/>
  <c r="D4183" i="26"/>
  <c r="D4965" i="26"/>
  <c r="D1576" i="26"/>
  <c r="D4973" i="26"/>
  <c r="D5958" i="26"/>
  <c r="D3550" i="26"/>
  <c r="D1053" i="26"/>
  <c r="D2149" i="26"/>
  <c r="D2127" i="26"/>
  <c r="D3521" i="26"/>
  <c r="D4996" i="26"/>
  <c r="D2960" i="26"/>
  <c r="D2090" i="26"/>
  <c r="D3512" i="26"/>
  <c r="D5554" i="26"/>
  <c r="D7550" i="26"/>
  <c r="D6012" i="26"/>
  <c r="D5997" i="26"/>
  <c r="D1254" i="26"/>
  <c r="D5516" i="26"/>
  <c r="D7490" i="26"/>
  <c r="D6360" i="26"/>
  <c r="D6684" i="26"/>
  <c r="D4960" i="26"/>
  <c r="D4184" i="26"/>
  <c r="D2204" i="26"/>
  <c r="D605" i="26"/>
  <c r="D4185" i="26"/>
  <c r="D2988" i="26"/>
  <c r="D4186" i="26"/>
  <c r="D5508" i="26"/>
  <c r="D3537" i="26"/>
  <c r="D4187" i="26"/>
  <c r="D2983" i="26"/>
  <c r="D1967" i="26"/>
  <c r="D3796" i="26"/>
  <c r="D6759" i="26"/>
  <c r="D2984" i="26"/>
  <c r="D99" i="26"/>
  <c r="D2901" i="26"/>
  <c r="D3778" i="26"/>
  <c r="D1339" i="26"/>
  <c r="D4188" i="26"/>
  <c r="D3137" i="26"/>
  <c r="D5346" i="26"/>
  <c r="D7220" i="26"/>
  <c r="D5035" i="26"/>
  <c r="D1654" i="26"/>
  <c r="D430" i="26"/>
  <c r="D1552" i="26"/>
  <c r="D5683" i="26"/>
  <c r="D3752" i="26"/>
  <c r="D4189" i="26"/>
  <c r="D3103" i="26"/>
  <c r="D7018" i="26"/>
  <c r="D6266" i="26"/>
  <c r="D435" i="26"/>
  <c r="D345" i="26"/>
  <c r="D404" i="26"/>
  <c r="D8077" i="26"/>
  <c r="D4190" i="26"/>
  <c r="D7463" i="26"/>
  <c r="D5269" i="26"/>
  <c r="D6590" i="26"/>
  <c r="D7041" i="26"/>
  <c r="D7190" i="26"/>
  <c r="D3668" i="26"/>
  <c r="D4836" i="26"/>
  <c r="D1371" i="26"/>
  <c r="D5246" i="26"/>
  <c r="D2550" i="26"/>
  <c r="D4191" i="26"/>
  <c r="D4192" i="26"/>
  <c r="D4193" i="26"/>
  <c r="D4194" i="26"/>
  <c r="D4195" i="26"/>
  <c r="D5975" i="26"/>
  <c r="D1159" i="26"/>
  <c r="D809" i="26"/>
  <c r="D255" i="26"/>
  <c r="D695" i="26"/>
  <c r="D5348" i="26"/>
  <c r="D3135" i="26"/>
  <c r="D7235" i="26"/>
  <c r="D6140" i="26"/>
  <c r="D6131" i="26"/>
  <c r="D6114" i="26"/>
  <c r="D5308" i="26"/>
  <c r="D4196" i="26"/>
  <c r="D4197" i="26"/>
  <c r="D4198" i="26"/>
  <c r="D4199" i="26"/>
  <c r="D7743" i="26"/>
  <c r="D5273" i="26"/>
  <c r="D1451" i="26"/>
  <c r="D6636" i="26"/>
  <c r="D5274" i="26"/>
  <c r="D5647" i="26"/>
  <c r="D6335" i="26"/>
  <c r="D5998" i="26"/>
  <c r="D5983" i="26"/>
  <c r="D3255" i="26"/>
  <c r="D3246" i="26"/>
  <c r="D625" i="26"/>
  <c r="D6039" i="26"/>
  <c r="D4200" i="26"/>
  <c r="D1938" i="26"/>
  <c r="D770" i="26"/>
  <c r="D7143" i="26"/>
  <c r="D7912" i="26"/>
  <c r="D6572" i="26"/>
  <c r="D5255" i="26"/>
  <c r="D5976" i="26"/>
  <c r="D6992" i="26"/>
  <c r="D4201" i="26"/>
  <c r="D5923" i="26"/>
  <c r="D5217" i="26"/>
  <c r="D4202" i="26"/>
  <c r="D6483" i="26"/>
  <c r="D4203" i="26"/>
  <c r="D6454" i="26"/>
  <c r="D2093" i="26"/>
  <c r="D2077" i="26"/>
  <c r="D6936" i="26"/>
  <c r="D916" i="26"/>
  <c r="D878" i="26"/>
  <c r="D4204" i="26"/>
  <c r="D4205" i="26"/>
  <c r="D834" i="26"/>
  <c r="D4206" i="26"/>
  <c r="D6013" i="26"/>
  <c r="D5999" i="26"/>
  <c r="D3240" i="26"/>
  <c r="D3233" i="26"/>
  <c r="D5257" i="26"/>
  <c r="D3234" i="26"/>
  <c r="D4207" i="26"/>
  <c r="D4208" i="26"/>
  <c r="D6567" i="26"/>
  <c r="D7008" i="26"/>
  <c r="D5939" i="26"/>
  <c r="D6961" i="26"/>
  <c r="D6925" i="26"/>
  <c r="D5868" i="26"/>
  <c r="D5184" i="26"/>
  <c r="D4209" i="26"/>
  <c r="D4210" i="26"/>
  <c r="D4211" i="26"/>
  <c r="D4212" i="26"/>
  <c r="D4213" i="26"/>
  <c r="D4214" i="26"/>
  <c r="D2649" i="26"/>
  <c r="D2640" i="26"/>
  <c r="D5198" i="26"/>
  <c r="D6441" i="26"/>
  <c r="D5850" i="26"/>
  <c r="D2359" i="26"/>
  <c r="D1455" i="26"/>
  <c r="D1244" i="26"/>
  <c r="D5221" i="26"/>
  <c r="D5218" i="26"/>
  <c r="D1215" i="26"/>
  <c r="D6978" i="26"/>
  <c r="D4215" i="26"/>
  <c r="D6497" i="26"/>
  <c r="D5206" i="26"/>
  <c r="D5200" i="26"/>
  <c r="D3311" i="26"/>
  <c r="D5885" i="26"/>
  <c r="D3315" i="26"/>
  <c r="D4216" i="26"/>
  <c r="D1635" i="26"/>
  <c r="D2594" i="26"/>
  <c r="D7588" i="26"/>
  <c r="D6888" i="26"/>
  <c r="D4217" i="26"/>
  <c r="D4218" i="26"/>
  <c r="D2650" i="26"/>
  <c r="D552" i="26"/>
  <c r="D5919" i="26"/>
  <c r="D7570" i="26"/>
  <c r="D6873" i="26"/>
  <c r="D4219" i="26"/>
  <c r="D7494" i="26"/>
  <c r="D4220" i="26"/>
  <c r="D2685" i="26"/>
  <c r="D4221" i="26"/>
  <c r="D3346" i="26"/>
  <c r="D4222" i="26"/>
  <c r="D4223" i="26"/>
  <c r="D5163" i="26"/>
  <c r="D6821" i="26"/>
  <c r="D5788" i="26"/>
  <c r="D5773" i="26"/>
  <c r="D4224" i="26"/>
  <c r="D5139" i="26"/>
  <c r="D3380" i="26"/>
  <c r="D5140" i="26"/>
  <c r="D5134" i="26"/>
  <c r="D4225" i="26"/>
  <c r="D4226" i="26"/>
  <c r="D2718" i="26"/>
  <c r="D4227" i="26"/>
  <c r="D6762" i="26"/>
  <c r="D5123" i="26"/>
  <c r="D4228" i="26"/>
  <c r="D3734" i="26"/>
  <c r="D3731" i="26"/>
  <c r="D4229" i="26"/>
  <c r="D2729" i="26"/>
  <c r="D2206" i="26"/>
  <c r="D4230" i="26"/>
  <c r="D5143" i="26"/>
  <c r="D4231" i="26"/>
  <c r="D7658" i="26"/>
  <c r="D4232" i="26"/>
  <c r="D2242" i="26"/>
  <c r="D6308" i="26"/>
  <c r="D2750" i="26"/>
  <c r="D7097" i="26"/>
  <c r="D7066" i="26"/>
  <c r="D2798" i="26"/>
  <c r="D1841" i="26"/>
  <c r="D2762" i="26"/>
  <c r="D5717" i="26"/>
  <c r="D1458" i="26"/>
  <c r="D4233" i="26"/>
  <c r="D2730" i="26"/>
  <c r="D3386" i="26"/>
  <c r="D5135" i="26"/>
  <c r="D2719" i="26"/>
  <c r="D1980" i="26"/>
  <c r="D3718" i="26"/>
  <c r="D309" i="26"/>
  <c r="D4234" i="26"/>
  <c r="D564" i="26"/>
  <c r="D4235" i="26"/>
  <c r="D3676" i="26"/>
  <c r="D4832" i="26"/>
  <c r="D4236" i="26"/>
  <c r="D4237" i="26"/>
  <c r="D6945" i="26"/>
  <c r="D1625" i="26"/>
  <c r="D3286" i="26"/>
  <c r="D4238" i="26"/>
  <c r="D4239" i="26"/>
  <c r="D2037" i="26"/>
  <c r="D5233" i="26"/>
  <c r="D3272" i="26"/>
  <c r="D5234" i="26"/>
  <c r="D3273" i="26"/>
  <c r="D4240" i="26"/>
  <c r="D6523" i="26"/>
  <c r="D4833" i="26"/>
  <c r="D2921" i="26"/>
  <c r="D1187" i="26"/>
  <c r="D474" i="26"/>
  <c r="D3214" i="26"/>
  <c r="D3892" i="26"/>
  <c r="D3407" i="26"/>
  <c r="D4868" i="26"/>
  <c r="D4867" i="26"/>
  <c r="D5275" i="26"/>
  <c r="D5270" i="26"/>
  <c r="D437" i="26"/>
  <c r="D8224" i="26"/>
  <c r="D7399" i="26"/>
  <c r="D4241" i="26"/>
  <c r="D4242" i="26"/>
  <c r="D4243" i="26"/>
  <c r="D3256" i="26"/>
  <c r="D3247" i="26"/>
  <c r="D4244" i="26"/>
  <c r="D3241" i="26"/>
  <c r="D6559" i="26"/>
  <c r="D5969" i="26"/>
  <c r="D3263" i="26"/>
  <c r="D3260" i="26"/>
  <c r="D7981" i="26"/>
  <c r="D3293" i="26"/>
  <c r="D6946" i="26"/>
  <c r="D6902" i="26"/>
  <c r="D7520" i="26"/>
  <c r="D4245" i="26"/>
  <c r="D4246" i="26"/>
  <c r="D989" i="26"/>
  <c r="D1659" i="26"/>
  <c r="D2613" i="26"/>
  <c r="D3297" i="26"/>
  <c r="D6484" i="26"/>
  <c r="D5886" i="26"/>
  <c r="D4247" i="26"/>
  <c r="D2632" i="26"/>
  <c r="D5201" i="26"/>
  <c r="D6889" i="26"/>
  <c r="D5851" i="26"/>
  <c r="D1104" i="26"/>
  <c r="D1274" i="26"/>
  <c r="D4248" i="26"/>
  <c r="D6716" i="26"/>
  <c r="D5873" i="26"/>
  <c r="D732" i="26"/>
  <c r="D3679" i="26"/>
  <c r="D4249" i="26"/>
  <c r="D5219" i="26"/>
  <c r="D5212" i="26"/>
  <c r="D6472" i="26"/>
  <c r="D4250" i="26"/>
  <c r="D3310" i="26"/>
  <c r="D6901" i="26"/>
  <c r="D2103" i="26"/>
  <c r="D2085" i="26"/>
  <c r="D4251" i="26"/>
  <c r="D2060" i="26"/>
  <c r="D3282" i="26"/>
  <c r="D2026" i="26"/>
  <c r="D651" i="26"/>
  <c r="D1099" i="26"/>
  <c r="D3642" i="26"/>
  <c r="D3637" i="26"/>
  <c r="D3200" i="26"/>
  <c r="D3192" i="26"/>
  <c r="D6079" i="26"/>
  <c r="D2453" i="26"/>
  <c r="D6643" i="26"/>
  <c r="D3207" i="26"/>
  <c r="D3201" i="26"/>
  <c r="D6070" i="26"/>
  <c r="D4252" i="26"/>
  <c r="D6051" i="26"/>
  <c r="D6029" i="26"/>
  <c r="D7406" i="26"/>
  <c r="D4253" i="26"/>
  <c r="D5252" i="26"/>
  <c r="D641" i="26"/>
  <c r="D4254" i="26"/>
  <c r="D3217" i="26"/>
  <c r="D6030" i="26"/>
  <c r="D1476" i="26"/>
  <c r="D6052" i="26"/>
  <c r="D6031" i="26"/>
  <c r="D4255" i="26"/>
  <c r="D4256" i="26"/>
  <c r="D1952" i="26"/>
  <c r="D1919" i="26"/>
  <c r="D2443" i="26"/>
  <c r="D6084" i="26"/>
  <c r="D6071" i="26"/>
  <c r="D7089" i="26"/>
  <c r="D7057" i="26"/>
  <c r="D4257" i="26"/>
  <c r="D7020" i="26"/>
  <c r="D4258" i="26"/>
  <c r="D4259" i="26"/>
  <c r="D4260" i="26"/>
  <c r="D4261" i="26"/>
  <c r="D5236" i="26"/>
  <c r="D4262" i="26"/>
  <c r="D5940" i="26"/>
  <c r="D513" i="26"/>
  <c r="D6558" i="26"/>
  <c r="D8163" i="26"/>
  <c r="D6910" i="26"/>
  <c r="D6874" i="26"/>
  <c r="D8232" i="26"/>
  <c r="D1077" i="26"/>
  <c r="D106" i="26"/>
  <c r="D25" i="26"/>
  <c r="D8145" i="26"/>
  <c r="D2499" i="26"/>
  <c r="D132" i="26"/>
  <c r="D2756" i="26"/>
  <c r="D2379" i="26"/>
  <c r="D5744" i="26"/>
  <c r="D6141" i="26"/>
  <c r="D7177" i="26"/>
  <c r="D7754" i="26"/>
  <c r="D4869" i="26"/>
  <c r="D7273" i="26"/>
  <c r="D606" i="26"/>
  <c r="D410" i="26"/>
  <c r="D6130" i="26"/>
  <c r="D8067" i="26"/>
  <c r="D1242" i="26"/>
  <c r="D5685" i="26"/>
  <c r="D6882" i="26"/>
  <c r="D3643" i="26"/>
  <c r="D4263" i="26"/>
  <c r="D4264" i="26"/>
  <c r="D421" i="26"/>
  <c r="D709" i="26"/>
  <c r="D4265" i="26"/>
  <c r="D6159" i="26"/>
  <c r="D7193" i="26"/>
  <c r="D6113" i="26"/>
  <c r="D7144" i="26"/>
  <c r="D2444" i="26"/>
  <c r="D7123" i="26"/>
  <c r="D1046" i="26"/>
  <c r="D734" i="26"/>
  <c r="D498" i="26"/>
  <c r="D116" i="26"/>
  <c r="D381" i="26"/>
  <c r="D6351" i="26"/>
  <c r="D1577" i="26"/>
  <c r="D480" i="26"/>
  <c r="D4266" i="26"/>
  <c r="D4267" i="26"/>
  <c r="D4268" i="26"/>
  <c r="D4269" i="26"/>
  <c r="D4270" i="26"/>
  <c r="D8143" i="26"/>
  <c r="D4271" i="26"/>
  <c r="D4272" i="26"/>
  <c r="D4273" i="26"/>
  <c r="D4274" i="26"/>
  <c r="D4275" i="26"/>
  <c r="D4276" i="26"/>
  <c r="D4277" i="26"/>
  <c r="D4278" i="26"/>
  <c r="D340" i="26"/>
  <c r="D949" i="26"/>
  <c r="D5555" i="26"/>
  <c r="D1430" i="26"/>
  <c r="D193" i="26"/>
  <c r="D6573" i="26"/>
  <c r="D4279" i="26"/>
  <c r="D354" i="26"/>
  <c r="D760" i="26"/>
  <c r="D4280" i="26"/>
  <c r="D4281" i="26"/>
  <c r="D722" i="26"/>
  <c r="D4282" i="26"/>
  <c r="D6743" i="26"/>
  <c r="D5712" i="26"/>
  <c r="D5705" i="26"/>
  <c r="D3421" i="26"/>
  <c r="D2777" i="26"/>
  <c r="D4283" i="26"/>
  <c r="D1152" i="26"/>
  <c r="D4284" i="26"/>
  <c r="D4285" i="26"/>
  <c r="D4286" i="26"/>
  <c r="D1779" i="26"/>
  <c r="D1753" i="26"/>
  <c r="D2693" i="26"/>
  <c r="D3351" i="26"/>
  <c r="D1718" i="26"/>
  <c r="D3337" i="26"/>
  <c r="D4287" i="26"/>
  <c r="D7225" i="26"/>
  <c r="D5808" i="26"/>
  <c r="D6807" i="26"/>
  <c r="D1748" i="26"/>
  <c r="D5797" i="26"/>
  <c r="D4288" i="26"/>
  <c r="D7160" i="26"/>
  <c r="D7126" i="26"/>
  <c r="D5726" i="26"/>
  <c r="D2757" i="26"/>
  <c r="D4289" i="26"/>
  <c r="D4290" i="26"/>
  <c r="D4291" i="26"/>
  <c r="D4292" i="26"/>
  <c r="D4293" i="26"/>
  <c r="D4294" i="26"/>
  <c r="D281" i="26"/>
  <c r="D302" i="26"/>
  <c r="D4295" i="26"/>
  <c r="D4296" i="26"/>
  <c r="D3316" i="26"/>
  <c r="D7266" i="26"/>
  <c r="D2115" i="26"/>
  <c r="D6875" i="26"/>
  <c r="D4297" i="26"/>
  <c r="D4298" i="26"/>
  <c r="D5175" i="26"/>
  <c r="D4299" i="26"/>
  <c r="D5172" i="26"/>
  <c r="D5825" i="26"/>
  <c r="D4300" i="26"/>
  <c r="D2675" i="26"/>
  <c r="D5826" i="26"/>
  <c r="D5809" i="26"/>
  <c r="D5156" i="26"/>
  <c r="D2167" i="26"/>
  <c r="D1719" i="26"/>
  <c r="D963" i="26"/>
  <c r="D4301" i="26"/>
  <c r="D6887" i="26"/>
  <c r="D7234" i="26"/>
  <c r="D7195" i="26"/>
  <c r="D1040" i="26"/>
  <c r="D4302" i="26"/>
  <c r="D4303" i="26"/>
  <c r="D6392" i="26"/>
  <c r="D4304" i="26"/>
  <c r="D2159" i="26"/>
  <c r="D5827" i="26"/>
  <c r="D5810" i="26"/>
  <c r="D4305" i="26"/>
  <c r="D376" i="26"/>
  <c r="D553" i="26"/>
  <c r="D2571" i="26"/>
  <c r="D1570" i="26"/>
  <c r="D7630" i="26"/>
  <c r="D1586" i="26"/>
  <c r="D847" i="26"/>
  <c r="D4306" i="26"/>
  <c r="D2507" i="26"/>
  <c r="D4307" i="26"/>
  <c r="D1477" i="26"/>
  <c r="D4308" i="26"/>
  <c r="D6053" i="26"/>
  <c r="D7699" i="26"/>
  <c r="D4309" i="26"/>
  <c r="D465" i="26"/>
  <c r="D30" i="26"/>
  <c r="D5370" i="26"/>
  <c r="D874" i="26"/>
  <c r="D1211" i="26"/>
  <c r="D4310" i="26"/>
  <c r="D397" i="26"/>
  <c r="D1084" i="26"/>
  <c r="D4311" i="26"/>
  <c r="D5480" i="26"/>
  <c r="D5474" i="26"/>
  <c r="D6976" i="26"/>
  <c r="D3047" i="26"/>
  <c r="D3037" i="26"/>
  <c r="D6339" i="26"/>
  <c r="D6320" i="26"/>
  <c r="D5435" i="26"/>
  <c r="D5430" i="26"/>
  <c r="D3071" i="26"/>
  <c r="D6293" i="26"/>
  <c r="D2261" i="26"/>
  <c r="D4312" i="26"/>
  <c r="D1630" i="26"/>
  <c r="D746" i="26"/>
  <c r="D7452" i="26"/>
  <c r="D7409" i="26"/>
  <c r="D2243" i="26"/>
  <c r="D6929" i="26"/>
  <c r="D2252" i="26"/>
  <c r="D6909" i="26"/>
  <c r="D1158" i="26"/>
  <c r="D7394" i="26"/>
  <c r="D4313" i="26"/>
  <c r="D4314" i="26"/>
  <c r="D7910" i="26"/>
  <c r="D7297" i="26"/>
  <c r="D55" i="26"/>
  <c r="D7721" i="26"/>
  <c r="D2268" i="26"/>
  <c r="D3072" i="26"/>
  <c r="D164" i="26"/>
  <c r="D463" i="26"/>
  <c r="D114" i="26"/>
  <c r="D4315" i="26"/>
  <c r="D1978" i="26"/>
  <c r="D8102" i="26"/>
  <c r="D4316" i="26"/>
  <c r="D7899" i="26"/>
  <c r="D7099" i="26"/>
  <c r="D4317" i="26"/>
  <c r="D4318" i="26"/>
  <c r="D4319" i="26"/>
  <c r="D4320" i="26"/>
  <c r="D4321" i="26"/>
  <c r="D7512" i="26"/>
  <c r="D998" i="26"/>
  <c r="D7513" i="26"/>
  <c r="D2995" i="26"/>
  <c r="D984" i="26"/>
  <c r="D2958" i="26"/>
  <c r="D4322" i="26"/>
  <c r="D4323" i="26"/>
  <c r="D2953" i="26"/>
  <c r="D294" i="26"/>
  <c r="D8266" i="26"/>
  <c r="D7088" i="26"/>
  <c r="D5513" i="26"/>
  <c r="D969" i="26"/>
  <c r="D209" i="26"/>
  <c r="D7621" i="26"/>
  <c r="D8338" i="26"/>
  <c r="D5493" i="26"/>
  <c r="D8215" i="26"/>
  <c r="D8407" i="26"/>
  <c r="D7576" i="26"/>
  <c r="D7531" i="26"/>
  <c r="D1383" i="26"/>
  <c r="D4324" i="26"/>
  <c r="D7955" i="26"/>
  <c r="D8370" i="26"/>
  <c r="D4325" i="26"/>
  <c r="D6985" i="26"/>
  <c r="D515" i="26"/>
  <c r="D4326" i="26"/>
  <c r="D4327" i="26"/>
  <c r="D4328" i="26"/>
  <c r="D4329" i="26"/>
  <c r="D822" i="26"/>
  <c r="D8191" i="26"/>
  <c r="D6986" i="26"/>
  <c r="D3281" i="26"/>
  <c r="D4330" i="26"/>
  <c r="D4331" i="26"/>
  <c r="D5225" i="26"/>
  <c r="D4332" i="26"/>
  <c r="D2572" i="26"/>
  <c r="D4333" i="26"/>
  <c r="D7605" i="26"/>
  <c r="D3301" i="26"/>
  <c r="D1612" i="26"/>
  <c r="D1188" i="26"/>
  <c r="D640" i="26"/>
  <c r="D6591" i="26"/>
  <c r="D7860" i="26"/>
  <c r="D4334" i="26"/>
  <c r="D6524" i="26"/>
  <c r="D5220" i="26"/>
  <c r="D1206" i="26"/>
  <c r="D5952" i="26"/>
  <c r="D8425" i="26"/>
  <c r="D3366" i="26"/>
  <c r="D1366" i="26"/>
  <c r="D2147" i="26"/>
  <c r="D2656" i="26"/>
  <c r="D2648" i="26"/>
  <c r="D4335" i="26"/>
  <c r="D4336" i="26"/>
  <c r="D1646" i="26"/>
  <c r="D5894" i="26"/>
  <c r="D7542" i="26"/>
  <c r="D6407" i="26"/>
  <c r="D5162" i="26"/>
  <c r="D607" i="26"/>
  <c r="D274" i="26"/>
  <c r="D1560" i="26"/>
  <c r="D5253" i="26"/>
  <c r="D9" i="26"/>
  <c r="D8443" i="26"/>
  <c r="D1546" i="26"/>
  <c r="D8001" i="26"/>
  <c r="D3276" i="26"/>
  <c r="D865" i="26"/>
  <c r="D2521" i="26"/>
  <c r="D4337" i="26"/>
  <c r="D6000" i="26"/>
  <c r="D4338" i="26"/>
  <c r="D4339" i="26"/>
  <c r="D5984" i="26"/>
  <c r="D6537" i="26"/>
  <c r="D2009" i="26"/>
  <c r="D833" i="26"/>
  <c r="D1953" i="26"/>
  <c r="D4340" i="26"/>
  <c r="D4341" i="26"/>
  <c r="D4342" i="26"/>
  <c r="D3208" i="26"/>
  <c r="D8201" i="26"/>
  <c r="D6997" i="26"/>
  <c r="D5929" i="26"/>
  <c r="D8144" i="26"/>
  <c r="D4343" i="26"/>
  <c r="D4344" i="26"/>
  <c r="D4345" i="26"/>
  <c r="D4346" i="26"/>
  <c r="D4347" i="26"/>
  <c r="D4348" i="26"/>
  <c r="D339" i="26"/>
  <c r="D2573" i="26"/>
  <c r="D5930" i="26"/>
  <c r="D308" i="26"/>
  <c r="D276" i="26"/>
  <c r="D2427" i="26"/>
  <c r="D7753" i="26"/>
  <c r="D8032" i="26"/>
  <c r="D7657" i="26"/>
  <c r="D4349" i="26"/>
  <c r="D8365" i="26"/>
  <c r="D4350" i="26"/>
  <c r="D4351" i="26"/>
  <c r="D4352" i="26"/>
  <c r="D4353" i="26"/>
  <c r="D2135" i="26"/>
  <c r="D70" i="26"/>
  <c r="D1992" i="26"/>
  <c r="D4354" i="26"/>
  <c r="D2522" i="26"/>
  <c r="D7677" i="26"/>
  <c r="D2555" i="26"/>
  <c r="D1536" i="26"/>
  <c r="D2508" i="26"/>
  <c r="D1478" i="26"/>
  <c r="D4355" i="26"/>
  <c r="D8033" i="26"/>
  <c r="D4356" i="26"/>
  <c r="D4357" i="26"/>
  <c r="D7996" i="26"/>
  <c r="D248" i="26"/>
  <c r="D7866" i="26"/>
  <c r="D4358" i="26"/>
  <c r="D8398" i="26"/>
  <c r="D8434" i="26"/>
  <c r="D7845" i="26"/>
  <c r="D6893" i="26"/>
  <c r="D2396" i="26"/>
  <c r="D4359" i="26"/>
  <c r="D5038" i="26"/>
  <c r="D5036" i="26"/>
  <c r="D7421" i="26"/>
  <c r="D4360" i="26"/>
  <c r="D4361" i="26"/>
  <c r="D4362" i="26"/>
  <c r="D4363" i="26"/>
  <c r="D7876" i="26"/>
  <c r="D6432" i="26"/>
  <c r="D4364" i="26"/>
  <c r="D4365" i="26"/>
  <c r="D2971" i="26"/>
  <c r="D7314" i="26"/>
  <c r="D2516" i="26"/>
  <c r="D6398" i="26"/>
  <c r="D2155" i="26"/>
  <c r="D6399" i="26"/>
  <c r="D4366" i="26"/>
  <c r="D6377" i="26"/>
  <c r="D4367" i="26"/>
  <c r="D4368" i="26"/>
  <c r="D3014" i="26"/>
  <c r="D696" i="26"/>
  <c r="D6424" i="26"/>
  <c r="D4369" i="26"/>
  <c r="D4370" i="26"/>
  <c r="D4371" i="26"/>
  <c r="D4372" i="26"/>
  <c r="D2131" i="26"/>
  <c r="D7510" i="26"/>
  <c r="D7472" i="26"/>
  <c r="D6347" i="26"/>
  <c r="D6334" i="26"/>
  <c r="D1116" i="26"/>
  <c r="D2181" i="26"/>
  <c r="D7453" i="26"/>
  <c r="D4373" i="26"/>
  <c r="D265" i="26"/>
  <c r="D4374" i="26"/>
  <c r="D1492" i="26"/>
  <c r="D1449" i="26"/>
  <c r="D2941" i="26"/>
  <c r="D7568" i="26"/>
  <c r="D2098" i="26"/>
  <c r="D4375" i="26"/>
  <c r="D204" i="26"/>
  <c r="D5043" i="26"/>
  <c r="D5598" i="26"/>
  <c r="D8008" i="26"/>
  <c r="D2942" i="26"/>
  <c r="D4376" i="26"/>
  <c r="D5562" i="26"/>
  <c r="D2068" i="26"/>
  <c r="D1390" i="26"/>
  <c r="D1356" i="26"/>
  <c r="D820" i="26"/>
  <c r="D4377" i="26"/>
  <c r="D5070" i="26"/>
  <c r="D3461" i="26"/>
  <c r="D5646" i="26"/>
  <c r="D333" i="26"/>
  <c r="D8246" i="26"/>
  <c r="D4378" i="26"/>
  <c r="D5635" i="26"/>
  <c r="D5619" i="26"/>
  <c r="D1979" i="26"/>
  <c r="D4379" i="26"/>
  <c r="D8101" i="26"/>
  <c r="D2020" i="26"/>
  <c r="D371" i="26"/>
  <c r="D4380" i="26"/>
  <c r="D8423" i="26"/>
  <c r="D8034" i="26"/>
  <c r="D999" i="26"/>
  <c r="D4381" i="26"/>
  <c r="D7511" i="26"/>
  <c r="D8309" i="26"/>
  <c r="D8426" i="26"/>
  <c r="D4382" i="26"/>
  <c r="D4383" i="26"/>
  <c r="D4384" i="26"/>
  <c r="D4385" i="26"/>
  <c r="D4386" i="26"/>
  <c r="D4387" i="26"/>
  <c r="D4388" i="26"/>
  <c r="D4389" i="26"/>
  <c r="D4390" i="26"/>
  <c r="D4391" i="26"/>
  <c r="D4392" i="26"/>
  <c r="D4393" i="26"/>
  <c r="D4394" i="26"/>
  <c r="D7194" i="26"/>
  <c r="D4395" i="26"/>
  <c r="D4396" i="26"/>
  <c r="D4397" i="26"/>
  <c r="D4398" i="26"/>
  <c r="D4399" i="26"/>
  <c r="D4400" i="26"/>
  <c r="D4401" i="26"/>
  <c r="D4402" i="26"/>
  <c r="D4403" i="26"/>
  <c r="D4404" i="26"/>
  <c r="D3164" i="26"/>
  <c r="D951" i="26"/>
  <c r="D5342" i="26"/>
  <c r="D3142" i="26"/>
  <c r="D4405" i="26"/>
  <c r="D7560" i="26"/>
  <c r="D217" i="26"/>
  <c r="D2327" i="26"/>
  <c r="D5382" i="26"/>
  <c r="D6207" i="26"/>
  <c r="D7255" i="26"/>
  <c r="D7980" i="26"/>
  <c r="D6683" i="26"/>
  <c r="D7124" i="26"/>
  <c r="D4406" i="26"/>
  <c r="D6054" i="26"/>
  <c r="D786" i="26"/>
  <c r="D6085" i="26"/>
  <c r="D4407" i="26"/>
  <c r="D7106" i="26"/>
  <c r="D426" i="26"/>
  <c r="D8304" i="26"/>
  <c r="D8177" i="26"/>
  <c r="D4408" i="26"/>
  <c r="D2574" i="26"/>
  <c r="D8320" i="26"/>
  <c r="D4409" i="26"/>
  <c r="D4410" i="26"/>
  <c r="D4411" i="26"/>
  <c r="D226" i="26"/>
  <c r="D5918" i="26"/>
  <c r="D8440" i="26"/>
  <c r="D4412" i="26"/>
  <c r="D4413" i="26"/>
  <c r="D4414" i="26"/>
  <c r="D24" i="26"/>
  <c r="D4415" i="26"/>
  <c r="D4416" i="26"/>
  <c r="D4417" i="26"/>
  <c r="D4418" i="26"/>
  <c r="D4419" i="26"/>
  <c r="D4420" i="26"/>
  <c r="D8374" i="26"/>
  <c r="D6729" i="26"/>
  <c r="D4421" i="26"/>
  <c r="D17" i="26"/>
  <c r="D2609" i="26"/>
  <c r="D6937" i="26"/>
  <c r="D4422" i="26"/>
  <c r="D2622" i="26"/>
  <c r="D4423" i="26"/>
  <c r="D1620" i="26"/>
  <c r="D190" i="26"/>
  <c r="D7058" i="26"/>
  <c r="D4424" i="26"/>
  <c r="D466" i="26"/>
  <c r="D36" i="26"/>
  <c r="D4425" i="26"/>
  <c r="D2334" i="26"/>
  <c r="D4426" i="26"/>
  <c r="D7272" i="26"/>
  <c r="D4427" i="26"/>
  <c r="D2348" i="26"/>
  <c r="D1272" i="26"/>
  <c r="D604" i="26"/>
  <c r="D7911" i="26"/>
  <c r="D8219" i="26"/>
  <c r="D4428" i="26"/>
  <c r="D4429" i="26"/>
  <c r="D4430" i="26"/>
  <c r="D4431" i="26"/>
  <c r="D3143" i="26"/>
  <c r="D349" i="26"/>
  <c r="D315" i="26"/>
  <c r="D163" i="26"/>
  <c r="D241" i="26"/>
  <c r="D4432" i="26"/>
  <c r="D3509" i="26"/>
  <c r="D2936" i="26"/>
  <c r="D2423" i="26"/>
  <c r="D6505" i="26"/>
  <c r="D7125" i="26"/>
  <c r="D208" i="26"/>
  <c r="D4433" i="26"/>
  <c r="D1340" i="26"/>
  <c r="D1970" i="26"/>
  <c r="D4434" i="26"/>
  <c r="D2853" i="26"/>
  <c r="D7262" i="26"/>
  <c r="D2871" i="26"/>
  <c r="D2860" i="26"/>
  <c r="D1276" i="26"/>
  <c r="D8059" i="26"/>
  <c r="D5048" i="26"/>
  <c r="D821" i="26"/>
  <c r="D1932" i="26"/>
  <c r="D4435" i="26"/>
  <c r="D5664" i="26"/>
  <c r="D6208" i="26"/>
  <c r="D1937" i="26"/>
  <c r="D3445" i="26"/>
  <c r="D761" i="26"/>
  <c r="D5696" i="26"/>
  <c r="D4436" i="26"/>
  <c r="D7323" i="26"/>
  <c r="D2821" i="26"/>
  <c r="D2812" i="26"/>
  <c r="D377" i="26"/>
  <c r="D4437" i="26"/>
  <c r="D5734" i="26"/>
  <c r="D3408" i="26"/>
  <c r="D5727" i="26"/>
  <c r="D5713" i="26"/>
  <c r="D1471" i="26"/>
  <c r="D4438" i="26"/>
  <c r="D2737" i="26"/>
  <c r="D4439" i="26"/>
  <c r="D4440" i="26"/>
  <c r="D4441" i="26"/>
  <c r="D4442" i="26"/>
  <c r="D4443" i="26"/>
  <c r="D3392" i="26"/>
  <c r="D2720" i="26"/>
  <c r="D3376" i="26"/>
  <c r="D1754" i="26"/>
  <c r="D3362" i="26"/>
  <c r="D6808" i="26"/>
  <c r="D497" i="26"/>
  <c r="D4444" i="26"/>
  <c r="D5835" i="26"/>
  <c r="D4445" i="26"/>
  <c r="D3344" i="26"/>
  <c r="D7485" i="26"/>
  <c r="D1041" i="26"/>
  <c r="D6393" i="26"/>
  <c r="D7181" i="26"/>
  <c r="D6776" i="26"/>
  <c r="D5751" i="26"/>
  <c r="D1785" i="26"/>
  <c r="D4446" i="26"/>
  <c r="D1761" i="26"/>
  <c r="D7971" i="26"/>
  <c r="D4447" i="26"/>
  <c r="D7797" i="26"/>
  <c r="D4448" i="26"/>
  <c r="D8208" i="26"/>
  <c r="D982" i="26"/>
  <c r="D7865" i="26"/>
  <c r="D7236" i="26"/>
  <c r="D5604" i="26"/>
  <c r="D5594" i="26"/>
  <c r="D6124" i="26"/>
  <c r="D5020" i="26"/>
  <c r="D5017" i="26"/>
  <c r="D4449" i="26"/>
  <c r="D4450" i="26"/>
  <c r="D7587" i="26"/>
  <c r="D4451" i="26"/>
  <c r="D2456" i="26"/>
  <c r="D1415" i="26"/>
  <c r="D7593" i="26"/>
  <c r="D414" i="26"/>
  <c r="D4452" i="26"/>
  <c r="D4453" i="26"/>
  <c r="D2486" i="26"/>
  <c r="D1921" i="26"/>
  <c r="D4454" i="26"/>
  <c r="D5049" i="26"/>
  <c r="D4455" i="26"/>
  <c r="D4456" i="26"/>
  <c r="D1624" i="26"/>
  <c r="D3466" i="26"/>
  <c r="D6184" i="26"/>
  <c r="D4457" i="26"/>
  <c r="D1011" i="26"/>
  <c r="D5655" i="26"/>
  <c r="D4458" i="26"/>
  <c r="D1267" i="26"/>
  <c r="D7730" i="26"/>
  <c r="D7482" i="26"/>
  <c r="D4459" i="26"/>
  <c r="D5611" i="26"/>
  <c r="D5599" i="26"/>
  <c r="D215" i="26"/>
  <c r="D7852" i="26"/>
  <c r="D5050" i="26"/>
  <c r="D6551" i="26"/>
  <c r="D4460" i="26"/>
  <c r="D6876" i="26"/>
  <c r="D4461" i="26"/>
  <c r="D5577" i="26"/>
  <c r="D7390" i="26"/>
  <c r="D1732" i="26"/>
  <c r="D1397" i="26"/>
  <c r="D4462" i="26"/>
  <c r="D4463" i="26"/>
  <c r="D6117" i="26"/>
  <c r="D4464" i="26"/>
  <c r="D3495" i="26"/>
  <c r="D1103" i="26"/>
  <c r="D5044" i="26"/>
  <c r="D6136" i="26"/>
  <c r="D4465" i="26"/>
  <c r="D6525" i="26"/>
  <c r="D4466" i="26"/>
  <c r="D2914" i="26"/>
  <c r="D5583" i="26"/>
  <c r="D472" i="26"/>
  <c r="D1619" i="26"/>
  <c r="D983" i="26"/>
  <c r="D2815" i="26"/>
  <c r="D7012" i="26"/>
  <c r="D4467" i="26"/>
  <c r="D2832" i="26"/>
  <c r="D4468" i="26"/>
  <c r="D1893" i="26"/>
  <c r="D590" i="26"/>
  <c r="D1142" i="26"/>
  <c r="D1767" i="26"/>
  <c r="D4469" i="26"/>
  <c r="D1373" i="26"/>
  <c r="D4470" i="26"/>
  <c r="D1720" i="26"/>
  <c r="D4471" i="26"/>
  <c r="D1683" i="26"/>
  <c r="D6437" i="26"/>
  <c r="D5844" i="26"/>
  <c r="D1691" i="26"/>
  <c r="D736" i="26"/>
  <c r="D398" i="26"/>
  <c r="D3245" i="26"/>
  <c r="D4472" i="26"/>
  <c r="D7019" i="26"/>
  <c r="D4473" i="26"/>
  <c r="D4474" i="26"/>
  <c r="D5237" i="26"/>
  <c r="D2010" i="26"/>
  <c r="D7631" i="26"/>
  <c r="D4475" i="26"/>
  <c r="D877" i="26"/>
  <c r="D1150" i="26"/>
  <c r="D1958" i="26"/>
  <c r="D4476" i="26"/>
  <c r="D1452" i="26"/>
  <c r="D7105" i="26"/>
  <c r="D6032" i="26"/>
  <c r="D596" i="26"/>
  <c r="D4477" i="26"/>
  <c r="D7920" i="26"/>
  <c r="D269" i="26"/>
  <c r="D8151" i="26"/>
  <c r="D1939" i="26"/>
  <c r="D8202" i="26"/>
  <c r="D4478" i="26"/>
  <c r="D1151" i="26"/>
  <c r="D4479" i="26"/>
  <c r="D803" i="26"/>
  <c r="D1894" i="26"/>
  <c r="D4480" i="26"/>
  <c r="D6655" i="26"/>
  <c r="D1895" i="26"/>
  <c r="D2428" i="26"/>
  <c r="D4481" i="26"/>
  <c r="D4482" i="26"/>
  <c r="D5309" i="26"/>
  <c r="D5301" i="26"/>
  <c r="D4483" i="26"/>
  <c r="D6086" i="26"/>
  <c r="D1881" i="26"/>
  <c r="D5302" i="26"/>
  <c r="D4484" i="26"/>
  <c r="D4485" i="26"/>
  <c r="D5299" i="26"/>
  <c r="D4486" i="26"/>
  <c r="D6644" i="26"/>
  <c r="D4487" i="26"/>
  <c r="D1905" i="26"/>
  <c r="D4488" i="26"/>
  <c r="D4489" i="26"/>
  <c r="D6080" i="26"/>
  <c r="D4490" i="26"/>
  <c r="D3202" i="26"/>
  <c r="D6069" i="26"/>
  <c r="D1906" i="26"/>
  <c r="D5296" i="26"/>
  <c r="D3191" i="26"/>
  <c r="D4491" i="26"/>
  <c r="D7464" i="26"/>
  <c r="D427" i="26"/>
  <c r="D4492" i="26"/>
  <c r="D4493" i="26"/>
  <c r="D6101" i="26"/>
  <c r="D4494" i="26"/>
  <c r="D4495" i="26"/>
  <c r="D4496" i="26"/>
  <c r="D4497" i="26"/>
  <c r="D6087" i="26"/>
  <c r="D2442" i="26"/>
  <c r="D2429" i="26"/>
  <c r="D5310" i="26"/>
  <c r="D4498" i="26"/>
  <c r="D6664" i="26"/>
  <c r="D1882" i="26"/>
  <c r="D735" i="26"/>
  <c r="D1797" i="26"/>
  <c r="D4499" i="26"/>
  <c r="D4500" i="26"/>
  <c r="D273" i="26"/>
  <c r="D312" i="26"/>
  <c r="D3057" i="26"/>
  <c r="D2227" i="26"/>
  <c r="D516" i="26"/>
  <c r="D464" i="26"/>
  <c r="D4501" i="26"/>
  <c r="D4502" i="26"/>
  <c r="D5535" i="26"/>
  <c r="D5530" i="26"/>
  <c r="D2107" i="26"/>
  <c r="D6443" i="26"/>
  <c r="D4503" i="26"/>
  <c r="D6423" i="26"/>
  <c r="D4504" i="26"/>
  <c r="D7045" i="26"/>
  <c r="D4505" i="26"/>
  <c r="D4506" i="26"/>
  <c r="D4507" i="26"/>
  <c r="D4508" i="26"/>
  <c r="D7007" i="26"/>
  <c r="D2182" i="26"/>
  <c r="D7978" i="26"/>
  <c r="D4509" i="26"/>
  <c r="D2228" i="26"/>
  <c r="D4510" i="26"/>
  <c r="D4511" i="26"/>
  <c r="D7410" i="26"/>
  <c r="D776" i="26"/>
  <c r="D103" i="26"/>
  <c r="D4512" i="26"/>
  <c r="D419" i="26"/>
  <c r="D5582" i="26"/>
  <c r="D7152" i="26"/>
  <c r="D15" i="26"/>
  <c r="D4513" i="26"/>
  <c r="D2782" i="26"/>
  <c r="D1817" i="26"/>
  <c r="D8259" i="26"/>
  <c r="D4514" i="26"/>
  <c r="D7717" i="26"/>
  <c r="D7685" i="26"/>
  <c r="D7622" i="26"/>
  <c r="D4515" i="26"/>
  <c r="D4516" i="26"/>
  <c r="D2043" i="26"/>
  <c r="D2021" i="26"/>
  <c r="D1993" i="26"/>
  <c r="D4517" i="26"/>
  <c r="D4518" i="26"/>
  <c r="D4519" i="26"/>
  <c r="D7655" i="26"/>
  <c r="D6518" i="26"/>
  <c r="D6496" i="26"/>
  <c r="D4520" i="26"/>
  <c r="D4521" i="26"/>
  <c r="D4522" i="26"/>
  <c r="D4523" i="26"/>
  <c r="D4524" i="26"/>
  <c r="D4525" i="26"/>
  <c r="D7561" i="26"/>
  <c r="D1462" i="26"/>
  <c r="D4526" i="26"/>
  <c r="D7549" i="26"/>
  <c r="D4527" i="26"/>
  <c r="D7816" i="26"/>
  <c r="D4528" i="26"/>
  <c r="D4529" i="26"/>
  <c r="D1989" i="26"/>
  <c r="I93" i="29" l="1"/>
  <c r="C91" i="29"/>
  <c r="C93" i="29" s="1"/>
  <c r="H7776" i="28"/>
  <c r="H10007" i="28"/>
  <c r="H9991" i="28"/>
  <c r="H9975" i="28"/>
  <c r="H9959" i="28"/>
  <c r="H9943" i="28"/>
  <c r="H9926" i="28"/>
  <c r="H9841" i="28"/>
  <c r="H9713" i="28"/>
  <c r="H9585" i="28"/>
  <c r="H9457" i="28"/>
  <c r="H9329" i="28"/>
  <c r="H9201" i="28"/>
  <c r="H9073" i="28"/>
  <c r="H8945" i="28"/>
  <c r="H8817" i="28"/>
  <c r="H8689" i="28"/>
  <c r="H10006" i="28"/>
  <c r="H9990" i="28"/>
  <c r="H9974" i="28"/>
  <c r="H9958" i="28"/>
  <c r="H9942" i="28"/>
  <c r="H9923" i="28"/>
  <c r="H9837" i="28"/>
  <c r="H9709" i="28"/>
  <c r="H9581" i="28"/>
  <c r="H9453" i="28"/>
  <c r="H9325" i="28"/>
  <c r="H9197" i="28"/>
  <c r="H9069" i="28"/>
  <c r="H8941" i="28"/>
  <c r="H8813" i="28"/>
  <c r="H8685" i="28"/>
  <c r="H10005" i="28"/>
  <c r="H9989" i="28"/>
  <c r="H9973" i="28"/>
  <c r="H9957" i="28"/>
  <c r="H9941" i="28"/>
  <c r="H9922" i="28"/>
  <c r="H9825" i="28"/>
  <c r="H9697" i="28"/>
  <c r="H9569" i="28"/>
  <c r="H9441" i="28"/>
  <c r="H9313" i="28"/>
  <c r="H9185" i="28"/>
  <c r="H9057" i="28"/>
  <c r="H8929" i="28"/>
  <c r="H8801" i="28"/>
  <c r="H8673" i="28"/>
  <c r="H10004" i="28"/>
  <c r="H9988" i="28"/>
  <c r="H9972" i="28"/>
  <c r="H9956" i="28"/>
  <c r="H9940" i="28"/>
  <c r="H9921" i="28"/>
  <c r="H9821" i="28"/>
  <c r="H9693" i="28"/>
  <c r="H9565" i="28"/>
  <c r="H9437" i="28"/>
  <c r="H9309" i="28"/>
  <c r="H9181" i="28"/>
  <c r="H9053" i="28"/>
  <c r="H8925" i="28"/>
  <c r="H8797" i="28"/>
  <c r="H8669" i="28"/>
  <c r="H10003" i="28"/>
  <c r="H9987" i="28"/>
  <c r="H9971" i="28"/>
  <c r="H9955" i="28"/>
  <c r="H9939" i="28"/>
  <c r="H9918" i="28"/>
  <c r="H9809" i="28"/>
  <c r="H9681" i="28"/>
  <c r="H9553" i="28"/>
  <c r="H9425" i="28"/>
  <c r="H9297" i="28"/>
  <c r="H9169" i="28"/>
  <c r="H9041" i="28"/>
  <c r="H8913" i="28"/>
  <c r="H8785" i="28"/>
  <c r="H8657" i="28"/>
  <c r="H10002" i="28"/>
  <c r="H9986" i="28"/>
  <c r="H9970" i="28"/>
  <c r="H9954" i="28"/>
  <c r="H9938" i="28"/>
  <c r="H9917" i="28"/>
  <c r="H9805" i="28"/>
  <c r="H9677" i="28"/>
  <c r="H9549" i="28"/>
  <c r="H9421" i="28"/>
  <c r="H9293" i="28"/>
  <c r="H9165" i="28"/>
  <c r="H9037" i="28"/>
  <c r="H8909" i="28"/>
  <c r="H8781" i="28"/>
  <c r="H8653" i="28"/>
  <c r="H10001" i="28"/>
  <c r="H9985" i="28"/>
  <c r="H9969" i="28"/>
  <c r="H9953" i="28"/>
  <c r="H9937" i="28"/>
  <c r="H9905" i="28"/>
  <c r="H9793" i="28"/>
  <c r="H9665" i="28"/>
  <c r="H9537" i="28"/>
  <c r="H9409" i="28"/>
  <c r="H9281" i="28"/>
  <c r="H9153" i="28"/>
  <c r="H9025" i="28"/>
  <c r="H8897" i="28"/>
  <c r="H8769" i="28"/>
  <c r="H8544" i="28"/>
  <c r="H10000" i="28"/>
  <c r="H9984" i="28"/>
  <c r="H9968" i="28"/>
  <c r="H9952" i="28"/>
  <c r="H9936" i="28"/>
  <c r="H9902" i="28"/>
  <c r="H9789" i="28"/>
  <c r="H9661" i="28"/>
  <c r="H9533" i="28"/>
  <c r="H9405" i="28"/>
  <c r="H9277" i="28"/>
  <c r="H9149" i="28"/>
  <c r="H9021" i="28"/>
  <c r="H8893" i="28"/>
  <c r="H8765" i="28"/>
  <c r="H8480" i="28"/>
  <c r="H9999" i="28"/>
  <c r="H9983" i="28"/>
  <c r="H9967" i="28"/>
  <c r="H9951" i="28"/>
  <c r="H9935" i="28"/>
  <c r="H9901" i="28"/>
  <c r="H9777" i="28"/>
  <c r="H9649" i="28"/>
  <c r="H9521" i="28"/>
  <c r="H9393" i="28"/>
  <c r="H9265" i="28"/>
  <c r="H9137" i="28"/>
  <c r="H9009" i="28"/>
  <c r="H8881" i="28"/>
  <c r="H8753" i="28"/>
  <c r="H8288" i="28"/>
  <c r="H9998" i="28"/>
  <c r="H9982" i="28"/>
  <c r="H9966" i="28"/>
  <c r="H9950" i="28"/>
  <c r="H9934" i="28"/>
  <c r="H9889" i="28"/>
  <c r="H9773" i="28"/>
  <c r="H9645" i="28"/>
  <c r="H9517" i="28"/>
  <c r="H9389" i="28"/>
  <c r="H9261" i="28"/>
  <c r="H9133" i="28"/>
  <c r="H9005" i="28"/>
  <c r="H8877" i="28"/>
  <c r="H8749" i="28"/>
  <c r="H8224" i="28"/>
  <c r="H9997" i="28"/>
  <c r="H9981" i="28"/>
  <c r="H9965" i="28"/>
  <c r="H9949" i="28"/>
  <c r="H9933" i="28"/>
  <c r="H9886" i="28"/>
  <c r="H9761" i="28"/>
  <c r="H9633" i="28"/>
  <c r="H9505" i="28"/>
  <c r="H9377" i="28"/>
  <c r="H9249" i="28"/>
  <c r="H9121" i="28"/>
  <c r="H8993" i="28"/>
  <c r="H8865" i="28"/>
  <c r="H8737" i="28"/>
  <c r="H8032" i="28"/>
  <c r="H9996" i="28"/>
  <c r="H9980" i="28"/>
  <c r="H9964" i="28"/>
  <c r="H9948" i="28"/>
  <c r="H9932" i="28"/>
  <c r="H9885" i="28"/>
  <c r="H9757" i="28"/>
  <c r="H9629" i="28"/>
  <c r="H9501" i="28"/>
  <c r="H9373" i="28"/>
  <c r="H9245" i="28"/>
  <c r="H9117" i="28"/>
  <c r="H8989" i="28"/>
  <c r="H8861" i="28"/>
  <c r="H8733" i="28"/>
  <c r="H7968" i="28"/>
  <c r="H9995" i="28"/>
  <c r="H9979" i="28"/>
  <c r="H9963" i="28"/>
  <c r="H9947" i="28"/>
  <c r="H9931" i="28"/>
  <c r="H9873" i="28"/>
  <c r="H9745" i="28"/>
  <c r="H9617" i="28"/>
  <c r="H9489" i="28"/>
  <c r="H9361" i="28"/>
  <c r="H9233" i="28"/>
  <c r="H9105" i="28"/>
  <c r="H8977" i="28"/>
  <c r="H8849" i="28"/>
  <c r="H8721" i="28"/>
  <c r="H10" i="28"/>
  <c r="H26" i="28"/>
  <c r="H42" i="28"/>
  <c r="H58" i="28"/>
  <c r="H74" i="28"/>
  <c r="H90" i="28"/>
  <c r="H106" i="28"/>
  <c r="H122" i="28"/>
  <c r="H138" i="28"/>
  <c r="H154" i="28"/>
  <c r="H170" i="28"/>
  <c r="H186" i="28"/>
  <c r="H202" i="28"/>
  <c r="H218" i="28"/>
  <c r="H234" i="28"/>
  <c r="H250" i="28"/>
  <c r="H266" i="28"/>
  <c r="H282" i="28"/>
  <c r="H298" i="28"/>
  <c r="H314" i="28"/>
  <c r="H330" i="28"/>
  <c r="H346" i="28"/>
  <c r="H362" i="28"/>
  <c r="H378" i="28"/>
  <c r="H394" i="28"/>
  <c r="H410" i="28"/>
  <c r="H426" i="28"/>
  <c r="H442" i="28"/>
  <c r="H458" i="28"/>
  <c r="H474" i="28"/>
  <c r="H490" i="28"/>
  <c r="H506" i="28"/>
  <c r="H522" i="28"/>
  <c r="H538" i="28"/>
  <c r="H554" i="28"/>
  <c r="H570" i="28"/>
  <c r="H586" i="28"/>
  <c r="H602" i="28"/>
  <c r="H618" i="28"/>
  <c r="H634" i="28"/>
  <c r="H650" i="28"/>
  <c r="H666" i="28"/>
  <c r="H682" i="28"/>
  <c r="H698" i="28"/>
  <c r="H714" i="28"/>
  <c r="H730" i="28"/>
  <c r="H746" i="28"/>
  <c r="H762" i="28"/>
  <c r="H778" i="28"/>
  <c r="H794" i="28"/>
  <c r="H810" i="28"/>
  <c r="H826" i="28"/>
  <c r="H842" i="28"/>
  <c r="H858" i="28"/>
  <c r="H874" i="28"/>
  <c r="H890" i="28"/>
  <c r="H906" i="28"/>
  <c r="H922" i="28"/>
  <c r="H938" i="28"/>
  <c r="H954" i="28"/>
  <c r="H970" i="28"/>
  <c r="H986" i="28"/>
  <c r="H1002" i="28"/>
  <c r="H1018" i="28"/>
  <c r="H1034" i="28"/>
  <c r="H1050" i="28"/>
  <c r="H11" i="28"/>
  <c r="H27" i="28"/>
  <c r="H43" i="28"/>
  <c r="H59" i="28"/>
  <c r="H75" i="28"/>
  <c r="H91" i="28"/>
  <c r="H107" i="28"/>
  <c r="H123" i="28"/>
  <c r="H139" i="28"/>
  <c r="H155" i="28"/>
  <c r="H171" i="28"/>
  <c r="H187" i="28"/>
  <c r="H203" i="28"/>
  <c r="H219" i="28"/>
  <c r="H235" i="28"/>
  <c r="H251" i="28"/>
  <c r="H267" i="28"/>
  <c r="H283" i="28"/>
  <c r="H299" i="28"/>
  <c r="H315" i="28"/>
  <c r="H331" i="28"/>
  <c r="H347" i="28"/>
  <c r="H363" i="28"/>
  <c r="H379" i="28"/>
  <c r="H395" i="28"/>
  <c r="H411" i="28"/>
  <c r="H427" i="28"/>
  <c r="H443" i="28"/>
  <c r="H459" i="28"/>
  <c r="H475" i="28"/>
  <c r="H491" i="28"/>
  <c r="H507" i="28"/>
  <c r="H523" i="28"/>
  <c r="H539" i="28"/>
  <c r="H555" i="28"/>
  <c r="H571" i="28"/>
  <c r="H587" i="28"/>
  <c r="H603" i="28"/>
  <c r="H619" i="28"/>
  <c r="H635" i="28"/>
  <c r="H651" i="28"/>
  <c r="H667" i="28"/>
  <c r="H683" i="28"/>
  <c r="H699" i="28"/>
  <c r="H715" i="28"/>
  <c r="H731" i="28"/>
  <c r="H747" i="28"/>
  <c r="H763" i="28"/>
  <c r="H779" i="28"/>
  <c r="H795" i="28"/>
  <c r="H811" i="28"/>
  <c r="H827" i="28"/>
  <c r="H843" i="28"/>
  <c r="H859" i="28"/>
  <c r="H875" i="28"/>
  <c r="H891" i="28"/>
  <c r="H907" i="28"/>
  <c r="H923" i="28"/>
  <c r="H939" i="28"/>
  <c r="H955" i="28"/>
  <c r="H971" i="28"/>
  <c r="H987" i="28"/>
  <c r="H1003" i="28"/>
  <c r="H1019" i="28"/>
  <c r="H1035" i="28"/>
  <c r="H1051" i="28"/>
  <c r="H1067" i="28"/>
  <c r="H1083" i="28"/>
  <c r="H1099" i="28"/>
  <c r="H12" i="28"/>
  <c r="H28" i="28"/>
  <c r="H44" i="28"/>
  <c r="H60" i="28"/>
  <c r="H76" i="28"/>
  <c r="H92" i="28"/>
  <c r="H108" i="28"/>
  <c r="H124" i="28"/>
  <c r="H140" i="28"/>
  <c r="H156" i="28"/>
  <c r="H172" i="28"/>
  <c r="H188" i="28"/>
  <c r="H204" i="28"/>
  <c r="H220" i="28"/>
  <c r="H236" i="28"/>
  <c r="H252" i="28"/>
  <c r="H268" i="28"/>
  <c r="H284" i="28"/>
  <c r="H300" i="28"/>
  <c r="H316" i="28"/>
  <c r="H332" i="28"/>
  <c r="H348" i="28"/>
  <c r="H364" i="28"/>
  <c r="H380" i="28"/>
  <c r="H396" i="28"/>
  <c r="H412" i="28"/>
  <c r="H428" i="28"/>
  <c r="H444" i="28"/>
  <c r="H460" i="28"/>
  <c r="H476" i="28"/>
  <c r="H492" i="28"/>
  <c r="H508" i="28"/>
  <c r="H524" i="28"/>
  <c r="H540" i="28"/>
  <c r="H556" i="28"/>
  <c r="H572" i="28"/>
  <c r="H588" i="28"/>
  <c r="H604" i="28"/>
  <c r="H620" i="28"/>
  <c r="H636" i="28"/>
  <c r="H652" i="28"/>
  <c r="H668" i="28"/>
  <c r="H684" i="28"/>
  <c r="H700" i="28"/>
  <c r="H716" i="28"/>
  <c r="H732" i="28"/>
  <c r="H748" i="28"/>
  <c r="H764" i="28"/>
  <c r="H780" i="28"/>
  <c r="H796" i="28"/>
  <c r="H812" i="28"/>
  <c r="H828" i="28"/>
  <c r="H844" i="28"/>
  <c r="H860" i="28"/>
  <c r="H876" i="28"/>
  <c r="H892" i="28"/>
  <c r="H908" i="28"/>
  <c r="H924" i="28"/>
  <c r="H940" i="28"/>
  <c r="H956" i="28"/>
  <c r="H972" i="28"/>
  <c r="H988" i="28"/>
  <c r="H1004" i="28"/>
  <c r="H1020" i="28"/>
  <c r="H1036" i="28"/>
  <c r="H1052" i="28"/>
  <c r="H1068" i="28"/>
  <c r="H1084" i="28"/>
  <c r="H1100" i="28"/>
  <c r="H1116" i="28"/>
  <c r="H1132" i="28"/>
  <c r="H1148" i="28"/>
  <c r="H1164" i="28"/>
  <c r="H1180" i="28"/>
  <c r="H1196" i="28"/>
  <c r="H1212" i="28"/>
  <c r="H1228" i="28"/>
  <c r="H1244" i="28"/>
  <c r="H1260" i="28"/>
  <c r="H1276" i="28"/>
  <c r="H1292" i="28"/>
  <c r="H1308" i="28"/>
  <c r="H1324" i="28"/>
  <c r="H1340" i="28"/>
  <c r="H1356" i="28"/>
  <c r="H13" i="28"/>
  <c r="H29" i="28"/>
  <c r="H45" i="28"/>
  <c r="H61" i="28"/>
  <c r="H77" i="28"/>
  <c r="H93" i="28"/>
  <c r="H109" i="28"/>
  <c r="H125" i="28"/>
  <c r="H141" i="28"/>
  <c r="H157" i="28"/>
  <c r="H173" i="28"/>
  <c r="H189" i="28"/>
  <c r="H205" i="28"/>
  <c r="H221" i="28"/>
  <c r="H237" i="28"/>
  <c r="H253" i="28"/>
  <c r="H269" i="28"/>
  <c r="H285" i="28"/>
  <c r="H301" i="28"/>
  <c r="H317" i="28"/>
  <c r="H333" i="28"/>
  <c r="H349" i="28"/>
  <c r="H365" i="28"/>
  <c r="H381" i="28"/>
  <c r="H397" i="28"/>
  <c r="H413" i="28"/>
  <c r="H429" i="28"/>
  <c r="H445" i="28"/>
  <c r="H461" i="28"/>
  <c r="H477" i="28"/>
  <c r="H493" i="28"/>
  <c r="H509" i="28"/>
  <c r="H525" i="28"/>
  <c r="H541" i="28"/>
  <c r="H557" i="28"/>
  <c r="H573" i="28"/>
  <c r="H589" i="28"/>
  <c r="H605" i="28"/>
  <c r="H621" i="28"/>
  <c r="H637" i="28"/>
  <c r="H653" i="28"/>
  <c r="H669" i="28"/>
  <c r="H685" i="28"/>
  <c r="H701" i="28"/>
  <c r="H717" i="28"/>
  <c r="H733" i="28"/>
  <c r="H749" i="28"/>
  <c r="H765" i="28"/>
  <c r="H781" i="28"/>
  <c r="H797" i="28"/>
  <c r="H813" i="28"/>
  <c r="H829" i="28"/>
  <c r="H845" i="28"/>
  <c r="H861" i="28"/>
  <c r="H877" i="28"/>
  <c r="H893" i="28"/>
  <c r="H909" i="28"/>
  <c r="H925" i="28"/>
  <c r="H941" i="28"/>
  <c r="H957" i="28"/>
  <c r="H973" i="28"/>
  <c r="H989" i="28"/>
  <c r="H1005" i="28"/>
  <c r="H1021" i="28"/>
  <c r="H1037" i="28"/>
  <c r="H1053" i="28"/>
  <c r="H1069" i="28"/>
  <c r="H1085" i="28"/>
  <c r="H1101" i="28"/>
  <c r="H1117" i="28"/>
  <c r="H1133" i="28"/>
  <c r="H1149" i="28"/>
  <c r="H1165" i="28"/>
  <c r="H1181" i="28"/>
  <c r="H1197" i="28"/>
  <c r="H1213" i="28"/>
  <c r="H1229" i="28"/>
  <c r="H1245" i="28"/>
  <c r="H1261" i="28"/>
  <c r="H1277" i="28"/>
  <c r="H1293" i="28"/>
  <c r="H1309" i="28"/>
  <c r="H1325" i="28"/>
  <c r="H1341" i="28"/>
  <c r="H1357" i="28"/>
  <c r="H14" i="28"/>
  <c r="H30" i="28"/>
  <c r="H46" i="28"/>
  <c r="H62" i="28"/>
  <c r="H78" i="28"/>
  <c r="H94" i="28"/>
  <c r="H110" i="28"/>
  <c r="H126" i="28"/>
  <c r="H142" i="28"/>
  <c r="H158" i="28"/>
  <c r="H174" i="28"/>
  <c r="H190" i="28"/>
  <c r="H206" i="28"/>
  <c r="H222" i="28"/>
  <c r="H238" i="28"/>
  <c r="H254" i="28"/>
  <c r="H270" i="28"/>
  <c r="H286" i="28"/>
  <c r="H302" i="28"/>
  <c r="H318" i="28"/>
  <c r="H334" i="28"/>
  <c r="H350" i="28"/>
  <c r="H366" i="28"/>
  <c r="H382" i="28"/>
  <c r="H398" i="28"/>
  <c r="H414" i="28"/>
  <c r="H430" i="28"/>
  <c r="H446" i="28"/>
  <c r="H462" i="28"/>
  <c r="H478" i="28"/>
  <c r="H494" i="28"/>
  <c r="H510" i="28"/>
  <c r="H526" i="28"/>
  <c r="H542" i="28"/>
  <c r="H558" i="28"/>
  <c r="H574" i="28"/>
  <c r="H590" i="28"/>
  <c r="H606" i="28"/>
  <c r="H622" i="28"/>
  <c r="H638" i="28"/>
  <c r="H654" i="28"/>
  <c r="H670" i="28"/>
  <c r="H686" i="28"/>
  <c r="H702" i="28"/>
  <c r="H718" i="28"/>
  <c r="H734" i="28"/>
  <c r="H750" i="28"/>
  <c r="H766" i="28"/>
  <c r="H782" i="28"/>
  <c r="H798" i="28"/>
  <c r="H814" i="28"/>
  <c r="H830" i="28"/>
  <c r="H846" i="28"/>
  <c r="H862" i="28"/>
  <c r="H878" i="28"/>
  <c r="H894" i="28"/>
  <c r="H910" i="28"/>
  <c r="H926" i="28"/>
  <c r="H942" i="28"/>
  <c r="H958" i="28"/>
  <c r="H974" i="28"/>
  <c r="H990" i="28"/>
  <c r="H1006" i="28"/>
  <c r="H1022" i="28"/>
  <c r="H1038" i="28"/>
  <c r="H1054" i="28"/>
  <c r="H15" i="28"/>
  <c r="H31" i="28"/>
  <c r="H47" i="28"/>
  <c r="H63" i="28"/>
  <c r="H79" i="28"/>
  <c r="H95" i="28"/>
  <c r="H111" i="28"/>
  <c r="H127" i="28"/>
  <c r="H143" i="28"/>
  <c r="H159" i="28"/>
  <c r="H175" i="28"/>
  <c r="H191" i="28"/>
  <c r="H207" i="28"/>
  <c r="H223" i="28"/>
  <c r="H239" i="28"/>
  <c r="H255" i="28"/>
  <c r="H271" i="28"/>
  <c r="H287" i="28"/>
  <c r="H303" i="28"/>
  <c r="H319" i="28"/>
  <c r="H335" i="28"/>
  <c r="H351" i="28"/>
  <c r="H367" i="28"/>
  <c r="H383" i="28"/>
  <c r="H399" i="28"/>
  <c r="H415" i="28"/>
  <c r="H431" i="28"/>
  <c r="H447" i="28"/>
  <c r="H463" i="28"/>
  <c r="H479" i="28"/>
  <c r="H495" i="28"/>
  <c r="H511" i="28"/>
  <c r="H527" i="28"/>
  <c r="H543" i="28"/>
  <c r="H559" i="28"/>
  <c r="H575" i="28"/>
  <c r="H591" i="28"/>
  <c r="H607" i="28"/>
  <c r="H623" i="28"/>
  <c r="H639" i="28"/>
  <c r="H655" i="28"/>
  <c r="H671" i="28"/>
  <c r="H687" i="28"/>
  <c r="H703" i="28"/>
  <c r="H719" i="28"/>
  <c r="H735" i="28"/>
  <c r="H751" i="28"/>
  <c r="H767" i="28"/>
  <c r="H783" i="28"/>
  <c r="H799" i="28"/>
  <c r="H815" i="28"/>
  <c r="H831" i="28"/>
  <c r="H847" i="28"/>
  <c r="H863" i="28"/>
  <c r="H879" i="28"/>
  <c r="H895" i="28"/>
  <c r="H911" i="28"/>
  <c r="H927" i="28"/>
  <c r="H943" i="28"/>
  <c r="H959" i="28"/>
  <c r="H975" i="28"/>
  <c r="H991" i="28"/>
  <c r="H1007" i="28"/>
  <c r="H1023" i="28"/>
  <c r="H1039" i="28"/>
  <c r="H1055" i="28"/>
  <c r="H1071" i="28"/>
  <c r="H1087" i="28"/>
  <c r="H1103" i="28"/>
  <c r="H1119" i="28"/>
  <c r="H1135" i="28"/>
  <c r="H1151" i="28"/>
  <c r="H1167" i="28"/>
  <c r="H1183" i="28"/>
  <c r="H1199" i="28"/>
  <c r="H1215" i="28"/>
  <c r="H1231" i="28"/>
  <c r="H1247" i="28"/>
  <c r="H1263" i="28"/>
  <c r="H1279" i="28"/>
  <c r="H1295" i="28"/>
  <c r="H16" i="28"/>
  <c r="H32" i="28"/>
  <c r="H48" i="28"/>
  <c r="H64" i="28"/>
  <c r="H80" i="28"/>
  <c r="H96" i="28"/>
  <c r="H112" i="28"/>
  <c r="H128" i="28"/>
  <c r="H144" i="28"/>
  <c r="H160" i="28"/>
  <c r="H176" i="28"/>
  <c r="H192" i="28"/>
  <c r="H208" i="28"/>
  <c r="H224" i="28"/>
  <c r="H240" i="28"/>
  <c r="H256" i="28"/>
  <c r="H272" i="28"/>
  <c r="H288" i="28"/>
  <c r="H304" i="28"/>
  <c r="H320" i="28"/>
  <c r="H336" i="28"/>
  <c r="H352" i="28"/>
  <c r="H368" i="28"/>
  <c r="H384" i="28"/>
  <c r="H400" i="28"/>
  <c r="H416" i="28"/>
  <c r="H432" i="28"/>
  <c r="H448" i="28"/>
  <c r="H464" i="28"/>
  <c r="H480" i="28"/>
  <c r="H496" i="28"/>
  <c r="H512" i="28"/>
  <c r="H528" i="28"/>
  <c r="H544" i="28"/>
  <c r="H560" i="28"/>
  <c r="H576" i="28"/>
  <c r="H592" i="28"/>
  <c r="H608" i="28"/>
  <c r="H624" i="28"/>
  <c r="H640" i="28"/>
  <c r="H656" i="28"/>
  <c r="H672" i="28"/>
  <c r="H688" i="28"/>
  <c r="H704" i="28"/>
  <c r="H720" i="28"/>
  <c r="H736" i="28"/>
  <c r="H752" i="28"/>
  <c r="H768" i="28"/>
  <c r="H784" i="28"/>
  <c r="H800" i="28"/>
  <c r="H816" i="28"/>
  <c r="H832" i="28"/>
  <c r="H848" i="28"/>
  <c r="H864" i="28"/>
  <c r="H880" i="28"/>
  <c r="H896" i="28"/>
  <c r="H912" i="28"/>
  <c r="H928" i="28"/>
  <c r="H944" i="28"/>
  <c r="H960" i="28"/>
  <c r="H976" i="28"/>
  <c r="H992" i="28"/>
  <c r="H1008" i="28"/>
  <c r="H1024" i="28"/>
  <c r="H1040" i="28"/>
  <c r="H1056" i="28"/>
  <c r="H1072" i="28"/>
  <c r="H1088" i="28"/>
  <c r="H1104" i="28"/>
  <c r="H1120" i="28"/>
  <c r="H1136" i="28"/>
  <c r="H1152" i="28"/>
  <c r="H1168" i="28"/>
  <c r="H1184" i="28"/>
  <c r="H1200" i="28"/>
  <c r="H1216" i="28"/>
  <c r="H1232" i="28"/>
  <c r="H1248" i="28"/>
  <c r="H1264" i="28"/>
  <c r="H1280" i="28"/>
  <c r="H1296" i="28"/>
  <c r="H1312" i="28"/>
  <c r="H1328" i="28"/>
  <c r="H1344" i="28"/>
  <c r="H1360" i="28"/>
  <c r="H17" i="28"/>
  <c r="H33" i="28"/>
  <c r="H49" i="28"/>
  <c r="H65" i="28"/>
  <c r="H81" i="28"/>
  <c r="H97" i="28"/>
  <c r="H113" i="28"/>
  <c r="H129" i="28"/>
  <c r="H145" i="28"/>
  <c r="H161" i="28"/>
  <c r="H177" i="28"/>
  <c r="H193" i="28"/>
  <c r="H209" i="28"/>
  <c r="H225" i="28"/>
  <c r="H241" i="28"/>
  <c r="H257" i="28"/>
  <c r="H273" i="28"/>
  <c r="H289" i="28"/>
  <c r="H305" i="28"/>
  <c r="H321" i="28"/>
  <c r="H337" i="28"/>
  <c r="H353" i="28"/>
  <c r="H369" i="28"/>
  <c r="H385" i="28"/>
  <c r="H401" i="28"/>
  <c r="H417" i="28"/>
  <c r="H433" i="28"/>
  <c r="H449" i="28"/>
  <c r="H465" i="28"/>
  <c r="H481" i="28"/>
  <c r="H497" i="28"/>
  <c r="H513" i="28"/>
  <c r="H529" i="28"/>
  <c r="H545" i="28"/>
  <c r="H561" i="28"/>
  <c r="H577" i="28"/>
  <c r="H593" i="28"/>
  <c r="H609" i="28"/>
  <c r="H625" i="28"/>
  <c r="H641" i="28"/>
  <c r="H657" i="28"/>
  <c r="H673" i="28"/>
  <c r="H689" i="28"/>
  <c r="H705" i="28"/>
  <c r="H721" i="28"/>
  <c r="H737" i="28"/>
  <c r="H753" i="28"/>
  <c r="H769" i="28"/>
  <c r="H785" i="28"/>
  <c r="H801" i="28"/>
  <c r="H817" i="28"/>
  <c r="H833" i="28"/>
  <c r="H18" i="28"/>
  <c r="H34" i="28"/>
  <c r="H50" i="28"/>
  <c r="H66" i="28"/>
  <c r="H82" i="28"/>
  <c r="H98" i="28"/>
  <c r="H114" i="28"/>
  <c r="H130" i="28"/>
  <c r="H146" i="28"/>
  <c r="H162" i="28"/>
  <c r="H178" i="28"/>
  <c r="H194" i="28"/>
  <c r="H210" i="28"/>
  <c r="H226" i="28"/>
  <c r="H242" i="28"/>
  <c r="H258" i="28"/>
  <c r="H274" i="28"/>
  <c r="H290" i="28"/>
  <c r="H306" i="28"/>
  <c r="H322" i="28"/>
  <c r="H338" i="28"/>
  <c r="H354" i="28"/>
  <c r="H370" i="28"/>
  <c r="H386" i="28"/>
  <c r="H402" i="28"/>
  <c r="H418" i="28"/>
  <c r="H434" i="28"/>
  <c r="H450" i="28"/>
  <c r="H466" i="28"/>
  <c r="H482" i="28"/>
  <c r="H498" i="28"/>
  <c r="H514" i="28"/>
  <c r="H530" i="28"/>
  <c r="H546" i="28"/>
  <c r="H562" i="28"/>
  <c r="H578" i="28"/>
  <c r="H594" i="28"/>
  <c r="H610" i="28"/>
  <c r="H626" i="28"/>
  <c r="H642" i="28"/>
  <c r="H658" i="28"/>
  <c r="H674" i="28"/>
  <c r="H690" i="28"/>
  <c r="H706" i="28"/>
  <c r="H722" i="28"/>
  <c r="H738" i="28"/>
  <c r="H754" i="28"/>
  <c r="H770" i="28"/>
  <c r="H786" i="28"/>
  <c r="H802" i="28"/>
  <c r="H818" i="28"/>
  <c r="H834" i="28"/>
  <c r="H850" i="28"/>
  <c r="H866" i="28"/>
  <c r="H882" i="28"/>
  <c r="H898" i="28"/>
  <c r="H914" i="28"/>
  <c r="H930" i="28"/>
  <c r="H946" i="28"/>
  <c r="H962" i="28"/>
  <c r="H978" i="28"/>
  <c r="H994" i="28"/>
  <c r="H1010" i="28"/>
  <c r="H1026" i="28"/>
  <c r="H1042" i="28"/>
  <c r="H1058" i="28"/>
  <c r="H1074" i="28"/>
  <c r="H1090" i="28"/>
  <c r="H1106" i="28"/>
  <c r="H1122" i="28"/>
  <c r="H1138" i="28"/>
  <c r="H1154" i="28"/>
  <c r="H1170" i="28"/>
  <c r="H1186" i="28"/>
  <c r="H1202" i="28"/>
  <c r="H1218" i="28"/>
  <c r="H1234" i="28"/>
  <c r="H1250" i="28"/>
  <c r="H1266" i="28"/>
  <c r="H1282" i="28"/>
  <c r="H1298" i="28"/>
  <c r="H1314" i="28"/>
  <c r="H1330" i="28"/>
  <c r="H1346" i="28"/>
  <c r="H1362" i="28"/>
  <c r="H19" i="28"/>
  <c r="H35" i="28"/>
  <c r="H51" i="28"/>
  <c r="H67" i="28"/>
  <c r="H83" i="28"/>
  <c r="H99" i="28"/>
  <c r="H115" i="28"/>
  <c r="H131" i="28"/>
  <c r="H147" i="28"/>
  <c r="H163" i="28"/>
  <c r="H179" i="28"/>
  <c r="H195" i="28"/>
  <c r="H211" i="28"/>
  <c r="H227" i="28"/>
  <c r="H243" i="28"/>
  <c r="H259" i="28"/>
  <c r="H275" i="28"/>
  <c r="H291" i="28"/>
  <c r="H307" i="28"/>
  <c r="H323" i="28"/>
  <c r="H339" i="28"/>
  <c r="H355" i="28"/>
  <c r="H371" i="28"/>
  <c r="H387" i="28"/>
  <c r="H403" i="28"/>
  <c r="H419" i="28"/>
  <c r="H435" i="28"/>
  <c r="H451" i="28"/>
  <c r="H467" i="28"/>
  <c r="H483" i="28"/>
  <c r="H499" i="28"/>
  <c r="H515" i="28"/>
  <c r="H531" i="28"/>
  <c r="H547" i="28"/>
  <c r="H563" i="28"/>
  <c r="H579" i="28"/>
  <c r="H595" i="28"/>
  <c r="H611" i="28"/>
  <c r="H627" i="28"/>
  <c r="H643" i="28"/>
  <c r="H659" i="28"/>
  <c r="H675" i="28"/>
  <c r="H691" i="28"/>
  <c r="H707" i="28"/>
  <c r="H723" i="28"/>
  <c r="H739" i="28"/>
  <c r="H755" i="28"/>
  <c r="H771" i="28"/>
  <c r="H787" i="28"/>
  <c r="H803" i="28"/>
  <c r="H819" i="28"/>
  <c r="H835" i="28"/>
  <c r="H851" i="28"/>
  <c r="H867" i="28"/>
  <c r="H883" i="28"/>
  <c r="H899" i="28"/>
  <c r="H915" i="28"/>
  <c r="H931" i="28"/>
  <c r="H947" i="28"/>
  <c r="H963" i="28"/>
  <c r="H979" i="28"/>
  <c r="H995" i="28"/>
  <c r="H1011" i="28"/>
  <c r="H1027" i="28"/>
  <c r="H1043" i="28"/>
  <c r="H1059" i="28"/>
  <c r="H1075" i="28"/>
  <c r="H1091" i="28"/>
  <c r="H1107" i="28"/>
  <c r="H1123" i="28"/>
  <c r="H1139" i="28"/>
  <c r="H1155" i="28"/>
  <c r="H1171" i="28"/>
  <c r="H1187" i="28"/>
  <c r="H1203" i="28"/>
  <c r="H1219" i="28"/>
  <c r="H1235" i="28"/>
  <c r="H1251" i="28"/>
  <c r="H1267" i="28"/>
  <c r="H20" i="28"/>
  <c r="H36" i="28"/>
  <c r="H52" i="28"/>
  <c r="H68" i="28"/>
  <c r="H84" i="28"/>
  <c r="H100" i="28"/>
  <c r="H116" i="28"/>
  <c r="H132" i="28"/>
  <c r="H148" i="28"/>
  <c r="H164" i="28"/>
  <c r="H180" i="28"/>
  <c r="H196" i="28"/>
  <c r="H212" i="28"/>
  <c r="H228" i="28"/>
  <c r="H244" i="28"/>
  <c r="H260" i="28"/>
  <c r="H276" i="28"/>
  <c r="H292" i="28"/>
  <c r="H308" i="28"/>
  <c r="H324" i="28"/>
  <c r="H340" i="28"/>
  <c r="H356" i="28"/>
  <c r="H372" i="28"/>
  <c r="H388" i="28"/>
  <c r="H404" i="28"/>
  <c r="H420" i="28"/>
  <c r="H436" i="28"/>
  <c r="H452" i="28"/>
  <c r="H468" i="28"/>
  <c r="H484" i="28"/>
  <c r="H500" i="28"/>
  <c r="H516" i="28"/>
  <c r="H532" i="28"/>
  <c r="H548" i="28"/>
  <c r="H564" i="28"/>
  <c r="H580" i="28"/>
  <c r="H596" i="28"/>
  <c r="H612" i="28"/>
  <c r="H628" i="28"/>
  <c r="H644" i="28"/>
  <c r="H660" i="28"/>
  <c r="H676" i="28"/>
  <c r="H692" i="28"/>
  <c r="H708" i="28"/>
  <c r="H724" i="28"/>
  <c r="H740" i="28"/>
  <c r="H756" i="28"/>
  <c r="H772" i="28"/>
  <c r="H788" i="28"/>
  <c r="H804" i="28"/>
  <c r="H820" i="28"/>
  <c r="H836" i="28"/>
  <c r="H852" i="28"/>
  <c r="H868" i="28"/>
  <c r="H884" i="28"/>
  <c r="H900" i="28"/>
  <c r="H916" i="28"/>
  <c r="H932" i="28"/>
  <c r="H948" i="28"/>
  <c r="H964" i="28"/>
  <c r="H980" i="28"/>
  <c r="H996" i="28"/>
  <c r="H1012" i="28"/>
  <c r="H1028" i="28"/>
  <c r="H1044" i="28"/>
  <c r="H1060" i="28"/>
  <c r="H1076" i="28"/>
  <c r="H1092" i="28"/>
  <c r="H1108" i="28"/>
  <c r="H1124" i="28"/>
  <c r="H1140" i="28"/>
  <c r="H1156" i="28"/>
  <c r="H21" i="28"/>
  <c r="H37" i="28"/>
  <c r="H53" i="28"/>
  <c r="H69" i="28"/>
  <c r="H85" i="28"/>
  <c r="H101" i="28"/>
  <c r="H117" i="28"/>
  <c r="H133" i="28"/>
  <c r="H149" i="28"/>
  <c r="H165" i="28"/>
  <c r="H181" i="28"/>
  <c r="H197" i="28"/>
  <c r="H213" i="28"/>
  <c r="H229" i="28"/>
  <c r="H245" i="28"/>
  <c r="H261" i="28"/>
  <c r="H277" i="28"/>
  <c r="H293" i="28"/>
  <c r="H309" i="28"/>
  <c r="H325" i="28"/>
  <c r="H341" i="28"/>
  <c r="H357" i="28"/>
  <c r="H373" i="28"/>
  <c r="H389" i="28"/>
  <c r="H405" i="28"/>
  <c r="H421" i="28"/>
  <c r="H437" i="28"/>
  <c r="H453" i="28"/>
  <c r="H469" i="28"/>
  <c r="H485" i="28"/>
  <c r="H501" i="28"/>
  <c r="H517" i="28"/>
  <c r="H533" i="28"/>
  <c r="H549" i="28"/>
  <c r="H565" i="28"/>
  <c r="H581" i="28"/>
  <c r="H597" i="28"/>
  <c r="H613" i="28"/>
  <c r="H629" i="28"/>
  <c r="H645" i="28"/>
  <c r="H661" i="28"/>
  <c r="H677" i="28"/>
  <c r="H693" i="28"/>
  <c r="H709" i="28"/>
  <c r="H725" i="28"/>
  <c r="H741" i="28"/>
  <c r="H757" i="28"/>
  <c r="H773" i="28"/>
  <c r="H789" i="28"/>
  <c r="H805" i="28"/>
  <c r="H821" i="28"/>
  <c r="H837" i="28"/>
  <c r="H853" i="28"/>
  <c r="H869" i="28"/>
  <c r="H885" i="28"/>
  <c r="H22" i="28"/>
  <c r="H38" i="28"/>
  <c r="H54" i="28"/>
  <c r="H70" i="28"/>
  <c r="H86" i="28"/>
  <c r="H102" i="28"/>
  <c r="H118" i="28"/>
  <c r="H134" i="28"/>
  <c r="H150" i="28"/>
  <c r="H166" i="28"/>
  <c r="H182" i="28"/>
  <c r="H198" i="28"/>
  <c r="H214" i="28"/>
  <c r="H230" i="28"/>
  <c r="H246" i="28"/>
  <c r="H262" i="28"/>
  <c r="H278" i="28"/>
  <c r="H294" i="28"/>
  <c r="H310" i="28"/>
  <c r="H326" i="28"/>
  <c r="H342" i="28"/>
  <c r="H358" i="28"/>
  <c r="H374" i="28"/>
  <c r="H390" i="28"/>
  <c r="H406" i="28"/>
  <c r="H422" i="28"/>
  <c r="H438" i="28"/>
  <c r="H454" i="28"/>
  <c r="H470" i="28"/>
  <c r="H486" i="28"/>
  <c r="H502" i="28"/>
  <c r="H518" i="28"/>
  <c r="H534" i="28"/>
  <c r="H550" i="28"/>
  <c r="H566" i="28"/>
  <c r="H582" i="28"/>
  <c r="H598" i="28"/>
  <c r="H614" i="28"/>
  <c r="H630" i="28"/>
  <c r="H646" i="28"/>
  <c r="H662" i="28"/>
  <c r="H678" i="28"/>
  <c r="H694" i="28"/>
  <c r="H710" i="28"/>
  <c r="H726" i="28"/>
  <c r="H742" i="28"/>
  <c r="H758" i="28"/>
  <c r="H774" i="28"/>
  <c r="H790" i="28"/>
  <c r="H806" i="28"/>
  <c r="H822" i="28"/>
  <c r="H838" i="28"/>
  <c r="H854" i="28"/>
  <c r="H870" i="28"/>
  <c r="H886" i="28"/>
  <c r="H23" i="28"/>
  <c r="H39" i="28"/>
  <c r="H55" i="28"/>
  <c r="H71" i="28"/>
  <c r="H87" i="28"/>
  <c r="H103" i="28"/>
  <c r="H119" i="28"/>
  <c r="H135" i="28"/>
  <c r="H151" i="28"/>
  <c r="H167" i="28"/>
  <c r="H183" i="28"/>
  <c r="H199" i="28"/>
  <c r="H215" i="28"/>
  <c r="H231" i="28"/>
  <c r="H247" i="28"/>
  <c r="H263" i="28"/>
  <c r="H279" i="28"/>
  <c r="H295" i="28"/>
  <c r="H311" i="28"/>
  <c r="H327" i="28"/>
  <c r="H343" i="28"/>
  <c r="H359" i="28"/>
  <c r="H375" i="28"/>
  <c r="H391" i="28"/>
  <c r="H407" i="28"/>
  <c r="H423" i="28"/>
  <c r="H439" i="28"/>
  <c r="H455" i="28"/>
  <c r="H471" i="28"/>
  <c r="H487" i="28"/>
  <c r="H503" i="28"/>
  <c r="H519" i="28"/>
  <c r="H535" i="28"/>
  <c r="H551" i="28"/>
  <c r="H567" i="28"/>
  <c r="H583" i="28"/>
  <c r="H599" i="28"/>
  <c r="H615" i="28"/>
  <c r="H631" i="28"/>
  <c r="H647" i="28"/>
  <c r="H663" i="28"/>
  <c r="H679" i="28"/>
  <c r="H695" i="28"/>
  <c r="H711" i="28"/>
  <c r="H727" i="28"/>
  <c r="H743" i="28"/>
  <c r="H759" i="28"/>
  <c r="H775" i="28"/>
  <c r="H791" i="28"/>
  <c r="H807" i="28"/>
  <c r="H823" i="28"/>
  <c r="H839" i="28"/>
  <c r="H855" i="28"/>
  <c r="H871" i="28"/>
  <c r="H887" i="28"/>
  <c r="H903" i="28"/>
  <c r="H24" i="28"/>
  <c r="H152" i="28"/>
  <c r="H280" i="28"/>
  <c r="H408" i="28"/>
  <c r="H536" i="28"/>
  <c r="H664" i="28"/>
  <c r="H792" i="28"/>
  <c r="H889" i="28"/>
  <c r="H936" i="28"/>
  <c r="H982" i="28"/>
  <c r="H1025" i="28"/>
  <c r="H1064" i="28"/>
  <c r="H1096" i="28"/>
  <c r="H1127" i="28"/>
  <c r="H1157" i="28"/>
  <c r="H1179" i="28"/>
  <c r="H1207" i="28"/>
  <c r="H1233" i="28"/>
  <c r="H1257" i="28"/>
  <c r="H1284" i="28"/>
  <c r="H1305" i="28"/>
  <c r="H1327" i="28"/>
  <c r="H1349" i="28"/>
  <c r="H1369" i="28"/>
  <c r="H1385" i="28"/>
  <c r="H1401" i="28"/>
  <c r="H1417" i="28"/>
  <c r="H1433" i="28"/>
  <c r="H1449" i="28"/>
  <c r="H1465" i="28"/>
  <c r="H1481" i="28"/>
  <c r="H1497" i="28"/>
  <c r="H1513" i="28"/>
  <c r="H1529" i="28"/>
  <c r="H1545" i="28"/>
  <c r="H1561" i="28"/>
  <c r="H1577" i="28"/>
  <c r="H1593" i="28"/>
  <c r="H1609" i="28"/>
  <c r="H1625" i="28"/>
  <c r="H1641" i="28"/>
  <c r="H1657" i="28"/>
  <c r="H1673" i="28"/>
  <c r="H1689" i="28"/>
  <c r="H1705" i="28"/>
  <c r="H1721" i="28"/>
  <c r="H1737" i="28"/>
  <c r="H1753" i="28"/>
  <c r="H1769" i="28"/>
  <c r="H1785" i="28"/>
  <c r="H1801" i="28"/>
  <c r="H1817" i="28"/>
  <c r="H1833" i="28"/>
  <c r="H1849" i="28"/>
  <c r="H1865" i="28"/>
  <c r="H1881" i="28"/>
  <c r="H1897" i="28"/>
  <c r="H1913" i="28"/>
  <c r="H1929" i="28"/>
  <c r="H1945" i="28"/>
  <c r="H1961" i="28"/>
  <c r="H1977" i="28"/>
  <c r="H1993" i="28"/>
  <c r="H2009" i="28"/>
  <c r="H2025" i="28"/>
  <c r="H2041" i="28"/>
  <c r="H2057" i="28"/>
  <c r="H2073" i="28"/>
  <c r="H2089" i="28"/>
  <c r="H2105" i="28"/>
  <c r="H2121" i="28"/>
  <c r="H2137" i="28"/>
  <c r="H2153" i="28"/>
  <c r="H2169" i="28"/>
  <c r="H2185" i="28"/>
  <c r="H2201" i="28"/>
  <c r="H2217" i="28"/>
  <c r="H2233" i="28"/>
  <c r="H2249" i="28"/>
  <c r="H2265" i="28"/>
  <c r="H2281" i="28"/>
  <c r="H2297" i="28"/>
  <c r="H2313" i="28"/>
  <c r="H2329" i="28"/>
  <c r="H2345" i="28"/>
  <c r="H25" i="28"/>
  <c r="H153" i="28"/>
  <c r="H281" i="28"/>
  <c r="H409" i="28"/>
  <c r="H537" i="28"/>
  <c r="H665" i="28"/>
  <c r="H793" i="28"/>
  <c r="H897" i="28"/>
  <c r="H937" i="28"/>
  <c r="H983" i="28"/>
  <c r="H40" i="28"/>
  <c r="H41" i="28"/>
  <c r="H56" i="28"/>
  <c r="H184" i="28"/>
  <c r="H312" i="28"/>
  <c r="H440" i="28"/>
  <c r="H568" i="28"/>
  <c r="H696" i="28"/>
  <c r="H824" i="28"/>
  <c r="H904" i="28"/>
  <c r="H950" i="28"/>
  <c r="H993" i="28"/>
  <c r="H1032" i="28"/>
  <c r="H1073" i="28"/>
  <c r="H1105" i="28"/>
  <c r="H1131" i="28"/>
  <c r="H1161" i="28"/>
  <c r="H1189" i="28"/>
  <c r="H1211" i="28"/>
  <c r="H1239" i="28"/>
  <c r="H1265" i="28"/>
  <c r="H1288" i="28"/>
  <c r="H1311" i="28"/>
  <c r="H1333" i="28"/>
  <c r="H1353" i="28"/>
  <c r="H1373" i="28"/>
  <c r="H1389" i="28"/>
  <c r="H1405" i="28"/>
  <c r="H1421" i="28"/>
  <c r="H1437" i="28"/>
  <c r="H1453" i="28"/>
  <c r="H1469" i="28"/>
  <c r="H1485" i="28"/>
  <c r="H1501" i="28"/>
  <c r="H1517" i="28"/>
  <c r="H1533" i="28"/>
  <c r="H1549" i="28"/>
  <c r="H1565" i="28"/>
  <c r="H1581" i="28"/>
  <c r="H1597" i="28"/>
  <c r="H1613" i="28"/>
  <c r="H1629" i="28"/>
  <c r="H1645" i="28"/>
  <c r="H1661" i="28"/>
  <c r="H1677" i="28"/>
  <c r="H1693" i="28"/>
  <c r="H1709" i="28"/>
  <c r="H57" i="28"/>
  <c r="H185" i="28"/>
  <c r="H313" i="28"/>
  <c r="H441" i="28"/>
  <c r="H569" i="28"/>
  <c r="H697" i="28"/>
  <c r="H825" i="28"/>
  <c r="H905" i="28"/>
  <c r="H951" i="28"/>
  <c r="H997" i="28"/>
  <c r="H1033" i="28"/>
  <c r="H1077" i="28"/>
  <c r="H1109" i="28"/>
  <c r="H1134" i="28"/>
  <c r="H1162" i="28"/>
  <c r="H1190" i="28"/>
  <c r="H1214" i="28"/>
  <c r="H1240" i="28"/>
  <c r="H1268" i="28"/>
  <c r="H1289" i="28"/>
  <c r="H1313" i="28"/>
  <c r="H1334" i="28"/>
  <c r="H1354" i="28"/>
  <c r="H1374" i="28"/>
  <c r="H1390" i="28"/>
  <c r="H1406" i="28"/>
  <c r="H1422" i="28"/>
  <c r="H1438" i="28"/>
  <c r="H1454" i="28"/>
  <c r="H1470" i="28"/>
  <c r="H1486" i="28"/>
  <c r="H1502" i="28"/>
  <c r="H1518" i="28"/>
  <c r="H1534" i="28"/>
  <c r="H1550" i="28"/>
  <c r="H1566" i="28"/>
  <c r="H1582" i="28"/>
  <c r="H1598" i="28"/>
  <c r="H1614" i="28"/>
  <c r="H1630" i="28"/>
  <c r="H72" i="28"/>
  <c r="H88" i="28"/>
  <c r="H216" i="28"/>
  <c r="H344" i="28"/>
  <c r="H472" i="28"/>
  <c r="H600" i="28"/>
  <c r="H728" i="28"/>
  <c r="H849" i="28"/>
  <c r="H918" i="28"/>
  <c r="H961" i="28"/>
  <c r="H1000" i="28"/>
  <c r="H1046" i="28"/>
  <c r="H1080" i="28"/>
  <c r="H1112" i="28"/>
  <c r="H1142" i="28"/>
  <c r="H1169" i="28"/>
  <c r="H1193" i="28"/>
  <c r="H1221" i="28"/>
  <c r="H1243" i="28"/>
  <c r="H1271" i="28"/>
  <c r="H1294" i="28"/>
  <c r="H89" i="28"/>
  <c r="H217" i="28"/>
  <c r="H345" i="28"/>
  <c r="H473" i="28"/>
  <c r="H601" i="28"/>
  <c r="H729" i="28"/>
  <c r="H856" i="28"/>
  <c r="H919" i="28"/>
  <c r="H965" i="28"/>
  <c r="H1001" i="28"/>
  <c r="H1047" i="28"/>
  <c r="H1081" i="28"/>
  <c r="H1113" i="28"/>
  <c r="H1143" i="28"/>
  <c r="H1172" i="28"/>
  <c r="H1194" i="28"/>
  <c r="H1222" i="28"/>
  <c r="H1246" i="28"/>
  <c r="H1272" i="28"/>
  <c r="H1297" i="28"/>
  <c r="H1318" i="28"/>
  <c r="H1338" i="28"/>
  <c r="H1361" i="28"/>
  <c r="H1378" i="28"/>
  <c r="H1394" i="28"/>
  <c r="H104" i="28"/>
  <c r="H232" i="28"/>
  <c r="H360" i="28"/>
  <c r="H488" i="28"/>
  <c r="H616" i="28"/>
  <c r="H744" i="28"/>
  <c r="H857" i="28"/>
  <c r="H920" i="28"/>
  <c r="H966" i="28"/>
  <c r="H1009" i="28"/>
  <c r="H1048" i="28"/>
  <c r="H105" i="28"/>
  <c r="H233" i="28"/>
  <c r="H361" i="28"/>
  <c r="H489" i="28"/>
  <c r="H617" i="28"/>
  <c r="H745" i="28"/>
  <c r="H865" i="28"/>
  <c r="H120" i="28"/>
  <c r="H248" i="28"/>
  <c r="H376" i="28"/>
  <c r="H504" i="28"/>
  <c r="H632" i="28"/>
  <c r="H760" i="28"/>
  <c r="H872" i="28"/>
  <c r="H929" i="28"/>
  <c r="H968" i="28"/>
  <c r="H121" i="28"/>
  <c r="H249" i="28"/>
  <c r="H377" i="28"/>
  <c r="H505" i="28"/>
  <c r="H633" i="28"/>
  <c r="H761" i="28"/>
  <c r="H873" i="28"/>
  <c r="H933" i="28"/>
  <c r="H969" i="28"/>
  <c r="H1015" i="28"/>
  <c r="H1061" i="28"/>
  <c r="H1093" i="28"/>
  <c r="H1121" i="28"/>
  <c r="H73" i="28"/>
  <c r="H425" i="28"/>
  <c r="H777" i="28"/>
  <c r="H952" i="28"/>
  <c r="H1041" i="28"/>
  <c r="H1097" i="28"/>
  <c r="H1145" i="28"/>
  <c r="H1182" i="28"/>
  <c r="H1223" i="28"/>
  <c r="H1256" i="28"/>
  <c r="H1291" i="28"/>
  <c r="H1322" i="28"/>
  <c r="H1351" i="28"/>
  <c r="H1377" i="28"/>
  <c r="H1398" i="28"/>
  <c r="H1418" i="28"/>
  <c r="H1439" i="28"/>
  <c r="H1458" i="28"/>
  <c r="H1477" i="28"/>
  <c r="H1496" i="28"/>
  <c r="H1516" i="28"/>
  <c r="H1537" i="28"/>
  <c r="H1556" i="28"/>
  <c r="H1575" i="28"/>
  <c r="H1595" i="28"/>
  <c r="H1616" i="28"/>
  <c r="H1635" i="28"/>
  <c r="H1653" i="28"/>
  <c r="H1671" i="28"/>
  <c r="H1690" i="28"/>
  <c r="H1708" i="28"/>
  <c r="H1726" i="28"/>
  <c r="H1743" i="28"/>
  <c r="H1760" i="28"/>
  <c r="H1777" i="28"/>
  <c r="H1794" i="28"/>
  <c r="H1811" i="28"/>
  <c r="H1828" i="28"/>
  <c r="H1845" i="28"/>
  <c r="H1862" i="28"/>
  <c r="H1879" i="28"/>
  <c r="H1896" i="28"/>
  <c r="H1914" i="28"/>
  <c r="H1931" i="28"/>
  <c r="H1948" i="28"/>
  <c r="H1965" i="28"/>
  <c r="H1982" i="28"/>
  <c r="H1999" i="28"/>
  <c r="H2016" i="28"/>
  <c r="H2033" i="28"/>
  <c r="H2050" i="28"/>
  <c r="H2067" i="28"/>
  <c r="H2084" i="28"/>
  <c r="H2101" i="28"/>
  <c r="H2118" i="28"/>
  <c r="H2135" i="28"/>
  <c r="H2152" i="28"/>
  <c r="H2170" i="28"/>
  <c r="H2187" i="28"/>
  <c r="H2204" i="28"/>
  <c r="H2221" i="28"/>
  <c r="H2238" i="28"/>
  <c r="H2255" i="28"/>
  <c r="H2272" i="28"/>
  <c r="H2289" i="28"/>
  <c r="H2306" i="28"/>
  <c r="H2323" i="28"/>
  <c r="H2340" i="28"/>
  <c r="H2357" i="28"/>
  <c r="H2373" i="28"/>
  <c r="H2389" i="28"/>
  <c r="H2405" i="28"/>
  <c r="H2421" i="28"/>
  <c r="H2437" i="28"/>
  <c r="H2453" i="28"/>
  <c r="H2469" i="28"/>
  <c r="H2485" i="28"/>
  <c r="H2501" i="28"/>
  <c r="H2517" i="28"/>
  <c r="H2533" i="28"/>
  <c r="H2549" i="28"/>
  <c r="H2565" i="28"/>
  <c r="H2581" i="28"/>
  <c r="H2597" i="28"/>
  <c r="H2613" i="28"/>
  <c r="H2629" i="28"/>
  <c r="H2645" i="28"/>
  <c r="H2661" i="28"/>
  <c r="H2677" i="28"/>
  <c r="H2693" i="28"/>
  <c r="H2709" i="28"/>
  <c r="H2725" i="28"/>
  <c r="H2741" i="28"/>
  <c r="H2757" i="28"/>
  <c r="H2773" i="28"/>
  <c r="H2789" i="28"/>
  <c r="H2805" i="28"/>
  <c r="H2821" i="28"/>
  <c r="H2837" i="28"/>
  <c r="H2853" i="28"/>
  <c r="H2869" i="28"/>
  <c r="H2885" i="28"/>
  <c r="H2901" i="28"/>
  <c r="H2917" i="28"/>
  <c r="H2933" i="28"/>
  <c r="H2949" i="28"/>
  <c r="H2965" i="28"/>
  <c r="H2981" i="28"/>
  <c r="H2997" i="28"/>
  <c r="H3013" i="28"/>
  <c r="H3029" i="28"/>
  <c r="H3045" i="28"/>
  <c r="H3061" i="28"/>
  <c r="H3077" i="28"/>
  <c r="H3093" i="28"/>
  <c r="H3109" i="28"/>
  <c r="H3125" i="28"/>
  <c r="H3141" i="28"/>
  <c r="H3157" i="28"/>
  <c r="H3173" i="28"/>
  <c r="H3189" i="28"/>
  <c r="H3205" i="28"/>
  <c r="H3221" i="28"/>
  <c r="H3237" i="28"/>
  <c r="H3253" i="28"/>
  <c r="H3269" i="28"/>
  <c r="H3285" i="28"/>
  <c r="H3301" i="28"/>
  <c r="H3317" i="28"/>
  <c r="H3333" i="28"/>
  <c r="H3349" i="28"/>
  <c r="H3365" i="28"/>
  <c r="H3381" i="28"/>
  <c r="H3397" i="28"/>
  <c r="H3413" i="28"/>
  <c r="H3429" i="28"/>
  <c r="H3445" i="28"/>
  <c r="H3461" i="28"/>
  <c r="H3477" i="28"/>
  <c r="H3493" i="28"/>
  <c r="H136" i="28"/>
  <c r="H456" i="28"/>
  <c r="H808" i="28"/>
  <c r="H953" i="28"/>
  <c r="H1045" i="28"/>
  <c r="H1098" i="28"/>
  <c r="H1146" i="28"/>
  <c r="H1185" i="28"/>
  <c r="H1224" i="28"/>
  <c r="H1258" i="28"/>
  <c r="H1299" i="28"/>
  <c r="H1323" i="28"/>
  <c r="H1352" i="28"/>
  <c r="H1379" i="28"/>
  <c r="H1399" i="28"/>
  <c r="H1419" i="28"/>
  <c r="H1440" i="28"/>
  <c r="H1459" i="28"/>
  <c r="H1478" i="28"/>
  <c r="H1498" i="28"/>
  <c r="H1519" i="28"/>
  <c r="H1538" i="28"/>
  <c r="H1557" i="28"/>
  <c r="H1576" i="28"/>
  <c r="H1596" i="28"/>
  <c r="H1617" i="28"/>
  <c r="H1636" i="28"/>
  <c r="H1654" i="28"/>
  <c r="H1672" i="28"/>
  <c r="H1691" i="28"/>
  <c r="H1710" i="28"/>
  <c r="H1727" i="28"/>
  <c r="H1744" i="28"/>
  <c r="H1761" i="28"/>
  <c r="H1778" i="28"/>
  <c r="H1795" i="28"/>
  <c r="H1812" i="28"/>
  <c r="H1829" i="28"/>
  <c r="H1846" i="28"/>
  <c r="H1863" i="28"/>
  <c r="H1880" i="28"/>
  <c r="H1898" i="28"/>
  <c r="H1915" i="28"/>
  <c r="H1932" i="28"/>
  <c r="H1949" i="28"/>
  <c r="H1966" i="28"/>
  <c r="H1983" i="28"/>
  <c r="H2000" i="28"/>
  <c r="H2017" i="28"/>
  <c r="H2034" i="28"/>
  <c r="H2051" i="28"/>
  <c r="H137" i="28"/>
  <c r="H457" i="28"/>
  <c r="H809" i="28"/>
  <c r="H967" i="28"/>
  <c r="H168" i="28"/>
  <c r="H520" i="28"/>
  <c r="H840" i="28"/>
  <c r="H977" i="28"/>
  <c r="H1057" i="28"/>
  <c r="H1110" i="28"/>
  <c r="H1150" i="28"/>
  <c r="H1191" i="28"/>
  <c r="H1226" i="28"/>
  <c r="H1262" i="28"/>
  <c r="H1301" i="28"/>
  <c r="H1329" i="28"/>
  <c r="H1358" i="28"/>
  <c r="H1381" i="28"/>
  <c r="H1402" i="28"/>
  <c r="H1423" i="28"/>
  <c r="H1442" i="28"/>
  <c r="H1461" i="28"/>
  <c r="H1480" i="28"/>
  <c r="H1500" i="28"/>
  <c r="H1521" i="28"/>
  <c r="H1540" i="28"/>
  <c r="H1559" i="28"/>
  <c r="H1579" i="28"/>
  <c r="H1600" i="28"/>
  <c r="H1619" i="28"/>
  <c r="H1638" i="28"/>
  <c r="H1656" i="28"/>
  <c r="H1675" i="28"/>
  <c r="H1694" i="28"/>
  <c r="H1712" i="28"/>
  <c r="H169" i="28"/>
  <c r="H521" i="28"/>
  <c r="H841" i="28"/>
  <c r="H981" i="28"/>
  <c r="H1062" i="28"/>
  <c r="H1111" i="28"/>
  <c r="H1153" i="28"/>
  <c r="H1192" i="28"/>
  <c r="H1227" i="28"/>
  <c r="H1269" i="28"/>
  <c r="H1302" i="28"/>
  <c r="H1331" i="28"/>
  <c r="H1359" i="28"/>
  <c r="H1382" i="28"/>
  <c r="H1403" i="28"/>
  <c r="H1424" i="28"/>
  <c r="H1443" i="28"/>
  <c r="H1462" i="28"/>
  <c r="H1482" i="28"/>
  <c r="H1503" i="28"/>
  <c r="H1522" i="28"/>
  <c r="H1541" i="28"/>
  <c r="H1560" i="28"/>
  <c r="H1580" i="28"/>
  <c r="H1601" i="28"/>
  <c r="H1620" i="28"/>
  <c r="H1639" i="28"/>
  <c r="H1658" i="28"/>
  <c r="H1676" i="28"/>
  <c r="H1695" i="28"/>
  <c r="H1713" i="28"/>
  <c r="H1730" i="28"/>
  <c r="H1747" i="28"/>
  <c r="H1764" i="28"/>
  <c r="H1781" i="28"/>
  <c r="H1798" i="28"/>
  <c r="H1815" i="28"/>
  <c r="H1832" i="28"/>
  <c r="H1850" i="28"/>
  <c r="H1867" i="28"/>
  <c r="H1884" i="28"/>
  <c r="H1901" i="28"/>
  <c r="H1918" i="28"/>
  <c r="H1935" i="28"/>
  <c r="H1952" i="28"/>
  <c r="H1969" i="28"/>
  <c r="H1986" i="28"/>
  <c r="H2003" i="28"/>
  <c r="H2020" i="28"/>
  <c r="H2037" i="28"/>
  <c r="H2054" i="28"/>
  <c r="H2071" i="28"/>
  <c r="H2088" i="28"/>
  <c r="H2106" i="28"/>
  <c r="H2123" i="28"/>
  <c r="H2140" i="28"/>
  <c r="H2157" i="28"/>
  <c r="H2174" i="28"/>
  <c r="H2191" i="28"/>
  <c r="H2208" i="28"/>
  <c r="H2225" i="28"/>
  <c r="H2242" i="28"/>
  <c r="H2259" i="28"/>
  <c r="H2276" i="28"/>
  <c r="H2293" i="28"/>
  <c r="H2310" i="28"/>
  <c r="H2327" i="28"/>
  <c r="H2344" i="28"/>
  <c r="H2361" i="28"/>
  <c r="H2377" i="28"/>
  <c r="H2393" i="28"/>
  <c r="H2409" i="28"/>
  <c r="H2425" i="28"/>
  <c r="H2441" i="28"/>
  <c r="H2457" i="28"/>
  <c r="H2473" i="28"/>
  <c r="H2489" i="28"/>
  <c r="H2505" i="28"/>
  <c r="H2521" i="28"/>
  <c r="H2537" i="28"/>
  <c r="H2553" i="28"/>
  <c r="H2569" i="28"/>
  <c r="H2585" i="28"/>
  <c r="H2601" i="28"/>
  <c r="H2617" i="28"/>
  <c r="H200" i="28"/>
  <c r="H552" i="28"/>
  <c r="H881" i="28"/>
  <c r="H984" i="28"/>
  <c r="H1063" i="28"/>
  <c r="H1114" i="28"/>
  <c r="H1158" i="28"/>
  <c r="H1195" i="28"/>
  <c r="H1230" i="28"/>
  <c r="H1270" i="28"/>
  <c r="H1303" i="28"/>
  <c r="H1332" i="28"/>
  <c r="H1363" i="28"/>
  <c r="H1383" i="28"/>
  <c r="H1404" i="28"/>
  <c r="H1425" i="28"/>
  <c r="H1444" i="28"/>
  <c r="H1463" i="28"/>
  <c r="H1483" i="28"/>
  <c r="H1504" i="28"/>
  <c r="H1523" i="28"/>
  <c r="H1542" i="28"/>
  <c r="H1562" i="28"/>
  <c r="H1583" i="28"/>
  <c r="H1602" i="28"/>
  <c r="H1621" i="28"/>
  <c r="H1640" i="28"/>
  <c r="H1659" i="28"/>
  <c r="H1678" i="28"/>
  <c r="H1696" i="28"/>
  <c r="H201" i="28"/>
  <c r="H553" i="28"/>
  <c r="H888" i="28"/>
  <c r="H985" i="28"/>
  <c r="H1065" i="28"/>
  <c r="H1115" i="28"/>
  <c r="H1159" i="28"/>
  <c r="H1198" i="28"/>
  <c r="H1236" i="28"/>
  <c r="H1273" i="28"/>
  <c r="H1304" i="28"/>
  <c r="H1335" i="28"/>
  <c r="H1364" i="28"/>
  <c r="H1384" i="28"/>
  <c r="H1407" i="28"/>
  <c r="H1426" i="28"/>
  <c r="H1445" i="28"/>
  <c r="H1464" i="28"/>
  <c r="H1484" i="28"/>
  <c r="H1505" i="28"/>
  <c r="H1524" i="28"/>
  <c r="H1543" i="28"/>
  <c r="H1563" i="28"/>
  <c r="H1584" i="28"/>
  <c r="H1603" i="28"/>
  <c r="H1622" i="28"/>
  <c r="H1642" i="28"/>
  <c r="H1660" i="28"/>
  <c r="H1679" i="28"/>
  <c r="H1697" i="28"/>
  <c r="H1715" i="28"/>
  <c r="H1732" i="28"/>
  <c r="H1749" i="28"/>
  <c r="H1766" i="28"/>
  <c r="H264" i="28"/>
  <c r="H584" i="28"/>
  <c r="H901" i="28"/>
  <c r="H998" i="28"/>
  <c r="H1066" i="28"/>
  <c r="H1118" i="28"/>
  <c r="H1160" i="28"/>
  <c r="H1201" i="28"/>
  <c r="H1237" i="28"/>
  <c r="H1274" i="28"/>
  <c r="H1306" i="28"/>
  <c r="H1336" i="28"/>
  <c r="H1365" i="28"/>
  <c r="H1386" i="28"/>
  <c r="H1408" i="28"/>
  <c r="H1427" i="28"/>
  <c r="H1446" i="28"/>
  <c r="H1466" i="28"/>
  <c r="H1487" i="28"/>
  <c r="H1506" i="28"/>
  <c r="H1525" i="28"/>
  <c r="H1544" i="28"/>
  <c r="H1564" i="28"/>
  <c r="H1585" i="28"/>
  <c r="H1604" i="28"/>
  <c r="H1623" i="28"/>
  <c r="H1643" i="28"/>
  <c r="H1662" i="28"/>
  <c r="H1680" i="28"/>
  <c r="H1698" i="28"/>
  <c r="H1716" i="28"/>
  <c r="H1733" i="28"/>
  <c r="H1750" i="28"/>
  <c r="H1767" i="28"/>
  <c r="H1784" i="28"/>
  <c r="H1802" i="28"/>
  <c r="H1819" i="28"/>
  <c r="H1836" i="28"/>
  <c r="H1853" i="28"/>
  <c r="H1870" i="28"/>
  <c r="H1887" i="28"/>
  <c r="H1904" i="28"/>
  <c r="H1921" i="28"/>
  <c r="H1938" i="28"/>
  <c r="H265" i="28"/>
  <c r="H585" i="28"/>
  <c r="H902" i="28"/>
  <c r="H999" i="28"/>
  <c r="H1070" i="28"/>
  <c r="H1125" i="28"/>
  <c r="H1163" i="28"/>
  <c r="H1204" i="28"/>
  <c r="H1238" i="28"/>
  <c r="H1275" i="28"/>
  <c r="H1307" i="28"/>
  <c r="H1337" i="28"/>
  <c r="H1366" i="28"/>
  <c r="H1387" i="28"/>
  <c r="H1409" i="28"/>
  <c r="H1428" i="28"/>
  <c r="H1447" i="28"/>
  <c r="H1467" i="28"/>
  <c r="H1488" i="28"/>
  <c r="H1507" i="28"/>
  <c r="H1526" i="28"/>
  <c r="H1546" i="28"/>
  <c r="H1567" i="28"/>
  <c r="H1586" i="28"/>
  <c r="H1605" i="28"/>
  <c r="H1624" i="28"/>
  <c r="H1644" i="28"/>
  <c r="H1663" i="28"/>
  <c r="H1681" i="28"/>
  <c r="H1699" i="28"/>
  <c r="H1717" i="28"/>
  <c r="H1734" i="28"/>
  <c r="H1751" i="28"/>
  <c r="H1768" i="28"/>
  <c r="H1786" i="28"/>
  <c r="H1803" i="28"/>
  <c r="H1820" i="28"/>
  <c r="H1837" i="28"/>
  <c r="H1854" i="28"/>
  <c r="H1871" i="28"/>
  <c r="H1888" i="28"/>
  <c r="H1905" i="28"/>
  <c r="H1922" i="28"/>
  <c r="H1939" i="28"/>
  <c r="H1956" i="28"/>
  <c r="H1973" i="28"/>
  <c r="H1990" i="28"/>
  <c r="H2007" i="28"/>
  <c r="H2024" i="28"/>
  <c r="H2042" i="28"/>
  <c r="H2059" i="28"/>
  <c r="H2076" i="28"/>
  <c r="H2093" i="28"/>
  <c r="H2110" i="28"/>
  <c r="H2127" i="28"/>
  <c r="H2144" i="28"/>
  <c r="H2161" i="28"/>
  <c r="H2178" i="28"/>
  <c r="H296" i="28"/>
  <c r="H648" i="28"/>
  <c r="H913" i="28"/>
  <c r="H1013" i="28"/>
  <c r="H1078" i="28"/>
  <c r="H1126" i="28"/>
  <c r="H1166" i="28"/>
  <c r="H1205" i="28"/>
  <c r="H1241" i="28"/>
  <c r="H1278" i="28"/>
  <c r="H1310" i="28"/>
  <c r="H1339" i="28"/>
  <c r="H1367" i="28"/>
  <c r="H1388" i="28"/>
  <c r="H1410" i="28"/>
  <c r="H1429" i="28"/>
  <c r="H1448" i="28"/>
  <c r="H1468" i="28"/>
  <c r="H1489" i="28"/>
  <c r="H1508" i="28"/>
  <c r="H1527" i="28"/>
  <c r="H1547" i="28"/>
  <c r="H1568" i="28"/>
  <c r="H1587" i="28"/>
  <c r="H1606" i="28"/>
  <c r="H1626" i="28"/>
  <c r="H1646" i="28"/>
  <c r="H1664" i="28"/>
  <c r="H1682" i="28"/>
  <c r="H1700" i="28"/>
  <c r="H1718" i="28"/>
  <c r="H1735" i="28"/>
  <c r="H1752" i="28"/>
  <c r="H1770" i="28"/>
  <c r="H1787" i="28"/>
  <c r="H1804" i="28"/>
  <c r="H1821" i="28"/>
  <c r="H1838" i="28"/>
  <c r="H1855" i="28"/>
  <c r="H1872" i="28"/>
  <c r="H1889" i="28"/>
  <c r="H1906" i="28"/>
  <c r="H1923" i="28"/>
  <c r="H1940" i="28"/>
  <c r="H1957" i="28"/>
  <c r="H1974" i="28"/>
  <c r="H1991" i="28"/>
  <c r="H2008" i="28"/>
  <c r="H2026" i="28"/>
  <c r="H2043" i="28"/>
  <c r="H2060" i="28"/>
  <c r="H297" i="28"/>
  <c r="H649" i="28"/>
  <c r="H917" i="28"/>
  <c r="H1014" i="28"/>
  <c r="H1079" i="28"/>
  <c r="H1128" i="28"/>
  <c r="H1173" i="28"/>
  <c r="H1206" i="28"/>
  <c r="H1242" i="28"/>
  <c r="H1281" i="28"/>
  <c r="H1315" i="28"/>
  <c r="H1342" i="28"/>
  <c r="H1368" i="28"/>
  <c r="H1391" i="28"/>
  <c r="H1411" i="28"/>
  <c r="H1430" i="28"/>
  <c r="H1450" i="28"/>
  <c r="H1471" i="28"/>
  <c r="H1490" i="28"/>
  <c r="H1509" i="28"/>
  <c r="H1528" i="28"/>
  <c r="H1548" i="28"/>
  <c r="H1569" i="28"/>
  <c r="H1588" i="28"/>
  <c r="H1607" i="28"/>
  <c r="H1627" i="28"/>
  <c r="H1647" i="28"/>
  <c r="H1665" i="28"/>
  <c r="H1683" i="28"/>
  <c r="H1701" i="28"/>
  <c r="H1719" i="28"/>
  <c r="H1736" i="28"/>
  <c r="H1754" i="28"/>
  <c r="H1771" i="28"/>
  <c r="H1788" i="28"/>
  <c r="H1805" i="28"/>
  <c r="H1822" i="28"/>
  <c r="H1839" i="28"/>
  <c r="H1856" i="28"/>
  <c r="H1873" i="28"/>
  <c r="H1890" i="28"/>
  <c r="H1907" i="28"/>
  <c r="H1924" i="28"/>
  <c r="H1941" i="28"/>
  <c r="H1958" i="28"/>
  <c r="H1975" i="28"/>
  <c r="H1992" i="28"/>
  <c r="H2010" i="28"/>
  <c r="H2027" i="28"/>
  <c r="H2044" i="28"/>
  <c r="H2061" i="28"/>
  <c r="H2078" i="28"/>
  <c r="H2095" i="28"/>
  <c r="H2112" i="28"/>
  <c r="H2129" i="28"/>
  <c r="H2146" i="28"/>
  <c r="H2163" i="28"/>
  <c r="H2180" i="28"/>
  <c r="H2197" i="28"/>
  <c r="H328" i="28"/>
  <c r="H680" i="28"/>
  <c r="H921" i="28"/>
  <c r="H1016" i="28"/>
  <c r="H1082" i="28"/>
  <c r="H1129" i="28"/>
  <c r="H1174" i="28"/>
  <c r="H1208" i="28"/>
  <c r="H1249" i="28"/>
  <c r="H1283" i="28"/>
  <c r="H1316" i="28"/>
  <c r="H1343" i="28"/>
  <c r="H1370" i="28"/>
  <c r="H1392" i="28"/>
  <c r="H1412" i="28"/>
  <c r="H1431" i="28"/>
  <c r="H1451" i="28"/>
  <c r="H1472" i="28"/>
  <c r="H1491" i="28"/>
  <c r="H1510" i="28"/>
  <c r="H1530" i="28"/>
  <c r="H1551" i="28"/>
  <c r="H1570" i="28"/>
  <c r="H1589" i="28"/>
  <c r="H1608" i="28"/>
  <c r="H1628" i="28"/>
  <c r="H1648" i="28"/>
  <c r="H1666" i="28"/>
  <c r="H1684" i="28"/>
  <c r="H1702" i="28"/>
  <c r="H1720" i="28"/>
  <c r="H1738" i="28"/>
  <c r="H1755" i="28"/>
  <c r="H1772" i="28"/>
  <c r="H1789" i="28"/>
  <c r="H1806" i="28"/>
  <c r="H1823" i="28"/>
  <c r="H1840" i="28"/>
  <c r="H1857" i="28"/>
  <c r="H1874" i="28"/>
  <c r="H1891" i="28"/>
  <c r="H1908" i="28"/>
  <c r="H1925" i="28"/>
  <c r="H1942" i="28"/>
  <c r="H1959" i="28"/>
  <c r="H1976" i="28"/>
  <c r="H1994" i="28"/>
  <c r="H2011" i="28"/>
  <c r="H2028" i="28"/>
  <c r="H2045" i="28"/>
  <c r="H2062" i="28"/>
  <c r="H2079" i="28"/>
  <c r="H2096" i="28"/>
  <c r="H329" i="28"/>
  <c r="H681" i="28"/>
  <c r="H934" i="28"/>
  <c r="H1017" i="28"/>
  <c r="H1086" i="28"/>
  <c r="H1130" i="28"/>
  <c r="H1175" i="28"/>
  <c r="H1209" i="28"/>
  <c r="H1252" i="28"/>
  <c r="H1285" i="28"/>
  <c r="H1317" i="28"/>
  <c r="H1345" i="28"/>
  <c r="H1371" i="28"/>
  <c r="H1393" i="28"/>
  <c r="H1413" i="28"/>
  <c r="H1432" i="28"/>
  <c r="H1452" i="28"/>
  <c r="H1473" i="28"/>
  <c r="H1492" i="28"/>
  <c r="H1511" i="28"/>
  <c r="H1531" i="28"/>
  <c r="H1552" i="28"/>
  <c r="H1571" i="28"/>
  <c r="H1590" i="28"/>
  <c r="H1610" i="28"/>
  <c r="H1631" i="28"/>
  <c r="H1649" i="28"/>
  <c r="H1667" i="28"/>
  <c r="H1685" i="28"/>
  <c r="H1703" i="28"/>
  <c r="H1722" i="28"/>
  <c r="H1739" i="28"/>
  <c r="H1756" i="28"/>
  <c r="H1773" i="28"/>
  <c r="H1790" i="28"/>
  <c r="H1807" i="28"/>
  <c r="H1824" i="28"/>
  <c r="H1841" i="28"/>
  <c r="H1858" i="28"/>
  <c r="H1875" i="28"/>
  <c r="H1892" i="28"/>
  <c r="H424" i="28"/>
  <c r="H776" i="28"/>
  <c r="H949" i="28"/>
  <c r="H1031" i="28"/>
  <c r="H1095" i="28"/>
  <c r="H1144" i="28"/>
  <c r="H1178" i="28"/>
  <c r="H1220" i="28"/>
  <c r="H1255" i="28"/>
  <c r="H1290" i="28"/>
  <c r="H1321" i="28"/>
  <c r="H1350" i="28"/>
  <c r="H1376" i="28"/>
  <c r="H1397" i="28"/>
  <c r="H1416" i="28"/>
  <c r="H1436" i="28"/>
  <c r="H1457" i="28"/>
  <c r="H392" i="28"/>
  <c r="H1177" i="28"/>
  <c r="H1355" i="28"/>
  <c r="H1474" i="28"/>
  <c r="H1553" i="28"/>
  <c r="H1632" i="28"/>
  <c r="H1704" i="28"/>
  <c r="H1748" i="28"/>
  <c r="H1793" i="28"/>
  <c r="H1831" i="28"/>
  <c r="H1869" i="28"/>
  <c r="H1910" i="28"/>
  <c r="H1944" i="28"/>
  <c r="H1972" i="28"/>
  <c r="H2004" i="28"/>
  <c r="H2035" i="28"/>
  <c r="H2065" i="28"/>
  <c r="H2090" i="28"/>
  <c r="H2114" i="28"/>
  <c r="H2136" i="28"/>
  <c r="H2159" i="28"/>
  <c r="H2182" i="28"/>
  <c r="H2203" i="28"/>
  <c r="H2223" i="28"/>
  <c r="H2243" i="28"/>
  <c r="H2262" i="28"/>
  <c r="H2282" i="28"/>
  <c r="H2301" i="28"/>
  <c r="H2320" i="28"/>
  <c r="H2339" i="28"/>
  <c r="H2359" i="28"/>
  <c r="H2378" i="28"/>
  <c r="H2396" i="28"/>
  <c r="H2414" i="28"/>
  <c r="H2432" i="28"/>
  <c r="H2450" i="28"/>
  <c r="H2468" i="28"/>
  <c r="H2487" i="28"/>
  <c r="H2506" i="28"/>
  <c r="H2524" i="28"/>
  <c r="H2542" i="28"/>
  <c r="H2560" i="28"/>
  <c r="H2578" i="28"/>
  <c r="H2596" i="28"/>
  <c r="H2615" i="28"/>
  <c r="H2633" i="28"/>
  <c r="H2650" i="28"/>
  <c r="H2667" i="28"/>
  <c r="H2684" i="28"/>
  <c r="H2701" i="28"/>
  <c r="H2718" i="28"/>
  <c r="H2735" i="28"/>
  <c r="H2752" i="28"/>
  <c r="H2769" i="28"/>
  <c r="H2786" i="28"/>
  <c r="H2803" i="28"/>
  <c r="H2820" i="28"/>
  <c r="H2838" i="28"/>
  <c r="H2855" i="28"/>
  <c r="H2872" i="28"/>
  <c r="H2889" i="28"/>
  <c r="H2906" i="28"/>
  <c r="H2923" i="28"/>
  <c r="H2940" i="28"/>
  <c r="H2957" i="28"/>
  <c r="H2974" i="28"/>
  <c r="H2991" i="28"/>
  <c r="H3008" i="28"/>
  <c r="H3025" i="28"/>
  <c r="H3042" i="28"/>
  <c r="H3059" i="28"/>
  <c r="H3076" i="28"/>
  <c r="H3094" i="28"/>
  <c r="H3111" i="28"/>
  <c r="H3128" i="28"/>
  <c r="H3145" i="28"/>
  <c r="H3162" i="28"/>
  <c r="H3179" i="28"/>
  <c r="H3196" i="28"/>
  <c r="H3213" i="28"/>
  <c r="H3230" i="28"/>
  <c r="H3247" i="28"/>
  <c r="H3264" i="28"/>
  <c r="H3281" i="28"/>
  <c r="H3298" i="28"/>
  <c r="H3315" i="28"/>
  <c r="H3332" i="28"/>
  <c r="H3350" i="28"/>
  <c r="H3367" i="28"/>
  <c r="H3384" i="28"/>
  <c r="H3401" i="28"/>
  <c r="H3418" i="28"/>
  <c r="H3435" i="28"/>
  <c r="H3452" i="28"/>
  <c r="H3469" i="28"/>
  <c r="H3486" i="28"/>
  <c r="H3503" i="28"/>
  <c r="H3519" i="28"/>
  <c r="H3535" i="28"/>
  <c r="H3551" i="28"/>
  <c r="H3567" i="28"/>
  <c r="H3583" i="28"/>
  <c r="H3599" i="28"/>
  <c r="H3615" i="28"/>
  <c r="H3631" i="28"/>
  <c r="H3647" i="28"/>
  <c r="H3663" i="28"/>
  <c r="H3679" i="28"/>
  <c r="H3695" i="28"/>
  <c r="H3711" i="28"/>
  <c r="H3727" i="28"/>
  <c r="H3743" i="28"/>
  <c r="H3759" i="28"/>
  <c r="H3775" i="28"/>
  <c r="H3791" i="28"/>
  <c r="H3807" i="28"/>
  <c r="H3823" i="28"/>
  <c r="H3839" i="28"/>
  <c r="H3855" i="28"/>
  <c r="H3871" i="28"/>
  <c r="H3887" i="28"/>
  <c r="H3903" i="28"/>
  <c r="H3919" i="28"/>
  <c r="H3935" i="28"/>
  <c r="H3951" i="28"/>
  <c r="H3967" i="28"/>
  <c r="H3983" i="28"/>
  <c r="H3999" i="28"/>
  <c r="H4015" i="28"/>
  <c r="H4031" i="28"/>
  <c r="H4047" i="28"/>
  <c r="H4063" i="28"/>
  <c r="H4079" i="28"/>
  <c r="H4095" i="28"/>
  <c r="H4111" i="28"/>
  <c r="H4127" i="28"/>
  <c r="H4143" i="28"/>
  <c r="H4159" i="28"/>
  <c r="H4175" i="28"/>
  <c r="H4191" i="28"/>
  <c r="H4207" i="28"/>
  <c r="H4223" i="28"/>
  <c r="H4239" i="28"/>
  <c r="H4255" i="28"/>
  <c r="H4271" i="28"/>
  <c r="H4287" i="28"/>
  <c r="H4303" i="28"/>
  <c r="H4319" i="28"/>
  <c r="H4335" i="28"/>
  <c r="H4351" i="28"/>
  <c r="H4367" i="28"/>
  <c r="H4383" i="28"/>
  <c r="H4399" i="28"/>
  <c r="H4415" i="28"/>
  <c r="H4431" i="28"/>
  <c r="H4447" i="28"/>
  <c r="H4463" i="28"/>
  <c r="H393" i="28"/>
  <c r="H1188" i="28"/>
  <c r="H1372" i="28"/>
  <c r="H1475" i="28"/>
  <c r="H1554" i="28"/>
  <c r="H1633" i="28"/>
  <c r="H1706" i="28"/>
  <c r="H1757" i="28"/>
  <c r="H1796" i="28"/>
  <c r="H1834" i="28"/>
  <c r="H1876" i="28"/>
  <c r="H1911" i="28"/>
  <c r="H1946" i="28"/>
  <c r="H1978" i="28"/>
  <c r="H2005" i="28"/>
  <c r="H2036" i="28"/>
  <c r="H2066" i="28"/>
  <c r="H2091" i="28"/>
  <c r="H2115" i="28"/>
  <c r="H2138" i="28"/>
  <c r="H2160" i="28"/>
  <c r="H2183" i="28"/>
  <c r="H2205" i="28"/>
  <c r="H2224" i="28"/>
  <c r="H2244" i="28"/>
  <c r="H2263" i="28"/>
  <c r="H2283" i="28"/>
  <c r="H2302" i="28"/>
  <c r="H2321" i="28"/>
  <c r="H2341" i="28"/>
  <c r="H2360" i="28"/>
  <c r="H2379" i="28"/>
  <c r="H2397" i="28"/>
  <c r="H2415" i="28"/>
  <c r="H2433" i="28"/>
  <c r="H2451" i="28"/>
  <c r="H2470" i="28"/>
  <c r="H2488" i="28"/>
  <c r="H2507" i="28"/>
  <c r="H2525" i="28"/>
  <c r="H2543" i="28"/>
  <c r="H2561" i="28"/>
  <c r="H2579" i="28"/>
  <c r="H2598" i="28"/>
  <c r="H2616" i="28"/>
  <c r="H2634" i="28"/>
  <c r="H2651" i="28"/>
  <c r="H2668" i="28"/>
  <c r="H2685" i="28"/>
  <c r="H2702" i="28"/>
  <c r="H2719" i="28"/>
  <c r="H2736" i="28"/>
  <c r="H2753" i="28"/>
  <c r="H2770" i="28"/>
  <c r="H2787" i="28"/>
  <c r="H2804" i="28"/>
  <c r="H2822" i="28"/>
  <c r="H2839" i="28"/>
  <c r="H2856" i="28"/>
  <c r="H2873" i="28"/>
  <c r="H2890" i="28"/>
  <c r="H2907" i="28"/>
  <c r="H2924" i="28"/>
  <c r="H2941" i="28"/>
  <c r="H2958" i="28"/>
  <c r="H2975" i="28"/>
  <c r="H2992" i="28"/>
  <c r="H3009" i="28"/>
  <c r="H3026" i="28"/>
  <c r="H3043" i="28"/>
  <c r="H3060" i="28"/>
  <c r="H3078" i="28"/>
  <c r="H3095" i="28"/>
  <c r="H3112" i="28"/>
  <c r="H3129" i="28"/>
  <c r="H3146" i="28"/>
  <c r="H3163" i="28"/>
  <c r="H3180" i="28"/>
  <c r="H3197" i="28"/>
  <c r="H3214" i="28"/>
  <c r="H3231" i="28"/>
  <c r="H3248" i="28"/>
  <c r="H3265" i="28"/>
  <c r="H3282" i="28"/>
  <c r="H3299" i="28"/>
  <c r="H712" i="28"/>
  <c r="H1210" i="28"/>
  <c r="H1375" i="28"/>
  <c r="H1476" i="28"/>
  <c r="H1555" i="28"/>
  <c r="H1634" i="28"/>
  <c r="H1707" i="28"/>
  <c r="H1758" i="28"/>
  <c r="H1797" i="28"/>
  <c r="H1835" i="28"/>
  <c r="H1877" i="28"/>
  <c r="H1912" i="28"/>
  <c r="H1947" i="28"/>
  <c r="H1979" i="28"/>
  <c r="H2006" i="28"/>
  <c r="H2038" i="28"/>
  <c r="H2068" i="28"/>
  <c r="H2092" i="28"/>
  <c r="H2116" i="28"/>
  <c r="H2139" i="28"/>
  <c r="H2162" i="28"/>
  <c r="H2184" i="28"/>
  <c r="H2206" i="28"/>
  <c r="H2226" i="28"/>
  <c r="H2245" i="28"/>
  <c r="H2264" i="28"/>
  <c r="H2284" i="28"/>
  <c r="H2303" i="28"/>
  <c r="H2322" i="28"/>
  <c r="H2342" i="28"/>
  <c r="H2362" i="28"/>
  <c r="H2380" i="28"/>
  <c r="H2398" i="28"/>
  <c r="H2416" i="28"/>
  <c r="H2434" i="28"/>
  <c r="H2452" i="28"/>
  <c r="H2471" i="28"/>
  <c r="H2490" i="28"/>
  <c r="H2508" i="28"/>
  <c r="H2526" i="28"/>
  <c r="H2544" i="28"/>
  <c r="H2562" i="28"/>
  <c r="H2580" i="28"/>
  <c r="H2599" i="28"/>
  <c r="H2618" i="28"/>
  <c r="H2635" i="28"/>
  <c r="H2652" i="28"/>
  <c r="H2669" i="28"/>
  <c r="H713" i="28"/>
  <c r="H1217" i="28"/>
  <c r="H1380" i="28"/>
  <c r="H1479" i="28"/>
  <c r="H1558" i="28"/>
  <c r="H1637" i="28"/>
  <c r="H1711" i="28"/>
  <c r="H1759" i="28"/>
  <c r="H1799" i="28"/>
  <c r="H1842" i="28"/>
  <c r="H1878" i="28"/>
  <c r="H1916" i="28"/>
  <c r="H1950" i="28"/>
  <c r="H1980" i="28"/>
  <c r="H2012" i="28"/>
  <c r="H2039" i="28"/>
  <c r="H2069" i="28"/>
  <c r="H2094" i="28"/>
  <c r="H2117" i="28"/>
  <c r="H2141" i="28"/>
  <c r="H2164" i="28"/>
  <c r="H2186" i="28"/>
  <c r="H2207" i="28"/>
  <c r="H2227" i="28"/>
  <c r="H2246" i="28"/>
  <c r="H2266" i="28"/>
  <c r="H2285" i="28"/>
  <c r="H2304" i="28"/>
  <c r="H2324" i="28"/>
  <c r="H2343" i="28"/>
  <c r="H2363" i="28"/>
  <c r="H2381" i="28"/>
  <c r="H2399" i="28"/>
  <c r="H2417" i="28"/>
  <c r="H2435" i="28"/>
  <c r="H2454" i="28"/>
  <c r="H2472" i="28"/>
  <c r="H2491" i="28"/>
  <c r="H2509" i="28"/>
  <c r="H2527" i="28"/>
  <c r="H935" i="28"/>
  <c r="H1225" i="28"/>
  <c r="H1395" i="28"/>
  <c r="H1493" i="28"/>
  <c r="H1572" i="28"/>
  <c r="H1650" i="28"/>
  <c r="H1714" i="28"/>
  <c r="H1762" i="28"/>
  <c r="H1800" i="28"/>
  <c r="H1843" i="28"/>
  <c r="H1882" i="28"/>
  <c r="H1917" i="28"/>
  <c r="H1951" i="28"/>
  <c r="H1981" i="28"/>
  <c r="H2013" i="28"/>
  <c r="H2040" i="28"/>
  <c r="H2070" i="28"/>
  <c r="H2097" i="28"/>
  <c r="H2119" i="28"/>
  <c r="H2142" i="28"/>
  <c r="H2165" i="28"/>
  <c r="H2188" i="28"/>
  <c r="H2209" i="28"/>
  <c r="H2228" i="28"/>
  <c r="H2247" i="28"/>
  <c r="H2267" i="28"/>
  <c r="H2286" i="28"/>
  <c r="H2305" i="28"/>
  <c r="H2325" i="28"/>
  <c r="H2346" i="28"/>
  <c r="H2364" i="28"/>
  <c r="H2382" i="28"/>
  <c r="H2400" i="28"/>
  <c r="H2418" i="28"/>
  <c r="H2436" i="28"/>
  <c r="H2455" i="28"/>
  <c r="H2474" i="28"/>
  <c r="H2492" i="28"/>
  <c r="H2510" i="28"/>
  <c r="H2528" i="28"/>
  <c r="H2546" i="28"/>
  <c r="H2564" i="28"/>
  <c r="H2583" i="28"/>
  <c r="H945" i="28"/>
  <c r="H1253" i="28"/>
  <c r="H1396" i="28"/>
  <c r="H1494" i="28"/>
  <c r="H1573" i="28"/>
  <c r="H1651" i="28"/>
  <c r="H1723" i="28"/>
  <c r="H1763" i="28"/>
  <c r="H1808" i="28"/>
  <c r="H1844" i="28"/>
  <c r="H1883" i="28"/>
  <c r="H1919" i="28"/>
  <c r="H1953" i="28"/>
  <c r="H1984" i="28"/>
  <c r="H2014" i="28"/>
  <c r="H2046" i="28"/>
  <c r="H2072" i="28"/>
  <c r="H2098" i="28"/>
  <c r="H2120" i="28"/>
  <c r="H2143" i="28"/>
  <c r="H2166" i="28"/>
  <c r="H2189" i="28"/>
  <c r="H2210" i="28"/>
  <c r="H2229" i="28"/>
  <c r="H2248" i="28"/>
  <c r="H2268" i="28"/>
  <c r="H2287" i="28"/>
  <c r="H2307" i="28"/>
  <c r="H2326" i="28"/>
  <c r="H2347" i="28"/>
  <c r="H2365" i="28"/>
  <c r="H2383" i="28"/>
  <c r="H2401" i="28"/>
  <c r="H2419" i="28"/>
  <c r="H2438" i="28"/>
  <c r="H2456" i="28"/>
  <c r="H2475" i="28"/>
  <c r="H2493" i="28"/>
  <c r="H2511" i="28"/>
  <c r="H2529" i="28"/>
  <c r="H2547" i="28"/>
  <c r="H2566" i="28"/>
  <c r="H2584" i="28"/>
  <c r="H2603" i="28"/>
  <c r="H2621" i="28"/>
  <c r="H2638" i="28"/>
  <c r="H2655" i="28"/>
  <c r="H2672" i="28"/>
  <c r="H2689" i="28"/>
  <c r="H2706" i="28"/>
  <c r="H2723" i="28"/>
  <c r="H2740" i="28"/>
  <c r="H2758" i="28"/>
  <c r="H2775" i="28"/>
  <c r="H2792" i="28"/>
  <c r="H2809" i="28"/>
  <c r="H2826" i="28"/>
  <c r="H2843" i="28"/>
  <c r="H2860" i="28"/>
  <c r="H2877" i="28"/>
  <c r="H2894" i="28"/>
  <c r="H2911" i="28"/>
  <c r="H2928" i="28"/>
  <c r="H2945" i="28"/>
  <c r="H2962" i="28"/>
  <c r="H2979" i="28"/>
  <c r="H2996" i="28"/>
  <c r="H3014" i="28"/>
  <c r="H3031" i="28"/>
  <c r="H3048" i="28"/>
  <c r="H3065" i="28"/>
  <c r="H3082" i="28"/>
  <c r="H3099" i="28"/>
  <c r="H3116" i="28"/>
  <c r="H3133" i="28"/>
  <c r="H3150" i="28"/>
  <c r="H3167" i="28"/>
  <c r="H3184" i="28"/>
  <c r="H3201" i="28"/>
  <c r="H3218" i="28"/>
  <c r="H3235" i="28"/>
  <c r="H3252" i="28"/>
  <c r="H3270" i="28"/>
  <c r="H3287" i="28"/>
  <c r="H1029" i="28"/>
  <c r="H1254" i="28"/>
  <c r="H1400" i="28"/>
  <c r="H1495" i="28"/>
  <c r="H1574" i="28"/>
  <c r="H1652" i="28"/>
  <c r="H1724" i="28"/>
  <c r="H1765" i="28"/>
  <c r="H1809" i="28"/>
  <c r="H1847" i="28"/>
  <c r="H1885" i="28"/>
  <c r="H1920" i="28"/>
  <c r="H1954" i="28"/>
  <c r="H1985" i="28"/>
  <c r="H2015" i="28"/>
  <c r="H2047" i="28"/>
  <c r="H2074" i="28"/>
  <c r="H2099" i="28"/>
  <c r="H2122" i="28"/>
  <c r="H2145" i="28"/>
  <c r="H2167" i="28"/>
  <c r="H2190" i="28"/>
  <c r="H2211" i="28"/>
  <c r="H2230" i="28"/>
  <c r="H2250" i="28"/>
  <c r="H2269" i="28"/>
  <c r="H2288" i="28"/>
  <c r="H2308" i="28"/>
  <c r="H2328" i="28"/>
  <c r="H2348" i="28"/>
  <c r="H2366" i="28"/>
  <c r="H2384" i="28"/>
  <c r="H2402" i="28"/>
  <c r="H2420" i="28"/>
  <c r="H2439" i="28"/>
  <c r="H2458" i="28"/>
  <c r="H2476" i="28"/>
  <c r="H2494" i="28"/>
  <c r="H2512" i="28"/>
  <c r="H2530" i="28"/>
  <c r="H2548" i="28"/>
  <c r="H2567" i="28"/>
  <c r="H2586" i="28"/>
  <c r="H2604" i="28"/>
  <c r="H2622" i="28"/>
  <c r="H2639" i="28"/>
  <c r="H2656" i="28"/>
  <c r="H2673" i="28"/>
  <c r="H1030" i="28"/>
  <c r="H1259" i="28"/>
  <c r="H1414" i="28"/>
  <c r="H1499" i="28"/>
  <c r="H1578" i="28"/>
  <c r="H1655" i="28"/>
  <c r="H1725" i="28"/>
  <c r="H1774" i="28"/>
  <c r="H1810" i="28"/>
  <c r="H1848" i="28"/>
  <c r="H1886" i="28"/>
  <c r="H1926" i="28"/>
  <c r="H1955" i="28"/>
  <c r="H1987" i="28"/>
  <c r="H2018" i="28"/>
  <c r="H2048" i="28"/>
  <c r="H2075" i="28"/>
  <c r="H2100" i="28"/>
  <c r="H2124" i="28"/>
  <c r="H2147" i="28"/>
  <c r="H2168" i="28"/>
  <c r="H2192" i="28"/>
  <c r="H2212" i="28"/>
  <c r="H2231" i="28"/>
  <c r="H2251" i="28"/>
  <c r="H2270" i="28"/>
  <c r="H2290" i="28"/>
  <c r="H2309" i="28"/>
  <c r="H2330" i="28"/>
  <c r="H2349" i="28"/>
  <c r="H2367" i="28"/>
  <c r="H2385" i="28"/>
  <c r="H2403" i="28"/>
  <c r="H2422" i="28"/>
  <c r="H2440" i="28"/>
  <c r="H2459" i="28"/>
  <c r="H2477" i="28"/>
  <c r="H2495" i="28"/>
  <c r="H2513" i="28"/>
  <c r="H2531" i="28"/>
  <c r="H2550" i="28"/>
  <c r="H2568" i="28"/>
  <c r="H2587" i="28"/>
  <c r="H1049" i="28"/>
  <c r="H1286" i="28"/>
  <c r="H1415" i="28"/>
  <c r="H1512" i="28"/>
  <c r="H1591" i="28"/>
  <c r="H1668" i="28"/>
  <c r="H1728" i="28"/>
  <c r="H1775" i="28"/>
  <c r="H1813" i="28"/>
  <c r="H1851" i="28"/>
  <c r="H1893" i="28"/>
  <c r="H1927" i="28"/>
  <c r="H1960" i="28"/>
  <c r="H1988" i="28"/>
  <c r="H2019" i="28"/>
  <c r="H2049" i="28"/>
  <c r="H2077" i="28"/>
  <c r="H2102" i="28"/>
  <c r="H2125" i="28"/>
  <c r="H2148" i="28"/>
  <c r="H2171" i="28"/>
  <c r="H2193" i="28"/>
  <c r="H2213" i="28"/>
  <c r="H2232" i="28"/>
  <c r="H2252" i="28"/>
  <c r="H2271" i="28"/>
  <c r="H2291" i="28"/>
  <c r="H2311" i="28"/>
  <c r="H2331" i="28"/>
  <c r="H2350" i="28"/>
  <c r="H2368" i="28"/>
  <c r="H2386" i="28"/>
  <c r="H2404" i="28"/>
  <c r="H2423" i="28"/>
  <c r="H2442" i="28"/>
  <c r="H2460" i="28"/>
  <c r="H2478" i="28"/>
  <c r="H2496" i="28"/>
  <c r="H2514" i="28"/>
  <c r="H2532" i="28"/>
  <c r="H2551" i="28"/>
  <c r="H2570" i="28"/>
  <c r="H2588" i="28"/>
  <c r="H2606" i="28"/>
  <c r="H2624" i="28"/>
  <c r="H2641" i="28"/>
  <c r="H2658" i="28"/>
  <c r="H2675" i="28"/>
  <c r="H2692" i="28"/>
  <c r="H2710" i="28"/>
  <c r="H2727" i="28"/>
  <c r="H2744" i="28"/>
  <c r="H2761" i="28"/>
  <c r="H2778" i="28"/>
  <c r="H2795" i="28"/>
  <c r="H2812" i="28"/>
  <c r="H2829" i="28"/>
  <c r="H2846" i="28"/>
  <c r="H2863" i="28"/>
  <c r="H2880" i="28"/>
  <c r="H2897" i="28"/>
  <c r="H2914" i="28"/>
  <c r="H2931" i="28"/>
  <c r="H2948" i="28"/>
  <c r="H2966" i="28"/>
  <c r="H2983" i="28"/>
  <c r="H3000" i="28"/>
  <c r="H3017" i="28"/>
  <c r="H1089" i="28"/>
  <c r="H1287" i="28"/>
  <c r="H1420" i="28"/>
  <c r="H1514" i="28"/>
  <c r="H1592" i="28"/>
  <c r="H1669" i="28"/>
  <c r="H1729" i="28"/>
  <c r="H1776" i="28"/>
  <c r="H1814" i="28"/>
  <c r="H1852" i="28"/>
  <c r="H1894" i="28"/>
  <c r="H1928" i="28"/>
  <c r="H1962" i="28"/>
  <c r="H1989" i="28"/>
  <c r="H2021" i="28"/>
  <c r="H2052" i="28"/>
  <c r="H2080" i="28"/>
  <c r="H2103" i="28"/>
  <c r="H2126" i="28"/>
  <c r="H2149" i="28"/>
  <c r="H2172" i="28"/>
  <c r="H2194" i="28"/>
  <c r="H2214" i="28"/>
  <c r="H2234" i="28"/>
  <c r="H2253" i="28"/>
  <c r="H2273" i="28"/>
  <c r="H2292" i="28"/>
  <c r="H2312" i="28"/>
  <c r="H2332" i="28"/>
  <c r="H2351" i="28"/>
  <c r="H2369" i="28"/>
  <c r="H2387" i="28"/>
  <c r="H2406" i="28"/>
  <c r="H2424" i="28"/>
  <c r="H2443" i="28"/>
  <c r="H2461" i="28"/>
  <c r="H2479" i="28"/>
  <c r="H2497" i="28"/>
  <c r="H2515" i="28"/>
  <c r="H2534" i="28"/>
  <c r="H2552" i="28"/>
  <c r="H2571" i="28"/>
  <c r="H2589" i="28"/>
  <c r="H2607" i="28"/>
  <c r="H2625" i="28"/>
  <c r="H2642" i="28"/>
  <c r="H2659" i="28"/>
  <c r="H2676" i="28"/>
  <c r="H2694" i="28"/>
  <c r="H2711" i="28"/>
  <c r="H2728" i="28"/>
  <c r="H2745" i="28"/>
  <c r="H2762" i="28"/>
  <c r="H2779" i="28"/>
  <c r="H2796" i="28"/>
  <c r="H2813" i="28"/>
  <c r="H2830" i="28"/>
  <c r="H2847" i="28"/>
  <c r="H2864" i="28"/>
  <c r="H2881" i="28"/>
  <c r="H2898" i="28"/>
  <c r="H2915" i="28"/>
  <c r="H2932" i="28"/>
  <c r="H2950" i="28"/>
  <c r="H2967" i="28"/>
  <c r="H2984" i="28"/>
  <c r="H3001" i="28"/>
  <c r="H3018" i="28"/>
  <c r="H3035" i="28"/>
  <c r="H3052" i="28"/>
  <c r="H3069" i="28"/>
  <c r="H3086" i="28"/>
  <c r="H3103" i="28"/>
  <c r="H3120" i="28"/>
  <c r="H3137" i="28"/>
  <c r="H3154" i="28"/>
  <c r="H3171" i="28"/>
  <c r="H3188" i="28"/>
  <c r="H3206" i="28"/>
  <c r="H3223" i="28"/>
  <c r="H3240" i="28"/>
  <c r="H3257" i="28"/>
  <c r="H3274" i="28"/>
  <c r="H3291" i="28"/>
  <c r="H3308" i="28"/>
  <c r="H1094" i="28"/>
  <c r="H1300" i="28"/>
  <c r="H1434" i="28"/>
  <c r="H1515" i="28"/>
  <c r="H1594" i="28"/>
  <c r="H1670" i="28"/>
  <c r="H1731" i="28"/>
  <c r="H1779" i="28"/>
  <c r="H1816" i="28"/>
  <c r="H1859" i="28"/>
  <c r="H1895" i="28"/>
  <c r="H1930" i="28"/>
  <c r="H1963" i="28"/>
  <c r="H1995" i="28"/>
  <c r="H2022" i="28"/>
  <c r="H2053" i="28"/>
  <c r="H2081" i="28"/>
  <c r="H2104" i="28"/>
  <c r="H2128" i="28"/>
  <c r="H2150" i="28"/>
  <c r="H2173" i="28"/>
  <c r="H2195" i="28"/>
  <c r="H2215" i="28"/>
  <c r="H2235" i="28"/>
  <c r="H2254" i="28"/>
  <c r="H2274" i="28"/>
  <c r="H2294" i="28"/>
  <c r="H2314" i="28"/>
  <c r="H2333" i="28"/>
  <c r="H2352" i="28"/>
  <c r="H2370" i="28"/>
  <c r="H2388" i="28"/>
  <c r="H2407" i="28"/>
  <c r="H2426" i="28"/>
  <c r="H2444" i="28"/>
  <c r="H2462" i="28"/>
  <c r="H2480" i="28"/>
  <c r="H2498" i="28"/>
  <c r="H2516" i="28"/>
  <c r="H2535" i="28"/>
  <c r="H2554" i="28"/>
  <c r="H2572" i="28"/>
  <c r="H2590" i="28"/>
  <c r="H2608" i="28"/>
  <c r="H2626" i="28"/>
  <c r="H2643" i="28"/>
  <c r="H2660" i="28"/>
  <c r="H2678" i="28"/>
  <c r="H2695" i="28"/>
  <c r="H2712" i="28"/>
  <c r="H2729" i="28"/>
  <c r="H2746" i="28"/>
  <c r="H2763" i="28"/>
  <c r="H2780" i="28"/>
  <c r="H2797" i="28"/>
  <c r="H2814" i="28"/>
  <c r="H2831" i="28"/>
  <c r="H2848" i="28"/>
  <c r="H2865" i="28"/>
  <c r="H2882" i="28"/>
  <c r="H2899" i="28"/>
  <c r="H2916" i="28"/>
  <c r="H2934" i="28"/>
  <c r="H2951" i="28"/>
  <c r="H2968" i="28"/>
  <c r="H2985" i="28"/>
  <c r="H3002" i="28"/>
  <c r="H1102" i="28"/>
  <c r="H1319" i="28"/>
  <c r="H1435" i="28"/>
  <c r="H1520" i="28"/>
  <c r="H1599" i="28"/>
  <c r="H1674" i="28"/>
  <c r="H1740" i="28"/>
  <c r="H1780" i="28"/>
  <c r="H1818" i="28"/>
  <c r="H1860" i="28"/>
  <c r="H1899" i="28"/>
  <c r="H1933" i="28"/>
  <c r="H1964" i="28"/>
  <c r="H1996" i="28"/>
  <c r="H2023" i="28"/>
  <c r="H2055" i="28"/>
  <c r="H2082" i="28"/>
  <c r="H2107" i="28"/>
  <c r="H2130" i="28"/>
  <c r="H2151" i="28"/>
  <c r="H2175" i="28"/>
  <c r="H2196" i="28"/>
  <c r="H2216" i="28"/>
  <c r="H2236" i="28"/>
  <c r="H2256" i="28"/>
  <c r="H2275" i="28"/>
  <c r="H2295" i="28"/>
  <c r="H2315" i="28"/>
  <c r="H2334" i="28"/>
  <c r="H2353" i="28"/>
  <c r="H2371" i="28"/>
  <c r="H2390" i="28"/>
  <c r="H2408" i="28"/>
  <c r="H2427" i="28"/>
  <c r="H2445" i="28"/>
  <c r="H2463" i="28"/>
  <c r="H2481" i="28"/>
  <c r="H2499" i="28"/>
  <c r="H2518" i="28"/>
  <c r="H2536" i="28"/>
  <c r="H2555" i="28"/>
  <c r="H2573" i="28"/>
  <c r="H2591" i="28"/>
  <c r="H2609" i="28"/>
  <c r="H2627" i="28"/>
  <c r="H2644" i="28"/>
  <c r="H2662" i="28"/>
  <c r="H2679" i="28"/>
  <c r="H2696" i="28"/>
  <c r="H2713" i="28"/>
  <c r="H2730" i="28"/>
  <c r="H2747" i="28"/>
  <c r="H2764" i="28"/>
  <c r="H2781" i="28"/>
  <c r="H2798" i="28"/>
  <c r="H2815" i="28"/>
  <c r="H2832" i="28"/>
  <c r="H2849" i="28"/>
  <c r="H1137" i="28"/>
  <c r="H1320" i="28"/>
  <c r="H1441" i="28"/>
  <c r="H1532" i="28"/>
  <c r="H1611" i="28"/>
  <c r="H1686" i="28"/>
  <c r="H1741" i="28"/>
  <c r="H1782" i="28"/>
  <c r="H1825" i="28"/>
  <c r="H1861" i="28"/>
  <c r="H1900" i="28"/>
  <c r="H1934" i="28"/>
  <c r="H1967" i="28"/>
  <c r="H1997" i="28"/>
  <c r="H2029" i="28"/>
  <c r="H2056" i="28"/>
  <c r="H2083" i="28"/>
  <c r="H2108" i="28"/>
  <c r="H2131" i="28"/>
  <c r="H2154" i="28"/>
  <c r="H2176" i="28"/>
  <c r="H2198" i="28"/>
  <c r="H2218" i="28"/>
  <c r="H2237" i="28"/>
  <c r="H2257" i="28"/>
  <c r="H2277" i="28"/>
  <c r="H2296" i="28"/>
  <c r="H2316" i="28"/>
  <c r="H2335" i="28"/>
  <c r="H2354" i="28"/>
  <c r="H2372" i="28"/>
  <c r="H2391" i="28"/>
  <c r="H2410" i="28"/>
  <c r="H2428" i="28"/>
  <c r="H2446" i="28"/>
  <c r="H2464" i="28"/>
  <c r="H2482" i="28"/>
  <c r="H2500" i="28"/>
  <c r="H2519" i="28"/>
  <c r="H2538" i="28"/>
  <c r="H2556" i="28"/>
  <c r="H2574" i="28"/>
  <c r="H2592" i="28"/>
  <c r="H2610" i="28"/>
  <c r="H2628" i="28"/>
  <c r="H2646" i="28"/>
  <c r="H2663" i="28"/>
  <c r="H1141" i="28"/>
  <c r="H1326" i="28"/>
  <c r="H1455" i="28"/>
  <c r="H1535" i="28"/>
  <c r="H1612" i="28"/>
  <c r="H1687" i="28"/>
  <c r="H1742" i="28"/>
  <c r="H1783" i="28"/>
  <c r="H1826" i="28"/>
  <c r="H1864" i="28"/>
  <c r="H1902" i="28"/>
  <c r="H1936" i="28"/>
  <c r="H1968" i="28"/>
  <c r="H1998" i="28"/>
  <c r="H2030" i="28"/>
  <c r="H2058" i="28"/>
  <c r="H2085" i="28"/>
  <c r="H2109" i="28"/>
  <c r="H2132" i="28"/>
  <c r="H2155" i="28"/>
  <c r="H2177" i="28"/>
  <c r="H2199" i="28"/>
  <c r="H2219" i="28"/>
  <c r="H2239" i="28"/>
  <c r="H2258" i="28"/>
  <c r="H2278" i="28"/>
  <c r="H2298" i="28"/>
  <c r="H2317" i="28"/>
  <c r="H2336" i="28"/>
  <c r="H2355" i="28"/>
  <c r="H2374" i="28"/>
  <c r="H2392" i="28"/>
  <c r="H2411" i="28"/>
  <c r="H2429" i="28"/>
  <c r="H2447" i="28"/>
  <c r="H2465" i="28"/>
  <c r="H2483" i="28"/>
  <c r="H2502" i="28"/>
  <c r="H2520" i="28"/>
  <c r="H2539" i="28"/>
  <c r="H2557" i="28"/>
  <c r="H2575" i="28"/>
  <c r="H2593" i="28"/>
  <c r="H2611" i="28"/>
  <c r="H1147" i="28"/>
  <c r="H1827" i="28"/>
  <c r="H2086" i="28"/>
  <c r="H2260" i="28"/>
  <c r="H2412" i="28"/>
  <c r="H2545" i="28"/>
  <c r="H2623" i="28"/>
  <c r="H2670" i="28"/>
  <c r="H2703" i="28"/>
  <c r="H2733" i="28"/>
  <c r="H2765" i="28"/>
  <c r="H2793" i="28"/>
  <c r="H2824" i="28"/>
  <c r="H2854" i="28"/>
  <c r="H2883" i="28"/>
  <c r="H2909" i="28"/>
  <c r="H2937" i="28"/>
  <c r="H2963" i="28"/>
  <c r="H2990" i="28"/>
  <c r="H3019" i="28"/>
  <c r="H3040" i="28"/>
  <c r="H3064" i="28"/>
  <c r="H3087" i="28"/>
  <c r="H3108" i="28"/>
  <c r="H3132" i="28"/>
  <c r="H3155" i="28"/>
  <c r="H3177" i="28"/>
  <c r="H3200" i="28"/>
  <c r="H3224" i="28"/>
  <c r="H3245" i="28"/>
  <c r="H3268" i="28"/>
  <c r="H3292" i="28"/>
  <c r="H3312" i="28"/>
  <c r="H3330" i="28"/>
  <c r="H3348" i="28"/>
  <c r="H3368" i="28"/>
  <c r="H3386" i="28"/>
  <c r="H3404" i="28"/>
  <c r="H3422" i="28"/>
  <c r="H3440" i="28"/>
  <c r="H3458" i="28"/>
  <c r="H3476" i="28"/>
  <c r="H3495" i="28"/>
  <c r="H3512" i="28"/>
  <c r="H3529" i="28"/>
  <c r="H3546" i="28"/>
  <c r="H3563" i="28"/>
  <c r="H3580" i="28"/>
  <c r="H3597" i="28"/>
  <c r="H3614" i="28"/>
  <c r="H3632" i="28"/>
  <c r="H3649" i="28"/>
  <c r="H3666" i="28"/>
  <c r="H3683" i="28"/>
  <c r="H3700" i="28"/>
  <c r="H3717" i="28"/>
  <c r="H3734" i="28"/>
  <c r="H3751" i="28"/>
  <c r="H3768" i="28"/>
  <c r="H3785" i="28"/>
  <c r="H3802" i="28"/>
  <c r="H3819" i="28"/>
  <c r="H3836" i="28"/>
  <c r="H3853" i="28"/>
  <c r="H3870" i="28"/>
  <c r="H3888" i="28"/>
  <c r="H3905" i="28"/>
  <c r="H3922" i="28"/>
  <c r="H3939" i="28"/>
  <c r="H3956" i="28"/>
  <c r="H3973" i="28"/>
  <c r="H3990" i="28"/>
  <c r="H4007" i="28"/>
  <c r="H4024" i="28"/>
  <c r="H4041" i="28"/>
  <c r="H4058" i="28"/>
  <c r="H4075" i="28"/>
  <c r="H4092" i="28"/>
  <c r="H4109" i="28"/>
  <c r="H4126" i="28"/>
  <c r="H4144" i="28"/>
  <c r="H4161" i="28"/>
  <c r="H4178" i="28"/>
  <c r="H4195" i="28"/>
  <c r="H4212" i="28"/>
  <c r="H4229" i="28"/>
  <c r="H4246" i="28"/>
  <c r="H4263" i="28"/>
  <c r="H4280" i="28"/>
  <c r="H4297" i="28"/>
  <c r="H4314" i="28"/>
  <c r="H4331" i="28"/>
  <c r="H4348" i="28"/>
  <c r="H4365" i="28"/>
  <c r="H4382" i="28"/>
  <c r="H4400" i="28"/>
  <c r="H4417" i="28"/>
  <c r="H4434" i="28"/>
  <c r="H4451" i="28"/>
  <c r="H4468" i="28"/>
  <c r="H4484" i="28"/>
  <c r="H4500" i="28"/>
  <c r="H4516" i="28"/>
  <c r="H4532" i="28"/>
  <c r="H4548" i="28"/>
  <c r="H4564" i="28"/>
  <c r="H4580" i="28"/>
  <c r="H4596" i="28"/>
  <c r="H4612" i="28"/>
  <c r="H4628" i="28"/>
  <c r="H4644" i="28"/>
  <c r="H4660" i="28"/>
  <c r="H4676" i="28"/>
  <c r="H4692" i="28"/>
  <c r="H4708" i="28"/>
  <c r="H4724" i="28"/>
  <c r="H4740" i="28"/>
  <c r="H4756" i="28"/>
  <c r="H4772" i="28"/>
  <c r="H4788" i="28"/>
  <c r="H4804" i="28"/>
  <c r="H4820" i="28"/>
  <c r="H4836" i="28"/>
  <c r="H4852" i="28"/>
  <c r="H4868" i="28"/>
  <c r="H4884" i="28"/>
  <c r="H4900" i="28"/>
  <c r="H4916" i="28"/>
  <c r="H4932" i="28"/>
  <c r="H4948" i="28"/>
  <c r="H4964" i="28"/>
  <c r="H4980" i="28"/>
  <c r="H1176" i="28"/>
  <c r="H1830" i="28"/>
  <c r="H2087" i="28"/>
  <c r="H2261" i="28"/>
  <c r="H2413" i="28"/>
  <c r="H2558" i="28"/>
  <c r="H2630" i="28"/>
  <c r="H2671" i="28"/>
  <c r="H2704" i="28"/>
  <c r="H2734" i="28"/>
  <c r="H2766" i="28"/>
  <c r="H2794" i="28"/>
  <c r="H2825" i="28"/>
  <c r="H2857" i="28"/>
  <c r="H2884" i="28"/>
  <c r="H2910" i="28"/>
  <c r="H2938" i="28"/>
  <c r="H2964" i="28"/>
  <c r="H2993" i="28"/>
  <c r="H3020" i="28"/>
  <c r="H3041" i="28"/>
  <c r="H3066" i="28"/>
  <c r="H3088" i="28"/>
  <c r="H3110" i="28"/>
  <c r="H3134" i="28"/>
  <c r="H3156" i="28"/>
  <c r="H3178" i="28"/>
  <c r="H3202" i="28"/>
  <c r="H3225" i="28"/>
  <c r="H3246" i="28"/>
  <c r="H3271" i="28"/>
  <c r="H3293" i="28"/>
  <c r="H3313" i="28"/>
  <c r="H3331" i="28"/>
  <c r="H3351" i="28"/>
  <c r="H3369" i="28"/>
  <c r="H3387" i="28"/>
  <c r="H1347" i="28"/>
  <c r="H1866" i="28"/>
  <c r="H2111" i="28"/>
  <c r="H2279" i="28"/>
  <c r="H2430" i="28"/>
  <c r="H2559" i="28"/>
  <c r="H2631" i="28"/>
  <c r="H2674" i="28"/>
  <c r="H2705" i="28"/>
  <c r="H2737" i="28"/>
  <c r="H2767" i="28"/>
  <c r="H2799" i="28"/>
  <c r="H2827" i="28"/>
  <c r="H2858" i="28"/>
  <c r="H2886" i="28"/>
  <c r="H2912" i="28"/>
  <c r="H2939" i="28"/>
  <c r="H2969" i="28"/>
  <c r="H2994" i="28"/>
  <c r="H3021" i="28"/>
  <c r="H3044" i="28"/>
  <c r="H3067" i="28"/>
  <c r="H3089" i="28"/>
  <c r="H3113" i="28"/>
  <c r="H3135" i="28"/>
  <c r="H3158" i="28"/>
  <c r="H3181" i="28"/>
  <c r="H3203" i="28"/>
  <c r="H3226" i="28"/>
  <c r="H1348" i="28"/>
  <c r="H1868" i="28"/>
  <c r="H2113" i="28"/>
  <c r="H2280" i="28"/>
  <c r="H2431" i="28"/>
  <c r="H2563" i="28"/>
  <c r="H2632" i="28"/>
  <c r="H2680" i="28"/>
  <c r="H2707" i="28"/>
  <c r="H2738" i="28"/>
  <c r="H2768" i="28"/>
  <c r="H2800" i="28"/>
  <c r="H2828" i="28"/>
  <c r="H2859" i="28"/>
  <c r="H2887" i="28"/>
  <c r="H2913" i="28"/>
  <c r="H2942" i="28"/>
  <c r="H2970" i="28"/>
  <c r="H2995" i="28"/>
  <c r="H3022" i="28"/>
  <c r="H3046" i="28"/>
  <c r="H3068" i="28"/>
  <c r="H3090" i="28"/>
  <c r="H3114" i="28"/>
  <c r="H3136" i="28"/>
  <c r="H3159" i="28"/>
  <c r="H3182" i="28"/>
  <c r="H3204" i="28"/>
  <c r="H3227" i="28"/>
  <c r="H3250" i="28"/>
  <c r="H3273" i="28"/>
  <c r="H3295" i="28"/>
  <c r="H3316" i="28"/>
  <c r="H3335" i="28"/>
  <c r="H3353" i="28"/>
  <c r="H3371" i="28"/>
  <c r="H3389" i="28"/>
  <c r="H3407" i="28"/>
  <c r="H3425" i="28"/>
  <c r="H3443" i="28"/>
  <c r="H3462" i="28"/>
  <c r="H3480" i="28"/>
  <c r="H3498" i="28"/>
  <c r="H3515" i="28"/>
  <c r="H3532" i="28"/>
  <c r="H3549" i="28"/>
  <c r="H3566" i="28"/>
  <c r="H3584" i="28"/>
  <c r="H3601" i="28"/>
  <c r="H3618" i="28"/>
  <c r="H3635" i="28"/>
  <c r="H3652" i="28"/>
  <c r="H3669" i="28"/>
  <c r="H3686" i="28"/>
  <c r="H3703" i="28"/>
  <c r="H3720" i="28"/>
  <c r="H3737" i="28"/>
  <c r="H3754" i="28"/>
  <c r="H3771" i="28"/>
  <c r="H3788" i="28"/>
  <c r="H3805" i="28"/>
  <c r="H3822" i="28"/>
  <c r="H3840" i="28"/>
  <c r="H3857" i="28"/>
  <c r="H3874" i="28"/>
  <c r="H3891" i="28"/>
  <c r="H3908" i="28"/>
  <c r="H3925" i="28"/>
  <c r="H3942" i="28"/>
  <c r="H3959" i="28"/>
  <c r="H3976" i="28"/>
  <c r="H3993" i="28"/>
  <c r="H4010" i="28"/>
  <c r="H4027" i="28"/>
  <c r="H4044" i="28"/>
  <c r="H4061" i="28"/>
  <c r="H4078" i="28"/>
  <c r="H4096" i="28"/>
  <c r="H4113" i="28"/>
  <c r="H4130" i="28"/>
  <c r="H4147" i="28"/>
  <c r="H4164" i="28"/>
  <c r="H4181" i="28"/>
  <c r="H4198" i="28"/>
  <c r="H4215" i="28"/>
  <c r="H1456" i="28"/>
  <c r="H1903" i="28"/>
  <c r="H2133" i="28"/>
  <c r="H2299" i="28"/>
  <c r="H2448" i="28"/>
  <c r="H2576" i="28"/>
  <c r="H2636" i="28"/>
  <c r="H2681" i="28"/>
  <c r="H2708" i="28"/>
  <c r="H2739" i="28"/>
  <c r="H2771" i="28"/>
  <c r="H2801" i="28"/>
  <c r="H2833" i="28"/>
  <c r="H2861" i="28"/>
  <c r="H2888" i="28"/>
  <c r="H2918" i="28"/>
  <c r="H2943" i="28"/>
  <c r="H2971" i="28"/>
  <c r="H2998" i="28"/>
  <c r="H3023" i="28"/>
  <c r="H3047" i="28"/>
  <c r="H3070" i="28"/>
  <c r="H3091" i="28"/>
  <c r="H3115" i="28"/>
  <c r="H1460" i="28"/>
  <c r="H1909" i="28"/>
  <c r="H2134" i="28"/>
  <c r="H2300" i="28"/>
  <c r="H2449" i="28"/>
  <c r="H2577" i="28"/>
  <c r="H2637" i="28"/>
  <c r="H2682" i="28"/>
  <c r="H2714" i="28"/>
  <c r="H2742" i="28"/>
  <c r="H2772" i="28"/>
  <c r="H2802" i="28"/>
  <c r="H2834" i="28"/>
  <c r="H2862" i="28"/>
  <c r="H2891" i="28"/>
  <c r="H2919" i="28"/>
  <c r="H2944" i="28"/>
  <c r="H2972" i="28"/>
  <c r="H2999" i="28"/>
  <c r="H3024" i="28"/>
  <c r="H3049" i="28"/>
  <c r="H3071" i="28"/>
  <c r="H3092" i="28"/>
  <c r="H3117" i="28"/>
  <c r="H3139" i="28"/>
  <c r="H3161" i="28"/>
  <c r="H3185" i="28"/>
  <c r="H3208" i="28"/>
  <c r="H3229" i="28"/>
  <c r="H3254" i="28"/>
  <c r="H3276" i="28"/>
  <c r="H3297" i="28"/>
  <c r="H3319" i="28"/>
  <c r="H3337" i="28"/>
  <c r="H3355" i="28"/>
  <c r="H3373" i="28"/>
  <c r="H3391" i="28"/>
  <c r="H3409" i="28"/>
  <c r="H3427" i="28"/>
  <c r="H3446" i="28"/>
  <c r="H3464" i="28"/>
  <c r="H3482" i="28"/>
  <c r="H3500" i="28"/>
  <c r="H3517" i="28"/>
  <c r="H3534" i="28"/>
  <c r="H3552" i="28"/>
  <c r="H3569" i="28"/>
  <c r="H3586" i="28"/>
  <c r="H3603" i="28"/>
  <c r="H3620" i="28"/>
  <c r="H3637" i="28"/>
  <c r="H3654" i="28"/>
  <c r="H3671" i="28"/>
  <c r="H3688" i="28"/>
  <c r="H3705" i="28"/>
  <c r="H3722" i="28"/>
  <c r="H3739" i="28"/>
  <c r="H3756" i="28"/>
  <c r="H3773" i="28"/>
  <c r="H3790" i="28"/>
  <c r="H3808" i="28"/>
  <c r="H3825" i="28"/>
  <c r="H3842" i="28"/>
  <c r="H3859" i="28"/>
  <c r="H3876" i="28"/>
  <c r="H3893" i="28"/>
  <c r="H3910" i="28"/>
  <c r="H3927" i="28"/>
  <c r="H3944" i="28"/>
  <c r="H3961" i="28"/>
  <c r="H3978" i="28"/>
  <c r="H3995" i="28"/>
  <c r="H4012" i="28"/>
  <c r="H4029" i="28"/>
  <c r="H4046" i="28"/>
  <c r="H4064" i="28"/>
  <c r="H4081" i="28"/>
  <c r="H4098" i="28"/>
  <c r="H1536" i="28"/>
  <c r="H1937" i="28"/>
  <c r="H2156" i="28"/>
  <c r="H2318" i="28"/>
  <c r="H2466" i="28"/>
  <c r="H2582" i="28"/>
  <c r="H2640" i="28"/>
  <c r="H2683" i="28"/>
  <c r="H2715" i="28"/>
  <c r="H2743" i="28"/>
  <c r="H2774" i="28"/>
  <c r="H2806" i="28"/>
  <c r="H2835" i="28"/>
  <c r="H2866" i="28"/>
  <c r="H2892" i="28"/>
  <c r="H2920" i="28"/>
  <c r="H2946" i="28"/>
  <c r="H2973" i="28"/>
  <c r="H3003" i="28"/>
  <c r="H3027" i="28"/>
  <c r="H3050" i="28"/>
  <c r="H3072" i="28"/>
  <c r="H3096" i="28"/>
  <c r="H3118" i="28"/>
  <c r="H3140" i="28"/>
  <c r="H3164" i="28"/>
  <c r="H3186" i="28"/>
  <c r="H3209" i="28"/>
  <c r="H3232" i="28"/>
  <c r="H1539" i="28"/>
  <c r="H1943" i="28"/>
  <c r="H2158" i="28"/>
  <c r="H2319" i="28"/>
  <c r="H2467" i="28"/>
  <c r="H2594" i="28"/>
  <c r="H2647" i="28"/>
  <c r="H2686" i="28"/>
  <c r="H2716" i="28"/>
  <c r="H2748" i="28"/>
  <c r="H2776" i="28"/>
  <c r="H2807" i="28"/>
  <c r="H2836" i="28"/>
  <c r="H2867" i="28"/>
  <c r="H2893" i="28"/>
  <c r="H2921" i="28"/>
  <c r="H2947" i="28"/>
  <c r="H2976" i="28"/>
  <c r="H3004" i="28"/>
  <c r="H3028" i="28"/>
  <c r="H3051" i="28"/>
  <c r="H3073" i="28"/>
  <c r="H3097" i="28"/>
  <c r="H1615" i="28"/>
  <c r="H1970" i="28"/>
  <c r="H2179" i="28"/>
  <c r="H2337" i="28"/>
  <c r="H2484" i="28"/>
  <c r="H2595" i="28"/>
  <c r="H2648" i="28"/>
  <c r="H2687" i="28"/>
  <c r="H2717" i="28"/>
  <c r="H2749" i="28"/>
  <c r="H2777" i="28"/>
  <c r="H2808" i="28"/>
  <c r="H2840" i="28"/>
  <c r="H2868" i="28"/>
  <c r="H2895" i="28"/>
  <c r="H2922" i="28"/>
  <c r="H2952" i="28"/>
  <c r="H2977" i="28"/>
  <c r="H3005" i="28"/>
  <c r="H3030" i="28"/>
  <c r="H3053" i="28"/>
  <c r="H3074" i="28"/>
  <c r="H3098" i="28"/>
  <c r="H3121" i="28"/>
  <c r="H3143" i="28"/>
  <c r="H3166" i="28"/>
  <c r="H3190" i="28"/>
  <c r="H3211" i="28"/>
  <c r="H3234" i="28"/>
  <c r="H3258" i="28"/>
  <c r="H3279" i="28"/>
  <c r="H3303" i="28"/>
  <c r="H3322" i="28"/>
  <c r="H3340" i="28"/>
  <c r="H3358" i="28"/>
  <c r="H3376" i="28"/>
  <c r="H3394" i="28"/>
  <c r="H3412" i="28"/>
  <c r="H3431" i="28"/>
  <c r="H3449" i="28"/>
  <c r="H3467" i="28"/>
  <c r="H3485" i="28"/>
  <c r="H3504" i="28"/>
  <c r="H3521" i="28"/>
  <c r="H3538" i="28"/>
  <c r="H1618" i="28"/>
  <c r="H1971" i="28"/>
  <c r="H2181" i="28"/>
  <c r="H2338" i="28"/>
  <c r="H2486" i="28"/>
  <c r="H2600" i="28"/>
  <c r="H2649" i="28"/>
  <c r="H2688" i="28"/>
  <c r="H2720" i="28"/>
  <c r="H2750" i="28"/>
  <c r="H2782" i="28"/>
  <c r="H2810" i="28"/>
  <c r="H2841" i="28"/>
  <c r="H2870" i="28"/>
  <c r="H2896" i="28"/>
  <c r="H2925" i="28"/>
  <c r="H2953" i="28"/>
  <c r="H2978" i="28"/>
  <c r="H3006" i="28"/>
  <c r="H3032" i="28"/>
  <c r="H3054" i="28"/>
  <c r="H3075" i="28"/>
  <c r="H3100" i="28"/>
  <c r="H3122" i="28"/>
  <c r="H3144" i="28"/>
  <c r="H3168" i="28"/>
  <c r="H3191" i="28"/>
  <c r="H3212" i="28"/>
  <c r="H3236" i="28"/>
  <c r="H3259" i="28"/>
  <c r="H3280" i="28"/>
  <c r="H3304" i="28"/>
  <c r="H3323" i="28"/>
  <c r="H3341" i="28"/>
  <c r="H3359" i="28"/>
  <c r="H3377" i="28"/>
  <c r="H3395" i="28"/>
  <c r="H3414" i="28"/>
  <c r="H3432" i="28"/>
  <c r="H3450" i="28"/>
  <c r="H3468" i="28"/>
  <c r="H3487" i="28"/>
  <c r="H3505" i="28"/>
  <c r="H3522" i="28"/>
  <c r="H3539" i="28"/>
  <c r="H3556" i="28"/>
  <c r="H3573" i="28"/>
  <c r="H3590" i="28"/>
  <c r="H3607" i="28"/>
  <c r="H3624" i="28"/>
  <c r="H3641" i="28"/>
  <c r="H3658" i="28"/>
  <c r="H3675" i="28"/>
  <c r="H3692" i="28"/>
  <c r="H3709" i="28"/>
  <c r="H3726" i="28"/>
  <c r="H3744" i="28"/>
  <c r="H3761" i="28"/>
  <c r="H3778" i="28"/>
  <c r="H3795" i="28"/>
  <c r="H3812" i="28"/>
  <c r="H3829" i="28"/>
  <c r="H3846" i="28"/>
  <c r="H3863" i="28"/>
  <c r="H1688" i="28"/>
  <c r="H2001" i="28"/>
  <c r="H2200" i="28"/>
  <c r="H2356" i="28"/>
  <c r="H2503" i="28"/>
  <c r="H2602" i="28"/>
  <c r="H2653" i="28"/>
  <c r="H2690" i="28"/>
  <c r="H2721" i="28"/>
  <c r="H2751" i="28"/>
  <c r="H2783" i="28"/>
  <c r="H2811" i="28"/>
  <c r="H2842" i="28"/>
  <c r="H2871" i="28"/>
  <c r="H2900" i="28"/>
  <c r="H2926" i="28"/>
  <c r="H2954" i="28"/>
  <c r="H2980" i="28"/>
  <c r="H3007" i="28"/>
  <c r="H3033" i="28"/>
  <c r="H3055" i="28"/>
  <c r="H3079" i="28"/>
  <c r="H3101" i="28"/>
  <c r="H3123" i="28"/>
  <c r="H3147" i="28"/>
  <c r="H3169" i="28"/>
  <c r="H3192" i="28"/>
  <c r="H3215" i="28"/>
  <c r="H3238" i="28"/>
  <c r="H3260" i="28"/>
  <c r="H3283" i="28"/>
  <c r="H3305" i="28"/>
  <c r="H3324" i="28"/>
  <c r="H3342" i="28"/>
  <c r="H3360" i="28"/>
  <c r="H3378" i="28"/>
  <c r="H3396" i="28"/>
  <c r="H3415" i="28"/>
  <c r="H3433" i="28"/>
  <c r="H3451" i="28"/>
  <c r="H3470" i="28"/>
  <c r="H3488" i="28"/>
  <c r="H3506" i="28"/>
  <c r="H3523" i="28"/>
  <c r="H3540" i="28"/>
  <c r="H3557" i="28"/>
  <c r="H3574" i="28"/>
  <c r="H3591" i="28"/>
  <c r="H3608" i="28"/>
  <c r="H3625" i="28"/>
  <c r="H3642" i="28"/>
  <c r="H3659" i="28"/>
  <c r="H1692" i="28"/>
  <c r="H2002" i="28"/>
  <c r="H2202" i="28"/>
  <c r="H2358" i="28"/>
  <c r="H2504" i="28"/>
  <c r="H2605" i="28"/>
  <c r="H2654" i="28"/>
  <c r="H2691" i="28"/>
  <c r="H2722" i="28"/>
  <c r="H2754" i="28"/>
  <c r="H2784" i="28"/>
  <c r="H2816" i="28"/>
  <c r="H2844" i="28"/>
  <c r="H2874" i="28"/>
  <c r="H2902" i="28"/>
  <c r="H2927" i="28"/>
  <c r="H2955" i="28"/>
  <c r="H2982" i="28"/>
  <c r="H3010" i="28"/>
  <c r="H3034" i="28"/>
  <c r="H3056" i="28"/>
  <c r="H3080" i="28"/>
  <c r="H3102" i="28"/>
  <c r="H3124" i="28"/>
  <c r="H3148" i="28"/>
  <c r="H3170" i="28"/>
  <c r="H3193" i="28"/>
  <c r="H3216" i="28"/>
  <c r="H3239" i="28"/>
  <c r="H3261" i="28"/>
  <c r="H3284" i="28"/>
  <c r="H3306" i="28"/>
  <c r="H3325" i="28"/>
  <c r="H3343" i="28"/>
  <c r="H3361" i="28"/>
  <c r="H3379" i="28"/>
  <c r="H3398" i="28"/>
  <c r="H3416" i="28"/>
  <c r="H3434" i="28"/>
  <c r="H3453" i="28"/>
  <c r="H3471" i="28"/>
  <c r="H1745" i="28"/>
  <c r="H2031" i="28"/>
  <c r="H2220" i="28"/>
  <c r="H2375" i="28"/>
  <c r="H2522" i="28"/>
  <c r="H2612" i="28"/>
  <c r="H2657" i="28"/>
  <c r="H2697" i="28"/>
  <c r="H2724" i="28"/>
  <c r="H2755" i="28"/>
  <c r="H2785" i="28"/>
  <c r="H2817" i="28"/>
  <c r="H2845" i="28"/>
  <c r="H2875" i="28"/>
  <c r="H2903" i="28"/>
  <c r="H2929" i="28"/>
  <c r="H2956" i="28"/>
  <c r="H2986" i="28"/>
  <c r="H3011" i="28"/>
  <c r="H3036" i="28"/>
  <c r="H3057" i="28"/>
  <c r="H3081" i="28"/>
  <c r="H3104" i="28"/>
  <c r="H3126" i="28"/>
  <c r="H3149" i="28"/>
  <c r="H3172" i="28"/>
  <c r="H3194" i="28"/>
  <c r="H3217" i="28"/>
  <c r="H3241" i="28"/>
  <c r="H3262" i="28"/>
  <c r="H3286" i="28"/>
  <c r="H3307" i="28"/>
  <c r="H3326" i="28"/>
  <c r="H3344" i="28"/>
  <c r="H3362" i="28"/>
  <c r="H3380" i="28"/>
  <c r="H3399" i="28"/>
  <c r="H3417" i="28"/>
  <c r="H3436" i="28"/>
  <c r="H3454" i="28"/>
  <c r="H3472" i="28"/>
  <c r="H3490" i="28"/>
  <c r="H3508" i="28"/>
  <c r="H3525" i="28"/>
  <c r="H3542" i="28"/>
  <c r="H3559" i="28"/>
  <c r="H3576" i="28"/>
  <c r="H3593" i="28"/>
  <c r="H3610" i="28"/>
  <c r="H3627" i="28"/>
  <c r="H3644" i="28"/>
  <c r="H3661" i="28"/>
  <c r="H3678" i="28"/>
  <c r="H1746" i="28"/>
  <c r="H2032" i="28"/>
  <c r="H2222" i="28"/>
  <c r="H2376" i="28"/>
  <c r="H2523" i="28"/>
  <c r="H2614" i="28"/>
  <c r="H2664" i="28"/>
  <c r="H1791" i="28"/>
  <c r="H2700" i="28"/>
  <c r="H2876" i="28"/>
  <c r="H3015" i="28"/>
  <c r="H3130" i="28"/>
  <c r="H3199" i="28"/>
  <c r="H3266" i="28"/>
  <c r="H3314" i="28"/>
  <c r="H3356" i="28"/>
  <c r="H3400" i="28"/>
  <c r="H3437" i="28"/>
  <c r="H3473" i="28"/>
  <c r="H3502" i="28"/>
  <c r="H3533" i="28"/>
  <c r="H3562" i="28"/>
  <c r="H3589" i="28"/>
  <c r="H3617" i="28"/>
  <c r="H3645" i="28"/>
  <c r="H3672" i="28"/>
  <c r="H3696" i="28"/>
  <c r="H3718" i="28"/>
  <c r="H3741" i="28"/>
  <c r="H3764" i="28"/>
  <c r="H3786" i="28"/>
  <c r="H3810" i="28"/>
  <c r="H3832" i="28"/>
  <c r="H3854" i="28"/>
  <c r="H3878" i="28"/>
  <c r="H3898" i="28"/>
  <c r="H3918" i="28"/>
  <c r="H3940" i="28"/>
  <c r="H3962" i="28"/>
  <c r="H3982" i="28"/>
  <c r="H4003" i="28"/>
  <c r="H4023" i="28"/>
  <c r="H4045" i="28"/>
  <c r="H4067" i="28"/>
  <c r="H4087" i="28"/>
  <c r="H4107" i="28"/>
  <c r="H4128" i="28"/>
  <c r="H4148" i="28"/>
  <c r="H4167" i="28"/>
  <c r="H4186" i="28"/>
  <c r="H4205" i="28"/>
  <c r="H4225" i="28"/>
  <c r="H4243" i="28"/>
  <c r="H4261" i="28"/>
  <c r="H4279" i="28"/>
  <c r="H4298" i="28"/>
  <c r="H4316" i="28"/>
  <c r="H4334" i="28"/>
  <c r="H4353" i="28"/>
  <c r="H4371" i="28"/>
  <c r="H4389" i="28"/>
  <c r="H4407" i="28"/>
  <c r="H4425" i="28"/>
  <c r="H4443" i="28"/>
  <c r="H4461" i="28"/>
  <c r="H4479" i="28"/>
  <c r="H4496" i="28"/>
  <c r="H4513" i="28"/>
  <c r="H4530" i="28"/>
  <c r="H4547" i="28"/>
  <c r="H4565" i="28"/>
  <c r="H4582" i="28"/>
  <c r="H4599" i="28"/>
  <c r="H4616" i="28"/>
  <c r="H4633" i="28"/>
  <c r="H4650" i="28"/>
  <c r="H4667" i="28"/>
  <c r="H4684" i="28"/>
  <c r="H4701" i="28"/>
  <c r="H4718" i="28"/>
  <c r="H4735" i="28"/>
  <c r="H4752" i="28"/>
  <c r="H4769" i="28"/>
  <c r="H4786" i="28"/>
  <c r="H4803" i="28"/>
  <c r="H4821" i="28"/>
  <c r="H4838" i="28"/>
  <c r="H4855" i="28"/>
  <c r="H4872" i="28"/>
  <c r="H4889" i="28"/>
  <c r="H4906" i="28"/>
  <c r="H4923" i="28"/>
  <c r="H4940" i="28"/>
  <c r="H1792" i="28"/>
  <c r="H2726" i="28"/>
  <c r="H2878" i="28"/>
  <c r="H3016" i="28"/>
  <c r="H3131" i="28"/>
  <c r="H3207" i="28"/>
  <c r="H3267" i="28"/>
  <c r="H3318" i="28"/>
  <c r="H3357" i="28"/>
  <c r="H3402" i="28"/>
  <c r="H3438" i="28"/>
  <c r="H3474" i="28"/>
  <c r="H3507" i="28"/>
  <c r="H3536" i="28"/>
  <c r="H3564" i="28"/>
  <c r="H3592" i="28"/>
  <c r="H3619" i="28"/>
  <c r="H3646" i="28"/>
  <c r="H3673" i="28"/>
  <c r="H3697" i="28"/>
  <c r="H3719" i="28"/>
  <c r="H3742" i="28"/>
  <c r="H3765" i="28"/>
  <c r="H3787" i="28"/>
  <c r="H3811" i="28"/>
  <c r="H3833" i="28"/>
  <c r="H3856" i="28"/>
  <c r="H3879" i="28"/>
  <c r="H3899" i="28"/>
  <c r="H3920" i="28"/>
  <c r="H3941" i="28"/>
  <c r="H3963" i="28"/>
  <c r="H3984" i="28"/>
  <c r="H4004" i="28"/>
  <c r="H4025" i="28"/>
  <c r="H4048" i="28"/>
  <c r="H4068" i="28"/>
  <c r="H4088" i="28"/>
  <c r="H4108" i="28"/>
  <c r="H4129" i="28"/>
  <c r="H4149" i="28"/>
  <c r="H4168" i="28"/>
  <c r="H4187" i="28"/>
  <c r="H4206" i="28"/>
  <c r="H4226" i="28"/>
  <c r="H4244" i="28"/>
  <c r="H4262" i="28"/>
  <c r="H4281" i="28"/>
  <c r="H2063" i="28"/>
  <c r="H2731" i="28"/>
  <c r="H2879" i="28"/>
  <c r="H3037" i="28"/>
  <c r="H3138" i="28"/>
  <c r="H3210" i="28"/>
  <c r="H3272" i="28"/>
  <c r="H3320" i="28"/>
  <c r="H3363" i="28"/>
  <c r="H3403" i="28"/>
  <c r="H3439" i="28"/>
  <c r="H3475" i="28"/>
  <c r="H3509" i="28"/>
  <c r="H3537" i="28"/>
  <c r="H3565" i="28"/>
  <c r="H3594" i="28"/>
  <c r="H3621" i="28"/>
  <c r="H3648" i="28"/>
  <c r="H3674" i="28"/>
  <c r="H3698" i="28"/>
  <c r="H3721" i="28"/>
  <c r="H3745" i="28"/>
  <c r="H3766" i="28"/>
  <c r="H3789" i="28"/>
  <c r="H3813" i="28"/>
  <c r="H3834" i="28"/>
  <c r="H3858" i="28"/>
  <c r="H3880" i="28"/>
  <c r="H3900" i="28"/>
  <c r="H3921" i="28"/>
  <c r="H3943" i="28"/>
  <c r="H3964" i="28"/>
  <c r="H3985" i="28"/>
  <c r="H4005" i="28"/>
  <c r="H4026" i="28"/>
  <c r="H4049" i="28"/>
  <c r="H4069" i="28"/>
  <c r="H4089" i="28"/>
  <c r="H4110" i="28"/>
  <c r="H4131" i="28"/>
  <c r="H4150" i="28"/>
  <c r="H4169" i="28"/>
  <c r="H4188" i="28"/>
  <c r="H4208" i="28"/>
  <c r="H4227" i="28"/>
  <c r="H4245" i="28"/>
  <c r="H4264" i="28"/>
  <c r="H4282" i="28"/>
  <c r="H4300" i="28"/>
  <c r="H4318" i="28"/>
  <c r="H4337" i="28"/>
  <c r="H4355" i="28"/>
  <c r="H4373" i="28"/>
  <c r="H4391" i="28"/>
  <c r="H2064" i="28"/>
  <c r="H2732" i="28"/>
  <c r="H2904" i="28"/>
  <c r="H3038" i="28"/>
  <c r="H3142" i="28"/>
  <c r="H3219" i="28"/>
  <c r="H3275" i="28"/>
  <c r="H3321" i="28"/>
  <c r="H3364" i="28"/>
  <c r="H3405" i="28"/>
  <c r="H3441" i="28"/>
  <c r="H3478" i="28"/>
  <c r="H3510" i="28"/>
  <c r="H3541" i="28"/>
  <c r="H3568" i="28"/>
  <c r="H3595" i="28"/>
  <c r="H3622" i="28"/>
  <c r="H3650" i="28"/>
  <c r="H3676" i="28"/>
  <c r="H3699" i="28"/>
  <c r="H3723" i="28"/>
  <c r="H3746" i="28"/>
  <c r="H3767" i="28"/>
  <c r="H3792" i="28"/>
  <c r="H3814" i="28"/>
  <c r="H3835" i="28"/>
  <c r="H3860" i="28"/>
  <c r="H3881" i="28"/>
  <c r="H3901" i="28"/>
  <c r="H3923" i="28"/>
  <c r="H3945" i="28"/>
  <c r="H3965" i="28"/>
  <c r="H3986" i="28"/>
  <c r="H4006" i="28"/>
  <c r="H4028" i="28"/>
  <c r="H4050" i="28"/>
  <c r="H4070" i="28"/>
  <c r="H4090" i="28"/>
  <c r="H4112" i="28"/>
  <c r="H4132" i="28"/>
  <c r="H4151" i="28"/>
  <c r="H4170" i="28"/>
  <c r="H4189" i="28"/>
  <c r="H4209" i="28"/>
  <c r="H4228" i="28"/>
  <c r="H4247" i="28"/>
  <c r="H4265" i="28"/>
  <c r="H4283" i="28"/>
  <c r="H2240" i="28"/>
  <c r="H2756" i="28"/>
  <c r="H2905" i="28"/>
  <c r="H3039" i="28"/>
  <c r="H3151" i="28"/>
  <c r="H3220" i="28"/>
  <c r="H3277" i="28"/>
  <c r="H3327" i="28"/>
  <c r="H3366" i="28"/>
  <c r="H3406" i="28"/>
  <c r="H3442" i="28"/>
  <c r="H3479" i="28"/>
  <c r="H3511" i="28"/>
  <c r="H3543" i="28"/>
  <c r="H3570" i="28"/>
  <c r="H3596" i="28"/>
  <c r="H3623" i="28"/>
  <c r="H3651" i="28"/>
  <c r="H3677" i="28"/>
  <c r="H3701" i="28"/>
  <c r="H3724" i="28"/>
  <c r="H3747" i="28"/>
  <c r="H3769" i="28"/>
  <c r="H3793" i="28"/>
  <c r="H3815" i="28"/>
  <c r="H3837" i="28"/>
  <c r="H3861" i="28"/>
  <c r="H3882" i="28"/>
  <c r="H3902" i="28"/>
  <c r="H3924" i="28"/>
  <c r="H3946" i="28"/>
  <c r="H3966" i="28"/>
  <c r="H3987" i="28"/>
  <c r="H4008" i="28"/>
  <c r="H4030" i="28"/>
  <c r="H4051" i="28"/>
  <c r="H4071" i="28"/>
  <c r="H4091" i="28"/>
  <c r="H4114" i="28"/>
  <c r="H4133" i="28"/>
  <c r="H4152" i="28"/>
  <c r="H4171" i="28"/>
  <c r="H4190" i="28"/>
  <c r="H4210" i="28"/>
  <c r="H4230" i="28"/>
  <c r="H4248" i="28"/>
  <c r="H4266" i="28"/>
  <c r="H2241" i="28"/>
  <c r="H2759" i="28"/>
  <c r="H2908" i="28"/>
  <c r="H3058" i="28"/>
  <c r="H3152" i="28"/>
  <c r="H3222" i="28"/>
  <c r="H3278" i="28"/>
  <c r="H3328" i="28"/>
  <c r="H3370" i="28"/>
  <c r="H3408" i="28"/>
  <c r="H3444" i="28"/>
  <c r="H3481" i="28"/>
  <c r="H3513" i="28"/>
  <c r="H3544" i="28"/>
  <c r="H3571" i="28"/>
  <c r="H3598" i="28"/>
  <c r="H3626" i="28"/>
  <c r="H3653" i="28"/>
  <c r="H3680" i="28"/>
  <c r="H3702" i="28"/>
  <c r="H3725" i="28"/>
  <c r="H3748" i="28"/>
  <c r="H3770" i="28"/>
  <c r="H3794" i="28"/>
  <c r="H3816" i="28"/>
  <c r="H3838" i="28"/>
  <c r="H3862" i="28"/>
  <c r="H3883" i="28"/>
  <c r="H3904" i="28"/>
  <c r="H3926" i="28"/>
  <c r="H3947" i="28"/>
  <c r="H3968" i="28"/>
  <c r="H3988" i="28"/>
  <c r="H4009" i="28"/>
  <c r="H4032" i="28"/>
  <c r="H4052" i="28"/>
  <c r="H4072" i="28"/>
  <c r="H4093" i="28"/>
  <c r="H4115" i="28"/>
  <c r="H4134" i="28"/>
  <c r="H4153" i="28"/>
  <c r="H4172" i="28"/>
  <c r="H4192" i="28"/>
  <c r="H4211" i="28"/>
  <c r="H4231" i="28"/>
  <c r="H4249" i="28"/>
  <c r="H2394" i="28"/>
  <c r="H2760" i="28"/>
  <c r="H2930" i="28"/>
  <c r="H3062" i="28"/>
  <c r="H3153" i="28"/>
  <c r="H3228" i="28"/>
  <c r="H3288" i="28"/>
  <c r="H3329" i="28"/>
  <c r="H3372" i="28"/>
  <c r="H3410" i="28"/>
  <c r="H3447" i="28"/>
  <c r="H3483" i="28"/>
  <c r="H3514" i="28"/>
  <c r="H3545" i="28"/>
  <c r="H3572" i="28"/>
  <c r="H3600" i="28"/>
  <c r="H3628" i="28"/>
  <c r="H3655" i="28"/>
  <c r="H3681" i="28"/>
  <c r="H3704" i="28"/>
  <c r="H3728" i="28"/>
  <c r="H3749" i="28"/>
  <c r="H3772" i="28"/>
  <c r="H3796" i="28"/>
  <c r="H3817" i="28"/>
  <c r="H3841" i="28"/>
  <c r="H3864" i="28"/>
  <c r="H3884" i="28"/>
  <c r="H3906" i="28"/>
  <c r="H3928" i="28"/>
  <c r="H3948" i="28"/>
  <c r="H3969" i="28"/>
  <c r="H3989" i="28"/>
  <c r="H4011" i="28"/>
  <c r="H4033" i="28"/>
  <c r="H4053" i="28"/>
  <c r="H4073" i="28"/>
  <c r="H4094" i="28"/>
  <c r="H4116" i="28"/>
  <c r="H4135" i="28"/>
  <c r="H4154" i="28"/>
  <c r="H4173" i="28"/>
  <c r="H4193" i="28"/>
  <c r="H4213" i="28"/>
  <c r="H4232" i="28"/>
  <c r="H4250" i="28"/>
  <c r="H4268" i="28"/>
  <c r="H4286" i="28"/>
  <c r="H4305" i="28"/>
  <c r="H4323" i="28"/>
  <c r="H4341" i="28"/>
  <c r="H4359" i="28"/>
  <c r="H4377" i="28"/>
  <c r="H4395" i="28"/>
  <c r="H4413" i="28"/>
  <c r="H4432" i="28"/>
  <c r="H4450" i="28"/>
  <c r="H4469" i="28"/>
  <c r="H4486" i="28"/>
  <c r="H4503" i="28"/>
  <c r="H4520" i="28"/>
  <c r="H4537" i="28"/>
  <c r="H4554" i="28"/>
  <c r="H4571" i="28"/>
  <c r="H4588" i="28"/>
  <c r="H4605" i="28"/>
  <c r="H4622" i="28"/>
  <c r="H4639" i="28"/>
  <c r="H4656" i="28"/>
  <c r="H4673" i="28"/>
  <c r="H4690" i="28"/>
  <c r="H4707" i="28"/>
  <c r="H4725" i="28"/>
  <c r="H4742" i="28"/>
  <c r="H4759" i="28"/>
  <c r="H4776" i="28"/>
  <c r="H4793" i="28"/>
  <c r="H4810" i="28"/>
  <c r="H2395" i="28"/>
  <c r="H2788" i="28"/>
  <c r="H2935" i="28"/>
  <c r="H3063" i="28"/>
  <c r="H3160" i="28"/>
  <c r="H3233" i="28"/>
  <c r="H3289" i="28"/>
  <c r="H3334" i="28"/>
  <c r="H3374" i="28"/>
  <c r="H3411" i="28"/>
  <c r="H3448" i="28"/>
  <c r="H3484" i="28"/>
  <c r="H3516" i="28"/>
  <c r="H3547" i="28"/>
  <c r="H3575" i="28"/>
  <c r="H3602" i="28"/>
  <c r="H3629" i="28"/>
  <c r="H3656" i="28"/>
  <c r="H3682" i="28"/>
  <c r="H3706" i="28"/>
  <c r="H3729" i="28"/>
  <c r="H3750" i="28"/>
  <c r="H3774" i="28"/>
  <c r="H3797" i="28"/>
  <c r="H3818" i="28"/>
  <c r="H3843" i="28"/>
  <c r="H3865" i="28"/>
  <c r="H3885" i="28"/>
  <c r="H3907" i="28"/>
  <c r="H3929" i="28"/>
  <c r="H3949" i="28"/>
  <c r="H3970" i="28"/>
  <c r="H3991" i="28"/>
  <c r="H4013" i="28"/>
  <c r="H4034" i="28"/>
  <c r="H4054" i="28"/>
  <c r="H4074" i="28"/>
  <c r="H4097" i="28"/>
  <c r="H4117" i="28"/>
  <c r="H4136" i="28"/>
  <c r="H4155" i="28"/>
  <c r="H4174" i="28"/>
  <c r="H4194" i="28"/>
  <c r="H4214" i="28"/>
  <c r="H4233" i="28"/>
  <c r="H4251" i="28"/>
  <c r="H4269" i="28"/>
  <c r="H2540" i="28"/>
  <c r="H2790" i="28"/>
  <c r="H2936" i="28"/>
  <c r="H3083" i="28"/>
  <c r="H3165" i="28"/>
  <c r="H3242" i="28"/>
  <c r="H3290" i="28"/>
  <c r="H3336" i="28"/>
  <c r="H3375" i="28"/>
  <c r="H3419" i="28"/>
  <c r="H3455" i="28"/>
  <c r="H3489" i="28"/>
  <c r="H3518" i="28"/>
  <c r="H3548" i="28"/>
  <c r="H3577" i="28"/>
  <c r="H3604" i="28"/>
  <c r="H3630" i="28"/>
  <c r="H3657" i="28"/>
  <c r="H3684" i="28"/>
  <c r="H3707" i="28"/>
  <c r="H3730" i="28"/>
  <c r="H3752" i="28"/>
  <c r="H3776" i="28"/>
  <c r="H3798" i="28"/>
  <c r="H3820" i="28"/>
  <c r="H3844" i="28"/>
  <c r="H3866" i="28"/>
  <c r="H3886" i="28"/>
  <c r="H3909" i="28"/>
  <c r="H3930" i="28"/>
  <c r="H3950" i="28"/>
  <c r="H3971" i="28"/>
  <c r="H3992" i="28"/>
  <c r="H4014" i="28"/>
  <c r="H4035" i="28"/>
  <c r="H4055" i="28"/>
  <c r="H4076" i="28"/>
  <c r="H4099" i="28"/>
  <c r="H4118" i="28"/>
  <c r="H4137" i="28"/>
  <c r="H4156" i="28"/>
  <c r="H4176" i="28"/>
  <c r="H4196" i="28"/>
  <c r="H4216" i="28"/>
  <c r="H4234" i="28"/>
  <c r="H4252" i="28"/>
  <c r="H4270" i="28"/>
  <c r="H4289" i="28"/>
  <c r="H4307" i="28"/>
  <c r="H4325" i="28"/>
  <c r="H4343" i="28"/>
  <c r="H4361" i="28"/>
  <c r="H4379" i="28"/>
  <c r="H4397" i="28"/>
  <c r="H4416" i="28"/>
  <c r="H4435" i="28"/>
  <c r="H4453" i="28"/>
  <c r="H4471" i="28"/>
  <c r="H4488" i="28"/>
  <c r="H4505" i="28"/>
  <c r="H4522" i="28"/>
  <c r="H4539" i="28"/>
  <c r="H4556" i="28"/>
  <c r="H4573" i="28"/>
  <c r="H4590" i="28"/>
  <c r="H4607" i="28"/>
  <c r="H4624" i="28"/>
  <c r="H4641" i="28"/>
  <c r="H4658" i="28"/>
  <c r="H4675" i="28"/>
  <c r="H4693" i="28"/>
  <c r="H4710" i="28"/>
  <c r="H4727" i="28"/>
  <c r="H4744" i="28"/>
  <c r="H4761" i="28"/>
  <c r="H4778" i="28"/>
  <c r="H4795" i="28"/>
  <c r="H4812" i="28"/>
  <c r="H4829" i="28"/>
  <c r="H4846" i="28"/>
  <c r="H4863" i="28"/>
  <c r="H2541" i="28"/>
  <c r="H2791" i="28"/>
  <c r="H2959" i="28"/>
  <c r="H3084" i="28"/>
  <c r="H3174" i="28"/>
  <c r="H3243" i="28"/>
  <c r="H3294" i="28"/>
  <c r="H3338" i="28"/>
  <c r="H3382" i="28"/>
  <c r="H3420" i="28"/>
  <c r="H3456" i="28"/>
  <c r="H3491" i="28"/>
  <c r="H3520" i="28"/>
  <c r="H3550" i="28"/>
  <c r="H3578" i="28"/>
  <c r="H3605" i="28"/>
  <c r="H3633" i="28"/>
  <c r="H3660" i="28"/>
  <c r="H3685" i="28"/>
  <c r="H3708" i="28"/>
  <c r="H3731" i="28"/>
  <c r="H3753" i="28"/>
  <c r="H3777" i="28"/>
  <c r="H3799" i="28"/>
  <c r="H3821" i="28"/>
  <c r="H3845" i="28"/>
  <c r="H3867" i="28"/>
  <c r="H3889" i="28"/>
  <c r="H3911" i="28"/>
  <c r="H3931" i="28"/>
  <c r="H3952" i="28"/>
  <c r="H3972" i="28"/>
  <c r="H3994" i="28"/>
  <c r="H4016" i="28"/>
  <c r="H4036" i="28"/>
  <c r="H4056" i="28"/>
  <c r="H4077" i="28"/>
  <c r="H4100" i="28"/>
  <c r="H4119" i="28"/>
  <c r="H4138" i="28"/>
  <c r="H4157" i="28"/>
  <c r="H4177" i="28"/>
  <c r="H4197" i="28"/>
  <c r="H4217" i="28"/>
  <c r="H4235" i="28"/>
  <c r="H4253" i="28"/>
  <c r="H4272" i="28"/>
  <c r="H4290" i="28"/>
  <c r="H4308" i="28"/>
  <c r="H4326" i="28"/>
  <c r="H4344" i="28"/>
  <c r="H4362" i="28"/>
  <c r="H4380" i="28"/>
  <c r="H4398" i="28"/>
  <c r="H4418" i="28"/>
  <c r="H4436" i="28"/>
  <c r="H4454" i="28"/>
  <c r="H4472" i="28"/>
  <c r="H4489" i="28"/>
  <c r="H4506" i="28"/>
  <c r="H4523" i="28"/>
  <c r="H4540" i="28"/>
  <c r="H4557" i="28"/>
  <c r="H4574" i="28"/>
  <c r="H4591" i="28"/>
  <c r="H4608" i="28"/>
  <c r="H4625" i="28"/>
  <c r="H4642" i="28"/>
  <c r="H4659" i="28"/>
  <c r="H4677" i="28"/>
  <c r="H4694" i="28"/>
  <c r="H4711" i="28"/>
  <c r="H4728" i="28"/>
  <c r="H4745" i="28"/>
  <c r="H4762" i="28"/>
  <c r="H4779" i="28"/>
  <c r="H4796" i="28"/>
  <c r="H4813" i="28"/>
  <c r="H4830" i="28"/>
  <c r="H4847" i="28"/>
  <c r="H4864" i="28"/>
  <c r="H4881" i="28"/>
  <c r="H4898" i="28"/>
  <c r="H4915" i="28"/>
  <c r="H4933" i="28"/>
  <c r="H2619" i="28"/>
  <c r="H2818" i="28"/>
  <c r="H2960" i="28"/>
  <c r="H3085" i="28"/>
  <c r="H3175" i="28"/>
  <c r="H3244" i="28"/>
  <c r="H3296" i="28"/>
  <c r="H3339" i="28"/>
  <c r="H3383" i="28"/>
  <c r="H3421" i="28"/>
  <c r="H3457" i="28"/>
  <c r="H3492" i="28"/>
  <c r="H3524" i="28"/>
  <c r="H3553" i="28"/>
  <c r="H3579" i="28"/>
  <c r="H3606" i="28"/>
  <c r="H3634" i="28"/>
  <c r="H3662" i="28"/>
  <c r="H3687" i="28"/>
  <c r="H3710" i="28"/>
  <c r="H3732" i="28"/>
  <c r="H3755" i="28"/>
  <c r="H3779" i="28"/>
  <c r="H3800" i="28"/>
  <c r="H3824" i="28"/>
  <c r="H3847" i="28"/>
  <c r="H3868" i="28"/>
  <c r="H3890" i="28"/>
  <c r="H3912" i="28"/>
  <c r="H3932" i="28"/>
  <c r="H3953" i="28"/>
  <c r="H3974" i="28"/>
  <c r="H3996" i="28"/>
  <c r="H4017" i="28"/>
  <c r="H4037" i="28"/>
  <c r="H4057" i="28"/>
  <c r="H4080" i="28"/>
  <c r="H4101" i="28"/>
  <c r="H4120" i="28"/>
  <c r="H4139" i="28"/>
  <c r="H4158" i="28"/>
  <c r="H4179" i="28"/>
  <c r="H4199" i="28"/>
  <c r="H4218" i="28"/>
  <c r="H4236" i="28"/>
  <c r="H4254" i="28"/>
  <c r="H4273" i="28"/>
  <c r="H4291" i="28"/>
  <c r="H2620" i="28"/>
  <c r="H2819" i="28"/>
  <c r="H2961" i="28"/>
  <c r="H3105" i="28"/>
  <c r="H3176" i="28"/>
  <c r="H3249" i="28"/>
  <c r="H3300" i="28"/>
  <c r="H3345" i="28"/>
  <c r="H3385" i="28"/>
  <c r="H3423" i="28"/>
  <c r="H3459" i="28"/>
  <c r="H3494" i="28"/>
  <c r="H3526" i="28"/>
  <c r="H3554" i="28"/>
  <c r="H3581" i="28"/>
  <c r="H3609" i="28"/>
  <c r="H3636" i="28"/>
  <c r="H3664" i="28"/>
  <c r="H3689" i="28"/>
  <c r="H3712" i="28"/>
  <c r="H3733" i="28"/>
  <c r="H3757" i="28"/>
  <c r="H3780" i="28"/>
  <c r="H3801" i="28"/>
  <c r="H3826" i="28"/>
  <c r="H3848" i="28"/>
  <c r="H3869" i="28"/>
  <c r="H3892" i="28"/>
  <c r="H3913" i="28"/>
  <c r="H3933" i="28"/>
  <c r="H3954" i="28"/>
  <c r="H3975" i="28"/>
  <c r="H3997" i="28"/>
  <c r="H4018" i="28"/>
  <c r="H4038" i="28"/>
  <c r="H4059" i="28"/>
  <c r="H4082" i="28"/>
  <c r="H4102" i="28"/>
  <c r="H4121" i="28"/>
  <c r="H4140" i="28"/>
  <c r="H4160" i="28"/>
  <c r="H4180" i="28"/>
  <c r="H4200" i="28"/>
  <c r="H4219" i="28"/>
  <c r="H4237" i="28"/>
  <c r="H4256" i="28"/>
  <c r="H4274" i="28"/>
  <c r="H2665" i="28"/>
  <c r="H2823" i="28"/>
  <c r="H2987" i="28"/>
  <c r="H3106" i="28"/>
  <c r="H3183" i="28"/>
  <c r="H3251" i="28"/>
  <c r="H3302" i="28"/>
  <c r="H3346" i="28"/>
  <c r="H3388" i="28"/>
  <c r="H3424" i="28"/>
  <c r="H3460" i="28"/>
  <c r="H3496" i="28"/>
  <c r="H3527" i="28"/>
  <c r="H3555" i="28"/>
  <c r="H3582" i="28"/>
  <c r="H3611" i="28"/>
  <c r="H3638" i="28"/>
  <c r="H3665" i="28"/>
  <c r="H3690" i="28"/>
  <c r="H3713" i="28"/>
  <c r="H3735" i="28"/>
  <c r="H3758" i="28"/>
  <c r="H3781" i="28"/>
  <c r="H3803" i="28"/>
  <c r="H3827" i="28"/>
  <c r="H3849" i="28"/>
  <c r="H3872" i="28"/>
  <c r="H3894" i="28"/>
  <c r="H3914" i="28"/>
  <c r="H3934" i="28"/>
  <c r="H3955" i="28"/>
  <c r="H3977" i="28"/>
  <c r="H3998" i="28"/>
  <c r="H4019" i="28"/>
  <c r="H4039" i="28"/>
  <c r="H4060" i="28"/>
  <c r="H4083" i="28"/>
  <c r="H4103" i="28"/>
  <c r="H4122" i="28"/>
  <c r="H4141" i="28"/>
  <c r="H4162" i="28"/>
  <c r="H4182" i="28"/>
  <c r="H4201" i="28"/>
  <c r="H4220" i="28"/>
  <c r="H4238" i="28"/>
  <c r="H4257" i="28"/>
  <c r="H4275" i="28"/>
  <c r="H2666" i="28"/>
  <c r="H2850" i="28"/>
  <c r="H2988" i="28"/>
  <c r="H3107" i="28"/>
  <c r="H3187" i="28"/>
  <c r="H3255" i="28"/>
  <c r="H3309" i="28"/>
  <c r="H3347" i="28"/>
  <c r="H3390" i="28"/>
  <c r="H3426" i="28"/>
  <c r="H3463" i="28"/>
  <c r="H3497" i="28"/>
  <c r="H3528" i="28"/>
  <c r="H3558" i="28"/>
  <c r="H3585" i="28"/>
  <c r="H3612" i="28"/>
  <c r="H3639" i="28"/>
  <c r="H3667" i="28"/>
  <c r="H3691" i="28"/>
  <c r="H3714" i="28"/>
  <c r="H3736" i="28"/>
  <c r="H3760" i="28"/>
  <c r="H3782" i="28"/>
  <c r="H3804" i="28"/>
  <c r="H3828" i="28"/>
  <c r="H3850" i="28"/>
  <c r="H3873" i="28"/>
  <c r="H3895" i="28"/>
  <c r="H3915" i="28"/>
  <c r="H3936" i="28"/>
  <c r="H3957" i="28"/>
  <c r="H3979" i="28"/>
  <c r="H4000" i="28"/>
  <c r="H4020" i="28"/>
  <c r="H4040" i="28"/>
  <c r="H4062" i="28"/>
  <c r="H4084" i="28"/>
  <c r="H4104" i="28"/>
  <c r="H4123" i="28"/>
  <c r="H4142" i="28"/>
  <c r="H4163" i="28"/>
  <c r="H4183" i="28"/>
  <c r="H4202" i="28"/>
  <c r="H4221" i="28"/>
  <c r="H4240" i="28"/>
  <c r="H4258" i="28"/>
  <c r="H4276" i="28"/>
  <c r="H4294" i="28"/>
  <c r="H4312" i="28"/>
  <c r="H4330" i="28"/>
  <c r="H4349" i="28"/>
  <c r="H4368" i="28"/>
  <c r="H4386" i="28"/>
  <c r="H2698" i="28"/>
  <c r="H2851" i="28"/>
  <c r="H2989" i="28"/>
  <c r="H3119" i="28"/>
  <c r="H3195" i="28"/>
  <c r="H3256" i="28"/>
  <c r="H3310" i="28"/>
  <c r="H3352" i="28"/>
  <c r="H3392" i="28"/>
  <c r="H3428" i="28"/>
  <c r="H3465" i="28"/>
  <c r="H3499" i="28"/>
  <c r="H3530" i="28"/>
  <c r="H3560" i="28"/>
  <c r="H3587" i="28"/>
  <c r="H3613" i="28"/>
  <c r="H3640" i="28"/>
  <c r="H3668" i="28"/>
  <c r="H3693" i="28"/>
  <c r="H3715" i="28"/>
  <c r="H3738" i="28"/>
  <c r="H3762" i="28"/>
  <c r="H3783" i="28"/>
  <c r="H3806" i="28"/>
  <c r="H3830" i="28"/>
  <c r="H3851" i="28"/>
  <c r="H3875" i="28"/>
  <c r="H3896" i="28"/>
  <c r="H3916" i="28"/>
  <c r="H3937" i="28"/>
  <c r="H3958" i="28"/>
  <c r="H3980" i="28"/>
  <c r="H4001" i="28"/>
  <c r="H4021" i="28"/>
  <c r="H4042" i="28"/>
  <c r="H4065" i="28"/>
  <c r="H4085" i="28"/>
  <c r="H4105" i="28"/>
  <c r="H4124" i="28"/>
  <c r="H4145" i="28"/>
  <c r="H4165" i="28"/>
  <c r="H4184" i="28"/>
  <c r="H4203" i="28"/>
  <c r="H4222" i="28"/>
  <c r="H4241" i="28"/>
  <c r="H4259" i="28"/>
  <c r="H4277" i="28"/>
  <c r="H4295" i="28"/>
  <c r="H4313" i="28"/>
  <c r="H4332" i="28"/>
  <c r="H4350" i="28"/>
  <c r="H4369" i="28"/>
  <c r="H4387" i="28"/>
  <c r="H4405" i="28"/>
  <c r="H4423" i="28"/>
  <c r="H4441" i="28"/>
  <c r="H4459" i="28"/>
  <c r="H4477" i="28"/>
  <c r="H4494" i="28"/>
  <c r="H4511" i="28"/>
  <c r="H4528" i="28"/>
  <c r="H4545" i="28"/>
  <c r="H4562" i="28"/>
  <c r="H4579" i="28"/>
  <c r="H4597" i="28"/>
  <c r="H4614" i="28"/>
  <c r="H4631" i="28"/>
  <c r="H4648" i="28"/>
  <c r="H4665" i="28"/>
  <c r="H4682" i="28"/>
  <c r="H4699" i="28"/>
  <c r="H4716" i="28"/>
  <c r="H4733" i="28"/>
  <c r="H2699" i="28"/>
  <c r="H3643" i="28"/>
  <c r="H4002" i="28"/>
  <c r="H4284" i="28"/>
  <c r="H4320" i="28"/>
  <c r="H4352" i="28"/>
  <c r="H4384" i="28"/>
  <c r="H4411" i="28"/>
  <c r="H4439" i="28"/>
  <c r="H4465" i="28"/>
  <c r="H4491" i="28"/>
  <c r="H4515" i="28"/>
  <c r="H4541" i="28"/>
  <c r="H4566" i="28"/>
  <c r="H4589" i="28"/>
  <c r="H4615" i="28"/>
  <c r="H4638" i="28"/>
  <c r="H4664" i="28"/>
  <c r="H4688" i="28"/>
  <c r="H4714" i="28"/>
  <c r="H4738" i="28"/>
  <c r="H4763" i="28"/>
  <c r="H4784" i="28"/>
  <c r="H4807" i="28"/>
  <c r="H4828" i="28"/>
  <c r="H4850" i="28"/>
  <c r="H4871" i="28"/>
  <c r="H4891" i="28"/>
  <c r="H4910" i="28"/>
  <c r="H4929" i="28"/>
  <c r="H4949" i="28"/>
  <c r="H4966" i="28"/>
  <c r="H4983" i="28"/>
  <c r="H4999" i="28"/>
  <c r="H5015" i="28"/>
  <c r="H5031" i="28"/>
  <c r="H5047" i="28"/>
  <c r="H5063" i="28"/>
  <c r="H5079" i="28"/>
  <c r="H5095" i="28"/>
  <c r="H5111" i="28"/>
  <c r="H5127" i="28"/>
  <c r="H5143" i="28"/>
  <c r="H5159" i="28"/>
  <c r="H5175" i="28"/>
  <c r="H5191" i="28"/>
  <c r="H5207" i="28"/>
  <c r="H5223" i="28"/>
  <c r="H5239" i="28"/>
  <c r="H5255" i="28"/>
  <c r="H5271" i="28"/>
  <c r="H5287" i="28"/>
  <c r="H5303" i="28"/>
  <c r="H5319" i="28"/>
  <c r="H5335" i="28"/>
  <c r="H5351" i="28"/>
  <c r="H5367" i="28"/>
  <c r="H5383" i="28"/>
  <c r="H5399" i="28"/>
  <c r="H5415" i="28"/>
  <c r="H5431" i="28"/>
  <c r="H5447" i="28"/>
  <c r="H5463" i="28"/>
  <c r="H5479" i="28"/>
  <c r="H5495" i="28"/>
  <c r="H5511" i="28"/>
  <c r="H5527" i="28"/>
  <c r="H5543" i="28"/>
  <c r="H5559" i="28"/>
  <c r="H5575" i="28"/>
  <c r="H5591" i="28"/>
  <c r="H5607" i="28"/>
  <c r="H5623" i="28"/>
  <c r="H5639" i="28"/>
  <c r="H5655" i="28"/>
  <c r="H5671" i="28"/>
  <c r="H5687" i="28"/>
  <c r="H5703" i="28"/>
  <c r="H5719" i="28"/>
  <c r="H5735" i="28"/>
  <c r="H5751" i="28"/>
  <c r="H2852" i="28"/>
  <c r="H3670" i="28"/>
  <c r="H3012" i="28"/>
  <c r="H3694" i="28"/>
  <c r="H4043" i="28"/>
  <c r="H4288" i="28"/>
  <c r="H4322" i="28"/>
  <c r="H4356" i="28"/>
  <c r="H4388" i="28"/>
  <c r="H4414" i="28"/>
  <c r="H4442" i="28"/>
  <c r="H4467" i="28"/>
  <c r="H4493" i="28"/>
  <c r="H4518" i="28"/>
  <c r="H4543" i="28"/>
  <c r="H4568" i="28"/>
  <c r="H4593" i="28"/>
  <c r="H4618" i="28"/>
  <c r="H4643" i="28"/>
  <c r="H4668" i="28"/>
  <c r="H4691" i="28"/>
  <c r="H4717" i="28"/>
  <c r="H4741" i="28"/>
  <c r="H4765" i="28"/>
  <c r="H4787" i="28"/>
  <c r="H4809" i="28"/>
  <c r="H4832" i="28"/>
  <c r="H4853" i="28"/>
  <c r="H4874" i="28"/>
  <c r="H4893" i="28"/>
  <c r="H4912" i="28"/>
  <c r="H4931" i="28"/>
  <c r="H4951" i="28"/>
  <c r="H4968" i="28"/>
  <c r="H4985" i="28"/>
  <c r="H5001" i="28"/>
  <c r="H5017" i="28"/>
  <c r="H3127" i="28"/>
  <c r="H3716" i="28"/>
  <c r="H4066" i="28"/>
  <c r="H4292" i="28"/>
  <c r="H4324" i="28"/>
  <c r="H4357" i="28"/>
  <c r="H4390" i="28"/>
  <c r="H4419" i="28"/>
  <c r="H4444" i="28"/>
  <c r="H4470" i="28"/>
  <c r="H4495" i="28"/>
  <c r="H4519" i="28"/>
  <c r="H4544" i="28"/>
  <c r="H4569" i="28"/>
  <c r="H4594" i="28"/>
  <c r="H4619" i="28"/>
  <c r="H4645" i="28"/>
  <c r="H4669" i="28"/>
  <c r="H4695" i="28"/>
  <c r="H4719" i="28"/>
  <c r="H4743" i="28"/>
  <c r="H4766" i="28"/>
  <c r="H4789" i="28"/>
  <c r="H4811" i="28"/>
  <c r="H4833" i="28"/>
  <c r="H4854" i="28"/>
  <c r="H4875" i="28"/>
  <c r="H4894" i="28"/>
  <c r="H4913" i="28"/>
  <c r="H4934" i="28"/>
  <c r="H4952" i="28"/>
  <c r="H4969" i="28"/>
  <c r="H4986" i="28"/>
  <c r="H5002" i="28"/>
  <c r="H5018" i="28"/>
  <c r="H5034" i="28"/>
  <c r="H5050" i="28"/>
  <c r="H5066" i="28"/>
  <c r="H5082" i="28"/>
  <c r="H5098" i="28"/>
  <c r="H5114" i="28"/>
  <c r="H5130" i="28"/>
  <c r="H5146" i="28"/>
  <c r="H5162" i="28"/>
  <c r="H5178" i="28"/>
  <c r="H5194" i="28"/>
  <c r="H5210" i="28"/>
  <c r="H5226" i="28"/>
  <c r="H5242" i="28"/>
  <c r="H5258" i="28"/>
  <c r="H5274" i="28"/>
  <c r="H5290" i="28"/>
  <c r="H5306" i="28"/>
  <c r="H5322" i="28"/>
  <c r="H5338" i="28"/>
  <c r="H5354" i="28"/>
  <c r="H5370" i="28"/>
  <c r="H5386" i="28"/>
  <c r="H5402" i="28"/>
  <c r="H5418" i="28"/>
  <c r="H5434" i="28"/>
  <c r="H5450" i="28"/>
  <c r="H5466" i="28"/>
  <c r="H5482" i="28"/>
  <c r="H5498" i="28"/>
  <c r="H5514" i="28"/>
  <c r="H5530" i="28"/>
  <c r="H5546" i="28"/>
  <c r="H5562" i="28"/>
  <c r="H5578" i="28"/>
  <c r="H5594" i="28"/>
  <c r="H5610" i="28"/>
  <c r="H5626" i="28"/>
  <c r="H5642" i="28"/>
  <c r="H5658" i="28"/>
  <c r="H5674" i="28"/>
  <c r="H5690" i="28"/>
  <c r="H5706" i="28"/>
  <c r="H5722" i="28"/>
  <c r="H5738" i="28"/>
  <c r="H5754" i="28"/>
  <c r="H5770" i="28"/>
  <c r="H5786" i="28"/>
  <c r="H5802" i="28"/>
  <c r="H5818" i="28"/>
  <c r="H5834" i="28"/>
  <c r="H5850" i="28"/>
  <c r="H5866" i="28"/>
  <c r="H5882" i="28"/>
  <c r="H5898" i="28"/>
  <c r="H5914" i="28"/>
  <c r="H5930" i="28"/>
  <c r="H5946" i="28"/>
  <c r="H5962" i="28"/>
  <c r="H5978" i="28"/>
  <c r="H5994" i="28"/>
  <c r="H6010" i="28"/>
  <c r="H6026" i="28"/>
  <c r="H6042" i="28"/>
  <c r="H6058" i="28"/>
  <c r="H6074" i="28"/>
  <c r="H6090" i="28"/>
  <c r="H6106" i="28"/>
  <c r="H6122" i="28"/>
  <c r="H6138" i="28"/>
  <c r="H6154" i="28"/>
  <c r="H6170" i="28"/>
  <c r="H6186" i="28"/>
  <c r="H6202" i="28"/>
  <c r="H6218" i="28"/>
  <c r="H6234" i="28"/>
  <c r="H6250" i="28"/>
  <c r="H6266" i="28"/>
  <c r="H6282" i="28"/>
  <c r="H6298" i="28"/>
  <c r="H6314" i="28"/>
  <c r="H6330" i="28"/>
  <c r="H6346" i="28"/>
  <c r="H6362" i="28"/>
  <c r="H6378" i="28"/>
  <c r="H6394" i="28"/>
  <c r="H6410" i="28"/>
  <c r="H3198" i="28"/>
  <c r="H3740" i="28"/>
  <c r="H4086" i="28"/>
  <c r="H4293" i="28"/>
  <c r="H4327" i="28"/>
  <c r="H4358" i="28"/>
  <c r="H4392" i="28"/>
  <c r="H4420" i="28"/>
  <c r="H4445" i="28"/>
  <c r="H4473" i="28"/>
  <c r="H4497" i="28"/>
  <c r="H4521" i="28"/>
  <c r="H4546" i="28"/>
  <c r="H4570" i="28"/>
  <c r="H4595" i="28"/>
  <c r="H4620" i="28"/>
  <c r="H4646" i="28"/>
  <c r="H4670" i="28"/>
  <c r="H4696" i="28"/>
  <c r="H4720" i="28"/>
  <c r="H4746" i="28"/>
  <c r="H4767" i="28"/>
  <c r="H4790" i="28"/>
  <c r="H4814" i="28"/>
  <c r="H4834" i="28"/>
  <c r="H4856" i="28"/>
  <c r="H4876" i="28"/>
  <c r="H4895" i="28"/>
  <c r="H4914" i="28"/>
  <c r="H4935" i="28"/>
  <c r="H4953" i="28"/>
  <c r="H4970" i="28"/>
  <c r="H3263" i="28"/>
  <c r="H3763" i="28"/>
  <c r="H4106" i="28"/>
  <c r="H4296" i="28"/>
  <c r="H4328" i="28"/>
  <c r="H4360" i="28"/>
  <c r="H4393" i="28"/>
  <c r="H4421" i="28"/>
  <c r="H4446" i="28"/>
  <c r="H4474" i="28"/>
  <c r="H4498" i="28"/>
  <c r="H4524" i="28"/>
  <c r="H4549" i="28"/>
  <c r="H4572" i="28"/>
  <c r="H4598" i="28"/>
  <c r="H4621" i="28"/>
  <c r="H4647" i="28"/>
  <c r="H4671" i="28"/>
  <c r="H4697" i="28"/>
  <c r="H4721" i="28"/>
  <c r="H4747" i="28"/>
  <c r="H4768" i="28"/>
  <c r="H4791" i="28"/>
  <c r="H4815" i="28"/>
  <c r="H4835" i="28"/>
  <c r="H4857" i="28"/>
  <c r="H4877" i="28"/>
  <c r="H4896" i="28"/>
  <c r="H4917" i="28"/>
  <c r="H4936" i="28"/>
  <c r="H4954" i="28"/>
  <c r="H4971" i="28"/>
  <c r="H4988" i="28"/>
  <c r="H5004" i="28"/>
  <c r="H5020" i="28"/>
  <c r="H5036" i="28"/>
  <c r="H5052" i="28"/>
  <c r="H5068" i="28"/>
  <c r="H5084" i="28"/>
  <c r="H5100" i="28"/>
  <c r="H5116" i="28"/>
  <c r="H5132" i="28"/>
  <c r="H5148" i="28"/>
  <c r="H5164" i="28"/>
  <c r="H5180" i="28"/>
  <c r="H5196" i="28"/>
  <c r="H5212" i="28"/>
  <c r="H5228" i="28"/>
  <c r="H3311" i="28"/>
  <c r="H3784" i="28"/>
  <c r="H4125" i="28"/>
  <c r="H4299" i="28"/>
  <c r="H4329" i="28"/>
  <c r="H4363" i="28"/>
  <c r="H4394" i="28"/>
  <c r="H4422" i="28"/>
  <c r="H4448" i="28"/>
  <c r="H4475" i="28"/>
  <c r="H4499" i="28"/>
  <c r="H4525" i="28"/>
  <c r="H4550" i="28"/>
  <c r="H4575" i="28"/>
  <c r="H4600" i="28"/>
  <c r="H4623" i="28"/>
  <c r="H4649" i="28"/>
  <c r="H4672" i="28"/>
  <c r="H4698" i="28"/>
  <c r="H4722" i="28"/>
  <c r="H4748" i="28"/>
  <c r="H4770" i="28"/>
  <c r="H4792" i="28"/>
  <c r="H4816" i="28"/>
  <c r="H4837" i="28"/>
  <c r="H4858" i="28"/>
  <c r="H4878" i="28"/>
  <c r="H4897" i="28"/>
  <c r="H4918" i="28"/>
  <c r="H4937" i="28"/>
  <c r="H4955" i="28"/>
  <c r="H4972" i="28"/>
  <c r="H4989" i="28"/>
  <c r="H5005" i="28"/>
  <c r="H5021" i="28"/>
  <c r="H5037" i="28"/>
  <c r="H5053" i="28"/>
  <c r="H5069" i="28"/>
  <c r="H5085" i="28"/>
  <c r="H5101" i="28"/>
  <c r="H5117" i="28"/>
  <c r="H5133" i="28"/>
  <c r="H5149" i="28"/>
  <c r="H5165" i="28"/>
  <c r="H5181" i="28"/>
  <c r="H5197" i="28"/>
  <c r="H5213" i="28"/>
  <c r="H5229" i="28"/>
  <c r="H5245" i="28"/>
  <c r="H5261" i="28"/>
  <c r="H5277" i="28"/>
  <c r="H5293" i="28"/>
  <c r="H5309" i="28"/>
  <c r="H5325" i="28"/>
  <c r="H5341" i="28"/>
  <c r="H5357" i="28"/>
  <c r="H5373" i="28"/>
  <c r="H5389" i="28"/>
  <c r="H5405" i="28"/>
  <c r="H5421" i="28"/>
  <c r="H5437" i="28"/>
  <c r="H5453" i="28"/>
  <c r="H5469" i="28"/>
  <c r="H5485" i="28"/>
  <c r="H5501" i="28"/>
  <c r="H5517" i="28"/>
  <c r="H5533" i="28"/>
  <c r="H5549" i="28"/>
  <c r="H5565" i="28"/>
  <c r="H5581" i="28"/>
  <c r="H5597" i="28"/>
  <c r="H5613" i="28"/>
  <c r="H5629" i="28"/>
  <c r="H5645" i="28"/>
  <c r="H5661" i="28"/>
  <c r="H5677" i="28"/>
  <c r="H5693" i="28"/>
  <c r="H5709" i="28"/>
  <c r="H5725" i="28"/>
  <c r="H5741" i="28"/>
  <c r="H5757" i="28"/>
  <c r="H5773" i="28"/>
  <c r="H5789" i="28"/>
  <c r="H5805" i="28"/>
  <c r="H5821" i="28"/>
  <c r="H3354" i="28"/>
  <c r="H3809" i="28"/>
  <c r="H4146" i="28"/>
  <c r="H4301" i="28"/>
  <c r="H4333" i="28"/>
  <c r="H4364" i="28"/>
  <c r="H4396" i="28"/>
  <c r="H4424" i="28"/>
  <c r="H4449" i="28"/>
  <c r="H4476" i="28"/>
  <c r="H4501" i="28"/>
  <c r="H4526" i="28"/>
  <c r="H4551" i="28"/>
  <c r="H4576" i="28"/>
  <c r="H4601" i="28"/>
  <c r="H4626" i="28"/>
  <c r="H4651" i="28"/>
  <c r="H4674" i="28"/>
  <c r="H4700" i="28"/>
  <c r="H4723" i="28"/>
  <c r="H4749" i="28"/>
  <c r="H4771" i="28"/>
  <c r="H4794" i="28"/>
  <c r="H4817" i="28"/>
  <c r="H4839" i="28"/>
  <c r="H4859" i="28"/>
  <c r="H4879" i="28"/>
  <c r="H4899" i="28"/>
  <c r="H4919" i="28"/>
  <c r="H4938" i="28"/>
  <c r="H4956" i="28"/>
  <c r="H4973" i="28"/>
  <c r="H4990" i="28"/>
  <c r="H5006" i="28"/>
  <c r="H5022" i="28"/>
  <c r="H5038" i="28"/>
  <c r="H5054" i="28"/>
  <c r="H5070" i="28"/>
  <c r="H5086" i="28"/>
  <c r="H3393" i="28"/>
  <c r="H3831" i="28"/>
  <c r="H4166" i="28"/>
  <c r="H4302" i="28"/>
  <c r="H4336" i="28"/>
  <c r="H4366" i="28"/>
  <c r="H4401" i="28"/>
  <c r="H4426" i="28"/>
  <c r="H4452" i="28"/>
  <c r="H4478" i="28"/>
  <c r="H4502" i="28"/>
  <c r="H4527" i="28"/>
  <c r="H4552" i="28"/>
  <c r="H4577" i="28"/>
  <c r="H4602" i="28"/>
  <c r="H4627" i="28"/>
  <c r="H4652" i="28"/>
  <c r="H4678" i="28"/>
  <c r="H4702" i="28"/>
  <c r="H4726" i="28"/>
  <c r="H4750" i="28"/>
  <c r="H4773" i="28"/>
  <c r="H4797" i="28"/>
  <c r="H4818" i="28"/>
  <c r="H4840" i="28"/>
  <c r="H4860" i="28"/>
  <c r="H4880" i="28"/>
  <c r="H4901" i="28"/>
  <c r="H4920" i="28"/>
  <c r="H4939" i="28"/>
  <c r="H4957" i="28"/>
  <c r="H4974" i="28"/>
  <c r="H4991" i="28"/>
  <c r="H5007" i="28"/>
  <c r="H3430" i="28"/>
  <c r="H3852" i="28"/>
  <c r="H4185" i="28"/>
  <c r="H4304" i="28"/>
  <c r="H4338" i="28"/>
  <c r="H4370" i="28"/>
  <c r="H4402" i="28"/>
  <c r="H4427" i="28"/>
  <c r="H4455" i="28"/>
  <c r="H4480" i="28"/>
  <c r="H4504" i="28"/>
  <c r="H4529" i="28"/>
  <c r="H4553" i="28"/>
  <c r="H4578" i="28"/>
  <c r="H4603" i="28"/>
  <c r="H4629" i="28"/>
  <c r="H4653" i="28"/>
  <c r="H4679" i="28"/>
  <c r="H4703" i="28"/>
  <c r="H4729" i="28"/>
  <c r="H4751" i="28"/>
  <c r="H4774" i="28"/>
  <c r="H4798" i="28"/>
  <c r="H4819" i="28"/>
  <c r="H4841" i="28"/>
  <c r="H4861" i="28"/>
  <c r="H4882" i="28"/>
  <c r="H4902" i="28"/>
  <c r="H4921" i="28"/>
  <c r="H4941" i="28"/>
  <c r="H4958" i="28"/>
  <c r="H4975" i="28"/>
  <c r="H4992" i="28"/>
  <c r="H5008" i="28"/>
  <c r="H5024" i="28"/>
  <c r="H5040" i="28"/>
  <c r="H5056" i="28"/>
  <c r="H5072" i="28"/>
  <c r="H5088" i="28"/>
  <c r="H5104" i="28"/>
  <c r="H5120" i="28"/>
  <c r="H5136" i="28"/>
  <c r="H5152" i="28"/>
  <c r="H5168" i="28"/>
  <c r="H5184" i="28"/>
  <c r="H5200" i="28"/>
  <c r="H5216" i="28"/>
  <c r="H5232" i="28"/>
  <c r="H5248" i="28"/>
  <c r="H5264" i="28"/>
  <c r="H5280" i="28"/>
  <c r="H5296" i="28"/>
  <c r="H5312" i="28"/>
  <c r="H5328" i="28"/>
  <c r="H5344" i="28"/>
  <c r="H5360" i="28"/>
  <c r="H5376" i="28"/>
  <c r="H5392" i="28"/>
  <c r="H5408" i="28"/>
  <c r="H5424" i="28"/>
  <c r="H5440" i="28"/>
  <c r="H5456" i="28"/>
  <c r="H5472" i="28"/>
  <c r="H5488" i="28"/>
  <c r="H5504" i="28"/>
  <c r="H5520" i="28"/>
  <c r="H5536" i="28"/>
  <c r="H5552" i="28"/>
  <c r="H5568" i="28"/>
  <c r="H5584" i="28"/>
  <c r="H5600" i="28"/>
  <c r="H5616" i="28"/>
  <c r="H5632" i="28"/>
  <c r="H5648" i="28"/>
  <c r="H5664" i="28"/>
  <c r="H5680" i="28"/>
  <c r="H5696" i="28"/>
  <c r="H5712" i="28"/>
  <c r="H5728" i="28"/>
  <c r="H5744" i="28"/>
  <c r="H3466" i="28"/>
  <c r="H3877" i="28"/>
  <c r="H4204" i="28"/>
  <c r="H4306" i="28"/>
  <c r="H4339" i="28"/>
  <c r="H4372" i="28"/>
  <c r="H4403" i="28"/>
  <c r="H4428" i="28"/>
  <c r="H4456" i="28"/>
  <c r="H4481" i="28"/>
  <c r="H4507" i="28"/>
  <c r="H4531" i="28"/>
  <c r="H4555" i="28"/>
  <c r="H4581" i="28"/>
  <c r="H4604" i="28"/>
  <c r="H4630" i="28"/>
  <c r="H4654" i="28"/>
  <c r="H4680" i="28"/>
  <c r="H4704" i="28"/>
  <c r="H4730" i="28"/>
  <c r="H4753" i="28"/>
  <c r="H4775" i="28"/>
  <c r="H4799" i="28"/>
  <c r="H4822" i="28"/>
  <c r="H4842" i="28"/>
  <c r="H4862" i="28"/>
  <c r="H4883" i="28"/>
  <c r="H4903" i="28"/>
  <c r="H4922" i="28"/>
  <c r="H4942" i="28"/>
  <c r="H4959" i="28"/>
  <c r="H4976" i="28"/>
  <c r="H4993" i="28"/>
  <c r="H5009" i="28"/>
  <c r="H5025" i="28"/>
  <c r="H5041" i="28"/>
  <c r="H5057" i="28"/>
  <c r="H3501" i="28"/>
  <c r="H3897" i="28"/>
  <c r="H4224" i="28"/>
  <c r="H4309" i="28"/>
  <c r="H4340" i="28"/>
  <c r="H4374" i="28"/>
  <c r="H4404" i="28"/>
  <c r="H4429" i="28"/>
  <c r="H4457" i="28"/>
  <c r="H4482" i="28"/>
  <c r="H4508" i="28"/>
  <c r="H4533" i="28"/>
  <c r="H4558" i="28"/>
  <c r="H4583" i="28"/>
  <c r="H4606" i="28"/>
  <c r="H4632" i="28"/>
  <c r="H4655" i="28"/>
  <c r="H4681" i="28"/>
  <c r="H4705" i="28"/>
  <c r="H4731" i="28"/>
  <c r="H4754" i="28"/>
  <c r="H4777" i="28"/>
  <c r="H4800" i="28"/>
  <c r="H4823" i="28"/>
  <c r="H4843" i="28"/>
  <c r="H4865" i="28"/>
  <c r="H4885" i="28"/>
  <c r="H4904" i="28"/>
  <c r="H4924" i="28"/>
  <c r="H4943" i="28"/>
  <c r="H4960" i="28"/>
  <c r="H4977" i="28"/>
  <c r="H4994" i="28"/>
  <c r="H5010" i="28"/>
  <c r="H5026" i="28"/>
  <c r="H5042" i="28"/>
  <c r="H5058" i="28"/>
  <c r="H5074" i="28"/>
  <c r="H5090" i="28"/>
  <c r="H5106" i="28"/>
  <c r="H5122" i="28"/>
  <c r="H5138" i="28"/>
  <c r="H5154" i="28"/>
  <c r="H5170" i="28"/>
  <c r="H5186" i="28"/>
  <c r="H5202" i="28"/>
  <c r="H5218" i="28"/>
  <c r="H5234" i="28"/>
  <c r="H5250" i="28"/>
  <c r="H5266" i="28"/>
  <c r="H5282" i="28"/>
  <c r="H5298" i="28"/>
  <c r="H5314" i="28"/>
  <c r="H3531" i="28"/>
  <c r="H3917" i="28"/>
  <c r="H4242" i="28"/>
  <c r="H4310" i="28"/>
  <c r="H4342" i="28"/>
  <c r="H4375" i="28"/>
  <c r="H4406" i="28"/>
  <c r="H4430" i="28"/>
  <c r="H4458" i="28"/>
  <c r="H4483" i="28"/>
  <c r="H4509" i="28"/>
  <c r="H4534" i="28"/>
  <c r="H4559" i="28"/>
  <c r="H4584" i="28"/>
  <c r="H4609" i="28"/>
  <c r="H4634" i="28"/>
  <c r="H4657" i="28"/>
  <c r="H4683" i="28"/>
  <c r="H4706" i="28"/>
  <c r="H4732" i="28"/>
  <c r="H4755" i="28"/>
  <c r="H4780" i="28"/>
  <c r="H4801" i="28"/>
  <c r="H4824" i="28"/>
  <c r="H4844" i="28"/>
  <c r="H4866" i="28"/>
  <c r="H4886" i="28"/>
  <c r="H4905" i="28"/>
  <c r="H4925" i="28"/>
  <c r="H4944" i="28"/>
  <c r="H4961" i="28"/>
  <c r="H4978" i="28"/>
  <c r="H4995" i="28"/>
  <c r="H5011" i="28"/>
  <c r="H5027" i="28"/>
  <c r="H5043" i="28"/>
  <c r="H5059" i="28"/>
  <c r="H5075" i="28"/>
  <c r="H5091" i="28"/>
  <c r="H5107" i="28"/>
  <c r="H5123" i="28"/>
  <c r="H5139" i="28"/>
  <c r="H5155" i="28"/>
  <c r="H5171" i="28"/>
  <c r="H5187" i="28"/>
  <c r="H5203" i="28"/>
  <c r="H5219" i="28"/>
  <c r="H5235" i="28"/>
  <c r="H3561" i="28"/>
  <c r="H3938" i="28"/>
  <c r="H4260" i="28"/>
  <c r="H4311" i="28"/>
  <c r="H4345" i="28"/>
  <c r="H4376" i="28"/>
  <c r="H4408" i="28"/>
  <c r="H4433" i="28"/>
  <c r="H4460" i="28"/>
  <c r="H4485" i="28"/>
  <c r="H4510" i="28"/>
  <c r="H4535" i="28"/>
  <c r="H4560" i="28"/>
  <c r="H4585" i="28"/>
  <c r="H4610" i="28"/>
  <c r="H4635" i="28"/>
  <c r="H4661" i="28"/>
  <c r="H4685" i="28"/>
  <c r="H4709" i="28"/>
  <c r="H4734" i="28"/>
  <c r="H4757" i="28"/>
  <c r="H4781" i="28"/>
  <c r="H4802" i="28"/>
  <c r="H4825" i="28"/>
  <c r="H4845" i="28"/>
  <c r="H4867" i="28"/>
  <c r="H4887" i="28"/>
  <c r="H4907" i="28"/>
  <c r="H4926" i="28"/>
  <c r="H4945" i="28"/>
  <c r="H4962" i="28"/>
  <c r="H4979" i="28"/>
  <c r="H4996" i="28"/>
  <c r="H5012" i="28"/>
  <c r="H5028" i="28"/>
  <c r="H5044" i="28"/>
  <c r="H5060" i="28"/>
  <c r="H5076" i="28"/>
  <c r="H5092" i="28"/>
  <c r="H5108" i="28"/>
  <c r="H5124" i="28"/>
  <c r="H3588" i="28"/>
  <c r="H3960" i="28"/>
  <c r="H4267" i="28"/>
  <c r="H4315" i="28"/>
  <c r="H4346" i="28"/>
  <c r="H4378" i="28"/>
  <c r="H4409" i="28"/>
  <c r="H4437" i="28"/>
  <c r="H4462" i="28"/>
  <c r="H4487" i="28"/>
  <c r="H4512" i="28"/>
  <c r="H4536" i="28"/>
  <c r="H4561" i="28"/>
  <c r="H4586" i="28"/>
  <c r="H4611" i="28"/>
  <c r="H4636" i="28"/>
  <c r="H4662" i="28"/>
  <c r="H4686" i="28"/>
  <c r="H4712" i="28"/>
  <c r="H4736" i="28"/>
  <c r="H4758" i="28"/>
  <c r="H4782" i="28"/>
  <c r="H4805" i="28"/>
  <c r="H4826" i="28"/>
  <c r="H4848" i="28"/>
  <c r="H4869" i="28"/>
  <c r="H4888" i="28"/>
  <c r="H4908" i="28"/>
  <c r="H4927" i="28"/>
  <c r="H4946" i="28"/>
  <c r="H4963" i="28"/>
  <c r="H4981" i="28"/>
  <c r="H4997" i="28"/>
  <c r="H5013" i="28"/>
  <c r="H5029" i="28"/>
  <c r="H5045" i="28"/>
  <c r="H5061" i="28"/>
  <c r="H5077" i="28"/>
  <c r="H5093" i="28"/>
  <c r="H5109" i="28"/>
  <c r="H3616" i="28"/>
  <c r="H4466" i="28"/>
  <c r="H4666" i="28"/>
  <c r="H4851" i="28"/>
  <c r="H4998" i="28"/>
  <c r="H5055" i="28"/>
  <c r="H5099" i="28"/>
  <c r="H5134" i="28"/>
  <c r="H5161" i="28"/>
  <c r="H5190" i="28"/>
  <c r="H5220" i="28"/>
  <c r="H5246" i="28"/>
  <c r="H5269" i="28"/>
  <c r="H5292" i="28"/>
  <c r="H5316" i="28"/>
  <c r="H5337" i="28"/>
  <c r="H5359" i="28"/>
  <c r="H5380" i="28"/>
  <c r="H5401" i="28"/>
  <c r="H5423" i="28"/>
  <c r="H5444" i="28"/>
  <c r="H5465" i="28"/>
  <c r="H5487" i="28"/>
  <c r="H5508" i="28"/>
  <c r="H5529" i="28"/>
  <c r="H5551" i="28"/>
  <c r="H5572" i="28"/>
  <c r="H5593" i="28"/>
  <c r="H5615" i="28"/>
  <c r="H5636" i="28"/>
  <c r="H5657" i="28"/>
  <c r="H5679" i="28"/>
  <c r="H5700" i="28"/>
  <c r="H5721" i="28"/>
  <c r="H5743" i="28"/>
  <c r="H5763" i="28"/>
  <c r="H5781" i="28"/>
  <c r="H5799" i="28"/>
  <c r="H5817" i="28"/>
  <c r="H5836" i="28"/>
  <c r="H5853" i="28"/>
  <c r="H5870" i="28"/>
  <c r="H5887" i="28"/>
  <c r="H5904" i="28"/>
  <c r="H5921" i="28"/>
  <c r="H5938" i="28"/>
  <c r="H5955" i="28"/>
  <c r="H5972" i="28"/>
  <c r="H5989" i="28"/>
  <c r="H6006" i="28"/>
  <c r="H6023" i="28"/>
  <c r="H6040" i="28"/>
  <c r="H6057" i="28"/>
  <c r="H6075" i="28"/>
  <c r="H6092" i="28"/>
  <c r="H6109" i="28"/>
  <c r="H6126" i="28"/>
  <c r="H6143" i="28"/>
  <c r="H6160" i="28"/>
  <c r="H6177" i="28"/>
  <c r="H6194" i="28"/>
  <c r="H6211" i="28"/>
  <c r="H6228" i="28"/>
  <c r="H3981" i="28"/>
  <c r="H4490" i="28"/>
  <c r="H4687" i="28"/>
  <c r="H4870" i="28"/>
  <c r="H5000" i="28"/>
  <c r="H5062" i="28"/>
  <c r="H5102" i="28"/>
  <c r="H5135" i="28"/>
  <c r="H5163" i="28"/>
  <c r="H5192" i="28"/>
  <c r="H5221" i="28"/>
  <c r="H5247" i="28"/>
  <c r="H5270" i="28"/>
  <c r="H5294" i="28"/>
  <c r="H5317" i="28"/>
  <c r="H5339" i="28"/>
  <c r="H5361" i="28"/>
  <c r="H5381" i="28"/>
  <c r="H5403" i="28"/>
  <c r="H5425" i="28"/>
  <c r="H5445" i="28"/>
  <c r="H5467" i="28"/>
  <c r="H5489" i="28"/>
  <c r="H5509" i="28"/>
  <c r="H5531" i="28"/>
  <c r="H5553" i="28"/>
  <c r="H5573" i="28"/>
  <c r="H5595" i="28"/>
  <c r="H5617" i="28"/>
  <c r="H5637" i="28"/>
  <c r="H5659" i="28"/>
  <c r="H5681" i="28"/>
  <c r="H5701" i="28"/>
  <c r="H5723" i="28"/>
  <c r="H5745" i="28"/>
  <c r="H5764" i="28"/>
  <c r="H5782" i="28"/>
  <c r="H5800" i="28"/>
  <c r="H5819" i="28"/>
  <c r="H5837" i="28"/>
  <c r="H5854" i="28"/>
  <c r="H5871" i="28"/>
  <c r="H5888" i="28"/>
  <c r="H5905" i="28"/>
  <c r="H5922" i="28"/>
  <c r="H5939" i="28"/>
  <c r="H4022" i="28"/>
  <c r="H4492" i="28"/>
  <c r="H4689" i="28"/>
  <c r="H4873" i="28"/>
  <c r="H5003" i="28"/>
  <c r="H5064" i="28"/>
  <c r="H5103" i="28"/>
  <c r="H5137" i="28"/>
  <c r="H5166" i="28"/>
  <c r="H5193" i="28"/>
  <c r="H5222" i="28"/>
  <c r="H5249" i="28"/>
  <c r="H5272" i="28"/>
  <c r="H5295" i="28"/>
  <c r="H5318" i="28"/>
  <c r="H5340" i="28"/>
  <c r="H5362" i="28"/>
  <c r="H5382" i="28"/>
  <c r="H5404" i="28"/>
  <c r="H5426" i="28"/>
  <c r="H5446" i="28"/>
  <c r="H5468" i="28"/>
  <c r="H5490" i="28"/>
  <c r="H5510" i="28"/>
  <c r="H5532" i="28"/>
  <c r="H5554" i="28"/>
  <c r="H5574" i="28"/>
  <c r="H5596" i="28"/>
  <c r="H5618" i="28"/>
  <c r="H5638" i="28"/>
  <c r="H5660" i="28"/>
  <c r="H5682" i="28"/>
  <c r="H5702" i="28"/>
  <c r="H5724" i="28"/>
  <c r="H5746" i="28"/>
  <c r="H5765" i="28"/>
  <c r="H5783" i="28"/>
  <c r="H5801" i="28"/>
  <c r="H5820" i="28"/>
  <c r="H5838" i="28"/>
  <c r="H5855" i="28"/>
  <c r="H5872" i="28"/>
  <c r="H5889" i="28"/>
  <c r="H5906" i="28"/>
  <c r="H5923" i="28"/>
  <c r="H5940" i="28"/>
  <c r="H5957" i="28"/>
  <c r="H5974" i="28"/>
  <c r="H5991" i="28"/>
  <c r="H6008" i="28"/>
  <c r="H6025" i="28"/>
  <c r="H6043" i="28"/>
  <c r="H6060" i="28"/>
  <c r="H4278" i="28"/>
  <c r="H4514" i="28"/>
  <c r="H4713" i="28"/>
  <c r="H4890" i="28"/>
  <c r="H5014" i="28"/>
  <c r="H5065" i="28"/>
  <c r="H5105" i="28"/>
  <c r="H5140" i="28"/>
  <c r="H5167" i="28"/>
  <c r="H5195" i="28"/>
  <c r="H5224" i="28"/>
  <c r="H5251" i="28"/>
  <c r="H5273" i="28"/>
  <c r="H5297" i="28"/>
  <c r="H5320" i="28"/>
  <c r="H5342" i="28"/>
  <c r="H5363" i="28"/>
  <c r="H5384" i="28"/>
  <c r="H5406" i="28"/>
  <c r="H5427" i="28"/>
  <c r="H5448" i="28"/>
  <c r="H5470" i="28"/>
  <c r="H5491" i="28"/>
  <c r="H5512" i="28"/>
  <c r="H5534" i="28"/>
  <c r="H5555" i="28"/>
  <c r="H5576" i="28"/>
  <c r="H5598" i="28"/>
  <c r="H5619" i="28"/>
  <c r="H5640" i="28"/>
  <c r="H5662" i="28"/>
  <c r="H5683" i="28"/>
  <c r="H5704" i="28"/>
  <c r="H5726" i="28"/>
  <c r="H5747" i="28"/>
  <c r="H5766" i="28"/>
  <c r="H5784" i="28"/>
  <c r="H5803" i="28"/>
  <c r="H5822" i="28"/>
  <c r="H5839" i="28"/>
  <c r="H5856" i="28"/>
  <c r="H5873" i="28"/>
  <c r="H5890" i="28"/>
  <c r="H5907" i="28"/>
  <c r="H5924" i="28"/>
  <c r="H5941" i="28"/>
  <c r="H5958" i="28"/>
  <c r="H5975" i="28"/>
  <c r="H5992" i="28"/>
  <c r="H6009" i="28"/>
  <c r="H6027" i="28"/>
  <c r="H6044" i="28"/>
  <c r="H6061" i="28"/>
  <c r="H6078" i="28"/>
  <c r="H6095" i="28"/>
  <c r="H6112" i="28"/>
  <c r="H6129" i="28"/>
  <c r="H6146" i="28"/>
  <c r="H6163" i="28"/>
  <c r="H6180" i="28"/>
  <c r="H6197" i="28"/>
  <c r="H6214" i="28"/>
  <c r="H6231" i="28"/>
  <c r="H6248" i="28"/>
  <c r="H6265" i="28"/>
  <c r="H6283" i="28"/>
  <c r="H6300" i="28"/>
  <c r="H6317" i="28"/>
  <c r="H6334" i="28"/>
  <c r="H6351" i="28"/>
  <c r="H6368" i="28"/>
  <c r="H6385" i="28"/>
  <c r="H6402" i="28"/>
  <c r="H6419" i="28"/>
  <c r="H6435" i="28"/>
  <c r="H6451" i="28"/>
  <c r="H6467" i="28"/>
  <c r="H6483" i="28"/>
  <c r="H6499" i="28"/>
  <c r="H6515" i="28"/>
  <c r="H6531" i="28"/>
  <c r="H6547" i="28"/>
  <c r="H6563" i="28"/>
  <c r="H6579" i="28"/>
  <c r="H6595" i="28"/>
  <c r="H6611" i="28"/>
  <c r="H6627" i="28"/>
  <c r="H6643" i="28"/>
  <c r="H6659" i="28"/>
  <c r="H6675" i="28"/>
  <c r="H6691" i="28"/>
  <c r="H6707" i="28"/>
  <c r="H6723" i="28"/>
  <c r="H6739" i="28"/>
  <c r="H6755" i="28"/>
  <c r="H6771" i="28"/>
  <c r="H6787" i="28"/>
  <c r="H6803" i="28"/>
  <c r="H6819" i="28"/>
  <c r="H6835" i="28"/>
  <c r="H6851" i="28"/>
  <c r="H6867" i="28"/>
  <c r="H6883" i="28"/>
  <c r="H6899" i="28"/>
  <c r="H6915" i="28"/>
  <c r="H6931" i="28"/>
  <c r="H6947" i="28"/>
  <c r="H6963" i="28"/>
  <c r="H6979" i="28"/>
  <c r="H4285" i="28"/>
  <c r="H4517" i="28"/>
  <c r="H4715" i="28"/>
  <c r="H4892" i="28"/>
  <c r="H5016" i="28"/>
  <c r="H5067" i="28"/>
  <c r="H5110" i="28"/>
  <c r="H5141" i="28"/>
  <c r="H5169" i="28"/>
  <c r="H5198" i="28"/>
  <c r="H5225" i="28"/>
  <c r="H5252" i="28"/>
  <c r="H5275" i="28"/>
  <c r="H5299" i="28"/>
  <c r="H5321" i="28"/>
  <c r="H5343" i="28"/>
  <c r="H5364" i="28"/>
  <c r="H5385" i="28"/>
  <c r="H5407" i="28"/>
  <c r="H5428" i="28"/>
  <c r="H5449" i="28"/>
  <c r="H5471" i="28"/>
  <c r="H5492" i="28"/>
  <c r="H5513" i="28"/>
  <c r="H5535" i="28"/>
  <c r="H5556" i="28"/>
  <c r="H5577" i="28"/>
  <c r="H5599" i="28"/>
  <c r="H5620" i="28"/>
  <c r="H5641" i="28"/>
  <c r="H5663" i="28"/>
  <c r="H5684" i="28"/>
  <c r="H5705" i="28"/>
  <c r="H5727" i="28"/>
  <c r="H5748" i="28"/>
  <c r="H5767" i="28"/>
  <c r="H5785" i="28"/>
  <c r="H5804" i="28"/>
  <c r="H5823" i="28"/>
  <c r="H5840" i="28"/>
  <c r="H5857" i="28"/>
  <c r="H5874" i="28"/>
  <c r="H5891" i="28"/>
  <c r="H5908" i="28"/>
  <c r="H5925" i="28"/>
  <c r="H5942" i="28"/>
  <c r="H5959" i="28"/>
  <c r="H5976" i="28"/>
  <c r="H5993" i="28"/>
  <c r="H6011" i="28"/>
  <c r="H4317" i="28"/>
  <c r="H4538" i="28"/>
  <c r="H4737" i="28"/>
  <c r="H4909" i="28"/>
  <c r="H5019" i="28"/>
  <c r="H5071" i="28"/>
  <c r="H5112" i="28"/>
  <c r="H5142" i="28"/>
  <c r="H5172" i="28"/>
  <c r="H5199" i="28"/>
  <c r="H5227" i="28"/>
  <c r="H5253" i="28"/>
  <c r="H5276" i="28"/>
  <c r="H5300" i="28"/>
  <c r="H5323" i="28"/>
  <c r="H5345" i="28"/>
  <c r="H5365" i="28"/>
  <c r="H5387" i="28"/>
  <c r="H5409" i="28"/>
  <c r="H5429" i="28"/>
  <c r="H5451" i="28"/>
  <c r="H5473" i="28"/>
  <c r="H5493" i="28"/>
  <c r="H5515" i="28"/>
  <c r="H5537" i="28"/>
  <c r="H5557" i="28"/>
  <c r="H5579" i="28"/>
  <c r="H5601" i="28"/>
  <c r="H5621" i="28"/>
  <c r="H5643" i="28"/>
  <c r="H5665" i="28"/>
  <c r="H5685" i="28"/>
  <c r="H5707" i="28"/>
  <c r="H5729" i="28"/>
  <c r="H5749" i="28"/>
  <c r="H5768" i="28"/>
  <c r="H5787" i="28"/>
  <c r="H5806" i="28"/>
  <c r="H5824" i="28"/>
  <c r="H5841" i="28"/>
  <c r="H5858" i="28"/>
  <c r="H5875" i="28"/>
  <c r="H5892" i="28"/>
  <c r="H5909" i="28"/>
  <c r="H5926" i="28"/>
  <c r="H5943" i="28"/>
  <c r="H5960" i="28"/>
  <c r="H5977" i="28"/>
  <c r="H5995" i="28"/>
  <c r="H6012" i="28"/>
  <c r="H6029" i="28"/>
  <c r="H6046" i="28"/>
  <c r="H6063" i="28"/>
  <c r="H6080" i="28"/>
  <c r="H6097" i="28"/>
  <c r="H6114" i="28"/>
  <c r="H6131" i="28"/>
  <c r="H6148" i="28"/>
  <c r="H6165" i="28"/>
  <c r="H6182" i="28"/>
  <c r="H6199" i="28"/>
  <c r="H6216" i="28"/>
  <c r="H6233" i="28"/>
  <c r="H6251" i="28"/>
  <c r="H6268" i="28"/>
  <c r="H6285" i="28"/>
  <c r="H6302" i="28"/>
  <c r="H6319" i="28"/>
  <c r="H6336" i="28"/>
  <c r="H6353" i="28"/>
  <c r="H6370" i="28"/>
  <c r="H6387" i="28"/>
  <c r="H6404" i="28"/>
  <c r="H6421" i="28"/>
  <c r="H6437" i="28"/>
  <c r="H6453" i="28"/>
  <c r="H6469" i="28"/>
  <c r="H6485" i="28"/>
  <c r="H6501" i="28"/>
  <c r="H6517" i="28"/>
  <c r="H6533" i="28"/>
  <c r="H6549" i="28"/>
  <c r="H6565" i="28"/>
  <c r="H6581" i="28"/>
  <c r="H6597" i="28"/>
  <c r="H4321" i="28"/>
  <c r="H4542" i="28"/>
  <c r="H4739" i="28"/>
  <c r="H4911" i="28"/>
  <c r="H5023" i="28"/>
  <c r="H5073" i="28"/>
  <c r="H5113" i="28"/>
  <c r="H5144" i="28"/>
  <c r="H5173" i="28"/>
  <c r="H5201" i="28"/>
  <c r="H5230" i="28"/>
  <c r="H5254" i="28"/>
  <c r="H5278" i="28"/>
  <c r="H5301" i="28"/>
  <c r="H5324" i="28"/>
  <c r="H5346" i="28"/>
  <c r="H5366" i="28"/>
  <c r="H5388" i="28"/>
  <c r="H5410" i="28"/>
  <c r="H5430" i="28"/>
  <c r="H5452" i="28"/>
  <c r="H5474" i="28"/>
  <c r="H5494" i="28"/>
  <c r="H5516" i="28"/>
  <c r="H5538" i="28"/>
  <c r="H5558" i="28"/>
  <c r="H5580" i="28"/>
  <c r="H5602" i="28"/>
  <c r="H5622" i="28"/>
  <c r="H5644" i="28"/>
  <c r="H5666" i="28"/>
  <c r="H5686" i="28"/>
  <c r="H5708" i="28"/>
  <c r="H5730" i="28"/>
  <c r="H5750" i="28"/>
  <c r="H5769" i="28"/>
  <c r="H5788" i="28"/>
  <c r="H5807" i="28"/>
  <c r="H5825" i="28"/>
  <c r="H5842" i="28"/>
  <c r="H5859" i="28"/>
  <c r="H5876" i="28"/>
  <c r="H5893" i="28"/>
  <c r="H5910" i="28"/>
  <c r="H5927" i="28"/>
  <c r="H5944" i="28"/>
  <c r="H5961" i="28"/>
  <c r="H5979" i="28"/>
  <c r="H5996" i="28"/>
  <c r="H6013" i="28"/>
  <c r="H6030" i="28"/>
  <c r="H6047" i="28"/>
  <c r="H6064" i="28"/>
  <c r="H4347" i="28"/>
  <c r="H4563" i="28"/>
  <c r="H4760" i="28"/>
  <c r="H4928" i="28"/>
  <c r="H5030" i="28"/>
  <c r="H5078" i="28"/>
  <c r="H5115" i="28"/>
  <c r="H5145" i="28"/>
  <c r="H5174" i="28"/>
  <c r="H5204" i="28"/>
  <c r="H5231" i="28"/>
  <c r="H5256" i="28"/>
  <c r="H5279" i="28"/>
  <c r="H5302" i="28"/>
  <c r="H5326" i="28"/>
  <c r="H5347" i="28"/>
  <c r="H5368" i="28"/>
  <c r="H5390" i="28"/>
  <c r="H5411" i="28"/>
  <c r="H5432" i="28"/>
  <c r="H5454" i="28"/>
  <c r="H5475" i="28"/>
  <c r="H5496" i="28"/>
  <c r="H5518" i="28"/>
  <c r="H5539" i="28"/>
  <c r="H5560" i="28"/>
  <c r="H5582" i="28"/>
  <c r="H5603" i="28"/>
  <c r="H5624" i="28"/>
  <c r="H5646" i="28"/>
  <c r="H5667" i="28"/>
  <c r="H5688" i="28"/>
  <c r="H5710" i="28"/>
  <c r="H5731" i="28"/>
  <c r="H5752" i="28"/>
  <c r="H5771" i="28"/>
  <c r="H5790" i="28"/>
  <c r="H5808" i="28"/>
  <c r="H5826" i="28"/>
  <c r="H5843" i="28"/>
  <c r="H5860" i="28"/>
  <c r="H5877" i="28"/>
  <c r="H5894" i="28"/>
  <c r="H5911" i="28"/>
  <c r="H5928" i="28"/>
  <c r="H5945" i="28"/>
  <c r="H5963" i="28"/>
  <c r="H5980" i="28"/>
  <c r="H4354" i="28"/>
  <c r="H4567" i="28"/>
  <c r="H4764" i="28"/>
  <c r="H4930" i="28"/>
  <c r="H5032" i="28"/>
  <c r="H5080" i="28"/>
  <c r="H5118" i="28"/>
  <c r="H5147" i="28"/>
  <c r="H5176" i="28"/>
  <c r="H5205" i="28"/>
  <c r="H5233" i="28"/>
  <c r="H5257" i="28"/>
  <c r="H5281" i="28"/>
  <c r="H5304" i="28"/>
  <c r="H5327" i="28"/>
  <c r="H5348" i="28"/>
  <c r="H5369" i="28"/>
  <c r="H5391" i="28"/>
  <c r="H5412" i="28"/>
  <c r="H5433" i="28"/>
  <c r="H5455" i="28"/>
  <c r="H5476" i="28"/>
  <c r="H5497" i="28"/>
  <c r="H5519" i="28"/>
  <c r="H5540" i="28"/>
  <c r="H5561" i="28"/>
  <c r="H5583" i="28"/>
  <c r="H5604" i="28"/>
  <c r="H5625" i="28"/>
  <c r="H5647" i="28"/>
  <c r="H5668" i="28"/>
  <c r="H5689" i="28"/>
  <c r="H5711" i="28"/>
  <c r="H5732" i="28"/>
  <c r="H5753" i="28"/>
  <c r="H5772" i="28"/>
  <c r="H5791" i="28"/>
  <c r="H5809" i="28"/>
  <c r="H5827" i="28"/>
  <c r="H5844" i="28"/>
  <c r="H5861" i="28"/>
  <c r="H5878" i="28"/>
  <c r="H5895" i="28"/>
  <c r="H5912" i="28"/>
  <c r="H5929" i="28"/>
  <c r="H5947" i="28"/>
  <c r="H5964" i="28"/>
  <c r="H5981" i="28"/>
  <c r="H5998" i="28"/>
  <c r="H6015" i="28"/>
  <c r="H6032" i="28"/>
  <c r="H6049" i="28"/>
  <c r="H6066" i="28"/>
  <c r="H6083" i="28"/>
  <c r="H6100" i="28"/>
  <c r="H6117" i="28"/>
  <c r="H6134" i="28"/>
  <c r="H6151" i="28"/>
  <c r="H6168" i="28"/>
  <c r="H6185" i="28"/>
  <c r="H6203" i="28"/>
  <c r="H6220" i="28"/>
  <c r="H6237" i="28"/>
  <c r="H6254" i="28"/>
  <c r="H6271" i="28"/>
  <c r="H6288" i="28"/>
  <c r="H6305" i="28"/>
  <c r="H6322" i="28"/>
  <c r="H6339" i="28"/>
  <c r="H6356" i="28"/>
  <c r="H6373" i="28"/>
  <c r="H6390" i="28"/>
  <c r="H6407" i="28"/>
  <c r="H6424" i="28"/>
  <c r="H6440" i="28"/>
  <c r="H6456" i="28"/>
  <c r="H6472" i="28"/>
  <c r="H6488" i="28"/>
  <c r="H6504" i="28"/>
  <c r="H6520" i="28"/>
  <c r="H4381" i="28"/>
  <c r="H4587" i="28"/>
  <c r="H4783" i="28"/>
  <c r="H4947" i="28"/>
  <c r="H5033" i="28"/>
  <c r="H5081" i="28"/>
  <c r="H5119" i="28"/>
  <c r="H5150" i="28"/>
  <c r="H5177" i="28"/>
  <c r="H5206" i="28"/>
  <c r="H5236" i="28"/>
  <c r="H5259" i="28"/>
  <c r="H5283" i="28"/>
  <c r="H5305" i="28"/>
  <c r="H5329" i="28"/>
  <c r="H5349" i="28"/>
  <c r="H5371" i="28"/>
  <c r="H5393" i="28"/>
  <c r="H5413" i="28"/>
  <c r="H5435" i="28"/>
  <c r="H5457" i="28"/>
  <c r="H5477" i="28"/>
  <c r="H5499" i="28"/>
  <c r="H5521" i="28"/>
  <c r="H5541" i="28"/>
  <c r="H5563" i="28"/>
  <c r="H5585" i="28"/>
  <c r="H5605" i="28"/>
  <c r="H5627" i="28"/>
  <c r="H5649" i="28"/>
  <c r="H5669" i="28"/>
  <c r="H5691" i="28"/>
  <c r="H5713" i="28"/>
  <c r="H5733" i="28"/>
  <c r="H5755" i="28"/>
  <c r="H5774" i="28"/>
  <c r="H5792" i="28"/>
  <c r="H5810" i="28"/>
  <c r="H5828" i="28"/>
  <c r="H5845" i="28"/>
  <c r="H5862" i="28"/>
  <c r="H5879" i="28"/>
  <c r="H5896" i="28"/>
  <c r="H5913" i="28"/>
  <c r="H5931" i="28"/>
  <c r="H5948" i="28"/>
  <c r="H5965" i="28"/>
  <c r="H5982" i="28"/>
  <c r="H5999" i="28"/>
  <c r="H6016" i="28"/>
  <c r="H6033" i="28"/>
  <c r="H6050" i="28"/>
  <c r="H6067" i="28"/>
  <c r="H6084" i="28"/>
  <c r="H6101" i="28"/>
  <c r="H6118" i="28"/>
  <c r="H6135" i="28"/>
  <c r="H6152" i="28"/>
  <c r="H6169" i="28"/>
  <c r="H6187" i="28"/>
  <c r="H6204" i="28"/>
  <c r="H6221" i="28"/>
  <c r="H6238" i="28"/>
  <c r="H6255" i="28"/>
  <c r="H6272" i="28"/>
  <c r="H6289" i="28"/>
  <c r="H6306" i="28"/>
  <c r="H6323" i="28"/>
  <c r="H6340" i="28"/>
  <c r="H6357" i="28"/>
  <c r="H6374" i="28"/>
  <c r="H6391" i="28"/>
  <c r="H4385" i="28"/>
  <c r="H4592" i="28"/>
  <c r="H4785" i="28"/>
  <c r="H4950" i="28"/>
  <c r="H5035" i="28"/>
  <c r="H5083" i="28"/>
  <c r="H5121" i="28"/>
  <c r="H5151" i="28"/>
  <c r="H5179" i="28"/>
  <c r="H5208" i="28"/>
  <c r="H5237" i="28"/>
  <c r="H5260" i="28"/>
  <c r="H5284" i="28"/>
  <c r="H5307" i="28"/>
  <c r="H5330" i="28"/>
  <c r="H5350" i="28"/>
  <c r="H5372" i="28"/>
  <c r="H5394" i="28"/>
  <c r="H5414" i="28"/>
  <c r="H5436" i="28"/>
  <c r="H5458" i="28"/>
  <c r="H5478" i="28"/>
  <c r="H5500" i="28"/>
  <c r="H5522" i="28"/>
  <c r="H5542" i="28"/>
  <c r="H5564" i="28"/>
  <c r="H5586" i="28"/>
  <c r="H5606" i="28"/>
  <c r="H5628" i="28"/>
  <c r="H5650" i="28"/>
  <c r="H5670" i="28"/>
  <c r="H5692" i="28"/>
  <c r="H5714" i="28"/>
  <c r="H5734" i="28"/>
  <c r="H5756" i="28"/>
  <c r="H5775" i="28"/>
  <c r="H5793" i="28"/>
  <c r="H5811" i="28"/>
  <c r="H5829" i="28"/>
  <c r="H5846" i="28"/>
  <c r="H5863" i="28"/>
  <c r="H5880" i="28"/>
  <c r="H5897" i="28"/>
  <c r="H5915" i="28"/>
  <c r="H5932" i="28"/>
  <c r="H5949" i="28"/>
  <c r="H5966" i="28"/>
  <c r="H5983" i="28"/>
  <c r="H6000" i="28"/>
  <c r="H6017" i="28"/>
  <c r="H6034" i="28"/>
  <c r="H6051" i="28"/>
  <c r="H6068" i="28"/>
  <c r="H6085" i="28"/>
  <c r="H6102" i="28"/>
  <c r="H6119" i="28"/>
  <c r="H6136" i="28"/>
  <c r="H6153" i="28"/>
  <c r="H4410" i="28"/>
  <c r="H4613" i="28"/>
  <c r="H4806" i="28"/>
  <c r="H4965" i="28"/>
  <c r="H5039" i="28"/>
  <c r="H5087" i="28"/>
  <c r="H5125" i="28"/>
  <c r="H5153" i="28"/>
  <c r="H5182" i="28"/>
  <c r="H5209" i="28"/>
  <c r="H5238" i="28"/>
  <c r="H5262" i="28"/>
  <c r="H5285" i="28"/>
  <c r="H5308" i="28"/>
  <c r="H5331" i="28"/>
  <c r="H5352" i="28"/>
  <c r="H5374" i="28"/>
  <c r="H5395" i="28"/>
  <c r="H5416" i="28"/>
  <c r="H5438" i="28"/>
  <c r="H5459" i="28"/>
  <c r="H5480" i="28"/>
  <c r="H5502" i="28"/>
  <c r="H5523" i="28"/>
  <c r="H5544" i="28"/>
  <c r="H5566" i="28"/>
  <c r="H5587" i="28"/>
  <c r="H5608" i="28"/>
  <c r="H5630" i="28"/>
  <c r="H5651" i="28"/>
  <c r="H5672" i="28"/>
  <c r="H5694" i="28"/>
  <c r="H5715" i="28"/>
  <c r="H5736" i="28"/>
  <c r="H5758" i="28"/>
  <c r="H5776" i="28"/>
  <c r="H5794" i="28"/>
  <c r="H5812" i="28"/>
  <c r="H5830" i="28"/>
  <c r="H5847" i="28"/>
  <c r="H5864" i="28"/>
  <c r="H5881" i="28"/>
  <c r="H5899" i="28"/>
  <c r="H5916" i="28"/>
  <c r="H5933" i="28"/>
  <c r="H5950" i="28"/>
  <c r="H5967" i="28"/>
  <c r="H5984" i="28"/>
  <c r="H6001" i="28"/>
  <c r="H6018" i="28"/>
  <c r="H6035" i="28"/>
  <c r="H6052" i="28"/>
  <c r="H6069" i="28"/>
  <c r="H6086" i="28"/>
  <c r="H6103" i="28"/>
  <c r="H6120" i="28"/>
  <c r="H6137" i="28"/>
  <c r="H6155" i="28"/>
  <c r="H6172" i="28"/>
  <c r="H6189" i="28"/>
  <c r="H6206" i="28"/>
  <c r="H6223" i="28"/>
  <c r="H6240" i="28"/>
  <c r="H6257" i="28"/>
  <c r="H6274" i="28"/>
  <c r="H6291" i="28"/>
  <c r="H6308" i="28"/>
  <c r="H6325" i="28"/>
  <c r="H6342" i="28"/>
  <c r="H4412" i="28"/>
  <c r="H4617" i="28"/>
  <c r="H4808" i="28"/>
  <c r="H4967" i="28"/>
  <c r="H5046" i="28"/>
  <c r="H5089" i="28"/>
  <c r="H5126" i="28"/>
  <c r="H5156" i="28"/>
  <c r="H5183" i="28"/>
  <c r="H5211" i="28"/>
  <c r="H5240" i="28"/>
  <c r="H5263" i="28"/>
  <c r="H5286" i="28"/>
  <c r="H5310" i="28"/>
  <c r="H5332" i="28"/>
  <c r="H5353" i="28"/>
  <c r="H5375" i="28"/>
  <c r="H5396" i="28"/>
  <c r="H5417" i="28"/>
  <c r="H5439" i="28"/>
  <c r="H5460" i="28"/>
  <c r="H5481" i="28"/>
  <c r="H5503" i="28"/>
  <c r="H5524" i="28"/>
  <c r="H5545" i="28"/>
  <c r="H5567" i="28"/>
  <c r="H5588" i="28"/>
  <c r="H5609" i="28"/>
  <c r="H5631" i="28"/>
  <c r="H5652" i="28"/>
  <c r="H5673" i="28"/>
  <c r="H5695" i="28"/>
  <c r="H5716" i="28"/>
  <c r="H4438" i="28"/>
  <c r="H4637" i="28"/>
  <c r="H4827" i="28"/>
  <c r="H4982" i="28"/>
  <c r="H5048" i="28"/>
  <c r="H5094" i="28"/>
  <c r="H5128" i="28"/>
  <c r="H5157" i="28"/>
  <c r="H5185" i="28"/>
  <c r="H5214" i="28"/>
  <c r="H5241" i="28"/>
  <c r="H5265" i="28"/>
  <c r="H5288" i="28"/>
  <c r="H5311" i="28"/>
  <c r="H5333" i="28"/>
  <c r="H5355" i="28"/>
  <c r="H5377" i="28"/>
  <c r="H5397" i="28"/>
  <c r="H5419" i="28"/>
  <c r="H5441" i="28"/>
  <c r="H5461" i="28"/>
  <c r="H5483" i="28"/>
  <c r="H5505" i="28"/>
  <c r="H5525" i="28"/>
  <c r="H5547" i="28"/>
  <c r="H5569" i="28"/>
  <c r="H5589" i="28"/>
  <c r="H5611" i="28"/>
  <c r="H5633" i="28"/>
  <c r="H5653" i="28"/>
  <c r="H5675" i="28"/>
  <c r="H5697" i="28"/>
  <c r="H5717" i="28"/>
  <c r="H5739" i="28"/>
  <c r="H5760" i="28"/>
  <c r="H5778" i="28"/>
  <c r="H5796" i="28"/>
  <c r="H5814" i="28"/>
  <c r="H5832" i="28"/>
  <c r="H5849" i="28"/>
  <c r="H5867" i="28"/>
  <c r="H5884" i="28"/>
  <c r="H5901" i="28"/>
  <c r="H5918" i="28"/>
  <c r="H5935" i="28"/>
  <c r="H5952" i="28"/>
  <c r="H5969" i="28"/>
  <c r="H5986" i="28"/>
  <c r="H6003" i="28"/>
  <c r="H6020" i="28"/>
  <c r="H6037" i="28"/>
  <c r="H6054" i="28"/>
  <c r="H6071" i="28"/>
  <c r="H6088" i="28"/>
  <c r="H6105" i="28"/>
  <c r="H6123" i="28"/>
  <c r="H6140" i="28"/>
  <c r="H6157" i="28"/>
  <c r="H6174" i="28"/>
  <c r="H6191" i="28"/>
  <c r="H6208" i="28"/>
  <c r="H6225" i="28"/>
  <c r="H6242" i="28"/>
  <c r="H6259" i="28"/>
  <c r="H6276" i="28"/>
  <c r="H6293" i="28"/>
  <c r="H6310" i="28"/>
  <c r="H6327" i="28"/>
  <c r="H6344" i="28"/>
  <c r="H6361" i="28"/>
  <c r="H6379" i="28"/>
  <c r="H6396" i="28"/>
  <c r="H6413" i="28"/>
  <c r="H6429" i="28"/>
  <c r="H6445" i="28"/>
  <c r="H6461" i="28"/>
  <c r="H4440" i="28"/>
  <c r="H4640" i="28"/>
  <c r="H4831" i="28"/>
  <c r="H4984" i="28"/>
  <c r="H5049" i="28"/>
  <c r="H5096" i="28"/>
  <c r="H4464" i="28"/>
  <c r="H5267" i="28"/>
  <c r="H5442" i="28"/>
  <c r="H5612" i="28"/>
  <c r="H5761" i="28"/>
  <c r="H5852" i="28"/>
  <c r="H5951" i="28"/>
  <c r="H6007" i="28"/>
  <c r="H6056" i="28"/>
  <c r="H6094" i="28"/>
  <c r="H6128" i="28"/>
  <c r="H6162" i="28"/>
  <c r="H6193" i="28"/>
  <c r="H6224" i="28"/>
  <c r="H6252" i="28"/>
  <c r="H6279" i="28"/>
  <c r="H6307" i="28"/>
  <c r="H6333" i="28"/>
  <c r="H6360" i="28"/>
  <c r="H6384" i="28"/>
  <c r="H6409" i="28"/>
  <c r="H6431" i="28"/>
  <c r="H6452" i="28"/>
  <c r="H6474" i="28"/>
  <c r="H6493" i="28"/>
  <c r="H6512" i="28"/>
  <c r="H6532" i="28"/>
  <c r="H6551" i="28"/>
  <c r="H6569" i="28"/>
  <c r="H6587" i="28"/>
  <c r="H6605" i="28"/>
  <c r="H6622" i="28"/>
  <c r="H6639" i="28"/>
  <c r="H6656" i="28"/>
  <c r="H6673" i="28"/>
  <c r="H6690" i="28"/>
  <c r="H6708" i="28"/>
  <c r="H6725" i="28"/>
  <c r="H6742" i="28"/>
  <c r="H6759" i="28"/>
  <c r="H6776" i="28"/>
  <c r="H6793" i="28"/>
  <c r="H6810" i="28"/>
  <c r="H6827" i="28"/>
  <c r="H6844" i="28"/>
  <c r="H6861" i="28"/>
  <c r="H6878" i="28"/>
  <c r="H6895" i="28"/>
  <c r="H6912" i="28"/>
  <c r="H6929" i="28"/>
  <c r="H6946" i="28"/>
  <c r="H6964" i="28"/>
  <c r="H6981" i="28"/>
  <c r="H6997" i="28"/>
  <c r="H7013" i="28"/>
  <c r="H7029" i="28"/>
  <c r="H7045" i="28"/>
  <c r="H7061" i="28"/>
  <c r="H7077" i="28"/>
  <c r="H7093" i="28"/>
  <c r="H7109" i="28"/>
  <c r="H7125" i="28"/>
  <c r="H7141" i="28"/>
  <c r="H7157" i="28"/>
  <c r="H7173" i="28"/>
  <c r="H7189" i="28"/>
  <c r="H7205" i="28"/>
  <c r="H7221" i="28"/>
  <c r="H7237" i="28"/>
  <c r="H7253" i="28"/>
  <c r="H7269" i="28"/>
  <c r="H7285" i="28"/>
  <c r="H7301" i="28"/>
  <c r="H7317" i="28"/>
  <c r="H7333" i="28"/>
  <c r="H7349" i="28"/>
  <c r="H7365" i="28"/>
  <c r="H7381" i="28"/>
  <c r="H7397" i="28"/>
  <c r="H7413" i="28"/>
  <c r="H7429" i="28"/>
  <c r="H7445" i="28"/>
  <c r="H7461" i="28"/>
  <c r="H7477" i="28"/>
  <c r="H7493" i="28"/>
  <c r="H7509" i="28"/>
  <c r="H7525" i="28"/>
  <c r="H7541" i="28"/>
  <c r="H7557" i="28"/>
  <c r="H7573" i="28"/>
  <c r="H7589" i="28"/>
  <c r="H4663" i="28"/>
  <c r="H5268" i="28"/>
  <c r="H5443" i="28"/>
  <c r="H5614" i="28"/>
  <c r="H5762" i="28"/>
  <c r="H5865" i="28"/>
  <c r="H5953" i="28"/>
  <c r="H6014" i="28"/>
  <c r="H6059" i="28"/>
  <c r="H6096" i="28"/>
  <c r="H6130" i="28"/>
  <c r="H6164" i="28"/>
  <c r="H6195" i="28"/>
  <c r="H6226" i="28"/>
  <c r="H6253" i="28"/>
  <c r="H6280" i="28"/>
  <c r="H6309" i="28"/>
  <c r="H6335" i="28"/>
  <c r="H6363" i="28"/>
  <c r="H6386" i="28"/>
  <c r="H6411" i="28"/>
  <c r="H6432" i="28"/>
  <c r="H6454" i="28"/>
  <c r="H6475" i="28"/>
  <c r="H6494" i="28"/>
  <c r="H6513" i="28"/>
  <c r="H6534" i="28"/>
  <c r="H6552" i="28"/>
  <c r="H6570" i="28"/>
  <c r="H6588" i="28"/>
  <c r="H6606" i="28"/>
  <c r="H6623" i="28"/>
  <c r="H6640" i="28"/>
  <c r="H6657" i="28"/>
  <c r="H6674" i="28"/>
  <c r="H6692" i="28"/>
  <c r="H6709" i="28"/>
  <c r="H6726" i="28"/>
  <c r="H6743" i="28"/>
  <c r="H6760" i="28"/>
  <c r="H6777" i="28"/>
  <c r="H6794" i="28"/>
  <c r="H6811" i="28"/>
  <c r="H6828" i="28"/>
  <c r="H6845" i="28"/>
  <c r="H6862" i="28"/>
  <c r="H6879" i="28"/>
  <c r="H6896" i="28"/>
  <c r="H6913" i="28"/>
  <c r="H6930" i="28"/>
  <c r="H6948" i="28"/>
  <c r="H6965" i="28"/>
  <c r="H6982" i="28"/>
  <c r="H6998" i="28"/>
  <c r="H7014" i="28"/>
  <c r="H7030" i="28"/>
  <c r="H7046" i="28"/>
  <c r="H7062" i="28"/>
  <c r="H7078" i="28"/>
  <c r="H7094" i="28"/>
  <c r="H7110" i="28"/>
  <c r="H7126" i="28"/>
  <c r="H7142" i="28"/>
  <c r="H7158" i="28"/>
  <c r="H7174" i="28"/>
  <c r="H7190" i="28"/>
  <c r="H7206" i="28"/>
  <c r="H7222" i="28"/>
  <c r="H7238" i="28"/>
  <c r="H7254" i="28"/>
  <c r="H7270" i="28"/>
  <c r="H7286" i="28"/>
  <c r="H7302" i="28"/>
  <c r="H7318" i="28"/>
  <c r="H7334" i="28"/>
  <c r="H7350" i="28"/>
  <c r="H7366" i="28"/>
  <c r="H7382" i="28"/>
  <c r="H7398" i="28"/>
  <c r="H7414" i="28"/>
  <c r="H7430" i="28"/>
  <c r="H7446" i="28"/>
  <c r="H7462" i="28"/>
  <c r="H7478" i="28"/>
  <c r="H7494" i="28"/>
  <c r="H7510" i="28"/>
  <c r="H7526" i="28"/>
  <c r="H7542" i="28"/>
  <c r="H7558" i="28"/>
  <c r="H7574" i="28"/>
  <c r="H7590" i="28"/>
  <c r="H4849" i="28"/>
  <c r="H5289" i="28"/>
  <c r="H5462" i="28"/>
  <c r="H5634" i="28"/>
  <c r="H5777" i="28"/>
  <c r="H5868" i="28"/>
  <c r="H5954" i="28"/>
  <c r="H6019" i="28"/>
  <c r="H6062" i="28"/>
  <c r="H6098" i="28"/>
  <c r="H6132" i="28"/>
  <c r="H6166" i="28"/>
  <c r="H6196" i="28"/>
  <c r="H6227" i="28"/>
  <c r="H6256" i="28"/>
  <c r="H6281" i="28"/>
  <c r="H6311" i="28"/>
  <c r="H6337" i="28"/>
  <c r="H6364" i="28"/>
  <c r="H6388" i="28"/>
  <c r="H6412" i="28"/>
  <c r="H6433" i="28"/>
  <c r="H6455" i="28"/>
  <c r="H6476" i="28"/>
  <c r="H6495" i="28"/>
  <c r="H6514" i="28"/>
  <c r="H6535" i="28"/>
  <c r="H6553" i="28"/>
  <c r="H6571" i="28"/>
  <c r="H6589" i="28"/>
  <c r="H6607" i="28"/>
  <c r="H6624" i="28"/>
  <c r="H6641" i="28"/>
  <c r="H6658" i="28"/>
  <c r="H6676" i="28"/>
  <c r="H6693" i="28"/>
  <c r="H6710" i="28"/>
  <c r="H6727" i="28"/>
  <c r="H6744" i="28"/>
  <c r="H6761" i="28"/>
  <c r="H6778" i="28"/>
  <c r="H6795" i="28"/>
  <c r="H6812" i="28"/>
  <c r="H6829" i="28"/>
  <c r="H6846" i="28"/>
  <c r="H6863" i="28"/>
  <c r="H6880" i="28"/>
  <c r="H6897" i="28"/>
  <c r="H6914" i="28"/>
  <c r="H6932" i="28"/>
  <c r="H6949" i="28"/>
  <c r="H6966" i="28"/>
  <c r="H6983" i="28"/>
  <c r="H6999" i="28"/>
  <c r="H7015" i="28"/>
  <c r="H7031" i="28"/>
  <c r="H7047" i="28"/>
  <c r="H7063" i="28"/>
  <c r="H7079" i="28"/>
  <c r="H7095" i="28"/>
  <c r="H7111" i="28"/>
  <c r="H7127" i="28"/>
  <c r="H7143" i="28"/>
  <c r="H7159" i="28"/>
  <c r="H7175" i="28"/>
  <c r="H7191" i="28"/>
  <c r="H7207" i="28"/>
  <c r="H7223" i="28"/>
  <c r="H7239" i="28"/>
  <c r="H7255" i="28"/>
  <c r="H7271" i="28"/>
  <c r="H7287" i="28"/>
  <c r="H7303" i="28"/>
  <c r="H4987" i="28"/>
  <c r="H5291" i="28"/>
  <c r="H5464" i="28"/>
  <c r="H5635" i="28"/>
  <c r="H5779" i="28"/>
  <c r="H5869" i="28"/>
  <c r="H5956" i="28"/>
  <c r="H6021" i="28"/>
  <c r="H6065" i="28"/>
  <c r="H6099" i="28"/>
  <c r="H6133" i="28"/>
  <c r="H6167" i="28"/>
  <c r="H6198" i="28"/>
  <c r="H6229" i="28"/>
  <c r="H6258" i="28"/>
  <c r="H6284" i="28"/>
  <c r="H6312" i="28"/>
  <c r="H6338" i="28"/>
  <c r="H6365" i="28"/>
  <c r="H6389" i="28"/>
  <c r="H6414" i="28"/>
  <c r="H6434" i="28"/>
  <c r="H6457" i="28"/>
  <c r="H6477" i="28"/>
  <c r="H6496" i="28"/>
  <c r="H6516" i="28"/>
  <c r="H6536" i="28"/>
  <c r="H6554" i="28"/>
  <c r="H6572" i="28"/>
  <c r="H6590" i="28"/>
  <c r="H6608" i="28"/>
  <c r="H6625" i="28"/>
  <c r="H6642" i="28"/>
  <c r="H6660" i="28"/>
  <c r="H6677" i="28"/>
  <c r="H6694" i="28"/>
  <c r="H6711" i="28"/>
  <c r="H6728" i="28"/>
  <c r="H6745" i="28"/>
  <c r="H6762" i="28"/>
  <c r="H6779" i="28"/>
  <c r="H6796" i="28"/>
  <c r="H6813" i="28"/>
  <c r="H6830" i="28"/>
  <c r="H6847" i="28"/>
  <c r="H6864" i="28"/>
  <c r="H6881" i="28"/>
  <c r="H6898" i="28"/>
  <c r="H6916" i="28"/>
  <c r="H6933" i="28"/>
  <c r="H6950" i="28"/>
  <c r="H6967" i="28"/>
  <c r="H6984" i="28"/>
  <c r="H7000" i="28"/>
  <c r="H7016" i="28"/>
  <c r="H7032" i="28"/>
  <c r="H7048" i="28"/>
  <c r="H7064" i="28"/>
  <c r="H7080" i="28"/>
  <c r="H7096" i="28"/>
  <c r="H7112" i="28"/>
  <c r="H7128" i="28"/>
  <c r="H7144" i="28"/>
  <c r="H7160" i="28"/>
  <c r="H7176" i="28"/>
  <c r="H7192" i="28"/>
  <c r="H7208" i="28"/>
  <c r="H7224" i="28"/>
  <c r="H7240" i="28"/>
  <c r="H7256" i="28"/>
  <c r="H7272" i="28"/>
  <c r="H7288" i="28"/>
  <c r="H7304" i="28"/>
  <c r="H7320" i="28"/>
  <c r="H7336" i="28"/>
  <c r="H7352" i="28"/>
  <c r="H7368" i="28"/>
  <c r="H7384" i="28"/>
  <c r="H7400" i="28"/>
  <c r="H7416" i="28"/>
  <c r="H7432" i="28"/>
  <c r="H7448" i="28"/>
  <c r="H7464" i="28"/>
  <c r="H7480" i="28"/>
  <c r="H7496" i="28"/>
  <c r="H7512" i="28"/>
  <c r="H7528" i="28"/>
  <c r="H5051" i="28"/>
  <c r="H5313" i="28"/>
  <c r="H5484" i="28"/>
  <c r="H5654" i="28"/>
  <c r="H5780" i="28"/>
  <c r="H5883" i="28"/>
  <c r="H5968" i="28"/>
  <c r="H6022" i="28"/>
  <c r="H6070" i="28"/>
  <c r="H6104" i="28"/>
  <c r="H6139" i="28"/>
  <c r="H6171" i="28"/>
  <c r="H6200" i="28"/>
  <c r="H6230" i="28"/>
  <c r="H6260" i="28"/>
  <c r="H6286" i="28"/>
  <c r="H6313" i="28"/>
  <c r="H6341" i="28"/>
  <c r="H6366" i="28"/>
  <c r="H6392" i="28"/>
  <c r="H6415" i="28"/>
  <c r="H6436" i="28"/>
  <c r="H6458" i="28"/>
  <c r="H6478" i="28"/>
  <c r="H6497" i="28"/>
  <c r="H6518" i="28"/>
  <c r="H6537" i="28"/>
  <c r="H6555" i="28"/>
  <c r="H6573" i="28"/>
  <c r="H6591" i="28"/>
  <c r="H6609" i="28"/>
  <c r="H6626" i="28"/>
  <c r="H6644" i="28"/>
  <c r="H6661" i="28"/>
  <c r="H6678" i="28"/>
  <c r="H6695" i="28"/>
  <c r="H6712" i="28"/>
  <c r="H6729" i="28"/>
  <c r="H6746" i="28"/>
  <c r="H6763" i="28"/>
  <c r="H6780" i="28"/>
  <c r="H6797" i="28"/>
  <c r="H6814" i="28"/>
  <c r="H6831" i="28"/>
  <c r="H6848" i="28"/>
  <c r="H6865" i="28"/>
  <c r="H6882" i="28"/>
  <c r="H6900" i="28"/>
  <c r="H6917" i="28"/>
  <c r="H6934" i="28"/>
  <c r="H6951" i="28"/>
  <c r="H6968" i="28"/>
  <c r="H6985" i="28"/>
  <c r="H7001" i="28"/>
  <c r="H7017" i="28"/>
  <c r="H7033" i="28"/>
  <c r="H7049" i="28"/>
  <c r="H7065" i="28"/>
  <c r="H7081" i="28"/>
  <c r="H7097" i="28"/>
  <c r="H7113" i="28"/>
  <c r="H7129" i="28"/>
  <c r="H7145" i="28"/>
  <c r="H7161" i="28"/>
  <c r="H7177" i="28"/>
  <c r="H7193" i="28"/>
  <c r="H7209" i="28"/>
  <c r="H7225" i="28"/>
  <c r="H7241" i="28"/>
  <c r="H7257" i="28"/>
  <c r="H7273" i="28"/>
  <c r="H7289" i="28"/>
  <c r="H7305" i="28"/>
  <c r="H7321" i="28"/>
  <c r="H7337" i="28"/>
  <c r="H7353" i="28"/>
  <c r="H7369" i="28"/>
  <c r="H7385" i="28"/>
  <c r="H7401" i="28"/>
  <c r="H7417" i="28"/>
  <c r="H7433" i="28"/>
  <c r="H7449" i="28"/>
  <c r="H7465" i="28"/>
  <c r="H7481" i="28"/>
  <c r="H7497" i="28"/>
  <c r="H7513" i="28"/>
  <c r="H7529" i="28"/>
  <c r="H7545" i="28"/>
  <c r="H7561" i="28"/>
  <c r="H7577" i="28"/>
  <c r="H7593" i="28"/>
  <c r="H5097" i="28"/>
  <c r="H5315" i="28"/>
  <c r="H5486" i="28"/>
  <c r="H5656" i="28"/>
  <c r="H5795" i="28"/>
  <c r="H5885" i="28"/>
  <c r="H5970" i="28"/>
  <c r="H6024" i="28"/>
  <c r="H6072" i="28"/>
  <c r="H6107" i="28"/>
  <c r="H6141" i="28"/>
  <c r="H6173" i="28"/>
  <c r="H6201" i="28"/>
  <c r="H6232" i="28"/>
  <c r="H6261" i="28"/>
  <c r="H6287" i="28"/>
  <c r="H6315" i="28"/>
  <c r="H6343" i="28"/>
  <c r="H6367" i="28"/>
  <c r="H6393" i="28"/>
  <c r="H6416" i="28"/>
  <c r="H6438" i="28"/>
  <c r="H6459" i="28"/>
  <c r="H6479" i="28"/>
  <c r="H6498" i="28"/>
  <c r="H6519" i="28"/>
  <c r="H6538" i="28"/>
  <c r="H6556" i="28"/>
  <c r="H6574" i="28"/>
  <c r="H6592" i="28"/>
  <c r="H6610" i="28"/>
  <c r="H6628" i="28"/>
  <c r="H6645" i="28"/>
  <c r="H6662" i="28"/>
  <c r="H6679" i="28"/>
  <c r="H6696" i="28"/>
  <c r="H6713" i="28"/>
  <c r="H6730" i="28"/>
  <c r="H6747" i="28"/>
  <c r="H6764" i="28"/>
  <c r="H6781" i="28"/>
  <c r="H6798" i="28"/>
  <c r="H6815" i="28"/>
  <c r="H6832" i="28"/>
  <c r="H6849" i="28"/>
  <c r="H6866" i="28"/>
  <c r="H6884" i="28"/>
  <c r="H6901" i="28"/>
  <c r="H6918" i="28"/>
  <c r="H6935" i="28"/>
  <c r="H6952" i="28"/>
  <c r="H5129" i="28"/>
  <c r="H5334" i="28"/>
  <c r="H5506" i="28"/>
  <c r="H5676" i="28"/>
  <c r="H5797" i="28"/>
  <c r="H5886" i="28"/>
  <c r="H5971" i="28"/>
  <c r="H6028" i="28"/>
  <c r="H6073" i="28"/>
  <c r="H6108" i="28"/>
  <c r="H6142" i="28"/>
  <c r="H6175" i="28"/>
  <c r="H6205" i="28"/>
  <c r="H6235" i="28"/>
  <c r="H6262" i="28"/>
  <c r="H6290" i="28"/>
  <c r="H6316" i="28"/>
  <c r="H6345" i="28"/>
  <c r="H6369" i="28"/>
  <c r="H6395" i="28"/>
  <c r="H6417" i="28"/>
  <c r="H6439" i="28"/>
  <c r="H6460" i="28"/>
  <c r="H6480" i="28"/>
  <c r="H6500" i="28"/>
  <c r="H6521" i="28"/>
  <c r="H6539" i="28"/>
  <c r="H6557" i="28"/>
  <c r="H6575" i="28"/>
  <c r="H6593" i="28"/>
  <c r="H6612" i="28"/>
  <c r="H6629" i="28"/>
  <c r="H6646" i="28"/>
  <c r="H6663" i="28"/>
  <c r="H6680" i="28"/>
  <c r="H6697" i="28"/>
  <c r="H6714" i="28"/>
  <c r="H6731" i="28"/>
  <c r="H6748" i="28"/>
  <c r="H6765" i="28"/>
  <c r="H6782" i="28"/>
  <c r="H6799" i="28"/>
  <c r="H6816" i="28"/>
  <c r="H6833" i="28"/>
  <c r="H6850" i="28"/>
  <c r="H6868" i="28"/>
  <c r="H6885" i="28"/>
  <c r="H6902" i="28"/>
  <c r="H6919" i="28"/>
  <c r="H6936" i="28"/>
  <c r="H6953" i="28"/>
  <c r="H6970" i="28"/>
  <c r="H6987" i="28"/>
  <c r="H7003" i="28"/>
  <c r="H7019" i="28"/>
  <c r="H7035" i="28"/>
  <c r="H7051" i="28"/>
  <c r="H7067" i="28"/>
  <c r="H7083" i="28"/>
  <c r="H7099" i="28"/>
  <c r="H7115" i="28"/>
  <c r="H7131" i="28"/>
  <c r="H7147" i="28"/>
  <c r="H7163" i="28"/>
  <c r="H7179" i="28"/>
  <c r="H7195" i="28"/>
  <c r="H7211" i="28"/>
  <c r="H7227" i="28"/>
  <c r="H7243" i="28"/>
  <c r="H7259" i="28"/>
  <c r="H7275" i="28"/>
  <c r="H7291" i="28"/>
  <c r="H7307" i="28"/>
  <c r="H7323" i="28"/>
  <c r="H7339" i="28"/>
  <c r="H7355" i="28"/>
  <c r="H7371" i="28"/>
  <c r="H7387" i="28"/>
  <c r="H7403" i="28"/>
  <c r="H7419" i="28"/>
  <c r="H7435" i="28"/>
  <c r="H7451" i="28"/>
  <c r="H7467" i="28"/>
  <c r="H7483" i="28"/>
  <c r="H7499" i="28"/>
  <c r="H7515" i="28"/>
  <c r="H7531" i="28"/>
  <c r="H7547" i="28"/>
  <c r="H7563" i="28"/>
  <c r="H7579" i="28"/>
  <c r="H7595" i="28"/>
  <c r="H5131" i="28"/>
  <c r="H5336" i="28"/>
  <c r="H5507" i="28"/>
  <c r="H5678" i="28"/>
  <c r="H5798" i="28"/>
  <c r="H5900" i="28"/>
  <c r="H5973" i="28"/>
  <c r="H6031" i="28"/>
  <c r="H6076" i="28"/>
  <c r="H6110" i="28"/>
  <c r="H6144" i="28"/>
  <c r="H6176" i="28"/>
  <c r="H6207" i="28"/>
  <c r="H6236" i="28"/>
  <c r="H6263" i="28"/>
  <c r="H6292" i="28"/>
  <c r="H6318" i="28"/>
  <c r="H6347" i="28"/>
  <c r="H6371" i="28"/>
  <c r="H6397" i="28"/>
  <c r="H6418" i="28"/>
  <c r="H6441" i="28"/>
  <c r="H6462" i="28"/>
  <c r="H6481" i="28"/>
  <c r="H6502" i="28"/>
  <c r="H6522" i="28"/>
  <c r="H6540" i="28"/>
  <c r="H6558" i="28"/>
  <c r="H6576" i="28"/>
  <c r="H6594" i="28"/>
  <c r="H6613" i="28"/>
  <c r="H6630" i="28"/>
  <c r="H6647" i="28"/>
  <c r="H6664" i="28"/>
  <c r="H6681" i="28"/>
  <c r="H6698" i="28"/>
  <c r="H6715" i="28"/>
  <c r="H6732" i="28"/>
  <c r="H6749" i="28"/>
  <c r="H6766" i="28"/>
  <c r="H6783" i="28"/>
  <c r="H6800" i="28"/>
  <c r="H6817" i="28"/>
  <c r="H6834" i="28"/>
  <c r="H6852" i="28"/>
  <c r="H6869" i="28"/>
  <c r="H6886" i="28"/>
  <c r="H6903" i="28"/>
  <c r="H6920" i="28"/>
  <c r="H6937" i="28"/>
  <c r="H6954" i="28"/>
  <c r="H6971" i="28"/>
  <c r="H6988" i="28"/>
  <c r="H7004" i="28"/>
  <c r="H7020" i="28"/>
  <c r="H7036" i="28"/>
  <c r="H7052" i="28"/>
  <c r="H7068" i="28"/>
  <c r="H7084" i="28"/>
  <c r="H7100" i="28"/>
  <c r="H7116" i="28"/>
  <c r="H5158" i="28"/>
  <c r="H5356" i="28"/>
  <c r="H5526" i="28"/>
  <c r="H5698" i="28"/>
  <c r="H5813" i="28"/>
  <c r="H5902" i="28"/>
  <c r="H5985" i="28"/>
  <c r="H6036" i="28"/>
  <c r="H6077" i="28"/>
  <c r="H6111" i="28"/>
  <c r="H6145" i="28"/>
  <c r="H6178" i="28"/>
  <c r="H6209" i="28"/>
  <c r="H6239" i="28"/>
  <c r="H6264" i="28"/>
  <c r="H6294" i="28"/>
  <c r="H6320" i="28"/>
  <c r="H6348" i="28"/>
  <c r="H6372" i="28"/>
  <c r="H6398" i="28"/>
  <c r="H6420" i="28"/>
  <c r="H6442" i="28"/>
  <c r="H6463" i="28"/>
  <c r="H6482" i="28"/>
  <c r="H6503" i="28"/>
  <c r="H6523" i="28"/>
  <c r="H6541" i="28"/>
  <c r="H6559" i="28"/>
  <c r="H6577" i="28"/>
  <c r="H6596" i="28"/>
  <c r="H6614" i="28"/>
  <c r="H6631" i="28"/>
  <c r="H6648" i="28"/>
  <c r="H6665" i="28"/>
  <c r="H6682" i="28"/>
  <c r="H6699" i="28"/>
  <c r="H6716" i="28"/>
  <c r="H6733" i="28"/>
  <c r="H6750" i="28"/>
  <c r="H6767" i="28"/>
  <c r="H6784" i="28"/>
  <c r="H6801" i="28"/>
  <c r="H6818" i="28"/>
  <c r="H6836" i="28"/>
  <c r="H6853" i="28"/>
  <c r="H6870" i="28"/>
  <c r="H6887" i="28"/>
  <c r="H6904" i="28"/>
  <c r="H6921" i="28"/>
  <c r="H6938" i="28"/>
  <c r="H6955" i="28"/>
  <c r="H6972" i="28"/>
  <c r="H6989" i="28"/>
  <c r="H7005" i="28"/>
  <c r="H7021" i="28"/>
  <c r="H7037" i="28"/>
  <c r="H7053" i="28"/>
  <c r="H7069" i="28"/>
  <c r="H7085" i="28"/>
  <c r="H7101" i="28"/>
  <c r="H7117" i="28"/>
  <c r="H7133" i="28"/>
  <c r="H7149" i="28"/>
  <c r="H7165" i="28"/>
  <c r="H7181" i="28"/>
  <c r="H7197" i="28"/>
  <c r="H7213" i="28"/>
  <c r="H7229" i="28"/>
  <c r="H7245" i="28"/>
  <c r="H7261" i="28"/>
  <c r="H7277" i="28"/>
  <c r="H7293" i="28"/>
  <c r="H7309" i="28"/>
  <c r="H7325" i="28"/>
  <c r="H7341" i="28"/>
  <c r="H7357" i="28"/>
  <c r="H7373" i="28"/>
  <c r="H7389" i="28"/>
  <c r="H7405" i="28"/>
  <c r="H7421" i="28"/>
  <c r="H7437" i="28"/>
  <c r="H7453" i="28"/>
  <c r="H7469" i="28"/>
  <c r="H7485" i="28"/>
  <c r="H5160" i="28"/>
  <c r="H5358" i="28"/>
  <c r="H5528" i="28"/>
  <c r="H5699" i="28"/>
  <c r="H5815" i="28"/>
  <c r="H5903" i="28"/>
  <c r="H5987" i="28"/>
  <c r="H6038" i="28"/>
  <c r="H6079" i="28"/>
  <c r="H6113" i="28"/>
  <c r="H6147" i="28"/>
  <c r="H6179" i="28"/>
  <c r="H6210" i="28"/>
  <c r="H6241" i="28"/>
  <c r="H6267" i="28"/>
  <c r="H6295" i="28"/>
  <c r="H6321" i="28"/>
  <c r="H6349" i="28"/>
  <c r="H6375" i="28"/>
  <c r="H6399" i="28"/>
  <c r="H6422" i="28"/>
  <c r="H6443" i="28"/>
  <c r="H6464" i="28"/>
  <c r="H6484" i="28"/>
  <c r="H6505" i="28"/>
  <c r="H6524" i="28"/>
  <c r="H6542" i="28"/>
  <c r="H6560" i="28"/>
  <c r="H6578" i="28"/>
  <c r="H6598" i="28"/>
  <c r="H6615" i="28"/>
  <c r="H6632" i="28"/>
  <c r="H6649" i="28"/>
  <c r="H6666" i="28"/>
  <c r="H6683" i="28"/>
  <c r="H6700" i="28"/>
  <c r="H6717" i="28"/>
  <c r="H6734" i="28"/>
  <c r="H6751" i="28"/>
  <c r="H6768" i="28"/>
  <c r="H6785" i="28"/>
  <c r="H6802" i="28"/>
  <c r="H6820" i="28"/>
  <c r="H6837" i="28"/>
  <c r="H6854" i="28"/>
  <c r="H6871" i="28"/>
  <c r="H6888" i="28"/>
  <c r="H6905" i="28"/>
  <c r="H6922" i="28"/>
  <c r="H6939" i="28"/>
  <c r="H6956" i="28"/>
  <c r="H6973" i="28"/>
  <c r="H6990" i="28"/>
  <c r="H7006" i="28"/>
  <c r="H7022" i="28"/>
  <c r="H7038" i="28"/>
  <c r="H7054" i="28"/>
  <c r="H7070" i="28"/>
  <c r="H7086" i="28"/>
  <c r="H7102" i="28"/>
  <c r="H7118" i="28"/>
  <c r="H7134" i="28"/>
  <c r="H7150" i="28"/>
  <c r="H7166" i="28"/>
  <c r="H7182" i="28"/>
  <c r="H7198" i="28"/>
  <c r="H7214" i="28"/>
  <c r="H7230" i="28"/>
  <c r="H7246" i="28"/>
  <c r="H7262" i="28"/>
  <c r="H7278" i="28"/>
  <c r="H7294" i="28"/>
  <c r="H7310" i="28"/>
  <c r="H7326" i="28"/>
  <c r="H7342" i="28"/>
  <c r="H7358" i="28"/>
  <c r="H7374" i="28"/>
  <c r="H7390" i="28"/>
  <c r="H7406" i="28"/>
  <c r="H7422" i="28"/>
  <c r="H7438" i="28"/>
  <c r="H7454" i="28"/>
  <c r="H7470" i="28"/>
  <c r="H7486" i="28"/>
  <c r="H7502" i="28"/>
  <c r="H7518" i="28"/>
  <c r="H7534" i="28"/>
  <c r="H7550" i="28"/>
  <c r="H5188" i="28"/>
  <c r="H5378" i="28"/>
  <c r="H5548" i="28"/>
  <c r="H5718" i="28"/>
  <c r="H5816" i="28"/>
  <c r="H5917" i="28"/>
  <c r="H5988" i="28"/>
  <c r="H6039" i="28"/>
  <c r="H6081" i="28"/>
  <c r="H6115" i="28"/>
  <c r="H6149" i="28"/>
  <c r="H6181" i="28"/>
  <c r="H6212" i="28"/>
  <c r="H6243" i="28"/>
  <c r="H6269" i="28"/>
  <c r="H6296" i="28"/>
  <c r="H6324" i="28"/>
  <c r="H6350" i="28"/>
  <c r="H6376" i="28"/>
  <c r="H6400" i="28"/>
  <c r="H6423" i="28"/>
  <c r="H6444" i="28"/>
  <c r="H6465" i="28"/>
  <c r="H6486" i="28"/>
  <c r="H6506" i="28"/>
  <c r="H6525" i="28"/>
  <c r="H6543" i="28"/>
  <c r="H6561" i="28"/>
  <c r="H6580" i="28"/>
  <c r="H6599" i="28"/>
  <c r="H6616" i="28"/>
  <c r="H6633" i="28"/>
  <c r="H6650" i="28"/>
  <c r="H6667" i="28"/>
  <c r="H6684" i="28"/>
  <c r="H6701" i="28"/>
  <c r="H6718" i="28"/>
  <c r="H6735" i="28"/>
  <c r="H6752" i="28"/>
  <c r="H6769" i="28"/>
  <c r="H6786" i="28"/>
  <c r="H6804" i="28"/>
  <c r="H6821" i="28"/>
  <c r="H6838" i="28"/>
  <c r="H6855" i="28"/>
  <c r="H6872" i="28"/>
  <c r="H6889" i="28"/>
  <c r="H6906" i="28"/>
  <c r="H6923" i="28"/>
  <c r="H6940" i="28"/>
  <c r="H6957" i="28"/>
  <c r="H6974" i="28"/>
  <c r="H6991" i="28"/>
  <c r="H7007" i="28"/>
  <c r="H7023" i="28"/>
  <c r="H7039" i="28"/>
  <c r="H7055" i="28"/>
  <c r="H7071" i="28"/>
  <c r="H7087" i="28"/>
  <c r="H7103" i="28"/>
  <c r="H7119" i="28"/>
  <c r="H7135" i="28"/>
  <c r="H7151" i="28"/>
  <c r="H7167" i="28"/>
  <c r="H7183" i="28"/>
  <c r="H7199" i="28"/>
  <c r="H7215" i="28"/>
  <c r="H7231" i="28"/>
  <c r="H7247" i="28"/>
  <c r="H7263" i="28"/>
  <c r="H7279" i="28"/>
  <c r="H7295" i="28"/>
  <c r="H7311" i="28"/>
  <c r="H7327" i="28"/>
  <c r="H7343" i="28"/>
  <c r="H7359" i="28"/>
  <c r="H7375" i="28"/>
  <c r="H7391" i="28"/>
  <c r="H7407" i="28"/>
  <c r="H7423" i="28"/>
  <c r="H7439" i="28"/>
  <c r="H7455" i="28"/>
  <c r="H7471" i="28"/>
  <c r="H7487" i="28"/>
  <c r="H7503" i="28"/>
  <c r="H5189" i="28"/>
  <c r="H5379" i="28"/>
  <c r="H5550" i="28"/>
  <c r="H5720" i="28"/>
  <c r="H5831" i="28"/>
  <c r="H5919" i="28"/>
  <c r="H5990" i="28"/>
  <c r="H6041" i="28"/>
  <c r="H6082" i="28"/>
  <c r="H6116" i="28"/>
  <c r="H6150" i="28"/>
  <c r="H6183" i="28"/>
  <c r="H6213" i="28"/>
  <c r="H6244" i="28"/>
  <c r="H6270" i="28"/>
  <c r="H6297" i="28"/>
  <c r="H6326" i="28"/>
  <c r="H6352" i="28"/>
  <c r="H6377" i="28"/>
  <c r="H6401" i="28"/>
  <c r="H6425" i="28"/>
  <c r="H6446" i="28"/>
  <c r="H6466" i="28"/>
  <c r="H6487" i="28"/>
  <c r="H6507" i="28"/>
  <c r="H6526" i="28"/>
  <c r="H6544" i="28"/>
  <c r="H6562" i="28"/>
  <c r="H6582" i="28"/>
  <c r="H6600" i="28"/>
  <c r="H6617" i="28"/>
  <c r="H6634" i="28"/>
  <c r="H6651" i="28"/>
  <c r="H6668" i="28"/>
  <c r="H6685" i="28"/>
  <c r="H6702" i="28"/>
  <c r="H6719" i="28"/>
  <c r="H6736" i="28"/>
  <c r="H6753" i="28"/>
  <c r="H6770" i="28"/>
  <c r="H6788" i="28"/>
  <c r="H6805" i="28"/>
  <c r="H6822" i="28"/>
  <c r="H6839" i="28"/>
  <c r="H6856" i="28"/>
  <c r="H6873" i="28"/>
  <c r="H6890" i="28"/>
  <c r="H6907" i="28"/>
  <c r="H6924" i="28"/>
  <c r="H6941" i="28"/>
  <c r="H6958" i="28"/>
  <c r="H6975" i="28"/>
  <c r="H6992" i="28"/>
  <c r="H7008" i="28"/>
  <c r="H7024" i="28"/>
  <c r="H7040" i="28"/>
  <c r="H7056" i="28"/>
  <c r="H7072" i="28"/>
  <c r="H7088" i="28"/>
  <c r="H7104" i="28"/>
  <c r="H7120" i="28"/>
  <c r="H7136" i="28"/>
  <c r="H7152" i="28"/>
  <c r="H7168" i="28"/>
  <c r="H7184" i="28"/>
  <c r="H7200" i="28"/>
  <c r="H7216" i="28"/>
  <c r="H7232" i="28"/>
  <c r="H7248" i="28"/>
  <c r="H7264" i="28"/>
  <c r="H7280" i="28"/>
  <c r="H7296" i="28"/>
  <c r="H7312" i="28"/>
  <c r="H7328" i="28"/>
  <c r="H7344" i="28"/>
  <c r="H7360" i="28"/>
  <c r="H7376" i="28"/>
  <c r="H7392" i="28"/>
  <c r="H7408" i="28"/>
  <c r="H7424" i="28"/>
  <c r="H5215" i="28"/>
  <c r="H5398" i="28"/>
  <c r="H5570" i="28"/>
  <c r="H5737" i="28"/>
  <c r="H5833" i="28"/>
  <c r="H5920" i="28"/>
  <c r="H5997" i="28"/>
  <c r="H6045" i="28"/>
  <c r="H6087" i="28"/>
  <c r="H6121" i="28"/>
  <c r="H6156" i="28"/>
  <c r="H6184" i="28"/>
  <c r="H6215" i="28"/>
  <c r="H6245" i="28"/>
  <c r="H6273" i="28"/>
  <c r="H6299" i="28"/>
  <c r="H6328" i="28"/>
  <c r="H6354" i="28"/>
  <c r="H6380" i="28"/>
  <c r="H6403" i="28"/>
  <c r="H6426" i="28"/>
  <c r="H6447" i="28"/>
  <c r="H6468" i="28"/>
  <c r="H6489" i="28"/>
  <c r="H6508" i="28"/>
  <c r="H6527" i="28"/>
  <c r="H6545" i="28"/>
  <c r="H6564" i="28"/>
  <c r="H6583" i="28"/>
  <c r="H6601" i="28"/>
  <c r="H6618" i="28"/>
  <c r="H6635" i="28"/>
  <c r="H6652" i="28"/>
  <c r="H6669" i="28"/>
  <c r="H6686" i="28"/>
  <c r="H6703" i="28"/>
  <c r="H6720" i="28"/>
  <c r="H6737" i="28"/>
  <c r="H6754" i="28"/>
  <c r="H6772" i="28"/>
  <c r="H6789" i="28"/>
  <c r="H6806" i="28"/>
  <c r="H6823" i="28"/>
  <c r="H6840" i="28"/>
  <c r="H6857" i="28"/>
  <c r="H6874" i="28"/>
  <c r="H6891" i="28"/>
  <c r="H6908" i="28"/>
  <c r="H6925" i="28"/>
  <c r="H6942" i="28"/>
  <c r="H6959" i="28"/>
  <c r="H6976" i="28"/>
  <c r="H6993" i="28"/>
  <c r="H7009" i="28"/>
  <c r="H7025" i="28"/>
  <c r="H7041" i="28"/>
  <c r="H7057" i="28"/>
  <c r="H7073" i="28"/>
  <c r="H7089" i="28"/>
  <c r="H7105" i="28"/>
  <c r="H7121" i="28"/>
  <c r="H7137" i="28"/>
  <c r="H7153" i="28"/>
  <c r="H7169" i="28"/>
  <c r="H7185" i="28"/>
  <c r="H7201" i="28"/>
  <c r="H7217" i="28"/>
  <c r="H7233" i="28"/>
  <c r="H7249" i="28"/>
  <c r="H7265" i="28"/>
  <c r="H7281" i="28"/>
  <c r="H7297" i="28"/>
  <c r="H7313" i="28"/>
  <c r="H7329" i="28"/>
  <c r="H7345" i="28"/>
  <c r="H7361" i="28"/>
  <c r="H7377" i="28"/>
  <c r="H5217" i="28"/>
  <c r="H5400" i="28"/>
  <c r="H5571" i="28"/>
  <c r="H5740" i="28"/>
  <c r="H5835" i="28"/>
  <c r="H5934" i="28"/>
  <c r="H6002" i="28"/>
  <c r="H6048" i="28"/>
  <c r="H6089" i="28"/>
  <c r="H6124" i="28"/>
  <c r="H6158" i="28"/>
  <c r="H6188" i="28"/>
  <c r="H6217" i="28"/>
  <c r="H6246" i="28"/>
  <c r="H6275" i="28"/>
  <c r="H6301" i="28"/>
  <c r="H6329" i="28"/>
  <c r="H6355" i="28"/>
  <c r="H6381" i="28"/>
  <c r="H6405" i="28"/>
  <c r="H6427" i="28"/>
  <c r="H6448" i="28"/>
  <c r="H6470" i="28"/>
  <c r="H6490" i="28"/>
  <c r="H6509" i="28"/>
  <c r="H6528" i="28"/>
  <c r="H6546" i="28"/>
  <c r="H6566" i="28"/>
  <c r="H6584" i="28"/>
  <c r="H6602" i="28"/>
  <c r="H6619" i="28"/>
  <c r="H6636" i="28"/>
  <c r="H6653" i="28"/>
  <c r="H6670" i="28"/>
  <c r="H6687" i="28"/>
  <c r="H6704" i="28"/>
  <c r="H6721" i="28"/>
  <c r="H6738" i="28"/>
  <c r="H6756" i="28"/>
  <c r="H6773" i="28"/>
  <c r="H6790" i="28"/>
  <c r="H6807" i="28"/>
  <c r="H6824" i="28"/>
  <c r="H6841" i="28"/>
  <c r="H6858" i="28"/>
  <c r="H6875" i="28"/>
  <c r="H6892" i="28"/>
  <c r="H6909" i="28"/>
  <c r="H6926" i="28"/>
  <c r="H6943" i="28"/>
  <c r="H6960" i="28"/>
  <c r="H6977" i="28"/>
  <c r="H6994" i="28"/>
  <c r="H7010" i="28"/>
  <c r="H7026" i="28"/>
  <c r="H7042" i="28"/>
  <c r="H7058" i="28"/>
  <c r="H7074" i="28"/>
  <c r="H7090" i="28"/>
  <c r="H7106" i="28"/>
  <c r="H7122" i="28"/>
  <c r="H7138" i="28"/>
  <c r="H7154" i="28"/>
  <c r="H7170" i="28"/>
  <c r="H7186" i="28"/>
  <c r="H7202" i="28"/>
  <c r="H7218" i="28"/>
  <c r="H7234" i="28"/>
  <c r="H7250" i="28"/>
  <c r="H7266" i="28"/>
  <c r="H7282" i="28"/>
  <c r="H7298" i="28"/>
  <c r="H7314" i="28"/>
  <c r="H7330" i="28"/>
  <c r="H7346" i="28"/>
  <c r="H7362" i="28"/>
  <c r="H7378" i="28"/>
  <c r="H7394" i="28"/>
  <c r="H7410" i="28"/>
  <c r="H7426" i="28"/>
  <c r="H7442" i="28"/>
  <c r="H7458" i="28"/>
  <c r="H5243" i="28"/>
  <c r="H6091" i="28"/>
  <c r="H6331" i="28"/>
  <c r="H6510" i="28"/>
  <c r="H6654" i="28"/>
  <c r="H6791" i="28"/>
  <c r="H6927" i="28"/>
  <c r="H7027" i="28"/>
  <c r="H7108" i="28"/>
  <c r="H7178" i="28"/>
  <c r="H7242" i="28"/>
  <c r="H7306" i="28"/>
  <c r="H7356" i="28"/>
  <c r="H7404" i="28"/>
  <c r="H7444" i="28"/>
  <c r="H7479" i="28"/>
  <c r="H7508" i="28"/>
  <c r="H7536" i="28"/>
  <c r="H7559" i="28"/>
  <c r="H7581" i="28"/>
  <c r="H7601" i="28"/>
  <c r="H7617" i="28"/>
  <c r="H7633" i="28"/>
  <c r="H7649" i="28"/>
  <c r="H7665" i="28"/>
  <c r="H7681" i="28"/>
  <c r="H7697" i="28"/>
  <c r="H7713" i="28"/>
  <c r="H7729" i="28"/>
  <c r="H7745" i="28"/>
  <c r="H7761" i="28"/>
  <c r="H7777" i="28"/>
  <c r="H7793" i="28"/>
  <c r="H7809" i="28"/>
  <c r="H7825" i="28"/>
  <c r="H7841" i="28"/>
  <c r="H7857" i="28"/>
  <c r="H7873" i="28"/>
  <c r="H7889" i="28"/>
  <c r="H7905" i="28"/>
  <c r="H7921" i="28"/>
  <c r="H7937" i="28"/>
  <c r="H7953" i="28"/>
  <c r="H7969" i="28"/>
  <c r="H7985" i="28"/>
  <c r="H8001" i="28"/>
  <c r="H8017" i="28"/>
  <c r="H8033" i="28"/>
  <c r="H8049" i="28"/>
  <c r="H8065" i="28"/>
  <c r="H8081" i="28"/>
  <c r="H8097" i="28"/>
  <c r="H8113" i="28"/>
  <c r="H8129" i="28"/>
  <c r="H8145" i="28"/>
  <c r="H8161" i="28"/>
  <c r="H8177" i="28"/>
  <c r="H8193" i="28"/>
  <c r="H8209" i="28"/>
  <c r="H8225" i="28"/>
  <c r="H8241" i="28"/>
  <c r="H8257" i="28"/>
  <c r="H8273" i="28"/>
  <c r="H8289" i="28"/>
  <c r="H8305" i="28"/>
  <c r="H8321" i="28"/>
  <c r="H8337" i="28"/>
  <c r="H8353" i="28"/>
  <c r="H8369" i="28"/>
  <c r="H8385" i="28"/>
  <c r="H8401" i="28"/>
  <c r="H8417" i="28"/>
  <c r="H8433" i="28"/>
  <c r="H8449" i="28"/>
  <c r="H8465" i="28"/>
  <c r="H8481" i="28"/>
  <c r="H8497" i="28"/>
  <c r="H8513" i="28"/>
  <c r="H8529" i="28"/>
  <c r="H8545" i="28"/>
  <c r="H8561" i="28"/>
  <c r="H8577" i="28"/>
  <c r="H8593" i="28"/>
  <c r="H8609" i="28"/>
  <c r="H8625" i="28"/>
  <c r="H8641" i="28"/>
  <c r="H5244" i="28"/>
  <c r="H6093" i="28"/>
  <c r="H6332" i="28"/>
  <c r="H6511" i="28"/>
  <c r="H6655" i="28"/>
  <c r="H6792" i="28"/>
  <c r="H6928" i="28"/>
  <c r="H7028" i="28"/>
  <c r="H7114" i="28"/>
  <c r="H7180" i="28"/>
  <c r="H7244" i="28"/>
  <c r="H7308" i="28"/>
  <c r="H7363" i="28"/>
  <c r="H7409" i="28"/>
  <c r="H7447" i="28"/>
  <c r="H7482" i="28"/>
  <c r="H7511" i="28"/>
  <c r="H7537" i="28"/>
  <c r="H7560" i="28"/>
  <c r="H7582" i="28"/>
  <c r="H7602" i="28"/>
  <c r="H7618" i="28"/>
  <c r="H7634" i="28"/>
  <c r="H7650" i="28"/>
  <c r="H7666" i="28"/>
  <c r="H7682" i="28"/>
  <c r="H7698" i="28"/>
  <c r="H7714" i="28"/>
  <c r="H7730" i="28"/>
  <c r="H7746" i="28"/>
  <c r="H7762" i="28"/>
  <c r="H7778" i="28"/>
  <c r="H7794" i="28"/>
  <c r="H7810" i="28"/>
  <c r="H7826" i="28"/>
  <c r="H7842" i="28"/>
  <c r="H7858" i="28"/>
  <c r="H7874" i="28"/>
  <c r="H7890" i="28"/>
  <c r="H7906" i="28"/>
  <c r="H7922" i="28"/>
  <c r="H7938" i="28"/>
  <c r="H7954" i="28"/>
  <c r="H7970" i="28"/>
  <c r="H7986" i="28"/>
  <c r="H8002" i="28"/>
  <c r="H8018" i="28"/>
  <c r="H8034" i="28"/>
  <c r="H8050" i="28"/>
  <c r="H8066" i="28"/>
  <c r="H8082" i="28"/>
  <c r="H8098" i="28"/>
  <c r="H8114" i="28"/>
  <c r="H8130" i="28"/>
  <c r="H8146" i="28"/>
  <c r="H8162" i="28"/>
  <c r="H8178" i="28"/>
  <c r="H8194" i="28"/>
  <c r="H8210" i="28"/>
  <c r="H8226" i="28"/>
  <c r="H8242" i="28"/>
  <c r="H8258" i="28"/>
  <c r="H8274" i="28"/>
  <c r="H8290" i="28"/>
  <c r="H8306" i="28"/>
  <c r="H8322" i="28"/>
  <c r="H8338" i="28"/>
  <c r="H8354" i="28"/>
  <c r="H8370" i="28"/>
  <c r="H8386" i="28"/>
  <c r="H8402" i="28"/>
  <c r="H8418" i="28"/>
  <c r="H8434" i="28"/>
  <c r="H8450" i="28"/>
  <c r="H8466" i="28"/>
  <c r="H8482" i="28"/>
  <c r="H8498" i="28"/>
  <c r="H8514" i="28"/>
  <c r="H8530" i="28"/>
  <c r="H8546" i="28"/>
  <c r="H8562" i="28"/>
  <c r="H8578" i="28"/>
  <c r="H8594" i="28"/>
  <c r="H8610" i="28"/>
  <c r="H8626" i="28"/>
  <c r="H8642" i="28"/>
  <c r="H5420" i="28"/>
  <c r="H6125" i="28"/>
  <c r="H6358" i="28"/>
  <c r="H6529" i="28"/>
  <c r="H6671" i="28"/>
  <c r="H6808" i="28"/>
  <c r="H6944" i="28"/>
  <c r="H7034" i="28"/>
  <c r="H7123" i="28"/>
  <c r="H7187" i="28"/>
  <c r="H7251" i="28"/>
  <c r="H7315" i="28"/>
  <c r="H7364" i="28"/>
  <c r="H7411" i="28"/>
  <c r="H7450" i="28"/>
  <c r="H7484" i="28"/>
  <c r="H7514" i="28"/>
  <c r="H7538" i="28"/>
  <c r="H7562" i="28"/>
  <c r="H7583" i="28"/>
  <c r="H7603" i="28"/>
  <c r="H7619" i="28"/>
  <c r="H7635" i="28"/>
  <c r="H7651" i="28"/>
  <c r="H7667" i="28"/>
  <c r="H7683" i="28"/>
  <c r="H7699" i="28"/>
  <c r="H7715" i="28"/>
  <c r="H7731" i="28"/>
  <c r="H7747" i="28"/>
  <c r="H7763" i="28"/>
  <c r="H7779" i="28"/>
  <c r="H7795" i="28"/>
  <c r="H7811" i="28"/>
  <c r="H7827" i="28"/>
  <c r="H7843" i="28"/>
  <c r="H7859" i="28"/>
  <c r="H7875" i="28"/>
  <c r="H7891" i="28"/>
  <c r="H7907" i="28"/>
  <c r="H7923" i="28"/>
  <c r="H7939" i="28"/>
  <c r="H7955" i="28"/>
  <c r="H7971" i="28"/>
  <c r="H7987" i="28"/>
  <c r="H8003" i="28"/>
  <c r="H8019" i="28"/>
  <c r="H8035" i="28"/>
  <c r="H8051" i="28"/>
  <c r="H8067" i="28"/>
  <c r="H8083" i="28"/>
  <c r="H8099" i="28"/>
  <c r="H8115" i="28"/>
  <c r="H8131" i="28"/>
  <c r="H8147" i="28"/>
  <c r="H8163" i="28"/>
  <c r="H8179" i="28"/>
  <c r="H8195" i="28"/>
  <c r="H8211" i="28"/>
  <c r="H8227" i="28"/>
  <c r="H8243" i="28"/>
  <c r="H8259" i="28"/>
  <c r="H8275" i="28"/>
  <c r="H8291" i="28"/>
  <c r="H8307" i="28"/>
  <c r="H8323" i="28"/>
  <c r="H8339" i="28"/>
  <c r="H8355" i="28"/>
  <c r="H8371" i="28"/>
  <c r="H8387" i="28"/>
  <c r="H8403" i="28"/>
  <c r="H8419" i="28"/>
  <c r="H8435" i="28"/>
  <c r="H8451" i="28"/>
  <c r="H8467" i="28"/>
  <c r="H8483" i="28"/>
  <c r="H8499" i="28"/>
  <c r="H8515" i="28"/>
  <c r="H8531" i="28"/>
  <c r="H8547" i="28"/>
  <c r="H8563" i="28"/>
  <c r="H8579" i="28"/>
  <c r="H8595" i="28"/>
  <c r="H8611" i="28"/>
  <c r="H8627" i="28"/>
  <c r="H8643" i="28"/>
  <c r="H5422" i="28"/>
  <c r="H6127" i="28"/>
  <c r="H6359" i="28"/>
  <c r="H6530" i="28"/>
  <c r="H6672" i="28"/>
  <c r="H6809" i="28"/>
  <c r="H6945" i="28"/>
  <c r="H7043" i="28"/>
  <c r="H7124" i="28"/>
  <c r="H7188" i="28"/>
  <c r="H7252" i="28"/>
  <c r="H7316" i="28"/>
  <c r="H7367" i="28"/>
  <c r="H7412" i="28"/>
  <c r="H7452" i="28"/>
  <c r="H7488" i="28"/>
  <c r="H7516" i="28"/>
  <c r="H7539" i="28"/>
  <c r="H7564" i="28"/>
  <c r="H7584" i="28"/>
  <c r="H7604" i="28"/>
  <c r="H7620" i="28"/>
  <c r="H7636" i="28"/>
  <c r="H7652" i="28"/>
  <c r="H7668" i="28"/>
  <c r="H7684" i="28"/>
  <c r="H7700" i="28"/>
  <c r="H7716" i="28"/>
  <c r="H7732" i="28"/>
  <c r="H7748" i="28"/>
  <c r="H7764" i="28"/>
  <c r="H7780" i="28"/>
  <c r="H7796" i="28"/>
  <c r="H7812" i="28"/>
  <c r="H7828" i="28"/>
  <c r="H7844" i="28"/>
  <c r="H7860" i="28"/>
  <c r="H7876" i="28"/>
  <c r="H7892" i="28"/>
  <c r="H7908" i="28"/>
  <c r="H7924" i="28"/>
  <c r="H7940" i="28"/>
  <c r="H7956" i="28"/>
  <c r="H7972" i="28"/>
  <c r="H7988" i="28"/>
  <c r="H8004" i="28"/>
  <c r="H8020" i="28"/>
  <c r="H8036" i="28"/>
  <c r="H8052" i="28"/>
  <c r="H8068" i="28"/>
  <c r="H8084" i="28"/>
  <c r="H8100" i="28"/>
  <c r="H8116" i="28"/>
  <c r="H8132" i="28"/>
  <c r="H8148" i="28"/>
  <c r="H8164" i="28"/>
  <c r="H8180" i="28"/>
  <c r="H8196" i="28"/>
  <c r="H8212" i="28"/>
  <c r="H8228" i="28"/>
  <c r="H8244" i="28"/>
  <c r="H8260" i="28"/>
  <c r="H8276" i="28"/>
  <c r="H8292" i="28"/>
  <c r="H8308" i="28"/>
  <c r="H8324" i="28"/>
  <c r="H8340" i="28"/>
  <c r="H8356" i="28"/>
  <c r="H8372" i="28"/>
  <c r="H8388" i="28"/>
  <c r="H8404" i="28"/>
  <c r="H8420" i="28"/>
  <c r="H8436" i="28"/>
  <c r="H8452" i="28"/>
  <c r="H8468" i="28"/>
  <c r="H8484" i="28"/>
  <c r="H8500" i="28"/>
  <c r="H8516" i="28"/>
  <c r="H8532" i="28"/>
  <c r="H8548" i="28"/>
  <c r="H8564" i="28"/>
  <c r="H8580" i="28"/>
  <c r="H8596" i="28"/>
  <c r="H8612" i="28"/>
  <c r="H8628" i="28"/>
  <c r="H8644" i="28"/>
  <c r="H5590" i="28"/>
  <c r="H6159" i="28"/>
  <c r="H6382" i="28"/>
  <c r="H6548" i="28"/>
  <c r="H6688" i="28"/>
  <c r="H6825" i="28"/>
  <c r="H6961" i="28"/>
  <c r="H7044" i="28"/>
  <c r="H7130" i="28"/>
  <c r="H7194" i="28"/>
  <c r="H7258" i="28"/>
  <c r="H7319" i="28"/>
  <c r="H7370" i="28"/>
  <c r="H7415" i="28"/>
  <c r="H7456" i="28"/>
  <c r="H7489" i="28"/>
  <c r="H7517" i="28"/>
  <c r="H7540" i="28"/>
  <c r="H7565" i="28"/>
  <c r="H7585" i="28"/>
  <c r="H7605" i="28"/>
  <c r="H7621" i="28"/>
  <c r="H7637" i="28"/>
  <c r="H7653" i="28"/>
  <c r="H7669" i="28"/>
  <c r="H7685" i="28"/>
  <c r="H7701" i="28"/>
  <c r="H7717" i="28"/>
  <c r="H7733" i="28"/>
  <c r="H7749" i="28"/>
  <c r="H7765" i="28"/>
  <c r="H7781" i="28"/>
  <c r="H7797" i="28"/>
  <c r="H7813" i="28"/>
  <c r="H7829" i="28"/>
  <c r="H7845" i="28"/>
  <c r="H7861" i="28"/>
  <c r="H7877" i="28"/>
  <c r="H7893" i="28"/>
  <c r="H7909" i="28"/>
  <c r="H7925" i="28"/>
  <c r="H7941" i="28"/>
  <c r="H7957" i="28"/>
  <c r="H7973" i="28"/>
  <c r="H7989" i="28"/>
  <c r="H8005" i="28"/>
  <c r="H8021" i="28"/>
  <c r="H8037" i="28"/>
  <c r="H8053" i="28"/>
  <c r="H8069" i="28"/>
  <c r="H8085" i="28"/>
  <c r="H8101" i="28"/>
  <c r="H8117" i="28"/>
  <c r="H8133" i="28"/>
  <c r="H8149" i="28"/>
  <c r="H8165" i="28"/>
  <c r="H8181" i="28"/>
  <c r="H8197" i="28"/>
  <c r="H8213" i="28"/>
  <c r="H8229" i="28"/>
  <c r="H8245" i="28"/>
  <c r="H8261" i="28"/>
  <c r="H8277" i="28"/>
  <c r="H8293" i="28"/>
  <c r="H8309" i="28"/>
  <c r="H8325" i="28"/>
  <c r="H8341" i="28"/>
  <c r="H8357" i="28"/>
  <c r="H8373" i="28"/>
  <c r="H8389" i="28"/>
  <c r="H8405" i="28"/>
  <c r="H8421" i="28"/>
  <c r="H8437" i="28"/>
  <c r="H8453" i="28"/>
  <c r="H8469" i="28"/>
  <c r="H8485" i="28"/>
  <c r="H8501" i="28"/>
  <c r="H8517" i="28"/>
  <c r="H8533" i="28"/>
  <c r="H8549" i="28"/>
  <c r="H8565" i="28"/>
  <c r="H8581" i="28"/>
  <c r="H8597" i="28"/>
  <c r="H8613" i="28"/>
  <c r="H8629" i="28"/>
  <c r="H8645" i="28"/>
  <c r="H5592" i="28"/>
  <c r="H6161" i="28"/>
  <c r="H6383" i="28"/>
  <c r="H6550" i="28"/>
  <c r="H6689" i="28"/>
  <c r="H6826" i="28"/>
  <c r="H6962" i="28"/>
  <c r="H7050" i="28"/>
  <c r="H7132" i="28"/>
  <c r="H7196" i="28"/>
  <c r="H7260" i="28"/>
  <c r="H7322" i="28"/>
  <c r="H7372" i="28"/>
  <c r="H7418" i="28"/>
  <c r="H7457" i="28"/>
  <c r="H7490" i="28"/>
  <c r="H7519" i="28"/>
  <c r="H7543" i="28"/>
  <c r="H7566" i="28"/>
  <c r="H7586" i="28"/>
  <c r="H7606" i="28"/>
  <c r="H7622" i="28"/>
  <c r="H7638" i="28"/>
  <c r="H7654" i="28"/>
  <c r="H7670" i="28"/>
  <c r="H7686" i="28"/>
  <c r="H7702" i="28"/>
  <c r="H7718" i="28"/>
  <c r="H7734" i="28"/>
  <c r="H7750" i="28"/>
  <c r="H7766" i="28"/>
  <c r="H7782" i="28"/>
  <c r="H7798" i="28"/>
  <c r="H7814" i="28"/>
  <c r="H7830" i="28"/>
  <c r="H7846" i="28"/>
  <c r="H7862" i="28"/>
  <c r="H7878" i="28"/>
  <c r="H7894" i="28"/>
  <c r="H7910" i="28"/>
  <c r="H7926" i="28"/>
  <c r="H7942" i="28"/>
  <c r="H7958" i="28"/>
  <c r="H7974" i="28"/>
  <c r="H7990" i="28"/>
  <c r="H8006" i="28"/>
  <c r="H8022" i="28"/>
  <c r="H8038" i="28"/>
  <c r="H8054" i="28"/>
  <c r="H8070" i="28"/>
  <c r="H8086" i="28"/>
  <c r="H8102" i="28"/>
  <c r="H8118" i="28"/>
  <c r="H8134" i="28"/>
  <c r="H8150" i="28"/>
  <c r="H8166" i="28"/>
  <c r="H8182" i="28"/>
  <c r="H8198" i="28"/>
  <c r="H8214" i="28"/>
  <c r="H8230" i="28"/>
  <c r="H8246" i="28"/>
  <c r="H8262" i="28"/>
  <c r="H8278" i="28"/>
  <c r="H8294" i="28"/>
  <c r="H8310" i="28"/>
  <c r="H8326" i="28"/>
  <c r="H8342" i="28"/>
  <c r="H8358" i="28"/>
  <c r="H8374" i="28"/>
  <c r="H8390" i="28"/>
  <c r="H8406" i="28"/>
  <c r="H8422" i="28"/>
  <c r="H8438" i="28"/>
  <c r="H8454" i="28"/>
  <c r="H8470" i="28"/>
  <c r="H8486" i="28"/>
  <c r="H8502" i="28"/>
  <c r="H8518" i="28"/>
  <c r="H8534" i="28"/>
  <c r="H8550" i="28"/>
  <c r="H8566" i="28"/>
  <c r="H8582" i="28"/>
  <c r="H8598" i="28"/>
  <c r="H8614" i="28"/>
  <c r="H8630" i="28"/>
  <c r="H8646" i="28"/>
  <c r="H5742" i="28"/>
  <c r="H6190" i="28"/>
  <c r="H6406" i="28"/>
  <c r="H6567" i="28"/>
  <c r="H6705" i="28"/>
  <c r="H6842" i="28"/>
  <c r="H6969" i="28"/>
  <c r="H7059" i="28"/>
  <c r="H7139" i="28"/>
  <c r="H7203" i="28"/>
  <c r="H7267" i="28"/>
  <c r="H7324" i="28"/>
  <c r="H7379" i="28"/>
  <c r="H7420" i="28"/>
  <c r="H7459" i="28"/>
  <c r="H7491" i="28"/>
  <c r="H7520" i="28"/>
  <c r="H7544" i="28"/>
  <c r="H7567" i="28"/>
  <c r="H7587" i="28"/>
  <c r="H7607" i="28"/>
  <c r="H7623" i="28"/>
  <c r="H7639" i="28"/>
  <c r="H7655" i="28"/>
  <c r="H7671" i="28"/>
  <c r="H7687" i="28"/>
  <c r="H7703" i="28"/>
  <c r="H7719" i="28"/>
  <c r="H7735" i="28"/>
  <c r="H7751" i="28"/>
  <c r="H7767" i="28"/>
  <c r="H7783" i="28"/>
  <c r="H7799" i="28"/>
  <c r="H7815" i="28"/>
  <c r="H7831" i="28"/>
  <c r="H7847" i="28"/>
  <c r="H7863" i="28"/>
  <c r="H7879" i="28"/>
  <c r="H7895" i="28"/>
  <c r="H7911" i="28"/>
  <c r="H7927" i="28"/>
  <c r="H7943" i="28"/>
  <c r="H7959" i="28"/>
  <c r="H7975" i="28"/>
  <c r="H7991" i="28"/>
  <c r="H8007" i="28"/>
  <c r="H8023" i="28"/>
  <c r="H8039" i="28"/>
  <c r="H8055" i="28"/>
  <c r="H8071" i="28"/>
  <c r="H8087" i="28"/>
  <c r="H8103" i="28"/>
  <c r="H8119" i="28"/>
  <c r="H8135" i="28"/>
  <c r="H8151" i="28"/>
  <c r="H8167" i="28"/>
  <c r="H8183" i="28"/>
  <c r="H8199" i="28"/>
  <c r="H8215" i="28"/>
  <c r="H8231" i="28"/>
  <c r="H8247" i="28"/>
  <c r="H8263" i="28"/>
  <c r="H8279" i="28"/>
  <c r="H8295" i="28"/>
  <c r="H8311" i="28"/>
  <c r="H8327" i="28"/>
  <c r="H8343" i="28"/>
  <c r="H8359" i="28"/>
  <c r="H8375" i="28"/>
  <c r="H8391" i="28"/>
  <c r="H8407" i="28"/>
  <c r="H8423" i="28"/>
  <c r="H8439" i="28"/>
  <c r="H8455" i="28"/>
  <c r="H8471" i="28"/>
  <c r="H8487" i="28"/>
  <c r="H8503" i="28"/>
  <c r="H8519" i="28"/>
  <c r="H8535" i="28"/>
  <c r="H8551" i="28"/>
  <c r="H8567" i="28"/>
  <c r="H8583" i="28"/>
  <c r="H8599" i="28"/>
  <c r="H8615" i="28"/>
  <c r="H8631" i="28"/>
  <c r="H8647" i="28"/>
  <c r="H5759" i="28"/>
  <c r="H6192" i="28"/>
  <c r="H6408" i="28"/>
  <c r="H6568" i="28"/>
  <c r="H6706" i="28"/>
  <c r="H6843" i="28"/>
  <c r="H6978" i="28"/>
  <c r="H7060" i="28"/>
  <c r="H7140" i="28"/>
  <c r="H7204" i="28"/>
  <c r="H7268" i="28"/>
  <c r="H7331" i="28"/>
  <c r="H7380" i="28"/>
  <c r="H7425" i="28"/>
  <c r="H7460" i="28"/>
  <c r="H7492" i="28"/>
  <c r="H7521" i="28"/>
  <c r="H7546" i="28"/>
  <c r="H7568" i="28"/>
  <c r="H7588" i="28"/>
  <c r="H7608" i="28"/>
  <c r="H7624" i="28"/>
  <c r="H7640" i="28"/>
  <c r="H7656" i="28"/>
  <c r="H7672" i="28"/>
  <c r="H7688" i="28"/>
  <c r="H7704" i="28"/>
  <c r="H7720" i="28"/>
  <c r="H7736" i="28"/>
  <c r="H7752" i="28"/>
  <c r="H7768" i="28"/>
  <c r="H7784" i="28"/>
  <c r="H7800" i="28"/>
  <c r="H7816" i="28"/>
  <c r="H7832" i="28"/>
  <c r="H7848" i="28"/>
  <c r="H7864" i="28"/>
  <c r="H7880" i="28"/>
  <c r="H7896" i="28"/>
  <c r="H7912" i="28"/>
  <c r="H7928" i="28"/>
  <c r="H7944" i="28"/>
  <c r="H7960" i="28"/>
  <c r="H7976" i="28"/>
  <c r="H7992" i="28"/>
  <c r="H8008" i="28"/>
  <c r="H8024" i="28"/>
  <c r="H8040" i="28"/>
  <c r="H8056" i="28"/>
  <c r="H8072" i="28"/>
  <c r="H8088" i="28"/>
  <c r="H8104" i="28"/>
  <c r="H8120" i="28"/>
  <c r="H8136" i="28"/>
  <c r="H8152" i="28"/>
  <c r="H8168" i="28"/>
  <c r="H8184" i="28"/>
  <c r="H8200" i="28"/>
  <c r="H8216" i="28"/>
  <c r="H8232" i="28"/>
  <c r="H8248" i="28"/>
  <c r="H8264" i="28"/>
  <c r="H8280" i="28"/>
  <c r="H8296" i="28"/>
  <c r="H8312" i="28"/>
  <c r="H8328" i="28"/>
  <c r="H8344" i="28"/>
  <c r="H8360" i="28"/>
  <c r="H8376" i="28"/>
  <c r="H8392" i="28"/>
  <c r="H8408" i="28"/>
  <c r="H8424" i="28"/>
  <c r="H8440" i="28"/>
  <c r="H8456" i="28"/>
  <c r="H8472" i="28"/>
  <c r="H8488" i="28"/>
  <c r="H8504" i="28"/>
  <c r="H8520" i="28"/>
  <c r="H8536" i="28"/>
  <c r="H8552" i="28"/>
  <c r="H8568" i="28"/>
  <c r="H8584" i="28"/>
  <c r="H8600" i="28"/>
  <c r="H8616" i="28"/>
  <c r="H8632" i="28"/>
  <c r="H5848" i="28"/>
  <c r="H6219" i="28"/>
  <c r="H6428" i="28"/>
  <c r="H6585" i="28"/>
  <c r="H6722" i="28"/>
  <c r="H6859" i="28"/>
  <c r="H6980" i="28"/>
  <c r="H7066" i="28"/>
  <c r="H7146" i="28"/>
  <c r="H7210" i="28"/>
  <c r="H7274" i="28"/>
  <c r="H7332" i="28"/>
  <c r="H7383" i="28"/>
  <c r="H7427" i="28"/>
  <c r="H7463" i="28"/>
  <c r="H7495" i="28"/>
  <c r="H7522" i="28"/>
  <c r="H7548" i="28"/>
  <c r="H7569" i="28"/>
  <c r="H7591" i="28"/>
  <c r="H7609" i="28"/>
  <c r="H7625" i="28"/>
  <c r="H7641" i="28"/>
  <c r="H7657" i="28"/>
  <c r="H7673" i="28"/>
  <c r="H7689" i="28"/>
  <c r="H7705" i="28"/>
  <c r="H7721" i="28"/>
  <c r="H7737" i="28"/>
  <c r="H7753" i="28"/>
  <c r="H7769" i="28"/>
  <c r="H7785" i="28"/>
  <c r="H7801" i="28"/>
  <c r="H7817" i="28"/>
  <c r="H7833" i="28"/>
  <c r="H7849" i="28"/>
  <c r="H7865" i="28"/>
  <c r="H7881" i="28"/>
  <c r="H7897" i="28"/>
  <c r="H7913" i="28"/>
  <c r="H7929" i="28"/>
  <c r="H7945" i="28"/>
  <c r="H7961" i="28"/>
  <c r="H7977" i="28"/>
  <c r="H7993" i="28"/>
  <c r="H8009" i="28"/>
  <c r="H8025" i="28"/>
  <c r="H8041" i="28"/>
  <c r="H8057" i="28"/>
  <c r="H8073" i="28"/>
  <c r="H8089" i="28"/>
  <c r="H8105" i="28"/>
  <c r="H8121" i="28"/>
  <c r="H8137" i="28"/>
  <c r="H8153" i="28"/>
  <c r="H8169" i="28"/>
  <c r="H8185" i="28"/>
  <c r="H8201" i="28"/>
  <c r="H8217" i="28"/>
  <c r="H8233" i="28"/>
  <c r="H8249" i="28"/>
  <c r="H8265" i="28"/>
  <c r="H8281" i="28"/>
  <c r="H8297" i="28"/>
  <c r="H8313" i="28"/>
  <c r="H8329" i="28"/>
  <c r="H8345" i="28"/>
  <c r="H8361" i="28"/>
  <c r="H8377" i="28"/>
  <c r="H8393" i="28"/>
  <c r="H8409" i="28"/>
  <c r="H8425" i="28"/>
  <c r="H8441" i="28"/>
  <c r="H8457" i="28"/>
  <c r="H8473" i="28"/>
  <c r="H8489" i="28"/>
  <c r="H8505" i="28"/>
  <c r="H8521" i="28"/>
  <c r="H8537" i="28"/>
  <c r="H8553" i="28"/>
  <c r="H8569" i="28"/>
  <c r="H8585" i="28"/>
  <c r="H8601" i="28"/>
  <c r="H8617" i="28"/>
  <c r="H8633" i="28"/>
  <c r="H5851" i="28"/>
  <c r="H6222" i="28"/>
  <c r="H6430" i="28"/>
  <c r="H6586" i="28"/>
  <c r="H6724" i="28"/>
  <c r="H6860" i="28"/>
  <c r="H6986" i="28"/>
  <c r="H7075" i="28"/>
  <c r="H7148" i="28"/>
  <c r="H7212" i="28"/>
  <c r="H7276" i="28"/>
  <c r="H7335" i="28"/>
  <c r="H7386" i="28"/>
  <c r="H7428" i="28"/>
  <c r="H7466" i="28"/>
  <c r="H7498" i="28"/>
  <c r="H7523" i="28"/>
  <c r="H7549" i="28"/>
  <c r="H7570" i="28"/>
  <c r="H7592" i="28"/>
  <c r="H7610" i="28"/>
  <c r="H7626" i="28"/>
  <c r="H7642" i="28"/>
  <c r="H7658" i="28"/>
  <c r="H7674" i="28"/>
  <c r="H7690" i="28"/>
  <c r="H7706" i="28"/>
  <c r="H7722" i="28"/>
  <c r="H7738" i="28"/>
  <c r="H7754" i="28"/>
  <c r="H7770" i="28"/>
  <c r="H7786" i="28"/>
  <c r="H7802" i="28"/>
  <c r="H7818" i="28"/>
  <c r="H7834" i="28"/>
  <c r="H7850" i="28"/>
  <c r="H7866" i="28"/>
  <c r="H7882" i="28"/>
  <c r="H7898" i="28"/>
  <c r="H7914" i="28"/>
  <c r="H7930" i="28"/>
  <c r="H7946" i="28"/>
  <c r="H7962" i="28"/>
  <c r="H7978" i="28"/>
  <c r="H7994" i="28"/>
  <c r="H8010" i="28"/>
  <c r="H8026" i="28"/>
  <c r="H8042" i="28"/>
  <c r="H8058" i="28"/>
  <c r="H8074" i="28"/>
  <c r="H8090" i="28"/>
  <c r="H8106" i="28"/>
  <c r="H8122" i="28"/>
  <c r="H8138" i="28"/>
  <c r="H8154" i="28"/>
  <c r="H8170" i="28"/>
  <c r="H8186" i="28"/>
  <c r="H8202" i="28"/>
  <c r="H8218" i="28"/>
  <c r="H8234" i="28"/>
  <c r="H8250" i="28"/>
  <c r="H8266" i="28"/>
  <c r="H8282" i="28"/>
  <c r="H8298" i="28"/>
  <c r="H8314" i="28"/>
  <c r="H8330" i="28"/>
  <c r="H8346" i="28"/>
  <c r="H8362" i="28"/>
  <c r="H8378" i="28"/>
  <c r="H8394" i="28"/>
  <c r="H8410" i="28"/>
  <c r="H8426" i="28"/>
  <c r="H8442" i="28"/>
  <c r="H8458" i="28"/>
  <c r="H8474" i="28"/>
  <c r="H8490" i="28"/>
  <c r="H8506" i="28"/>
  <c r="H8522" i="28"/>
  <c r="H8538" i="28"/>
  <c r="H8554" i="28"/>
  <c r="H8570" i="28"/>
  <c r="H8586" i="28"/>
  <c r="H8602" i="28"/>
  <c r="H8618" i="28"/>
  <c r="H8634" i="28"/>
  <c r="H5936" i="28"/>
  <c r="H6247" i="28"/>
  <c r="H6449" i="28"/>
  <c r="H6603" i="28"/>
  <c r="H6740" i="28"/>
  <c r="H6876" i="28"/>
  <c r="H6995" i="28"/>
  <c r="H7076" i="28"/>
  <c r="H7155" i="28"/>
  <c r="H7219" i="28"/>
  <c r="H7283" i="28"/>
  <c r="H7338" i="28"/>
  <c r="H7388" i="28"/>
  <c r="H7431" i="28"/>
  <c r="H7468" i="28"/>
  <c r="H7500" i="28"/>
  <c r="H7524" i="28"/>
  <c r="H7551" i="28"/>
  <c r="H7571" i="28"/>
  <c r="H7594" i="28"/>
  <c r="H7611" i="28"/>
  <c r="H7627" i="28"/>
  <c r="H7643" i="28"/>
  <c r="H7659" i="28"/>
  <c r="H7675" i="28"/>
  <c r="H7691" i="28"/>
  <c r="H7707" i="28"/>
  <c r="H7723" i="28"/>
  <c r="H7739" i="28"/>
  <c r="H7755" i="28"/>
  <c r="H7771" i="28"/>
  <c r="H7787" i="28"/>
  <c r="H7803" i="28"/>
  <c r="H7819" i="28"/>
  <c r="H7835" i="28"/>
  <c r="H7851" i="28"/>
  <c r="H7867" i="28"/>
  <c r="H7883" i="28"/>
  <c r="H7899" i="28"/>
  <c r="H7915" i="28"/>
  <c r="H7931" i="28"/>
  <c r="H7947" i="28"/>
  <c r="H7963" i="28"/>
  <c r="H7979" i="28"/>
  <c r="H7995" i="28"/>
  <c r="H8011" i="28"/>
  <c r="H8027" i="28"/>
  <c r="H8043" i="28"/>
  <c r="H8059" i="28"/>
  <c r="H8075" i="28"/>
  <c r="H8091" i="28"/>
  <c r="H8107" i="28"/>
  <c r="H8123" i="28"/>
  <c r="H8139" i="28"/>
  <c r="H8155" i="28"/>
  <c r="H8171" i="28"/>
  <c r="H8187" i="28"/>
  <c r="H8203" i="28"/>
  <c r="H8219" i="28"/>
  <c r="H8235" i="28"/>
  <c r="H8251" i="28"/>
  <c r="H8267" i="28"/>
  <c r="H8283" i="28"/>
  <c r="H8299" i="28"/>
  <c r="H8315" i="28"/>
  <c r="H8331" i="28"/>
  <c r="H8347" i="28"/>
  <c r="H8363" i="28"/>
  <c r="H8379" i="28"/>
  <c r="H8395" i="28"/>
  <c r="H8411" i="28"/>
  <c r="H8427" i="28"/>
  <c r="H8443" i="28"/>
  <c r="H8459" i="28"/>
  <c r="H8475" i="28"/>
  <c r="H8491" i="28"/>
  <c r="H8507" i="28"/>
  <c r="H8523" i="28"/>
  <c r="H8539" i="28"/>
  <c r="H8555" i="28"/>
  <c r="H8571" i="28"/>
  <c r="H8587" i="28"/>
  <c r="H8603" i="28"/>
  <c r="H8619" i="28"/>
  <c r="H8635" i="28"/>
  <c r="H5937" i="28"/>
  <c r="H6249" i="28"/>
  <c r="H6450" i="28"/>
  <c r="H6604" i="28"/>
  <c r="H6741" i="28"/>
  <c r="H6877" i="28"/>
  <c r="H6996" i="28"/>
  <c r="H7082" i="28"/>
  <c r="H7156" i="28"/>
  <c r="H7220" i="28"/>
  <c r="H7284" i="28"/>
  <c r="H7340" i="28"/>
  <c r="H7393" i="28"/>
  <c r="H7434" i="28"/>
  <c r="H7472" i="28"/>
  <c r="H7501" i="28"/>
  <c r="H7527" i="28"/>
  <c r="H7552" i="28"/>
  <c r="H7572" i="28"/>
  <c r="H7596" i="28"/>
  <c r="H7612" i="28"/>
  <c r="H7628" i="28"/>
  <c r="H7644" i="28"/>
  <c r="H7660" i="28"/>
  <c r="H7676" i="28"/>
  <c r="H7692" i="28"/>
  <c r="H7708" i="28"/>
  <c r="H7724" i="28"/>
  <c r="H7740" i="28"/>
  <c r="H7756" i="28"/>
  <c r="H7772" i="28"/>
  <c r="H7788" i="28"/>
  <c r="H7804" i="28"/>
  <c r="H7820" i="28"/>
  <c r="H7836" i="28"/>
  <c r="H7852" i="28"/>
  <c r="H7868" i="28"/>
  <c r="H7884" i="28"/>
  <c r="H7900" i="28"/>
  <c r="H7916" i="28"/>
  <c r="H7932" i="28"/>
  <c r="H7948" i="28"/>
  <c r="H7964" i="28"/>
  <c r="H7980" i="28"/>
  <c r="H7996" i="28"/>
  <c r="H8012" i="28"/>
  <c r="H8028" i="28"/>
  <c r="H8044" i="28"/>
  <c r="H8060" i="28"/>
  <c r="H8076" i="28"/>
  <c r="H8092" i="28"/>
  <c r="H8108" i="28"/>
  <c r="H8124" i="28"/>
  <c r="H8140" i="28"/>
  <c r="H8156" i="28"/>
  <c r="H8172" i="28"/>
  <c r="H8188" i="28"/>
  <c r="H8204" i="28"/>
  <c r="H8220" i="28"/>
  <c r="H8236" i="28"/>
  <c r="H8252" i="28"/>
  <c r="H8268" i="28"/>
  <c r="H8284" i="28"/>
  <c r="H8300" i="28"/>
  <c r="H8316" i="28"/>
  <c r="H8332" i="28"/>
  <c r="H8348" i="28"/>
  <c r="H8364" i="28"/>
  <c r="H8380" i="28"/>
  <c r="H8396" i="28"/>
  <c r="H8412" i="28"/>
  <c r="H8428" i="28"/>
  <c r="H8444" i="28"/>
  <c r="H8460" i="28"/>
  <c r="H8476" i="28"/>
  <c r="H8492" i="28"/>
  <c r="H8508" i="28"/>
  <c r="H8524" i="28"/>
  <c r="H8540" i="28"/>
  <c r="H8556" i="28"/>
  <c r="H8572" i="28"/>
  <c r="H8588" i="28"/>
  <c r="H8604" i="28"/>
  <c r="H8620" i="28"/>
  <c r="H8636" i="28"/>
  <c r="H6004" i="28"/>
  <c r="H6277" i="28"/>
  <c r="H6471" i="28"/>
  <c r="H6620" i="28"/>
  <c r="H6757" i="28"/>
  <c r="H6893" i="28"/>
  <c r="H7002" i="28"/>
  <c r="H7091" i="28"/>
  <c r="H7162" i="28"/>
  <c r="H7226" i="28"/>
  <c r="H7290" i="28"/>
  <c r="H7347" i="28"/>
  <c r="H7395" i="28"/>
  <c r="H7436" i="28"/>
  <c r="H7473" i="28"/>
  <c r="H7504" i="28"/>
  <c r="H7530" i="28"/>
  <c r="H7553" i="28"/>
  <c r="H7575" i="28"/>
  <c r="H7597" i="28"/>
  <c r="H7613" i="28"/>
  <c r="H7629" i="28"/>
  <c r="H7645" i="28"/>
  <c r="H7661" i="28"/>
  <c r="H7677" i="28"/>
  <c r="H7693" i="28"/>
  <c r="H7709" i="28"/>
  <c r="H7725" i="28"/>
  <c r="H7741" i="28"/>
  <c r="H7757" i="28"/>
  <c r="H7773" i="28"/>
  <c r="H7789" i="28"/>
  <c r="H7805" i="28"/>
  <c r="H7821" i="28"/>
  <c r="H7837" i="28"/>
  <c r="H7853" i="28"/>
  <c r="H7869" i="28"/>
  <c r="H7885" i="28"/>
  <c r="H7901" i="28"/>
  <c r="H7917" i="28"/>
  <c r="H7933" i="28"/>
  <c r="H7949" i="28"/>
  <c r="H7965" i="28"/>
  <c r="H7981" i="28"/>
  <c r="H7997" i="28"/>
  <c r="H8013" i="28"/>
  <c r="H8029" i="28"/>
  <c r="H8045" i="28"/>
  <c r="H8061" i="28"/>
  <c r="H8077" i="28"/>
  <c r="H8093" i="28"/>
  <c r="H8109" i="28"/>
  <c r="H8125" i="28"/>
  <c r="H8141" i="28"/>
  <c r="H8157" i="28"/>
  <c r="H8173" i="28"/>
  <c r="H8189" i="28"/>
  <c r="H8205" i="28"/>
  <c r="H8221" i="28"/>
  <c r="H8237" i="28"/>
  <c r="H8253" i="28"/>
  <c r="H8269" i="28"/>
  <c r="H8285" i="28"/>
  <c r="H8301" i="28"/>
  <c r="H8317" i="28"/>
  <c r="H8333" i="28"/>
  <c r="H8349" i="28"/>
  <c r="H8365" i="28"/>
  <c r="H8381" i="28"/>
  <c r="H8397" i="28"/>
  <c r="H8413" i="28"/>
  <c r="H8429" i="28"/>
  <c r="H8445" i="28"/>
  <c r="H8461" i="28"/>
  <c r="H8477" i="28"/>
  <c r="H8493" i="28"/>
  <c r="H8509" i="28"/>
  <c r="H8525" i="28"/>
  <c r="H8541" i="28"/>
  <c r="H8557" i="28"/>
  <c r="H8573" i="28"/>
  <c r="H8589" i="28"/>
  <c r="H8605" i="28"/>
  <c r="H8621" i="28"/>
  <c r="H8637" i="28"/>
  <c r="H6005" i="28"/>
  <c r="H6278" i="28"/>
  <c r="H6473" i="28"/>
  <c r="H6621" i="28"/>
  <c r="H6758" i="28"/>
  <c r="H6894" i="28"/>
  <c r="H7011" i="28"/>
  <c r="H7092" i="28"/>
  <c r="H7164" i="28"/>
  <c r="H7228" i="28"/>
  <c r="H7292" i="28"/>
  <c r="H7348" i="28"/>
  <c r="H7396" i="28"/>
  <c r="H7440" i="28"/>
  <c r="H7474" i="28"/>
  <c r="H7505" i="28"/>
  <c r="H7532" i="28"/>
  <c r="H7554" i="28"/>
  <c r="H7576" i="28"/>
  <c r="H7598" i="28"/>
  <c r="H7614" i="28"/>
  <c r="H7630" i="28"/>
  <c r="H7646" i="28"/>
  <c r="H7662" i="28"/>
  <c r="H7678" i="28"/>
  <c r="H7694" i="28"/>
  <c r="H7710" i="28"/>
  <c r="H7726" i="28"/>
  <c r="H7742" i="28"/>
  <c r="H7758" i="28"/>
  <c r="H7774" i="28"/>
  <c r="H7790" i="28"/>
  <c r="H7806" i="28"/>
  <c r="H7822" i="28"/>
  <c r="H7838" i="28"/>
  <c r="H7854" i="28"/>
  <c r="H7870" i="28"/>
  <c r="H7886" i="28"/>
  <c r="H7902" i="28"/>
  <c r="H7918" i="28"/>
  <c r="H7934" i="28"/>
  <c r="H7950" i="28"/>
  <c r="H7966" i="28"/>
  <c r="H7982" i="28"/>
  <c r="H7998" i="28"/>
  <c r="H8014" i="28"/>
  <c r="H8030" i="28"/>
  <c r="H8046" i="28"/>
  <c r="H8062" i="28"/>
  <c r="H8078" i="28"/>
  <c r="H8094" i="28"/>
  <c r="H8110" i="28"/>
  <c r="H8126" i="28"/>
  <c r="H8142" i="28"/>
  <c r="H8158" i="28"/>
  <c r="H8174" i="28"/>
  <c r="H8190" i="28"/>
  <c r="H8206" i="28"/>
  <c r="H8222" i="28"/>
  <c r="H8238" i="28"/>
  <c r="H8254" i="28"/>
  <c r="H8270" i="28"/>
  <c r="H8286" i="28"/>
  <c r="H8302" i="28"/>
  <c r="H8318" i="28"/>
  <c r="H8334" i="28"/>
  <c r="H8350" i="28"/>
  <c r="H8366" i="28"/>
  <c r="H8382" i="28"/>
  <c r="H8398" i="28"/>
  <c r="H8414" i="28"/>
  <c r="H8430" i="28"/>
  <c r="H8446" i="28"/>
  <c r="H8462" i="28"/>
  <c r="H8478" i="28"/>
  <c r="H8494" i="28"/>
  <c r="H8510" i="28"/>
  <c r="H8526" i="28"/>
  <c r="H8542" i="28"/>
  <c r="H8558" i="28"/>
  <c r="H8574" i="28"/>
  <c r="H8590" i="28"/>
  <c r="H8606" i="28"/>
  <c r="H8622" i="28"/>
  <c r="H8638" i="28"/>
  <c r="H6053" i="28"/>
  <c r="H6303" i="28"/>
  <c r="H6491" i="28"/>
  <c r="H6637" i="28"/>
  <c r="H6774" i="28"/>
  <c r="H6910" i="28"/>
  <c r="H7012" i="28"/>
  <c r="H7098" i="28"/>
  <c r="H7171" i="28"/>
  <c r="H7235" i="28"/>
  <c r="H7299" i="28"/>
  <c r="H7351" i="28"/>
  <c r="H7399" i="28"/>
  <c r="H7441" i="28"/>
  <c r="H7475" i="28"/>
  <c r="H7506" i="28"/>
  <c r="H7533" i="28"/>
  <c r="H7555" i="28"/>
  <c r="H7578" i="28"/>
  <c r="H7599" i="28"/>
  <c r="H7615" i="28"/>
  <c r="H7631" i="28"/>
  <c r="H7647" i="28"/>
  <c r="H7663" i="28"/>
  <c r="H7679" i="28"/>
  <c r="H7695" i="28"/>
  <c r="H7711" i="28"/>
  <c r="H7727" i="28"/>
  <c r="H7743" i="28"/>
  <c r="H7759" i="28"/>
  <c r="H7775" i="28"/>
  <c r="H7791" i="28"/>
  <c r="H7807" i="28"/>
  <c r="H7823" i="28"/>
  <c r="H7839" i="28"/>
  <c r="H7855" i="28"/>
  <c r="H7871" i="28"/>
  <c r="H7887" i="28"/>
  <c r="H7903" i="28"/>
  <c r="H7919" i="28"/>
  <c r="H7935" i="28"/>
  <c r="H7951" i="28"/>
  <c r="H7967" i="28"/>
  <c r="H7983" i="28"/>
  <c r="H7999" i="28"/>
  <c r="H8015" i="28"/>
  <c r="H8031" i="28"/>
  <c r="H8047" i="28"/>
  <c r="H8063" i="28"/>
  <c r="H8079" i="28"/>
  <c r="H8095" i="28"/>
  <c r="H8111" i="28"/>
  <c r="H8127" i="28"/>
  <c r="H8143" i="28"/>
  <c r="H8159" i="28"/>
  <c r="H8175" i="28"/>
  <c r="H8191" i="28"/>
  <c r="H8207" i="28"/>
  <c r="H8223" i="28"/>
  <c r="H8239" i="28"/>
  <c r="H8255" i="28"/>
  <c r="H8271" i="28"/>
  <c r="H8287" i="28"/>
  <c r="H8303" i="28"/>
  <c r="H8319" i="28"/>
  <c r="H8335" i="28"/>
  <c r="H8351" i="28"/>
  <c r="H8367" i="28"/>
  <c r="H8383" i="28"/>
  <c r="H8399" i="28"/>
  <c r="H8415" i="28"/>
  <c r="H8431" i="28"/>
  <c r="H8447" i="28"/>
  <c r="H8463" i="28"/>
  <c r="H8479" i="28"/>
  <c r="H8495" i="28"/>
  <c r="H8511" i="28"/>
  <c r="H8527" i="28"/>
  <c r="H8543" i="28"/>
  <c r="H8559" i="28"/>
  <c r="H8575" i="28"/>
  <c r="H8591" i="28"/>
  <c r="H8607" i="28"/>
  <c r="H8623" i="28"/>
  <c r="H8639" i="28"/>
  <c r="H6055" i="28"/>
  <c r="H7535" i="28"/>
  <c r="H7808" i="28"/>
  <c r="H8064" i="28"/>
  <c r="H8320" i="28"/>
  <c r="H8576" i="28"/>
  <c r="H8659" i="28"/>
  <c r="H8675" i="28"/>
  <c r="H8691" i="28"/>
  <c r="H8707" i="28"/>
  <c r="H8723" i="28"/>
  <c r="H8739" i="28"/>
  <c r="H8755" i="28"/>
  <c r="H8771" i="28"/>
  <c r="H8787" i="28"/>
  <c r="H8803" i="28"/>
  <c r="H8819" i="28"/>
  <c r="H8835" i="28"/>
  <c r="H8851" i="28"/>
  <c r="H8867" i="28"/>
  <c r="H8883" i="28"/>
  <c r="H8899" i="28"/>
  <c r="H8915" i="28"/>
  <c r="H8931" i="28"/>
  <c r="H8947" i="28"/>
  <c r="H8963" i="28"/>
  <c r="H8979" i="28"/>
  <c r="H8995" i="28"/>
  <c r="H9011" i="28"/>
  <c r="H9027" i="28"/>
  <c r="H9043" i="28"/>
  <c r="H9059" i="28"/>
  <c r="H9075" i="28"/>
  <c r="H9091" i="28"/>
  <c r="H9107" i="28"/>
  <c r="H9123" i="28"/>
  <c r="H9139" i="28"/>
  <c r="H9155" i="28"/>
  <c r="H9171" i="28"/>
  <c r="H9187" i="28"/>
  <c r="H9203" i="28"/>
  <c r="H9219" i="28"/>
  <c r="H9235" i="28"/>
  <c r="H9251" i="28"/>
  <c r="H9267" i="28"/>
  <c r="H9283" i="28"/>
  <c r="H9299" i="28"/>
  <c r="H9315" i="28"/>
  <c r="H9331" i="28"/>
  <c r="H9347" i="28"/>
  <c r="H9363" i="28"/>
  <c r="H9379" i="28"/>
  <c r="H9395" i="28"/>
  <c r="H9411" i="28"/>
  <c r="H9427" i="28"/>
  <c r="H9443" i="28"/>
  <c r="H9459" i="28"/>
  <c r="H9475" i="28"/>
  <c r="H9491" i="28"/>
  <c r="H9507" i="28"/>
  <c r="H9523" i="28"/>
  <c r="H9539" i="28"/>
  <c r="H9555" i="28"/>
  <c r="H9571" i="28"/>
  <c r="H9587" i="28"/>
  <c r="H9603" i="28"/>
  <c r="H9619" i="28"/>
  <c r="H9635" i="28"/>
  <c r="H9651" i="28"/>
  <c r="H9667" i="28"/>
  <c r="H9683" i="28"/>
  <c r="H9699" i="28"/>
  <c r="H9715" i="28"/>
  <c r="H9731" i="28"/>
  <c r="H9747" i="28"/>
  <c r="H9763" i="28"/>
  <c r="H9779" i="28"/>
  <c r="H9795" i="28"/>
  <c r="H9811" i="28"/>
  <c r="H9827" i="28"/>
  <c r="H9843" i="28"/>
  <c r="H9859" i="28"/>
  <c r="H9875" i="28"/>
  <c r="H9891" i="28"/>
  <c r="H9907" i="28"/>
  <c r="H6304" i="28"/>
  <c r="H7556" i="28"/>
  <c r="H7824" i="28"/>
  <c r="H8080" i="28"/>
  <c r="H8336" i="28"/>
  <c r="H8592" i="28"/>
  <c r="H8660" i="28"/>
  <c r="H8676" i="28"/>
  <c r="H8692" i="28"/>
  <c r="H8708" i="28"/>
  <c r="H8724" i="28"/>
  <c r="H8740" i="28"/>
  <c r="H8756" i="28"/>
  <c r="H8772" i="28"/>
  <c r="H8788" i="28"/>
  <c r="H8804" i="28"/>
  <c r="H8820" i="28"/>
  <c r="H8836" i="28"/>
  <c r="H8852" i="28"/>
  <c r="H8868" i="28"/>
  <c r="H8884" i="28"/>
  <c r="H8900" i="28"/>
  <c r="H8916" i="28"/>
  <c r="H8932" i="28"/>
  <c r="H8948" i="28"/>
  <c r="H8964" i="28"/>
  <c r="H8980" i="28"/>
  <c r="H8996" i="28"/>
  <c r="H9012" i="28"/>
  <c r="H9028" i="28"/>
  <c r="H9044" i="28"/>
  <c r="H9060" i="28"/>
  <c r="H9076" i="28"/>
  <c r="H9092" i="28"/>
  <c r="H9108" i="28"/>
  <c r="H9124" i="28"/>
  <c r="H9140" i="28"/>
  <c r="H9156" i="28"/>
  <c r="H9172" i="28"/>
  <c r="H9188" i="28"/>
  <c r="H9204" i="28"/>
  <c r="H9220" i="28"/>
  <c r="H9236" i="28"/>
  <c r="H9252" i="28"/>
  <c r="H9268" i="28"/>
  <c r="H9284" i="28"/>
  <c r="H9300" i="28"/>
  <c r="H9316" i="28"/>
  <c r="H9332" i="28"/>
  <c r="H9348" i="28"/>
  <c r="H9364" i="28"/>
  <c r="H9380" i="28"/>
  <c r="H9396" i="28"/>
  <c r="H9412" i="28"/>
  <c r="H9428" i="28"/>
  <c r="H9444" i="28"/>
  <c r="H9460" i="28"/>
  <c r="H9476" i="28"/>
  <c r="H9492" i="28"/>
  <c r="H9508" i="28"/>
  <c r="H9524" i="28"/>
  <c r="H9540" i="28"/>
  <c r="H9556" i="28"/>
  <c r="H9572" i="28"/>
  <c r="H9588" i="28"/>
  <c r="H9604" i="28"/>
  <c r="H9620" i="28"/>
  <c r="H9636" i="28"/>
  <c r="H9652" i="28"/>
  <c r="H9668" i="28"/>
  <c r="H9684" i="28"/>
  <c r="H9700" i="28"/>
  <c r="H9716" i="28"/>
  <c r="H9732" i="28"/>
  <c r="H9748" i="28"/>
  <c r="H9764" i="28"/>
  <c r="H9780" i="28"/>
  <c r="H9796" i="28"/>
  <c r="H9812" i="28"/>
  <c r="H9828" i="28"/>
  <c r="H9844" i="28"/>
  <c r="H9860" i="28"/>
  <c r="H9876" i="28"/>
  <c r="H9892" i="28"/>
  <c r="H9908" i="28"/>
  <c r="H9924" i="28"/>
  <c r="H6492" i="28"/>
  <c r="H7580" i="28"/>
  <c r="H7840" i="28"/>
  <c r="H8096" i="28"/>
  <c r="H8352" i="28"/>
  <c r="H8608" i="28"/>
  <c r="H8661" i="28"/>
  <c r="H8677" i="28"/>
  <c r="H8693" i="28"/>
  <c r="H8709" i="28"/>
  <c r="H8725" i="28"/>
  <c r="H8741" i="28"/>
  <c r="H8757" i="28"/>
  <c r="H8773" i="28"/>
  <c r="H8789" i="28"/>
  <c r="H8805" i="28"/>
  <c r="H8821" i="28"/>
  <c r="H8837" i="28"/>
  <c r="H8853" i="28"/>
  <c r="H8869" i="28"/>
  <c r="H8885" i="28"/>
  <c r="H8901" i="28"/>
  <c r="H8917" i="28"/>
  <c r="H8933" i="28"/>
  <c r="H8949" i="28"/>
  <c r="H8965" i="28"/>
  <c r="H8981" i="28"/>
  <c r="H8997" i="28"/>
  <c r="H9013" i="28"/>
  <c r="H9029" i="28"/>
  <c r="H9045" i="28"/>
  <c r="H9061" i="28"/>
  <c r="H9077" i="28"/>
  <c r="H9093" i="28"/>
  <c r="H9109" i="28"/>
  <c r="H9125" i="28"/>
  <c r="H9141" i="28"/>
  <c r="H9157" i="28"/>
  <c r="H9173" i="28"/>
  <c r="H9189" i="28"/>
  <c r="H9205" i="28"/>
  <c r="H9221" i="28"/>
  <c r="H9237" i="28"/>
  <c r="H9253" i="28"/>
  <c r="H9269" i="28"/>
  <c r="H9285" i="28"/>
  <c r="H9301" i="28"/>
  <c r="H9317" i="28"/>
  <c r="H9333" i="28"/>
  <c r="H9349" i="28"/>
  <c r="H9365" i="28"/>
  <c r="H9381" i="28"/>
  <c r="H9397" i="28"/>
  <c r="H9413" i="28"/>
  <c r="H9429" i="28"/>
  <c r="H9445" i="28"/>
  <c r="H9461" i="28"/>
  <c r="H9477" i="28"/>
  <c r="H9493" i="28"/>
  <c r="H9509" i="28"/>
  <c r="H9525" i="28"/>
  <c r="H9541" i="28"/>
  <c r="H9557" i="28"/>
  <c r="H9573" i="28"/>
  <c r="H9589" i="28"/>
  <c r="H9605" i="28"/>
  <c r="H9621" i="28"/>
  <c r="H9637" i="28"/>
  <c r="H9653" i="28"/>
  <c r="H9669" i="28"/>
  <c r="H9685" i="28"/>
  <c r="H9701" i="28"/>
  <c r="H9717" i="28"/>
  <c r="H9733" i="28"/>
  <c r="H9749" i="28"/>
  <c r="H9765" i="28"/>
  <c r="H9781" i="28"/>
  <c r="H9797" i="28"/>
  <c r="H9813" i="28"/>
  <c r="H9829" i="28"/>
  <c r="H9845" i="28"/>
  <c r="H9861" i="28"/>
  <c r="H9877" i="28"/>
  <c r="H9893" i="28"/>
  <c r="H9909" i="28"/>
  <c r="H9925" i="28"/>
  <c r="H6638" i="28"/>
  <c r="H7600" i="28"/>
  <c r="H7856" i="28"/>
  <c r="H8112" i="28"/>
  <c r="H8368" i="28"/>
  <c r="H8624" i="28"/>
  <c r="H8662" i="28"/>
  <c r="H8678" i="28"/>
  <c r="H8694" i="28"/>
  <c r="H8710" i="28"/>
  <c r="H8726" i="28"/>
  <c r="H8742" i="28"/>
  <c r="H8758" i="28"/>
  <c r="H8774" i="28"/>
  <c r="H8790" i="28"/>
  <c r="H8806" i="28"/>
  <c r="H8822" i="28"/>
  <c r="H8838" i="28"/>
  <c r="H8854" i="28"/>
  <c r="H8870" i="28"/>
  <c r="H8886" i="28"/>
  <c r="H8902" i="28"/>
  <c r="H8918" i="28"/>
  <c r="H8934" i="28"/>
  <c r="H8950" i="28"/>
  <c r="H8966" i="28"/>
  <c r="H8982" i="28"/>
  <c r="H8998" i="28"/>
  <c r="H9014" i="28"/>
  <c r="H9030" i="28"/>
  <c r="H9046" i="28"/>
  <c r="H9062" i="28"/>
  <c r="H9078" i="28"/>
  <c r="H9094" i="28"/>
  <c r="H9110" i="28"/>
  <c r="H9126" i="28"/>
  <c r="H9142" i="28"/>
  <c r="H9158" i="28"/>
  <c r="H9174" i="28"/>
  <c r="H9190" i="28"/>
  <c r="H9206" i="28"/>
  <c r="H9222" i="28"/>
  <c r="H9238" i="28"/>
  <c r="H9254" i="28"/>
  <c r="H9270" i="28"/>
  <c r="H9286" i="28"/>
  <c r="H9302" i="28"/>
  <c r="H9318" i="28"/>
  <c r="H9334" i="28"/>
  <c r="H9350" i="28"/>
  <c r="H9366" i="28"/>
  <c r="H9382" i="28"/>
  <c r="H9398" i="28"/>
  <c r="H9414" i="28"/>
  <c r="H9430" i="28"/>
  <c r="H9446" i="28"/>
  <c r="H9462" i="28"/>
  <c r="H9478" i="28"/>
  <c r="H9494" i="28"/>
  <c r="H9510" i="28"/>
  <c r="H9526" i="28"/>
  <c r="H9542" i="28"/>
  <c r="H9558" i="28"/>
  <c r="H9574" i="28"/>
  <c r="H9590" i="28"/>
  <c r="H9606" i="28"/>
  <c r="H9622" i="28"/>
  <c r="H9638" i="28"/>
  <c r="H9654" i="28"/>
  <c r="H9670" i="28"/>
  <c r="H9686" i="28"/>
  <c r="H9702" i="28"/>
  <c r="H9718" i="28"/>
  <c r="H9734" i="28"/>
  <c r="H9750" i="28"/>
  <c r="H9766" i="28"/>
  <c r="H9782" i="28"/>
  <c r="H9798" i="28"/>
  <c r="H9814" i="28"/>
  <c r="H9830" i="28"/>
  <c r="H9846" i="28"/>
  <c r="H9862" i="28"/>
  <c r="H9878" i="28"/>
  <c r="H9894" i="28"/>
  <c r="H9910" i="28"/>
  <c r="H6775" i="28"/>
  <c r="H7616" i="28"/>
  <c r="H7872" i="28"/>
  <c r="H8128" i="28"/>
  <c r="H8384" i="28"/>
  <c r="H8640" i="28"/>
  <c r="H8663" i="28"/>
  <c r="H8679" i="28"/>
  <c r="H8695" i="28"/>
  <c r="H8711" i="28"/>
  <c r="H8727" i="28"/>
  <c r="H8743" i="28"/>
  <c r="H8759" i="28"/>
  <c r="H8775" i="28"/>
  <c r="H8791" i="28"/>
  <c r="H8807" i="28"/>
  <c r="H8823" i="28"/>
  <c r="H8839" i="28"/>
  <c r="H8855" i="28"/>
  <c r="H8871" i="28"/>
  <c r="H8887" i="28"/>
  <c r="H8903" i="28"/>
  <c r="H8919" i="28"/>
  <c r="H8935" i="28"/>
  <c r="H8951" i="28"/>
  <c r="H8967" i="28"/>
  <c r="H8983" i="28"/>
  <c r="H8999" i="28"/>
  <c r="H9015" i="28"/>
  <c r="H9031" i="28"/>
  <c r="H9047" i="28"/>
  <c r="H9063" i="28"/>
  <c r="H9079" i="28"/>
  <c r="H9095" i="28"/>
  <c r="H9111" i="28"/>
  <c r="H9127" i="28"/>
  <c r="H9143" i="28"/>
  <c r="H9159" i="28"/>
  <c r="H9175" i="28"/>
  <c r="H9191" i="28"/>
  <c r="H9207" i="28"/>
  <c r="H9223" i="28"/>
  <c r="H9239" i="28"/>
  <c r="H9255" i="28"/>
  <c r="H9271" i="28"/>
  <c r="H9287" i="28"/>
  <c r="H9303" i="28"/>
  <c r="H9319" i="28"/>
  <c r="H9335" i="28"/>
  <c r="H9351" i="28"/>
  <c r="H9367" i="28"/>
  <c r="H9383" i="28"/>
  <c r="H9399" i="28"/>
  <c r="H9415" i="28"/>
  <c r="H9431" i="28"/>
  <c r="H9447" i="28"/>
  <c r="H9463" i="28"/>
  <c r="H9479" i="28"/>
  <c r="H9495" i="28"/>
  <c r="H9511" i="28"/>
  <c r="H9527" i="28"/>
  <c r="H9543" i="28"/>
  <c r="H9559" i="28"/>
  <c r="H9575" i="28"/>
  <c r="H9591" i="28"/>
  <c r="H9607" i="28"/>
  <c r="H9623" i="28"/>
  <c r="H9639" i="28"/>
  <c r="H9655" i="28"/>
  <c r="H9671" i="28"/>
  <c r="H9687" i="28"/>
  <c r="H9703" i="28"/>
  <c r="H9719" i="28"/>
  <c r="H9735" i="28"/>
  <c r="H9751" i="28"/>
  <c r="H9767" i="28"/>
  <c r="H9783" i="28"/>
  <c r="H9799" i="28"/>
  <c r="H9815" i="28"/>
  <c r="H9831" i="28"/>
  <c r="H9847" i="28"/>
  <c r="H9863" i="28"/>
  <c r="H9879" i="28"/>
  <c r="H9895" i="28"/>
  <c r="H9911" i="28"/>
  <c r="H6911" i="28"/>
  <c r="H7632" i="28"/>
  <c r="H7888" i="28"/>
  <c r="H8144" i="28"/>
  <c r="H8400" i="28"/>
  <c r="H8648" i="28"/>
  <c r="H8664" i="28"/>
  <c r="H8680" i="28"/>
  <c r="H8696" i="28"/>
  <c r="H8712" i="28"/>
  <c r="H8728" i="28"/>
  <c r="H8744" i="28"/>
  <c r="H8760" i="28"/>
  <c r="H8776" i="28"/>
  <c r="H8792" i="28"/>
  <c r="H8808" i="28"/>
  <c r="H8824" i="28"/>
  <c r="H8840" i="28"/>
  <c r="H8856" i="28"/>
  <c r="H8872" i="28"/>
  <c r="H8888" i="28"/>
  <c r="H8904" i="28"/>
  <c r="H8920" i="28"/>
  <c r="H8936" i="28"/>
  <c r="H8952" i="28"/>
  <c r="H8968" i="28"/>
  <c r="H8984" i="28"/>
  <c r="H9000" i="28"/>
  <c r="H9016" i="28"/>
  <c r="H9032" i="28"/>
  <c r="H9048" i="28"/>
  <c r="H9064" i="28"/>
  <c r="H9080" i="28"/>
  <c r="H9096" i="28"/>
  <c r="H9112" i="28"/>
  <c r="H9128" i="28"/>
  <c r="H9144" i="28"/>
  <c r="H9160" i="28"/>
  <c r="H9176" i="28"/>
  <c r="H9192" i="28"/>
  <c r="H9208" i="28"/>
  <c r="H9224" i="28"/>
  <c r="H9240" i="28"/>
  <c r="H9256" i="28"/>
  <c r="H9272" i="28"/>
  <c r="H9288" i="28"/>
  <c r="H9304" i="28"/>
  <c r="H9320" i="28"/>
  <c r="H9336" i="28"/>
  <c r="H9352" i="28"/>
  <c r="H9368" i="28"/>
  <c r="H9384" i="28"/>
  <c r="H9400" i="28"/>
  <c r="H9416" i="28"/>
  <c r="H9432" i="28"/>
  <c r="H9448" i="28"/>
  <c r="H9464" i="28"/>
  <c r="H9480" i="28"/>
  <c r="H9496" i="28"/>
  <c r="H9512" i="28"/>
  <c r="H9528" i="28"/>
  <c r="H9544" i="28"/>
  <c r="H9560" i="28"/>
  <c r="H9576" i="28"/>
  <c r="H9592" i="28"/>
  <c r="H9608" i="28"/>
  <c r="H9624" i="28"/>
  <c r="H9640" i="28"/>
  <c r="H9656" i="28"/>
  <c r="H9672" i="28"/>
  <c r="H9688" i="28"/>
  <c r="H9704" i="28"/>
  <c r="H9720" i="28"/>
  <c r="H9736" i="28"/>
  <c r="H9752" i="28"/>
  <c r="H9768" i="28"/>
  <c r="H9784" i="28"/>
  <c r="H9800" i="28"/>
  <c r="H9816" i="28"/>
  <c r="H9832" i="28"/>
  <c r="H9848" i="28"/>
  <c r="H9864" i="28"/>
  <c r="H9880" i="28"/>
  <c r="H9896" i="28"/>
  <c r="H9912" i="28"/>
  <c r="H9928" i="28"/>
  <c r="H7018" i="28"/>
  <c r="H7648" i="28"/>
  <c r="H7904" i="28"/>
  <c r="H8160" i="28"/>
  <c r="H8416" i="28"/>
  <c r="H8649" i="28"/>
  <c r="H8665" i="28"/>
  <c r="H8681" i="28"/>
  <c r="H8697" i="28"/>
  <c r="H8713" i="28"/>
  <c r="H8729" i="28"/>
  <c r="H8745" i="28"/>
  <c r="H8761" i="28"/>
  <c r="H8777" i="28"/>
  <c r="H8793" i="28"/>
  <c r="H8809" i="28"/>
  <c r="H8825" i="28"/>
  <c r="H8841" i="28"/>
  <c r="H8857" i="28"/>
  <c r="H8873" i="28"/>
  <c r="H8889" i="28"/>
  <c r="H8905" i="28"/>
  <c r="H8921" i="28"/>
  <c r="H8937" i="28"/>
  <c r="H8953" i="28"/>
  <c r="H8969" i="28"/>
  <c r="H8985" i="28"/>
  <c r="H9001" i="28"/>
  <c r="H9017" i="28"/>
  <c r="H9033" i="28"/>
  <c r="H9049" i="28"/>
  <c r="H9065" i="28"/>
  <c r="H9081" i="28"/>
  <c r="H9097" i="28"/>
  <c r="H9113" i="28"/>
  <c r="H9129" i="28"/>
  <c r="H9145" i="28"/>
  <c r="H9161" i="28"/>
  <c r="H9177" i="28"/>
  <c r="H9193" i="28"/>
  <c r="H9209" i="28"/>
  <c r="H9225" i="28"/>
  <c r="H9241" i="28"/>
  <c r="H9257" i="28"/>
  <c r="H9273" i="28"/>
  <c r="H9289" i="28"/>
  <c r="H9305" i="28"/>
  <c r="H9321" i="28"/>
  <c r="H9337" i="28"/>
  <c r="H9353" i="28"/>
  <c r="H9369" i="28"/>
  <c r="H9385" i="28"/>
  <c r="H9401" i="28"/>
  <c r="H9417" i="28"/>
  <c r="H9433" i="28"/>
  <c r="H9449" i="28"/>
  <c r="H9465" i="28"/>
  <c r="H9481" i="28"/>
  <c r="H9497" i="28"/>
  <c r="H9513" i="28"/>
  <c r="H9529" i="28"/>
  <c r="H9545" i="28"/>
  <c r="H9561" i="28"/>
  <c r="H9577" i="28"/>
  <c r="H9593" i="28"/>
  <c r="H9609" i="28"/>
  <c r="H9625" i="28"/>
  <c r="H9641" i="28"/>
  <c r="H9657" i="28"/>
  <c r="H9673" i="28"/>
  <c r="H9689" i="28"/>
  <c r="H9705" i="28"/>
  <c r="H9721" i="28"/>
  <c r="H9737" i="28"/>
  <c r="H9753" i="28"/>
  <c r="H9769" i="28"/>
  <c r="H9785" i="28"/>
  <c r="H9801" i="28"/>
  <c r="H9817" i="28"/>
  <c r="H9833" i="28"/>
  <c r="H9849" i="28"/>
  <c r="H9865" i="28"/>
  <c r="H9881" i="28"/>
  <c r="H9897" i="28"/>
  <c r="H9913" i="28"/>
  <c r="H7107" i="28"/>
  <c r="H7664" i="28"/>
  <c r="H7920" i="28"/>
  <c r="H8176" i="28"/>
  <c r="H8432" i="28"/>
  <c r="H8650" i="28"/>
  <c r="H8666" i="28"/>
  <c r="H8682" i="28"/>
  <c r="H8698" i="28"/>
  <c r="H8714" i="28"/>
  <c r="H8730" i="28"/>
  <c r="H8746" i="28"/>
  <c r="H8762" i="28"/>
  <c r="H8778" i="28"/>
  <c r="H8794" i="28"/>
  <c r="H8810" i="28"/>
  <c r="H8826" i="28"/>
  <c r="H8842" i="28"/>
  <c r="H8858" i="28"/>
  <c r="H8874" i="28"/>
  <c r="H8890" i="28"/>
  <c r="H8906" i="28"/>
  <c r="H8922" i="28"/>
  <c r="H8938" i="28"/>
  <c r="H8954" i="28"/>
  <c r="H8970" i="28"/>
  <c r="H8986" i="28"/>
  <c r="H9002" i="28"/>
  <c r="H9018" i="28"/>
  <c r="H9034" i="28"/>
  <c r="H9050" i="28"/>
  <c r="H9066" i="28"/>
  <c r="H9082" i="28"/>
  <c r="H9098" i="28"/>
  <c r="H9114" i="28"/>
  <c r="H9130" i="28"/>
  <c r="H9146" i="28"/>
  <c r="H9162" i="28"/>
  <c r="H9178" i="28"/>
  <c r="H9194" i="28"/>
  <c r="H9210" i="28"/>
  <c r="H9226" i="28"/>
  <c r="H9242" i="28"/>
  <c r="H9258" i="28"/>
  <c r="H9274" i="28"/>
  <c r="H9290" i="28"/>
  <c r="H9306" i="28"/>
  <c r="H9322" i="28"/>
  <c r="H9338" i="28"/>
  <c r="H9354" i="28"/>
  <c r="H9370" i="28"/>
  <c r="H9386" i="28"/>
  <c r="H9402" i="28"/>
  <c r="H9418" i="28"/>
  <c r="H9434" i="28"/>
  <c r="H9450" i="28"/>
  <c r="H9466" i="28"/>
  <c r="H9482" i="28"/>
  <c r="H9498" i="28"/>
  <c r="H9514" i="28"/>
  <c r="H9530" i="28"/>
  <c r="H9546" i="28"/>
  <c r="H9562" i="28"/>
  <c r="H9578" i="28"/>
  <c r="H9594" i="28"/>
  <c r="H9610" i="28"/>
  <c r="H9626" i="28"/>
  <c r="H9642" i="28"/>
  <c r="H9658" i="28"/>
  <c r="H9674" i="28"/>
  <c r="H9690" i="28"/>
  <c r="H9706" i="28"/>
  <c r="H9722" i="28"/>
  <c r="H9738" i="28"/>
  <c r="H9754" i="28"/>
  <c r="H9770" i="28"/>
  <c r="H9786" i="28"/>
  <c r="H9802" i="28"/>
  <c r="H9818" i="28"/>
  <c r="H9834" i="28"/>
  <c r="H9850" i="28"/>
  <c r="H9866" i="28"/>
  <c r="H9882" i="28"/>
  <c r="H9898" i="28"/>
  <c r="H9914" i="28"/>
  <c r="H7172" i="28"/>
  <c r="H7680" i="28"/>
  <c r="H7936" i="28"/>
  <c r="H8192" i="28"/>
  <c r="H8448" i="28"/>
  <c r="H8651" i="28"/>
  <c r="H8667" i="28"/>
  <c r="H8683" i="28"/>
  <c r="H8699" i="28"/>
  <c r="H8715" i="28"/>
  <c r="H8731" i="28"/>
  <c r="H8747" i="28"/>
  <c r="H8763" i="28"/>
  <c r="H8779" i="28"/>
  <c r="H8795" i="28"/>
  <c r="H8811" i="28"/>
  <c r="H8827" i="28"/>
  <c r="H8843" i="28"/>
  <c r="H8859" i="28"/>
  <c r="H8875" i="28"/>
  <c r="H8891" i="28"/>
  <c r="H8907" i="28"/>
  <c r="H8923" i="28"/>
  <c r="H8939" i="28"/>
  <c r="H8955" i="28"/>
  <c r="H8971" i="28"/>
  <c r="H8987" i="28"/>
  <c r="H9003" i="28"/>
  <c r="H9019" i="28"/>
  <c r="H9035" i="28"/>
  <c r="H9051" i="28"/>
  <c r="H9067" i="28"/>
  <c r="H9083" i="28"/>
  <c r="H9099" i="28"/>
  <c r="H9115" i="28"/>
  <c r="H9131" i="28"/>
  <c r="H9147" i="28"/>
  <c r="H9163" i="28"/>
  <c r="H9179" i="28"/>
  <c r="H9195" i="28"/>
  <c r="H9211" i="28"/>
  <c r="H9227" i="28"/>
  <c r="H9243" i="28"/>
  <c r="H9259" i="28"/>
  <c r="H9275" i="28"/>
  <c r="H9291" i="28"/>
  <c r="H9307" i="28"/>
  <c r="H9323" i="28"/>
  <c r="H9339" i="28"/>
  <c r="H9355" i="28"/>
  <c r="H9371" i="28"/>
  <c r="H9387" i="28"/>
  <c r="H9403" i="28"/>
  <c r="H9419" i="28"/>
  <c r="H9435" i="28"/>
  <c r="H9451" i="28"/>
  <c r="H9467" i="28"/>
  <c r="H9483" i="28"/>
  <c r="H9499" i="28"/>
  <c r="H9515" i="28"/>
  <c r="H9531" i="28"/>
  <c r="H9547" i="28"/>
  <c r="H9563" i="28"/>
  <c r="H9579" i="28"/>
  <c r="H9595" i="28"/>
  <c r="H9611" i="28"/>
  <c r="H9627" i="28"/>
  <c r="H9643" i="28"/>
  <c r="H9659" i="28"/>
  <c r="H9675" i="28"/>
  <c r="H9691" i="28"/>
  <c r="H9707" i="28"/>
  <c r="H9723" i="28"/>
  <c r="H9739" i="28"/>
  <c r="H9755" i="28"/>
  <c r="H9771" i="28"/>
  <c r="H9787" i="28"/>
  <c r="H9803" i="28"/>
  <c r="H9819" i="28"/>
  <c r="H9835" i="28"/>
  <c r="H9851" i="28"/>
  <c r="H9867" i="28"/>
  <c r="H9883" i="28"/>
  <c r="H9899" i="28"/>
  <c r="H9915" i="28"/>
  <c r="H7236" i="28"/>
  <c r="H7696" i="28"/>
  <c r="H7952" i="28"/>
  <c r="H8208" i="28"/>
  <c r="H8464" i="28"/>
  <c r="H8652" i="28"/>
  <c r="H8668" i="28"/>
  <c r="H8684" i="28"/>
  <c r="H8700" i="28"/>
  <c r="H8716" i="28"/>
  <c r="H8732" i="28"/>
  <c r="H8748" i="28"/>
  <c r="H8764" i="28"/>
  <c r="H8780" i="28"/>
  <c r="H8796" i="28"/>
  <c r="H8812" i="28"/>
  <c r="H8828" i="28"/>
  <c r="H8844" i="28"/>
  <c r="H8860" i="28"/>
  <c r="H8876" i="28"/>
  <c r="H8892" i="28"/>
  <c r="H8908" i="28"/>
  <c r="H8924" i="28"/>
  <c r="H8940" i="28"/>
  <c r="H8956" i="28"/>
  <c r="H8972" i="28"/>
  <c r="H8988" i="28"/>
  <c r="H9004" i="28"/>
  <c r="H9020" i="28"/>
  <c r="H9036" i="28"/>
  <c r="H9052" i="28"/>
  <c r="H9068" i="28"/>
  <c r="H9084" i="28"/>
  <c r="H9100" i="28"/>
  <c r="H9116" i="28"/>
  <c r="H9132" i="28"/>
  <c r="H9148" i="28"/>
  <c r="H9164" i="28"/>
  <c r="H9180" i="28"/>
  <c r="H9196" i="28"/>
  <c r="H9212" i="28"/>
  <c r="H9228" i="28"/>
  <c r="H9244" i="28"/>
  <c r="H9260" i="28"/>
  <c r="H9276" i="28"/>
  <c r="H9292" i="28"/>
  <c r="H9308" i="28"/>
  <c r="H9324" i="28"/>
  <c r="H9340" i="28"/>
  <c r="H9356" i="28"/>
  <c r="H9372" i="28"/>
  <c r="H9388" i="28"/>
  <c r="H9404" i="28"/>
  <c r="H9420" i="28"/>
  <c r="H9436" i="28"/>
  <c r="H9452" i="28"/>
  <c r="H9468" i="28"/>
  <c r="H9484" i="28"/>
  <c r="H9500" i="28"/>
  <c r="H9516" i="28"/>
  <c r="H9532" i="28"/>
  <c r="H9548" i="28"/>
  <c r="H9564" i="28"/>
  <c r="H9580" i="28"/>
  <c r="H9596" i="28"/>
  <c r="H9612" i="28"/>
  <c r="H9628" i="28"/>
  <c r="H9644" i="28"/>
  <c r="H9660" i="28"/>
  <c r="H9676" i="28"/>
  <c r="H9692" i="28"/>
  <c r="H9708" i="28"/>
  <c r="H9724" i="28"/>
  <c r="H9740" i="28"/>
  <c r="H9756" i="28"/>
  <c r="H9772" i="28"/>
  <c r="H9788" i="28"/>
  <c r="H9804" i="28"/>
  <c r="H9820" i="28"/>
  <c r="H9836" i="28"/>
  <c r="H9852" i="28"/>
  <c r="H9868" i="28"/>
  <c r="H9884" i="28"/>
  <c r="H9900" i="28"/>
  <c r="H9916" i="28"/>
  <c r="H7354" i="28"/>
  <c r="H7728" i="28"/>
  <c r="H7984" i="28"/>
  <c r="H8240" i="28"/>
  <c r="H8496" i="28"/>
  <c r="H8654" i="28"/>
  <c r="H8670" i="28"/>
  <c r="H8686" i="28"/>
  <c r="H8702" i="28"/>
  <c r="H8718" i="28"/>
  <c r="H8734" i="28"/>
  <c r="H8750" i="28"/>
  <c r="H8766" i="28"/>
  <c r="H8782" i="28"/>
  <c r="H8798" i="28"/>
  <c r="H8814" i="28"/>
  <c r="H8830" i="28"/>
  <c r="H8846" i="28"/>
  <c r="H8862" i="28"/>
  <c r="H8878" i="28"/>
  <c r="H8894" i="28"/>
  <c r="H8910" i="28"/>
  <c r="H8926" i="28"/>
  <c r="H8942" i="28"/>
  <c r="H8958" i="28"/>
  <c r="H8974" i="28"/>
  <c r="H8990" i="28"/>
  <c r="H9006" i="28"/>
  <c r="H9022" i="28"/>
  <c r="H9038" i="28"/>
  <c r="H9054" i="28"/>
  <c r="H9070" i="28"/>
  <c r="H9086" i="28"/>
  <c r="H9102" i="28"/>
  <c r="H9118" i="28"/>
  <c r="H9134" i="28"/>
  <c r="H9150" i="28"/>
  <c r="H9166" i="28"/>
  <c r="H9182" i="28"/>
  <c r="H9198" i="28"/>
  <c r="H9214" i="28"/>
  <c r="H9230" i="28"/>
  <c r="H9246" i="28"/>
  <c r="H9262" i="28"/>
  <c r="H9278" i="28"/>
  <c r="H9294" i="28"/>
  <c r="H9310" i="28"/>
  <c r="H9326" i="28"/>
  <c r="H9342" i="28"/>
  <c r="H9358" i="28"/>
  <c r="H9374" i="28"/>
  <c r="H9390" i="28"/>
  <c r="H9406" i="28"/>
  <c r="H9422" i="28"/>
  <c r="H9438" i="28"/>
  <c r="H9454" i="28"/>
  <c r="H9470" i="28"/>
  <c r="H9486" i="28"/>
  <c r="H9502" i="28"/>
  <c r="H9518" i="28"/>
  <c r="H9534" i="28"/>
  <c r="H9550" i="28"/>
  <c r="H9566" i="28"/>
  <c r="H9582" i="28"/>
  <c r="H9598" i="28"/>
  <c r="H9614" i="28"/>
  <c r="H9630" i="28"/>
  <c r="H9646" i="28"/>
  <c r="H9662" i="28"/>
  <c r="H9678" i="28"/>
  <c r="H9694" i="28"/>
  <c r="H9710" i="28"/>
  <c r="H9726" i="28"/>
  <c r="H9742" i="28"/>
  <c r="H9758" i="28"/>
  <c r="H9774" i="28"/>
  <c r="H9790" i="28"/>
  <c r="H9806" i="28"/>
  <c r="H9822" i="28"/>
  <c r="H9838" i="28"/>
  <c r="H9854" i="28"/>
  <c r="H9870" i="28"/>
  <c r="H7402" i="28"/>
  <c r="H7744" i="28"/>
  <c r="H8000" i="28"/>
  <c r="H8256" i="28"/>
  <c r="H8512" i="28"/>
  <c r="H8655" i="28"/>
  <c r="H8671" i="28"/>
  <c r="H8687" i="28"/>
  <c r="H8703" i="28"/>
  <c r="H8719" i="28"/>
  <c r="H8735" i="28"/>
  <c r="H8751" i="28"/>
  <c r="H8767" i="28"/>
  <c r="H8783" i="28"/>
  <c r="H8799" i="28"/>
  <c r="H8815" i="28"/>
  <c r="H8831" i="28"/>
  <c r="H8847" i="28"/>
  <c r="H8863" i="28"/>
  <c r="H8879" i="28"/>
  <c r="H8895" i="28"/>
  <c r="H8911" i="28"/>
  <c r="H8927" i="28"/>
  <c r="H8943" i="28"/>
  <c r="H8959" i="28"/>
  <c r="H8975" i="28"/>
  <c r="H8991" i="28"/>
  <c r="H9007" i="28"/>
  <c r="H9023" i="28"/>
  <c r="H9039" i="28"/>
  <c r="H9055" i="28"/>
  <c r="H9071" i="28"/>
  <c r="H9087" i="28"/>
  <c r="H9103" i="28"/>
  <c r="H9119" i="28"/>
  <c r="H9135" i="28"/>
  <c r="H9151" i="28"/>
  <c r="H9167" i="28"/>
  <c r="H9183" i="28"/>
  <c r="H9199" i="28"/>
  <c r="H9215" i="28"/>
  <c r="H9231" i="28"/>
  <c r="H9247" i="28"/>
  <c r="H9263" i="28"/>
  <c r="H9279" i="28"/>
  <c r="H9295" i="28"/>
  <c r="H9311" i="28"/>
  <c r="H9327" i="28"/>
  <c r="H9343" i="28"/>
  <c r="H9359" i="28"/>
  <c r="H9375" i="28"/>
  <c r="H9391" i="28"/>
  <c r="H9407" i="28"/>
  <c r="H9423" i="28"/>
  <c r="H9439" i="28"/>
  <c r="H9455" i="28"/>
  <c r="H9471" i="28"/>
  <c r="H9487" i="28"/>
  <c r="H9503" i="28"/>
  <c r="H9519" i="28"/>
  <c r="H9535" i="28"/>
  <c r="H9551" i="28"/>
  <c r="H9567" i="28"/>
  <c r="H9583" i="28"/>
  <c r="H9599" i="28"/>
  <c r="H9615" i="28"/>
  <c r="H9631" i="28"/>
  <c r="H9647" i="28"/>
  <c r="H9663" i="28"/>
  <c r="H9679" i="28"/>
  <c r="H9695" i="28"/>
  <c r="H9711" i="28"/>
  <c r="H9727" i="28"/>
  <c r="H9743" i="28"/>
  <c r="H9759" i="28"/>
  <c r="H9775" i="28"/>
  <c r="H9791" i="28"/>
  <c r="H9807" i="28"/>
  <c r="H9823" i="28"/>
  <c r="H9839" i="28"/>
  <c r="H9855" i="28"/>
  <c r="H9871" i="28"/>
  <c r="H9887" i="28"/>
  <c r="H9903" i="28"/>
  <c r="H9919" i="28"/>
  <c r="H7443" i="28"/>
  <c r="H7760" i="28"/>
  <c r="H8016" i="28"/>
  <c r="H8272" i="28"/>
  <c r="H8528" i="28"/>
  <c r="H8656" i="28"/>
  <c r="H8672" i="28"/>
  <c r="H8688" i="28"/>
  <c r="H8704" i="28"/>
  <c r="H8720" i="28"/>
  <c r="H8736" i="28"/>
  <c r="H8752" i="28"/>
  <c r="H8768" i="28"/>
  <c r="H8784" i="28"/>
  <c r="H8800" i="28"/>
  <c r="H8816" i="28"/>
  <c r="H8832" i="28"/>
  <c r="H8848" i="28"/>
  <c r="H8864" i="28"/>
  <c r="H8880" i="28"/>
  <c r="H8896" i="28"/>
  <c r="H8912" i="28"/>
  <c r="H8928" i="28"/>
  <c r="H8944" i="28"/>
  <c r="H8960" i="28"/>
  <c r="H8976" i="28"/>
  <c r="H8992" i="28"/>
  <c r="H9008" i="28"/>
  <c r="H9024" i="28"/>
  <c r="H9040" i="28"/>
  <c r="H9056" i="28"/>
  <c r="H9072" i="28"/>
  <c r="H9088" i="28"/>
  <c r="H9104" i="28"/>
  <c r="H9120" i="28"/>
  <c r="H9136" i="28"/>
  <c r="H9152" i="28"/>
  <c r="H9168" i="28"/>
  <c r="H9184" i="28"/>
  <c r="H9200" i="28"/>
  <c r="H9216" i="28"/>
  <c r="H9232" i="28"/>
  <c r="H9248" i="28"/>
  <c r="H9264" i="28"/>
  <c r="H9280" i="28"/>
  <c r="H9296" i="28"/>
  <c r="H9312" i="28"/>
  <c r="H9328" i="28"/>
  <c r="H9344" i="28"/>
  <c r="H9360" i="28"/>
  <c r="H9376" i="28"/>
  <c r="H9392" i="28"/>
  <c r="H9408" i="28"/>
  <c r="H9424" i="28"/>
  <c r="H9440" i="28"/>
  <c r="H9456" i="28"/>
  <c r="H9472" i="28"/>
  <c r="H9488" i="28"/>
  <c r="H9504" i="28"/>
  <c r="H9520" i="28"/>
  <c r="H9536" i="28"/>
  <c r="H9552" i="28"/>
  <c r="H9568" i="28"/>
  <c r="H9584" i="28"/>
  <c r="H9600" i="28"/>
  <c r="H9616" i="28"/>
  <c r="H9632" i="28"/>
  <c r="H9648" i="28"/>
  <c r="H9664" i="28"/>
  <c r="H9680" i="28"/>
  <c r="H9696" i="28"/>
  <c r="H9712" i="28"/>
  <c r="H9728" i="28"/>
  <c r="H9744" i="28"/>
  <c r="H9760" i="28"/>
  <c r="H9776" i="28"/>
  <c r="H9792" i="28"/>
  <c r="H9808" i="28"/>
  <c r="H9824" i="28"/>
  <c r="H9840" i="28"/>
  <c r="H9856" i="28"/>
  <c r="H9872" i="28"/>
  <c r="H9888" i="28"/>
  <c r="H9904" i="28"/>
  <c r="H9920" i="28"/>
  <c r="H7507" i="28"/>
  <c r="H7792" i="28"/>
  <c r="H8048" i="28"/>
  <c r="H8304" i="28"/>
  <c r="H8560" i="28"/>
  <c r="H8658" i="28"/>
  <c r="H8674" i="28"/>
  <c r="H8690" i="28"/>
  <c r="H8706" i="28"/>
  <c r="H8722" i="28"/>
  <c r="H8738" i="28"/>
  <c r="H8754" i="28"/>
  <c r="H8770" i="28"/>
  <c r="H8786" i="28"/>
  <c r="H8802" i="28"/>
  <c r="H8818" i="28"/>
  <c r="H8834" i="28"/>
  <c r="H8850" i="28"/>
  <c r="H8866" i="28"/>
  <c r="H8882" i="28"/>
  <c r="H8898" i="28"/>
  <c r="H8914" i="28"/>
  <c r="H8930" i="28"/>
  <c r="H8946" i="28"/>
  <c r="H8962" i="28"/>
  <c r="H8978" i="28"/>
  <c r="H8994" i="28"/>
  <c r="H9010" i="28"/>
  <c r="H9026" i="28"/>
  <c r="H9042" i="28"/>
  <c r="H9058" i="28"/>
  <c r="H9074" i="28"/>
  <c r="H9090" i="28"/>
  <c r="H9106" i="28"/>
  <c r="H9122" i="28"/>
  <c r="H9138" i="28"/>
  <c r="H9154" i="28"/>
  <c r="H9170" i="28"/>
  <c r="H9186" i="28"/>
  <c r="H9202" i="28"/>
  <c r="H9218" i="28"/>
  <c r="H9234" i="28"/>
  <c r="H9250" i="28"/>
  <c r="H9266" i="28"/>
  <c r="H9282" i="28"/>
  <c r="H9298" i="28"/>
  <c r="H9314" i="28"/>
  <c r="H9330" i="28"/>
  <c r="H9346" i="28"/>
  <c r="H9362" i="28"/>
  <c r="H9378" i="28"/>
  <c r="H9394" i="28"/>
  <c r="H9410" i="28"/>
  <c r="H9426" i="28"/>
  <c r="H9442" i="28"/>
  <c r="H9458" i="28"/>
  <c r="H9474" i="28"/>
  <c r="H9490" i="28"/>
  <c r="H9506" i="28"/>
  <c r="H9522" i="28"/>
  <c r="H9538" i="28"/>
  <c r="H9554" i="28"/>
  <c r="H9570" i="28"/>
  <c r="H9586" i="28"/>
  <c r="H9602" i="28"/>
  <c r="H9618" i="28"/>
  <c r="H9634" i="28"/>
  <c r="H9650" i="28"/>
  <c r="H9666" i="28"/>
  <c r="H9682" i="28"/>
  <c r="H9698" i="28"/>
  <c r="H9714" i="28"/>
  <c r="H9730" i="28"/>
  <c r="H9746" i="28"/>
  <c r="H9762" i="28"/>
  <c r="H9778" i="28"/>
  <c r="H9794" i="28"/>
  <c r="H9810" i="28"/>
  <c r="H9826" i="28"/>
  <c r="H9842" i="28"/>
  <c r="H9858" i="28"/>
  <c r="H9874" i="28"/>
  <c r="H9890" i="28"/>
  <c r="H9906" i="28"/>
  <c r="H9994" i="28"/>
  <c r="H9978" i="28"/>
  <c r="H9962" i="28"/>
  <c r="H9946" i="28"/>
  <c r="H9930" i="28"/>
  <c r="H9869" i="28"/>
  <c r="H9741" i="28"/>
  <c r="H9613" i="28"/>
  <c r="H9485" i="28"/>
  <c r="H9357" i="28"/>
  <c r="H9229" i="28"/>
  <c r="H9101" i="28"/>
  <c r="H8973" i="28"/>
  <c r="H8845" i="28"/>
  <c r="H8717" i="28"/>
  <c r="H7712" i="28"/>
  <c r="H9" i="28"/>
  <c r="H9993" i="28"/>
  <c r="H9977" i="28"/>
  <c r="H9961" i="28"/>
  <c r="H9945" i="28"/>
  <c r="H9929" i="28"/>
  <c r="H9857" i="28"/>
  <c r="H9729" i="28"/>
  <c r="H9601" i="28"/>
  <c r="H9473" i="28"/>
  <c r="H9345" i="28"/>
  <c r="H9217" i="28"/>
  <c r="H9089" i="28"/>
  <c r="H8961" i="28"/>
  <c r="H8833" i="28"/>
  <c r="H8705" i="28"/>
  <c r="H7476" i="28"/>
  <c r="H10008" i="28"/>
  <c r="H9992" i="28"/>
  <c r="H9976" i="28"/>
  <c r="H9960" i="28"/>
  <c r="H9944" i="28"/>
  <c r="H9927" i="28"/>
  <c r="H9853" i="28"/>
  <c r="H9725" i="28"/>
  <c r="H9597" i="28"/>
  <c r="H9469" i="28"/>
  <c r="H9341" i="28"/>
  <c r="H9213" i="28"/>
  <c r="H9085" i="28"/>
  <c r="H8957" i="28"/>
  <c r="H8829" i="28"/>
  <c r="H8701" i="28"/>
  <c r="H7300" i="28"/>
  <c r="F27" i="24"/>
  <c r="J27" i="24" s="1"/>
  <c r="F26" i="24"/>
  <c r="J26" i="24" s="1"/>
  <c r="F25" i="24"/>
  <c r="J25" i="24" s="1"/>
  <c r="F24" i="24"/>
  <c r="J24" i="24" s="1"/>
  <c r="F23" i="24"/>
  <c r="J23" i="24" s="1"/>
  <c r="F22" i="24"/>
  <c r="J22" i="24" s="1"/>
  <c r="F21" i="24"/>
  <c r="J21" i="24" s="1"/>
  <c r="F20" i="24"/>
  <c r="J20" i="24" s="1"/>
  <c r="F19" i="24"/>
  <c r="J19" i="24" s="1"/>
  <c r="H12" i="24"/>
  <c r="F12" i="24"/>
  <c r="J12" i="24" s="1"/>
  <c r="H11" i="24"/>
  <c r="F11" i="24"/>
  <c r="J11" i="24" s="1"/>
  <c r="H10" i="24"/>
  <c r="F10" i="24"/>
  <c r="J10" i="24" s="1"/>
  <c r="H9" i="24"/>
  <c r="F9" i="24"/>
  <c r="J9" i="24" s="1"/>
  <c r="H8" i="24"/>
  <c r="F8" i="24"/>
  <c r="J8" i="24" s="1"/>
  <c r="H7" i="24"/>
  <c r="F7" i="24"/>
  <c r="J7" i="24" s="1"/>
  <c r="H6" i="24"/>
  <c r="F6" i="24"/>
  <c r="J6" i="24" s="1"/>
  <c r="H5" i="24"/>
  <c r="F5" i="24"/>
  <c r="J5" i="24" s="1"/>
  <c r="H4" i="24"/>
  <c r="F4" i="24"/>
  <c r="J4" i="24" s="1"/>
  <c r="H3" i="24"/>
  <c r="F3" i="24"/>
  <c r="J3" i="24" s="1"/>
  <c r="Q31" i="23"/>
  <c r="P31" i="23"/>
  <c r="O31" i="23"/>
  <c r="M22" i="23"/>
  <c r="L22" i="23"/>
  <c r="K22" i="23"/>
  <c r="H22" i="23"/>
  <c r="F22" i="23"/>
  <c r="E22" i="23"/>
  <c r="B22" i="23"/>
  <c r="M21" i="23"/>
  <c r="L21" i="23"/>
  <c r="K21" i="23"/>
  <c r="H21" i="23"/>
  <c r="F21" i="23"/>
  <c r="E21" i="23"/>
  <c r="B21" i="23"/>
  <c r="M20" i="23"/>
  <c r="L20" i="23"/>
  <c r="K20" i="23"/>
  <c r="H20" i="23"/>
  <c r="F20" i="23"/>
  <c r="E20" i="23"/>
  <c r="B20" i="23"/>
  <c r="M19" i="23"/>
  <c r="L19" i="23"/>
  <c r="K19" i="23"/>
  <c r="H19" i="23"/>
  <c r="F19" i="23"/>
  <c r="E19" i="23"/>
  <c r="B19" i="23"/>
  <c r="M18" i="23"/>
  <c r="L18" i="23"/>
  <c r="K18" i="23"/>
  <c r="H18" i="23"/>
  <c r="F18" i="23"/>
  <c r="E18" i="23"/>
  <c r="B18" i="23"/>
  <c r="M17" i="23"/>
  <c r="L17" i="23"/>
  <c r="K17" i="23"/>
  <c r="H17" i="23"/>
  <c r="F17" i="23"/>
  <c r="E17" i="23"/>
  <c r="B17" i="23"/>
  <c r="M16" i="23"/>
  <c r="L16" i="23"/>
  <c r="K16" i="23"/>
  <c r="H16" i="23"/>
  <c r="F16" i="23"/>
  <c r="E16" i="23"/>
  <c r="B16" i="23"/>
  <c r="M15" i="23"/>
  <c r="L15" i="23"/>
  <c r="K15" i="23"/>
  <c r="H15" i="23"/>
  <c r="F15" i="23"/>
  <c r="E15" i="23"/>
  <c r="B15" i="23"/>
  <c r="M14" i="23"/>
  <c r="L14" i="23"/>
  <c r="K14" i="23"/>
  <c r="H14" i="23"/>
  <c r="F14" i="23"/>
  <c r="E14" i="23"/>
  <c r="B14" i="23"/>
  <c r="M13" i="23"/>
  <c r="L13" i="23"/>
  <c r="K13" i="23"/>
  <c r="H13" i="23"/>
  <c r="Q34" i="23" s="1"/>
  <c r="F13" i="23"/>
  <c r="Q36" i="23" s="1"/>
  <c r="E13" i="23"/>
  <c r="B13" i="23"/>
  <c r="G19" i="23" l="1"/>
  <c r="G14" i="23"/>
  <c r="Q14" i="23" s="1"/>
  <c r="G22" i="23"/>
  <c r="Q22" i="23" s="1"/>
  <c r="G20" i="23"/>
  <c r="I20" i="23" s="1"/>
  <c r="G16" i="23"/>
  <c r="G15" i="23"/>
  <c r="Q15" i="23" s="1"/>
  <c r="G13" i="23"/>
  <c r="G18" i="23"/>
  <c r="G21" i="23"/>
  <c r="I21" i="23" s="1"/>
  <c r="L25" i="28"/>
  <c r="M25" i="28" s="1"/>
  <c r="N25" i="28" s="1"/>
  <c r="L28" i="28"/>
  <c r="M28" i="28" s="1"/>
  <c r="N28" i="28" s="1"/>
  <c r="L27" i="28"/>
  <c r="M27" i="28" s="1"/>
  <c r="N27" i="28" s="1"/>
  <c r="L26" i="28"/>
  <c r="M26" i="28" s="1"/>
  <c r="N20" i="28"/>
  <c r="N21" i="28"/>
  <c r="N19" i="28"/>
  <c r="N18" i="28"/>
  <c r="G17" i="23"/>
  <c r="I17" i="23" s="1"/>
  <c r="Q19" i="23"/>
  <c r="I19" i="23"/>
  <c r="I16" i="23"/>
  <c r="Q16" i="23"/>
  <c r="I13" i="23"/>
  <c r="Q13" i="23"/>
  <c r="Q18" i="23"/>
  <c r="I18" i="23"/>
  <c r="O34" i="23"/>
  <c r="P34" i="23"/>
  <c r="O36" i="23"/>
  <c r="P36" i="23"/>
  <c r="Q21" i="23" l="1"/>
  <c r="I22" i="23"/>
  <c r="P22" i="23" s="1"/>
  <c r="I14" i="23"/>
  <c r="O14" i="23" s="1"/>
  <c r="Q20" i="23"/>
  <c r="I15" i="23"/>
  <c r="O15" i="23" s="1"/>
  <c r="N26" i="28"/>
  <c r="Q17" i="23"/>
  <c r="O13" i="23"/>
  <c r="P13" i="23"/>
  <c r="O17" i="23"/>
  <c r="P17" i="23"/>
  <c r="O21" i="23"/>
  <c r="P21" i="23"/>
  <c r="O16" i="23"/>
  <c r="P16" i="23"/>
  <c r="O20" i="23"/>
  <c r="P20" i="23"/>
  <c r="P18" i="23"/>
  <c r="O18" i="23"/>
  <c r="P19" i="23"/>
  <c r="O19" i="23"/>
  <c r="O22" i="23" l="1"/>
  <c r="O24" i="23" s="1"/>
  <c r="P14" i="23"/>
  <c r="Q26" i="23"/>
  <c r="Q29" i="23"/>
  <c r="Q28" i="23"/>
  <c r="Q24" i="23"/>
  <c r="Q27" i="23"/>
  <c r="Q35" i="23" s="1"/>
  <c r="Q38" i="23" s="1"/>
  <c r="Q41" i="23" s="1"/>
  <c r="Q25" i="23"/>
  <c r="P15" i="23"/>
  <c r="Q33" i="23" l="1"/>
  <c r="O29" i="23"/>
  <c r="O26" i="23"/>
  <c r="P24" i="23"/>
  <c r="O27" i="23"/>
  <c r="O33" i="23" s="1"/>
  <c r="O35" i="23" s="1"/>
  <c r="O38" i="23" s="1"/>
  <c r="O41" i="23" s="1"/>
  <c r="O25" i="23"/>
  <c r="O28" i="23"/>
  <c r="P26" i="23"/>
  <c r="P25" i="23"/>
  <c r="P27" i="23"/>
  <c r="P33" i="23" s="1"/>
  <c r="P35" i="23" s="1"/>
  <c r="P38" i="23" s="1"/>
  <c r="N9" i="25" s="1"/>
  <c r="P28" i="23"/>
  <c r="P29" i="23"/>
  <c r="L9" i="25" l="1"/>
  <c r="O9" i="25"/>
  <c r="P41" i="23"/>
  <c r="M9" i="25"/>
  <c r="E36" i="16"/>
  <c r="E35" i="16"/>
  <c r="H14" i="16"/>
  <c r="I14" i="16" s="1"/>
  <c r="J14" i="16" s="1"/>
  <c r="K14" i="16" s="1"/>
  <c r="K10" i="16"/>
  <c r="J10" i="16"/>
  <c r="I10" i="16"/>
  <c r="H10" i="16"/>
  <c r="G10" i="16"/>
  <c r="J59" i="22" l="1"/>
  <c r="I59" i="22"/>
  <c r="H59" i="22"/>
  <c r="G59" i="22"/>
  <c r="F59" i="22"/>
  <c r="J46" i="22"/>
  <c r="I46" i="22"/>
  <c r="H46" i="22"/>
  <c r="G46" i="22"/>
  <c r="F46" i="22"/>
  <c r="J44" i="22"/>
  <c r="I44" i="22"/>
  <c r="H44" i="22"/>
  <c r="G44" i="22"/>
  <c r="F44" i="22"/>
  <c r="J7" i="22"/>
  <c r="I7" i="22"/>
  <c r="H7" i="22"/>
  <c r="G7" i="22"/>
  <c r="F7" i="22"/>
  <c r="J35" i="22"/>
  <c r="I35" i="22"/>
  <c r="H35" i="22"/>
  <c r="G35" i="22"/>
  <c r="F35" i="22"/>
  <c r="J33" i="22"/>
  <c r="I33" i="22"/>
  <c r="H33" i="22"/>
  <c r="G33" i="22"/>
  <c r="F33" i="22"/>
  <c r="J32" i="22"/>
  <c r="I32" i="22"/>
  <c r="H32" i="22"/>
  <c r="G32" i="22"/>
  <c r="F32" i="22"/>
  <c r="J31" i="22"/>
  <c r="I31" i="22"/>
  <c r="H31" i="22"/>
  <c r="G31" i="22"/>
  <c r="F31" i="22"/>
  <c r="J30" i="22"/>
  <c r="I30" i="22"/>
  <c r="H30" i="22"/>
  <c r="G30" i="22"/>
  <c r="F30" i="22"/>
  <c r="J29" i="22"/>
  <c r="I29" i="22"/>
  <c r="H29" i="22"/>
  <c r="G29" i="22"/>
  <c r="F29" i="22"/>
  <c r="J28" i="22"/>
  <c r="I28" i="22"/>
  <c r="H28" i="22"/>
  <c r="G28" i="22"/>
  <c r="F28" i="22"/>
  <c r="J27" i="22"/>
  <c r="I27" i="22"/>
  <c r="H27" i="22"/>
  <c r="G27" i="22"/>
  <c r="F27" i="22"/>
  <c r="J26" i="22"/>
  <c r="I26" i="22"/>
  <c r="H26" i="22"/>
  <c r="G26" i="22"/>
  <c r="F26" i="22"/>
  <c r="J25" i="22"/>
  <c r="I25" i="22"/>
  <c r="H25" i="22"/>
  <c r="G25" i="22"/>
  <c r="F25" i="22"/>
  <c r="B33" i="22"/>
  <c r="B32" i="22"/>
  <c r="B31" i="22"/>
  <c r="B30" i="22"/>
  <c r="B29" i="22"/>
  <c r="B28" i="22"/>
  <c r="B27" i="22"/>
  <c r="B26" i="22"/>
  <c r="B25" i="22"/>
  <c r="J19" i="22"/>
  <c r="I19" i="22"/>
  <c r="H19" i="22"/>
  <c r="G19" i="22"/>
  <c r="F19" i="22"/>
  <c r="J18" i="22"/>
  <c r="I18" i="22"/>
  <c r="H18" i="22"/>
  <c r="G18" i="22"/>
  <c r="F18" i="22"/>
  <c r="J17" i="22"/>
  <c r="I17" i="22"/>
  <c r="H17" i="22"/>
  <c r="G17" i="22"/>
  <c r="F17" i="22"/>
  <c r="B19" i="22"/>
  <c r="B18" i="22"/>
  <c r="B17" i="22"/>
  <c r="G10" i="22"/>
  <c r="H10" i="22"/>
  <c r="I10" i="22"/>
  <c r="J10" i="22"/>
  <c r="G11" i="22"/>
  <c r="H11" i="22"/>
  <c r="I11" i="22"/>
  <c r="J11" i="22"/>
  <c r="G12" i="22"/>
  <c r="H12" i="22"/>
  <c r="I12" i="22"/>
  <c r="J12" i="22"/>
  <c r="G13" i="22"/>
  <c r="H13" i="22"/>
  <c r="I13" i="22"/>
  <c r="J13" i="22"/>
  <c r="F13" i="22"/>
  <c r="F12" i="22"/>
  <c r="F11" i="22"/>
  <c r="F10" i="22"/>
  <c r="B13" i="22"/>
  <c r="B12" i="22"/>
  <c r="B11" i="22"/>
  <c r="B10" i="22"/>
  <c r="M40" i="19"/>
  <c r="L40" i="19"/>
  <c r="K40" i="19"/>
  <c r="J40" i="19"/>
  <c r="I40" i="19"/>
  <c r="H40" i="19"/>
  <c r="G40" i="19"/>
  <c r="F40" i="19"/>
  <c r="E40" i="19"/>
  <c r="D40" i="19"/>
  <c r="G10" i="18"/>
  <c r="G13" i="18" s="1"/>
  <c r="J28" i="15" s="1"/>
  <c r="H19" i="15"/>
  <c r="H18" i="15"/>
  <c r="H17" i="15"/>
  <c r="H16" i="15"/>
  <c r="H15" i="15"/>
  <c r="G19" i="15"/>
  <c r="G18" i="15"/>
  <c r="G17" i="15"/>
  <c r="G16" i="15"/>
  <c r="G15" i="15"/>
  <c r="J34" i="22" l="1"/>
  <c r="J36" i="22" s="1"/>
  <c r="F20" i="22"/>
  <c r="F34" i="22"/>
  <c r="F36" i="22" s="1"/>
  <c r="I20" i="22"/>
  <c r="H34" i="22"/>
  <c r="H36" i="22" s="1"/>
  <c r="H14" i="22"/>
  <c r="G34" i="22"/>
  <c r="G36" i="22" s="1"/>
  <c r="F14" i="22"/>
  <c r="I34" i="22"/>
  <c r="I36" i="22" s="1"/>
  <c r="G14" i="22"/>
  <c r="J14" i="22"/>
  <c r="I14" i="22"/>
  <c r="J20" i="22"/>
  <c r="G20" i="22"/>
  <c r="H20" i="22"/>
  <c r="S14" i="17"/>
  <c r="S15" i="17"/>
  <c r="S16" i="17"/>
  <c r="S17" i="17"/>
  <c r="S18" i="17"/>
  <c r="S19" i="17"/>
  <c r="S20" i="17"/>
  <c r="S21" i="17"/>
  <c r="S22" i="17"/>
  <c r="S23" i="17"/>
  <c r="S24" i="17"/>
  <c r="S25" i="17"/>
  <c r="S26" i="17"/>
  <c r="S27" i="17"/>
  <c r="S28" i="17"/>
  <c r="S29" i="17"/>
  <c r="S7" i="17" s="1"/>
  <c r="S76" i="17" s="1"/>
  <c r="S82" i="17" s="1"/>
  <c r="I18" i="15" s="1"/>
  <c r="S30" i="17"/>
  <c r="S31" i="17"/>
  <c r="S32" i="17"/>
  <c r="S33" i="17"/>
  <c r="S34" i="17"/>
  <c r="S35" i="17"/>
  <c r="S36" i="17"/>
  <c r="S37" i="17"/>
  <c r="S38" i="17"/>
  <c r="S39" i="17"/>
  <c r="S40" i="17"/>
  <c r="S41" i="17"/>
  <c r="S42" i="17"/>
  <c r="S43" i="17"/>
  <c r="S44" i="17"/>
  <c r="S45" i="17"/>
  <c r="S46" i="17"/>
  <c r="S47" i="17"/>
  <c r="S48" i="17"/>
  <c r="S49" i="17"/>
  <c r="S50" i="17"/>
  <c r="S51" i="17"/>
  <c r="S52" i="17"/>
  <c r="S53" i="17"/>
  <c r="S54" i="17"/>
  <c r="S55" i="17"/>
  <c r="S56" i="17"/>
  <c r="S57" i="17"/>
  <c r="S58" i="17"/>
  <c r="S59" i="17"/>
  <c r="S60" i="17"/>
  <c r="S61" i="17"/>
  <c r="S62" i="17"/>
  <c r="S63" i="17"/>
  <c r="S64" i="17"/>
  <c r="S65" i="17"/>
  <c r="S66" i="17"/>
  <c r="S67" i="17"/>
  <c r="S68" i="17"/>
  <c r="S69" i="17"/>
  <c r="S70" i="17"/>
  <c r="S71" i="17"/>
  <c r="S72" i="17"/>
  <c r="S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13" i="17"/>
  <c r="M14" i="17"/>
  <c r="M15" i="17"/>
  <c r="M16" i="17"/>
  <c r="M17" i="17"/>
  <c r="M18" i="17"/>
  <c r="M19" i="17"/>
  <c r="M20" i="17"/>
  <c r="M21"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13" i="17"/>
  <c r="J14" i="17"/>
  <c r="J15" i="17"/>
  <c r="J16" i="17"/>
  <c r="J17" i="17"/>
  <c r="J18" i="17"/>
  <c r="J19" i="17"/>
  <c r="J20" i="17"/>
  <c r="J21" i="17"/>
  <c r="J22" i="17"/>
  <c r="J23" i="17"/>
  <c r="J24" i="17"/>
  <c r="J25" i="17"/>
  <c r="J26" i="17"/>
  <c r="J27" i="17"/>
  <c r="J28" i="17"/>
  <c r="J29" i="17"/>
  <c r="J30" i="17"/>
  <c r="J31" i="17"/>
  <c r="J32" i="17"/>
  <c r="J33" i="17"/>
  <c r="J34" i="17"/>
  <c r="J35" i="17"/>
  <c r="J36" i="17"/>
  <c r="J37" i="17"/>
  <c r="J38" i="17"/>
  <c r="J39" i="17"/>
  <c r="J40" i="17"/>
  <c r="J41" i="17"/>
  <c r="J42" i="17"/>
  <c r="J43" i="17"/>
  <c r="J44" i="17"/>
  <c r="J45" i="17"/>
  <c r="J46" i="17"/>
  <c r="J47" i="17"/>
  <c r="J48" i="17"/>
  <c r="J49" i="17"/>
  <c r="J50" i="17"/>
  <c r="J51" i="17"/>
  <c r="J52" i="17"/>
  <c r="J53" i="17"/>
  <c r="J54" i="17"/>
  <c r="J55" i="17"/>
  <c r="J56" i="17"/>
  <c r="J57" i="17"/>
  <c r="J58" i="17"/>
  <c r="J59" i="17"/>
  <c r="J60" i="17"/>
  <c r="J61" i="17"/>
  <c r="J62" i="17"/>
  <c r="J63" i="17"/>
  <c r="J64" i="17"/>
  <c r="J65" i="17"/>
  <c r="J66" i="17"/>
  <c r="J67" i="17"/>
  <c r="J68" i="17"/>
  <c r="J69" i="17"/>
  <c r="J70" i="17"/>
  <c r="J71" i="17"/>
  <c r="J72" i="17"/>
  <c r="J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13" i="17"/>
  <c r="P7" i="17" l="1"/>
  <c r="P76" i="17" s="1"/>
  <c r="P82" i="17" s="1"/>
  <c r="I19" i="15" s="1"/>
  <c r="J19" i="15" s="1"/>
  <c r="G7" i="17"/>
  <c r="G76" i="17" s="1"/>
  <c r="G82" i="17" s="1"/>
  <c r="I15" i="15" s="1"/>
  <c r="J15" i="15" s="1"/>
  <c r="M7" i="17"/>
  <c r="M76" i="17" s="1"/>
  <c r="M82" i="17" s="1"/>
  <c r="I17" i="15" s="1"/>
  <c r="J17" i="15" s="1"/>
  <c r="J7" i="17"/>
  <c r="J76" i="17" s="1"/>
  <c r="J82" i="17" s="1"/>
  <c r="I16" i="15" s="1"/>
  <c r="J16" i="15" s="1"/>
  <c r="F22" i="22"/>
  <c r="F38" i="22" s="1"/>
  <c r="H22" i="22"/>
  <c r="I22" i="22"/>
  <c r="J22" i="22"/>
  <c r="G22" i="22"/>
  <c r="J37" i="15"/>
  <c r="C37" i="15"/>
  <c r="C36" i="15"/>
  <c r="E29" i="15"/>
  <c r="J43" i="15" s="1"/>
  <c r="F22" i="15"/>
  <c r="F21" i="15"/>
  <c r="J18" i="15"/>
  <c r="I47" i="22" l="1"/>
  <c r="I53" i="22" s="1"/>
  <c r="J22" i="15"/>
  <c r="G47" i="22"/>
  <c r="G53" i="22" s="1"/>
  <c r="I22" i="15"/>
  <c r="J47" i="22"/>
  <c r="J53" i="22" s="1"/>
  <c r="I21" i="15"/>
  <c r="H47" i="22"/>
  <c r="H53" i="22" s="1"/>
  <c r="J38" i="22"/>
  <c r="G38" i="22"/>
  <c r="H38" i="22"/>
  <c r="I38" i="22"/>
  <c r="G21" i="15"/>
  <c r="H21" i="15"/>
  <c r="E36" i="15" s="1"/>
  <c r="I43" i="15" s="1"/>
  <c r="H22" i="15"/>
  <c r="C38" i="15"/>
  <c r="D36" i="15" s="1"/>
  <c r="G22" i="15"/>
  <c r="N8" i="14"/>
  <c r="I8" i="14"/>
  <c r="D8" i="14"/>
  <c r="L7" i="14"/>
  <c r="G7" i="14"/>
  <c r="B7" i="14"/>
  <c r="E37" i="15" l="1"/>
  <c r="I44" i="15" s="1"/>
  <c r="D37" i="15"/>
  <c r="D40" i="15" s="1"/>
  <c r="J21" i="15"/>
  <c r="J35" i="15"/>
  <c r="B10" i="11"/>
  <c r="B23" i="11"/>
  <c r="B20" i="11"/>
  <c r="B19" i="11"/>
  <c r="B18" i="11"/>
  <c r="B17" i="11"/>
  <c r="B16" i="11"/>
  <c r="B15" i="11"/>
  <c r="B14" i="11"/>
  <c r="B13" i="11"/>
  <c r="B12" i="11"/>
  <c r="B11" i="11"/>
  <c r="B37" i="11"/>
  <c r="B36" i="11"/>
  <c r="B35" i="11"/>
  <c r="B34" i="11"/>
  <c r="B33" i="11"/>
  <c r="B32" i="11"/>
  <c r="B31" i="11"/>
  <c r="B30" i="11"/>
  <c r="B28" i="11"/>
  <c r="B27" i="11"/>
  <c r="B26" i="11"/>
  <c r="B25" i="11"/>
  <c r="B24" i="11"/>
  <c r="L8" i="11"/>
  <c r="K8" i="11"/>
  <c r="J8" i="11"/>
  <c r="I8" i="11"/>
  <c r="H8" i="11"/>
  <c r="G8" i="11"/>
  <c r="F8" i="11"/>
  <c r="E8" i="11"/>
  <c r="D8" i="11"/>
  <c r="C8" i="11"/>
  <c r="B7" i="11"/>
  <c r="D38" i="15" l="1"/>
  <c r="E40" i="15"/>
  <c r="J36" i="15" s="1"/>
  <c r="J38" i="15" s="1"/>
  <c r="J29" i="15" s="1"/>
  <c r="J30" i="15" s="1"/>
  <c r="J44" i="15" s="1"/>
  <c r="J45" i="15" s="1"/>
  <c r="D20" i="16" s="1"/>
  <c r="B7" i="13"/>
  <c r="H15" i="16" l="1"/>
  <c r="G15" i="16"/>
  <c r="I15" i="16"/>
  <c r="J15" i="16"/>
  <c r="K15" i="16"/>
  <c r="L8" i="13" l="1"/>
  <c r="K8" i="13"/>
  <c r="J8" i="13"/>
  <c r="I8" i="13"/>
  <c r="H8" i="13"/>
  <c r="G8" i="13"/>
  <c r="F8" i="13"/>
  <c r="E8" i="13"/>
  <c r="D8" i="13"/>
  <c r="C8" i="13"/>
  <c r="L14" i="7"/>
  <c r="K14" i="7"/>
  <c r="J14" i="7"/>
  <c r="I14" i="7"/>
  <c r="H14" i="7"/>
  <c r="G14" i="7"/>
  <c r="F14" i="7"/>
  <c r="E14" i="7"/>
  <c r="D14" i="7"/>
  <c r="L109" i="7" l="1"/>
  <c r="K109" i="7"/>
  <c r="J109" i="7"/>
  <c r="I109" i="7"/>
  <c r="H109" i="7"/>
  <c r="G109" i="7"/>
  <c r="F109" i="7"/>
  <c r="E109" i="7"/>
  <c r="D109" i="7"/>
  <c r="C109" i="7"/>
  <c r="L108" i="7"/>
  <c r="K108" i="7"/>
  <c r="J108" i="7"/>
  <c r="I108" i="7"/>
  <c r="H108" i="7"/>
  <c r="G108" i="7"/>
  <c r="F108" i="7"/>
  <c r="E108" i="7"/>
  <c r="D108" i="7"/>
  <c r="C108" i="7"/>
  <c r="L107" i="7"/>
  <c r="K107" i="7"/>
  <c r="J107" i="7"/>
  <c r="I107" i="7"/>
  <c r="H107" i="7"/>
  <c r="G107" i="7"/>
  <c r="F107" i="7"/>
  <c r="E107" i="7"/>
  <c r="D107" i="7"/>
  <c r="C107" i="7"/>
  <c r="L106" i="7"/>
  <c r="K106" i="7"/>
  <c r="J106" i="7"/>
  <c r="I106" i="7"/>
  <c r="H106" i="7"/>
  <c r="G106" i="7"/>
  <c r="F106" i="7"/>
  <c r="E106" i="7"/>
  <c r="D106" i="7"/>
  <c r="C106" i="7"/>
  <c r="L105" i="7"/>
  <c r="K105" i="7"/>
  <c r="J105" i="7"/>
  <c r="I105" i="7"/>
  <c r="H105" i="7"/>
  <c r="G105" i="7"/>
  <c r="F105" i="7"/>
  <c r="E105" i="7"/>
  <c r="D105" i="7"/>
  <c r="C105" i="7"/>
  <c r="L104" i="7"/>
  <c r="K104" i="7"/>
  <c r="J104" i="7"/>
  <c r="I104" i="7"/>
  <c r="H104" i="7"/>
  <c r="G104" i="7"/>
  <c r="F104" i="7"/>
  <c r="E104" i="7"/>
  <c r="D104" i="7"/>
  <c r="C104" i="7"/>
  <c r="L103" i="7"/>
  <c r="K103" i="7"/>
  <c r="J103" i="7"/>
  <c r="I103" i="7"/>
  <c r="H103" i="7"/>
  <c r="G103" i="7"/>
  <c r="F103" i="7"/>
  <c r="E103" i="7"/>
  <c r="D103" i="7"/>
  <c r="C103" i="7"/>
  <c r="L102" i="7"/>
  <c r="K102" i="7"/>
  <c r="J102" i="7"/>
  <c r="I102" i="7"/>
  <c r="H102" i="7"/>
  <c r="G102" i="7"/>
  <c r="F102" i="7"/>
  <c r="E102" i="7"/>
  <c r="D102" i="7"/>
  <c r="D110" i="7" s="1"/>
  <c r="C102" i="7"/>
  <c r="L98" i="7"/>
  <c r="K98" i="7"/>
  <c r="J98" i="7"/>
  <c r="I98" i="7"/>
  <c r="H98" i="7"/>
  <c r="G98" i="7"/>
  <c r="F98" i="7"/>
  <c r="E98" i="7"/>
  <c r="D98" i="7"/>
  <c r="C98" i="7"/>
  <c r="L97" i="7"/>
  <c r="K97" i="7"/>
  <c r="J97" i="7"/>
  <c r="I97" i="7"/>
  <c r="H97" i="7"/>
  <c r="G97" i="7"/>
  <c r="F97" i="7"/>
  <c r="E97" i="7"/>
  <c r="D97" i="7"/>
  <c r="C97" i="7"/>
  <c r="L96" i="7"/>
  <c r="K96" i="7"/>
  <c r="J96" i="7"/>
  <c r="I96" i="7"/>
  <c r="H96" i="7"/>
  <c r="G96" i="7"/>
  <c r="F96" i="7"/>
  <c r="E96" i="7"/>
  <c r="D96" i="7"/>
  <c r="C96" i="7"/>
  <c r="L95" i="7"/>
  <c r="K95" i="7"/>
  <c r="J95" i="7"/>
  <c r="I95" i="7"/>
  <c r="H95" i="7"/>
  <c r="G95" i="7"/>
  <c r="F95" i="7"/>
  <c r="E95" i="7"/>
  <c r="D95" i="7"/>
  <c r="C95" i="7"/>
  <c r="L94" i="7"/>
  <c r="K94" i="7"/>
  <c r="J94" i="7"/>
  <c r="I94" i="7"/>
  <c r="H94" i="7"/>
  <c r="G94" i="7"/>
  <c r="F94" i="7"/>
  <c r="E94" i="7"/>
  <c r="D94" i="7"/>
  <c r="C94" i="7"/>
  <c r="L93" i="7"/>
  <c r="K93" i="7"/>
  <c r="J93" i="7"/>
  <c r="I93" i="7"/>
  <c r="H93" i="7"/>
  <c r="G93" i="7"/>
  <c r="F93" i="7"/>
  <c r="E93" i="7"/>
  <c r="D93" i="7"/>
  <c r="C93" i="7"/>
  <c r="L92" i="7"/>
  <c r="K92" i="7"/>
  <c r="J92" i="7"/>
  <c r="I92" i="7"/>
  <c r="H92" i="7"/>
  <c r="G92" i="7"/>
  <c r="F92" i="7"/>
  <c r="E92" i="7"/>
  <c r="D92" i="7"/>
  <c r="C92" i="7"/>
  <c r="L91" i="7"/>
  <c r="K91" i="7"/>
  <c r="J91" i="7"/>
  <c r="I91" i="7"/>
  <c r="H91" i="7"/>
  <c r="G91" i="7"/>
  <c r="F91" i="7"/>
  <c r="E91" i="7"/>
  <c r="D91" i="7"/>
  <c r="C91" i="7"/>
  <c r="L90" i="7"/>
  <c r="K90" i="7"/>
  <c r="J90" i="7"/>
  <c r="I90" i="7"/>
  <c r="H90" i="7"/>
  <c r="G90" i="7"/>
  <c r="F90" i="7"/>
  <c r="E90" i="7"/>
  <c r="D90" i="7"/>
  <c r="C90" i="7"/>
  <c r="L89" i="7"/>
  <c r="K89" i="7"/>
  <c r="J89" i="7"/>
  <c r="I89" i="7"/>
  <c r="H89" i="7"/>
  <c r="G89" i="7"/>
  <c r="F89" i="7"/>
  <c r="E89" i="7"/>
  <c r="D89" i="7"/>
  <c r="C89" i="7"/>
  <c r="L88" i="7"/>
  <c r="K88" i="7"/>
  <c r="J88" i="7"/>
  <c r="I88" i="7"/>
  <c r="H88" i="7"/>
  <c r="G88" i="7"/>
  <c r="F88" i="7"/>
  <c r="E88" i="7"/>
  <c r="D88" i="7"/>
  <c r="C88" i="7"/>
  <c r="L87" i="7"/>
  <c r="L99" i="7" s="1"/>
  <c r="K87" i="7"/>
  <c r="J87" i="7"/>
  <c r="I87" i="7"/>
  <c r="H87" i="7"/>
  <c r="G87" i="7"/>
  <c r="F87" i="7"/>
  <c r="E87" i="7"/>
  <c r="D87" i="7"/>
  <c r="C87" i="7"/>
  <c r="B112" i="7"/>
  <c r="B109" i="7"/>
  <c r="B108" i="7"/>
  <c r="B107" i="7"/>
  <c r="B106" i="7"/>
  <c r="B105" i="7"/>
  <c r="B104" i="7"/>
  <c r="B103" i="7"/>
  <c r="B102" i="7"/>
  <c r="B98" i="7"/>
  <c r="B97" i="7"/>
  <c r="B96" i="7"/>
  <c r="B95" i="7"/>
  <c r="B94" i="7"/>
  <c r="B93" i="7"/>
  <c r="B92" i="7"/>
  <c r="B91" i="7"/>
  <c r="B90" i="7"/>
  <c r="B89" i="7"/>
  <c r="B88" i="7"/>
  <c r="B87" i="7"/>
  <c r="L83" i="7"/>
  <c r="K83" i="7"/>
  <c r="J83" i="7"/>
  <c r="I83" i="7"/>
  <c r="H83" i="7"/>
  <c r="G83" i="7"/>
  <c r="F83" i="7"/>
  <c r="E83" i="7"/>
  <c r="D83" i="7"/>
  <c r="C83" i="7"/>
  <c r="L82" i="7"/>
  <c r="K82" i="7"/>
  <c r="J82" i="7"/>
  <c r="I82" i="7"/>
  <c r="H82" i="7"/>
  <c r="G82" i="7"/>
  <c r="F82" i="7"/>
  <c r="E82" i="7"/>
  <c r="D82" i="7"/>
  <c r="C82" i="7"/>
  <c r="L81" i="7"/>
  <c r="K81" i="7"/>
  <c r="J81" i="7"/>
  <c r="I81" i="7"/>
  <c r="H81" i="7"/>
  <c r="G81" i="7"/>
  <c r="F81" i="7"/>
  <c r="E81" i="7"/>
  <c r="D81" i="7"/>
  <c r="C81" i="7"/>
  <c r="L80" i="7"/>
  <c r="K80" i="7"/>
  <c r="J80" i="7"/>
  <c r="I80" i="7"/>
  <c r="H80" i="7"/>
  <c r="G80" i="7"/>
  <c r="F80" i="7"/>
  <c r="E80" i="7"/>
  <c r="D80" i="7"/>
  <c r="C80" i="7"/>
  <c r="L79" i="7"/>
  <c r="K79" i="7"/>
  <c r="J79" i="7"/>
  <c r="I79" i="7"/>
  <c r="H79" i="7"/>
  <c r="G79" i="7"/>
  <c r="F79" i="7"/>
  <c r="E79" i="7"/>
  <c r="D79" i="7"/>
  <c r="C79" i="7"/>
  <c r="L78" i="7"/>
  <c r="K78" i="7"/>
  <c r="J78" i="7"/>
  <c r="I78" i="7"/>
  <c r="H78" i="7"/>
  <c r="G78" i="7"/>
  <c r="F78" i="7"/>
  <c r="E78" i="7"/>
  <c r="D78" i="7"/>
  <c r="C78" i="7"/>
  <c r="L77" i="7"/>
  <c r="K77" i="7"/>
  <c r="J77" i="7"/>
  <c r="I77" i="7"/>
  <c r="H77" i="7"/>
  <c r="G77" i="7"/>
  <c r="F77" i="7"/>
  <c r="E77" i="7"/>
  <c r="D77" i="7"/>
  <c r="C77" i="7"/>
  <c r="L76" i="7"/>
  <c r="K76" i="7"/>
  <c r="J76" i="7"/>
  <c r="I76" i="7"/>
  <c r="H76" i="7"/>
  <c r="G76" i="7"/>
  <c r="F76" i="7"/>
  <c r="E76" i="7"/>
  <c r="D76" i="7"/>
  <c r="C76" i="7"/>
  <c r="B83" i="7"/>
  <c r="B82" i="7"/>
  <c r="B81" i="7"/>
  <c r="B80" i="7"/>
  <c r="B79" i="7"/>
  <c r="B78" i="7"/>
  <c r="B77" i="7"/>
  <c r="B76" i="7"/>
  <c r="B74" i="7"/>
  <c r="E84" i="7" l="1"/>
  <c r="C84" i="7"/>
  <c r="C110" i="7"/>
  <c r="C99" i="7"/>
  <c r="E110" i="7"/>
  <c r="G110" i="7"/>
  <c r="H110" i="7"/>
  <c r="J99" i="7"/>
  <c r="J110" i="7"/>
  <c r="F110" i="7"/>
  <c r="I110" i="7"/>
  <c r="K110" i="7"/>
  <c r="L110" i="7"/>
  <c r="D99" i="7"/>
  <c r="F99" i="7"/>
  <c r="G99" i="7"/>
  <c r="H99" i="7"/>
  <c r="I99" i="7"/>
  <c r="K99" i="7"/>
  <c r="E99" i="7"/>
  <c r="I84" i="7"/>
  <c r="H84" i="7"/>
  <c r="J84" i="7"/>
  <c r="L84" i="7"/>
  <c r="D84" i="7"/>
  <c r="G84" i="7"/>
  <c r="F84" i="7"/>
  <c r="K84" i="7"/>
  <c r="L67" i="7"/>
  <c r="K67" i="7"/>
  <c r="J67" i="7"/>
  <c r="I67" i="7"/>
  <c r="H67" i="7"/>
  <c r="G67" i="7"/>
  <c r="F67" i="7"/>
  <c r="E67" i="7"/>
  <c r="D67" i="7"/>
  <c r="C67" i="7"/>
  <c r="L66" i="7"/>
  <c r="K66" i="7"/>
  <c r="J66" i="7"/>
  <c r="I66" i="7"/>
  <c r="H66" i="7"/>
  <c r="G66" i="7"/>
  <c r="F66" i="7"/>
  <c r="E66" i="7"/>
  <c r="D66" i="7"/>
  <c r="C66" i="7"/>
  <c r="L65" i="7"/>
  <c r="K65" i="7"/>
  <c r="J65" i="7"/>
  <c r="I65" i="7"/>
  <c r="H65" i="7"/>
  <c r="G65" i="7"/>
  <c r="F65" i="7"/>
  <c r="E65" i="7"/>
  <c r="D65" i="7"/>
  <c r="C65" i="7"/>
  <c r="L62" i="7"/>
  <c r="K62" i="7"/>
  <c r="J62" i="7"/>
  <c r="I62" i="7"/>
  <c r="H62" i="7"/>
  <c r="G62" i="7"/>
  <c r="F62" i="7"/>
  <c r="E62" i="7"/>
  <c r="D62" i="7"/>
  <c r="C62" i="7"/>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6" i="7"/>
  <c r="K56" i="7"/>
  <c r="J56" i="7"/>
  <c r="I56" i="7"/>
  <c r="H56" i="7"/>
  <c r="G56" i="7"/>
  <c r="F56" i="7"/>
  <c r="E56" i="7"/>
  <c r="D56" i="7"/>
  <c r="C56" i="7"/>
  <c r="L55" i="7"/>
  <c r="K55" i="7"/>
  <c r="J55" i="7"/>
  <c r="I55" i="7"/>
  <c r="H55" i="7"/>
  <c r="G55" i="7"/>
  <c r="F55" i="7"/>
  <c r="E55" i="7"/>
  <c r="E45" i="13" s="1"/>
  <c r="D55" i="7"/>
  <c r="C55" i="7"/>
  <c r="L54" i="7"/>
  <c r="K54" i="7"/>
  <c r="J54" i="7"/>
  <c r="I54" i="7"/>
  <c r="H54" i="7"/>
  <c r="G54" i="7"/>
  <c r="F54" i="7"/>
  <c r="E54" i="7"/>
  <c r="D54" i="7"/>
  <c r="C54" i="7"/>
  <c r="L53" i="7"/>
  <c r="K53" i="7"/>
  <c r="J53" i="7"/>
  <c r="I53" i="7"/>
  <c r="H53" i="7"/>
  <c r="G53" i="7"/>
  <c r="F53" i="7"/>
  <c r="E53" i="7"/>
  <c r="D53" i="7"/>
  <c r="C53" i="7"/>
  <c r="B52" i="7"/>
  <c r="B10" i="7"/>
  <c r="D112" i="7" l="1"/>
  <c r="L112" i="7"/>
  <c r="E112" i="7"/>
  <c r="K112" i="7"/>
  <c r="I45" i="13"/>
  <c r="H45" i="13"/>
  <c r="J68" i="7"/>
  <c r="K68" i="7"/>
  <c r="C63" i="7"/>
  <c r="L57" i="7"/>
  <c r="L24" i="11" s="1"/>
  <c r="D63" i="7"/>
  <c r="L68" i="7"/>
  <c r="J45" i="13"/>
  <c r="K57" i="7"/>
  <c r="K24" i="11" s="1"/>
  <c r="E63" i="7"/>
  <c r="J112" i="7"/>
  <c r="G68" i="7"/>
  <c r="H68" i="7"/>
  <c r="C45" i="13"/>
  <c r="I63" i="7"/>
  <c r="J63" i="7"/>
  <c r="K45" i="13"/>
  <c r="I112" i="7"/>
  <c r="H57" i="7"/>
  <c r="H24" i="11" s="1"/>
  <c r="K63" i="7"/>
  <c r="C68" i="7"/>
  <c r="F45" i="13"/>
  <c r="F112" i="7"/>
  <c r="H63" i="7"/>
  <c r="C57" i="7"/>
  <c r="C24" i="11" s="1"/>
  <c r="D57" i="7"/>
  <c r="D24" i="11" s="1"/>
  <c r="L63" i="7"/>
  <c r="D68" i="7"/>
  <c r="G45" i="13"/>
  <c r="C112" i="7"/>
  <c r="G57" i="7"/>
  <c r="G24" i="11" s="1"/>
  <c r="I57" i="7"/>
  <c r="I24" i="11" s="1"/>
  <c r="J57" i="7"/>
  <c r="J24" i="11" s="1"/>
  <c r="F63" i="7"/>
  <c r="G63" i="7"/>
  <c r="E57" i="7"/>
  <c r="E24" i="11" s="1"/>
  <c r="E68" i="7"/>
  <c r="D45" i="13"/>
  <c r="H112" i="7"/>
  <c r="I68" i="7"/>
  <c r="F57" i="7"/>
  <c r="F24" i="11" s="1"/>
  <c r="F68" i="7"/>
  <c r="L45" i="13"/>
  <c r="G112" i="7"/>
  <c r="K46" i="7"/>
  <c r="J46" i="7"/>
  <c r="I46" i="7"/>
  <c r="H46" i="7"/>
  <c r="G46" i="7"/>
  <c r="F46" i="7"/>
  <c r="E46" i="7"/>
  <c r="D46" i="7"/>
  <c r="C46" i="7"/>
  <c r="L41" i="7"/>
  <c r="K41" i="7"/>
  <c r="J41" i="7"/>
  <c r="I41" i="7"/>
  <c r="H41" i="7"/>
  <c r="G41" i="7"/>
  <c r="F41" i="7"/>
  <c r="E41" i="7"/>
  <c r="D41" i="7"/>
  <c r="C41" i="7"/>
  <c r="L35" i="7"/>
  <c r="K35" i="7"/>
  <c r="J35" i="7"/>
  <c r="I35" i="7"/>
  <c r="H35" i="7"/>
  <c r="G35" i="7"/>
  <c r="F35" i="7"/>
  <c r="E35" i="7"/>
  <c r="D35" i="7"/>
  <c r="C35" i="7"/>
  <c r="C29" i="7"/>
  <c r="D29" i="7"/>
  <c r="E29" i="7"/>
  <c r="F29" i="7"/>
  <c r="G29" i="7"/>
  <c r="H29" i="7"/>
  <c r="I29" i="7"/>
  <c r="J29" i="7"/>
  <c r="K29" i="7"/>
  <c r="L29" i="7"/>
  <c r="L26" i="7"/>
  <c r="K26" i="7"/>
  <c r="J26" i="7"/>
  <c r="I26" i="7"/>
  <c r="H26" i="7"/>
  <c r="G26" i="7"/>
  <c r="F26" i="7"/>
  <c r="E26" i="7"/>
  <c r="D26" i="7"/>
  <c r="C26" i="7"/>
  <c r="L20" i="7"/>
  <c r="K20" i="7"/>
  <c r="J20" i="7"/>
  <c r="I20" i="7"/>
  <c r="H20" i="7"/>
  <c r="G20" i="7"/>
  <c r="F20" i="7"/>
  <c r="E20" i="7"/>
  <c r="D20" i="7"/>
  <c r="C20" i="7"/>
  <c r="A7" i="7"/>
  <c r="L28" i="11" l="1"/>
  <c r="F26" i="11"/>
  <c r="L27" i="11"/>
  <c r="J70" i="7"/>
  <c r="J30" i="11" s="1"/>
  <c r="F28" i="11"/>
  <c r="G27" i="11"/>
  <c r="D14" i="13"/>
  <c r="G28" i="11"/>
  <c r="H70" i="7"/>
  <c r="H30" i="11" s="1"/>
  <c r="E70" i="7"/>
  <c r="E32" i="11" s="1"/>
  <c r="C26" i="11"/>
  <c r="F25" i="11"/>
  <c r="J44" i="13"/>
  <c r="D28" i="11"/>
  <c r="J14" i="13"/>
  <c r="I14" i="13"/>
  <c r="K70" i="7"/>
  <c r="K33" i="11" s="1"/>
  <c r="F27" i="11"/>
  <c r="C25" i="11"/>
  <c r="K27" i="11"/>
  <c r="G25" i="11"/>
  <c r="I26" i="11"/>
  <c r="C27" i="11"/>
  <c r="H14" i="13"/>
  <c r="C28" i="11"/>
  <c r="G26" i="11"/>
  <c r="D26" i="11"/>
  <c r="G70" i="7"/>
  <c r="G72" i="7" s="1"/>
  <c r="J28" i="11"/>
  <c r="H26" i="11"/>
  <c r="J36" i="11"/>
  <c r="E26" i="11"/>
  <c r="I28" i="11"/>
  <c r="I70" i="7"/>
  <c r="J32" i="11"/>
  <c r="O45" i="13"/>
  <c r="N45" i="13"/>
  <c r="F70" i="7"/>
  <c r="F72" i="7" s="1"/>
  <c r="D70" i="7"/>
  <c r="D72" i="7" s="1"/>
  <c r="E28" i="11"/>
  <c r="L70" i="7"/>
  <c r="H27" i="11"/>
  <c r="E25" i="11"/>
  <c r="J25" i="11"/>
  <c r="I27" i="11"/>
  <c r="J33" i="11"/>
  <c r="J26" i="11"/>
  <c r="L25" i="11"/>
  <c r="L14" i="13"/>
  <c r="E14" i="13"/>
  <c r="I25" i="11"/>
  <c r="C70" i="7"/>
  <c r="F14" i="13"/>
  <c r="H28" i="11"/>
  <c r="D27" i="11"/>
  <c r="D25" i="11"/>
  <c r="K25" i="11"/>
  <c r="K14" i="13"/>
  <c r="G14" i="13"/>
  <c r="L26" i="11"/>
  <c r="J27" i="11"/>
  <c r="K28" i="11"/>
  <c r="H25" i="11"/>
  <c r="K26" i="11"/>
  <c r="E27" i="11"/>
  <c r="L11" i="7"/>
  <c r="L19" i="11" s="1"/>
  <c r="K11" i="7"/>
  <c r="K19" i="11" s="1"/>
  <c r="J11" i="7"/>
  <c r="J17" i="11" s="1"/>
  <c r="I11" i="7"/>
  <c r="I14" i="11" s="1"/>
  <c r="H11" i="7"/>
  <c r="H14" i="11" s="1"/>
  <c r="G11" i="7"/>
  <c r="G17" i="11" s="1"/>
  <c r="F11" i="7"/>
  <c r="F14" i="11" s="1"/>
  <c r="E11" i="7"/>
  <c r="D11" i="7"/>
  <c r="D16" i="11" s="1"/>
  <c r="C11" i="7"/>
  <c r="C17" i="11" s="1"/>
  <c r="L8" i="7"/>
  <c r="I56" i="30" s="1"/>
  <c r="J8" i="7"/>
  <c r="K8" i="7"/>
  <c r="D8" i="7"/>
  <c r="E8" i="7"/>
  <c r="F8" i="7"/>
  <c r="G8" i="7"/>
  <c r="H8" i="7"/>
  <c r="I8" i="7"/>
  <c r="C8" i="7"/>
  <c r="J31" i="11" l="1"/>
  <c r="E33" i="11"/>
  <c r="H36" i="11"/>
  <c r="J35" i="11"/>
  <c r="J72" i="7"/>
  <c r="H44" i="13"/>
  <c r="I62" i="30"/>
  <c r="I78" i="30"/>
  <c r="I84" i="30" s="1"/>
  <c r="H56" i="29"/>
  <c r="H62" i="29" s="1"/>
  <c r="H56" i="30"/>
  <c r="H37" i="11"/>
  <c r="C19" i="11"/>
  <c r="H31" i="11"/>
  <c r="F56" i="29"/>
  <c r="F78" i="29" s="1"/>
  <c r="F84" i="29" s="1"/>
  <c r="F56" i="30"/>
  <c r="D56" i="29"/>
  <c r="D62" i="29" s="1"/>
  <c r="D56" i="30"/>
  <c r="C56" i="29"/>
  <c r="C62" i="29" s="1"/>
  <c r="C56" i="30"/>
  <c r="K72" i="7"/>
  <c r="H32" i="11"/>
  <c r="G56" i="29"/>
  <c r="G62" i="29" s="1"/>
  <c r="G56" i="30"/>
  <c r="E56" i="29"/>
  <c r="E78" i="29" s="1"/>
  <c r="E84" i="29" s="1"/>
  <c r="E56" i="30"/>
  <c r="J37" i="11"/>
  <c r="J34" i="11"/>
  <c r="K14" i="11"/>
  <c r="D14" i="11"/>
  <c r="H33" i="11"/>
  <c r="K37" i="11"/>
  <c r="G19" i="11"/>
  <c r="K16" i="11"/>
  <c r="H34" i="11"/>
  <c r="H35" i="11"/>
  <c r="H72" i="7"/>
  <c r="E35" i="11"/>
  <c r="E36" i="11"/>
  <c r="E72" i="7"/>
  <c r="N14" i="13"/>
  <c r="E31" i="11"/>
  <c r="F16" i="11"/>
  <c r="H78" i="29"/>
  <c r="H84" i="29" s="1"/>
  <c r="C14" i="11"/>
  <c r="I19" i="11"/>
  <c r="E34" i="11"/>
  <c r="G78" i="29"/>
  <c r="G84" i="29" s="1"/>
  <c r="E44" i="13"/>
  <c r="F7" i="16"/>
  <c r="G7" i="16" s="1"/>
  <c r="H7" i="16" s="1"/>
  <c r="I7" i="16" s="1"/>
  <c r="J7" i="16" s="1"/>
  <c r="K7" i="16" s="1"/>
  <c r="I56" i="29"/>
  <c r="E30" i="11"/>
  <c r="K31" i="11"/>
  <c r="E37" i="11"/>
  <c r="J14" i="11"/>
  <c r="G16" i="11"/>
  <c r="O14" i="13"/>
  <c r="I16" i="11"/>
  <c r="K17" i="11"/>
  <c r="H19" i="11"/>
  <c r="K30" i="11"/>
  <c r="K32" i="11"/>
  <c r="K34" i="11"/>
  <c r="K44" i="13"/>
  <c r="K36" i="11"/>
  <c r="K35" i="11"/>
  <c r="G14" i="11"/>
  <c r="J19" i="11"/>
  <c r="H16" i="11"/>
  <c r="I17" i="11"/>
  <c r="C30" i="11"/>
  <c r="C34" i="11"/>
  <c r="C44" i="13"/>
  <c r="C32" i="11"/>
  <c r="C31" i="11"/>
  <c r="C35" i="11"/>
  <c r="C36" i="11"/>
  <c r="C37" i="11"/>
  <c r="C33" i="11"/>
  <c r="L16" i="11"/>
  <c r="I30" i="11"/>
  <c r="I32" i="11"/>
  <c r="I44" i="13"/>
  <c r="I33" i="11"/>
  <c r="I36" i="11"/>
  <c r="I31" i="11"/>
  <c r="I34" i="11"/>
  <c r="I37" i="11"/>
  <c r="I35" i="11"/>
  <c r="L30" i="11"/>
  <c r="L34" i="11"/>
  <c r="L32" i="11"/>
  <c r="L36" i="11"/>
  <c r="L31" i="11"/>
  <c r="L37" i="11"/>
  <c r="L44" i="13"/>
  <c r="L33" i="11"/>
  <c r="L35" i="11"/>
  <c r="L17" i="11"/>
  <c r="E30" i="7"/>
  <c r="E11" i="11"/>
  <c r="E35" i="13"/>
  <c r="E32" i="13"/>
  <c r="E38" i="13" s="1"/>
  <c r="E33" i="13"/>
  <c r="E39" i="13" s="1"/>
  <c r="E34" i="13"/>
  <c r="E40" i="13" s="1"/>
  <c r="E36" i="13"/>
  <c r="E12" i="11"/>
  <c r="E43" i="13"/>
  <c r="F30" i="11"/>
  <c r="F44" i="13"/>
  <c r="F35" i="11"/>
  <c r="F31" i="11"/>
  <c r="F33" i="11"/>
  <c r="F36" i="11"/>
  <c r="F32" i="11"/>
  <c r="F37" i="11"/>
  <c r="F34" i="11"/>
  <c r="C30" i="7"/>
  <c r="C11" i="11"/>
  <c r="D9" i="14" a="1"/>
  <c r="C36" i="13"/>
  <c r="C35" i="13"/>
  <c r="C34" i="13"/>
  <c r="C40" i="13" s="1"/>
  <c r="C33" i="13"/>
  <c r="C39" i="13" s="1"/>
  <c r="C41" i="13" s="1"/>
  <c r="C32" i="13"/>
  <c r="C38" i="13" s="1"/>
  <c r="C12" i="11"/>
  <c r="C43" i="13"/>
  <c r="D11" i="11"/>
  <c r="D34" i="13"/>
  <c r="D35" i="13"/>
  <c r="D32" i="13"/>
  <c r="D33" i="13"/>
  <c r="D36" i="13"/>
  <c r="D12" i="11"/>
  <c r="D43" i="13"/>
  <c r="L14" i="11"/>
  <c r="E17" i="11"/>
  <c r="D19" i="11"/>
  <c r="G30" i="11"/>
  <c r="G32" i="11"/>
  <c r="G37" i="11"/>
  <c r="G33" i="11"/>
  <c r="G44" i="13"/>
  <c r="G35" i="11"/>
  <c r="G34" i="11"/>
  <c r="G36" i="11"/>
  <c r="G31" i="11"/>
  <c r="I72" i="7"/>
  <c r="D30" i="11"/>
  <c r="D37" i="11"/>
  <c r="D44" i="13"/>
  <c r="D32" i="11"/>
  <c r="D31" i="11"/>
  <c r="D33" i="11"/>
  <c r="D34" i="11"/>
  <c r="D35" i="11"/>
  <c r="D36" i="11"/>
  <c r="E14" i="11"/>
  <c r="J21" i="7"/>
  <c r="J22" i="13" s="1"/>
  <c r="J11" i="11"/>
  <c r="J36" i="13"/>
  <c r="J35" i="13"/>
  <c r="J33" i="13"/>
  <c r="J39" i="13" s="1"/>
  <c r="J32" i="13"/>
  <c r="J38" i="13" s="1"/>
  <c r="J34" i="13"/>
  <c r="J40" i="13" s="1"/>
  <c r="J12" i="11"/>
  <c r="J43" i="13"/>
  <c r="J16" i="11"/>
  <c r="L21" i="7"/>
  <c r="L22" i="13" s="1"/>
  <c r="L11" i="11"/>
  <c r="L33" i="13"/>
  <c r="L39" i="13" s="1"/>
  <c r="L36" i="13"/>
  <c r="L34" i="13"/>
  <c r="L40" i="13" s="1"/>
  <c r="L32" i="13"/>
  <c r="L38" i="13" s="1"/>
  <c r="L35" i="13"/>
  <c r="L12" i="11"/>
  <c r="L43" i="13"/>
  <c r="L72" i="7"/>
  <c r="E16" i="11"/>
  <c r="C72" i="7"/>
  <c r="F11" i="11"/>
  <c r="F32" i="13"/>
  <c r="F38" i="13" s="1"/>
  <c r="F34" i="13"/>
  <c r="F40" i="13" s="1"/>
  <c r="F36" i="13"/>
  <c r="F35" i="13"/>
  <c r="F33" i="13"/>
  <c r="F39" i="13" s="1"/>
  <c r="F12" i="11"/>
  <c r="F43" i="13"/>
  <c r="E19" i="11"/>
  <c r="G11" i="11"/>
  <c r="G35" i="13"/>
  <c r="G33" i="13"/>
  <c r="G39" i="13" s="1"/>
  <c r="G34" i="13"/>
  <c r="G40" i="13" s="1"/>
  <c r="G32" i="13"/>
  <c r="G38" i="13" s="1"/>
  <c r="G36" i="13"/>
  <c r="G12" i="11"/>
  <c r="G43" i="13"/>
  <c r="H11" i="11"/>
  <c r="H33" i="13"/>
  <c r="H39" i="13" s="1"/>
  <c r="H32" i="13"/>
  <c r="H38" i="13" s="1"/>
  <c r="H35" i="13"/>
  <c r="H36" i="13"/>
  <c r="H34" i="13"/>
  <c r="H40" i="13" s="1"/>
  <c r="H12" i="11"/>
  <c r="H43" i="13"/>
  <c r="C16" i="11"/>
  <c r="H9" i="14" a="1"/>
  <c r="M9" i="14" a="1"/>
  <c r="C9" i="14" a="1"/>
  <c r="I21" i="7"/>
  <c r="I22" i="13" s="1"/>
  <c r="I11" i="11"/>
  <c r="I36" i="13"/>
  <c r="I35" i="13"/>
  <c r="I33" i="13"/>
  <c r="I39" i="13" s="1"/>
  <c r="I32" i="13"/>
  <c r="I38" i="13" s="1"/>
  <c r="I34" i="13"/>
  <c r="I40" i="13" s="1"/>
  <c r="I12" i="11"/>
  <c r="I43" i="13"/>
  <c r="K21" i="7"/>
  <c r="K22" i="13" s="1"/>
  <c r="K11" i="11"/>
  <c r="K35" i="13"/>
  <c r="K36" i="13"/>
  <c r="K33" i="13"/>
  <c r="K39" i="13" s="1"/>
  <c r="K34" i="13"/>
  <c r="K40" i="13" s="1"/>
  <c r="K32" i="13"/>
  <c r="K38" i="13" s="1"/>
  <c r="K12" i="11"/>
  <c r="K43" i="13"/>
  <c r="H17" i="11"/>
  <c r="F19" i="11"/>
  <c r="F17" i="11"/>
  <c r="D17" i="11"/>
  <c r="D30" i="7"/>
  <c r="D12" i="7"/>
  <c r="D10" i="13" s="1"/>
  <c r="I30" i="7"/>
  <c r="J30" i="7"/>
  <c r="K30" i="7"/>
  <c r="F27" i="7"/>
  <c r="F23" i="13" s="1"/>
  <c r="F30" i="7"/>
  <c r="G21" i="7"/>
  <c r="G22" i="13" s="1"/>
  <c r="G30" i="7"/>
  <c r="H27" i="7"/>
  <c r="H23" i="13" s="1"/>
  <c r="H30" i="7"/>
  <c r="L30" i="7"/>
  <c r="K27" i="7"/>
  <c r="K23" i="13" s="1"/>
  <c r="J27" i="7"/>
  <c r="J23" i="13" s="1"/>
  <c r="I27" i="7"/>
  <c r="I23" i="13" s="1"/>
  <c r="C21" i="7"/>
  <c r="C22" i="13" s="1"/>
  <c r="C27" i="7"/>
  <c r="C23" i="13" s="1"/>
  <c r="D21" i="7"/>
  <c r="D22" i="13" s="1"/>
  <c r="D27" i="7"/>
  <c r="D23" i="13" s="1"/>
  <c r="E21" i="7"/>
  <c r="E22" i="13" s="1"/>
  <c r="E27" i="7"/>
  <c r="E23" i="13" s="1"/>
  <c r="L27" i="7"/>
  <c r="L23" i="13" s="1"/>
  <c r="G27" i="7"/>
  <c r="G23" i="13" s="1"/>
  <c r="H17" i="7"/>
  <c r="H13" i="11" s="1"/>
  <c r="H21" i="7"/>
  <c r="H22" i="13" s="1"/>
  <c r="F17" i="7"/>
  <c r="F13" i="11" s="1"/>
  <c r="F21" i="7"/>
  <c r="F22" i="13" s="1"/>
  <c r="G12" i="7"/>
  <c r="G10" i="13" s="1"/>
  <c r="J17" i="7"/>
  <c r="J13" i="11" s="1"/>
  <c r="F15" i="7"/>
  <c r="D15" i="7"/>
  <c r="I17" i="7"/>
  <c r="I13" i="11" s="1"/>
  <c r="K17" i="7"/>
  <c r="K13" i="11" s="1"/>
  <c r="C15" i="7"/>
  <c r="E15" i="7"/>
  <c r="G15" i="7"/>
  <c r="H15" i="7"/>
  <c r="I15" i="7"/>
  <c r="D17" i="7"/>
  <c r="D13" i="11" s="1"/>
  <c r="L12" i="7"/>
  <c r="L10" i="13" s="1"/>
  <c r="C17" i="7"/>
  <c r="J15" i="7"/>
  <c r="E17" i="7"/>
  <c r="E13" i="11" s="1"/>
  <c r="K15" i="7"/>
  <c r="L15" i="7"/>
  <c r="L17" i="7"/>
  <c r="L13" i="11" s="1"/>
  <c r="E12" i="7"/>
  <c r="E10" i="13" s="1"/>
  <c r="F12" i="7"/>
  <c r="F10" i="13" s="1"/>
  <c r="H12" i="7"/>
  <c r="H10" i="13" s="1"/>
  <c r="G17" i="7"/>
  <c r="G13" i="11" s="1"/>
  <c r="I12" i="7"/>
  <c r="I10" i="13" s="1"/>
  <c r="J12" i="7"/>
  <c r="J10" i="13" s="1"/>
  <c r="K12" i="7"/>
  <c r="K10" i="13" s="1"/>
  <c r="C6" i="3"/>
  <c r="D6" i="3"/>
  <c r="E6" i="3"/>
  <c r="F6" i="3"/>
  <c r="F14" i="3" s="1"/>
  <c r="G6" i="3"/>
  <c r="G14" i="3" s="1"/>
  <c r="H6" i="3"/>
  <c r="I6" i="3"/>
  <c r="J6" i="3"/>
  <c r="K6" i="3"/>
  <c r="B6" i="3"/>
  <c r="C5" i="1"/>
  <c r="D5" i="1"/>
  <c r="E5" i="1"/>
  <c r="F5" i="1"/>
  <c r="G5" i="1"/>
  <c r="H5" i="1"/>
  <c r="I5" i="1"/>
  <c r="J5" i="1"/>
  <c r="K5" i="1"/>
  <c r="B5" i="1"/>
  <c r="B6" i="6"/>
  <c r="E38" i="16" s="1"/>
  <c r="C17" i="2"/>
  <c r="D17" i="2"/>
  <c r="E17" i="2"/>
  <c r="F17" i="2"/>
  <c r="G17" i="2"/>
  <c r="H17" i="2"/>
  <c r="I17" i="2"/>
  <c r="J17" i="2"/>
  <c r="K17" i="2"/>
  <c r="C18" i="2"/>
  <c r="D18" i="2"/>
  <c r="E18" i="2"/>
  <c r="F18" i="2"/>
  <c r="G18" i="2"/>
  <c r="H18" i="2"/>
  <c r="I18" i="2"/>
  <c r="J18" i="2"/>
  <c r="K18" i="2"/>
  <c r="B17" i="2"/>
  <c r="C4" i="2"/>
  <c r="D4" i="2"/>
  <c r="E4" i="2"/>
  <c r="E5" i="2"/>
  <c r="F4" i="2"/>
  <c r="G4" i="2"/>
  <c r="H4" i="2"/>
  <c r="I4" i="2"/>
  <c r="I5" i="2"/>
  <c r="J4" i="2"/>
  <c r="J5" i="2"/>
  <c r="K4" i="2"/>
  <c r="C5" i="2"/>
  <c r="D5" i="2"/>
  <c r="F5" i="2"/>
  <c r="G5" i="2"/>
  <c r="H5" i="2"/>
  <c r="K5" i="2"/>
  <c r="C6" i="2"/>
  <c r="D6" i="2"/>
  <c r="E6" i="2"/>
  <c r="F6" i="2"/>
  <c r="G6" i="2"/>
  <c r="H6" i="2"/>
  <c r="I6" i="2"/>
  <c r="J6" i="2"/>
  <c r="K6" i="2"/>
  <c r="C7" i="2"/>
  <c r="C16" i="2" s="1"/>
  <c r="D7" i="2"/>
  <c r="E7" i="2"/>
  <c r="F7" i="2"/>
  <c r="G7" i="2"/>
  <c r="H7" i="2"/>
  <c r="I7" i="2"/>
  <c r="J7" i="2"/>
  <c r="K7" i="2"/>
  <c r="C8" i="2"/>
  <c r="D8" i="2"/>
  <c r="E8" i="2"/>
  <c r="F8" i="2"/>
  <c r="G8" i="2"/>
  <c r="H8" i="2"/>
  <c r="I8" i="2"/>
  <c r="J8" i="2"/>
  <c r="K8" i="2"/>
  <c r="C10" i="2"/>
  <c r="D10" i="2"/>
  <c r="E10" i="2"/>
  <c r="F10" i="2"/>
  <c r="G10" i="2"/>
  <c r="H10" i="2"/>
  <c r="I10" i="2"/>
  <c r="J10" i="2"/>
  <c r="K10" i="2"/>
  <c r="C11" i="2"/>
  <c r="D11" i="2"/>
  <c r="E11" i="2"/>
  <c r="F11" i="2"/>
  <c r="G11" i="2"/>
  <c r="H11" i="2"/>
  <c r="I11" i="2"/>
  <c r="J11" i="2"/>
  <c r="K11" i="2"/>
  <c r="C12" i="2"/>
  <c r="D12" i="2"/>
  <c r="E12" i="2"/>
  <c r="F12" i="2"/>
  <c r="G12" i="2"/>
  <c r="H12" i="2"/>
  <c r="I12" i="2"/>
  <c r="J12" i="2"/>
  <c r="K12" i="2"/>
  <c r="C13" i="2"/>
  <c r="D13" i="2"/>
  <c r="E13" i="2"/>
  <c r="F13" i="2"/>
  <c r="G13" i="2"/>
  <c r="H13" i="2"/>
  <c r="I13" i="2"/>
  <c r="J13" i="2"/>
  <c r="K13" i="2"/>
  <c r="C14" i="2"/>
  <c r="D14" i="2"/>
  <c r="E14" i="2"/>
  <c r="F14" i="2"/>
  <c r="G14" i="2"/>
  <c r="H14" i="2"/>
  <c r="I14" i="2"/>
  <c r="J14" i="2"/>
  <c r="K14" i="2"/>
  <c r="B14" i="2"/>
  <c r="B5" i="2"/>
  <c r="B4" i="2"/>
  <c r="C4" i="4"/>
  <c r="D4" i="4"/>
  <c r="E4" i="4"/>
  <c r="F4" i="4"/>
  <c r="G4" i="4"/>
  <c r="H4" i="4"/>
  <c r="I4" i="4"/>
  <c r="J4" i="4"/>
  <c r="K4" i="4"/>
  <c r="C5" i="4"/>
  <c r="D5" i="4"/>
  <c r="E5" i="4"/>
  <c r="F5" i="4"/>
  <c r="G5" i="4"/>
  <c r="H5" i="4"/>
  <c r="I5" i="4"/>
  <c r="J5" i="4"/>
  <c r="K5" i="4"/>
  <c r="C6" i="4"/>
  <c r="D6" i="4"/>
  <c r="E6" i="4"/>
  <c r="F6" i="4"/>
  <c r="G6" i="4"/>
  <c r="H6" i="4"/>
  <c r="I6" i="4"/>
  <c r="J6" i="4"/>
  <c r="K6" i="4"/>
  <c r="C7" i="4"/>
  <c r="D7" i="4"/>
  <c r="E7" i="4"/>
  <c r="F7" i="4"/>
  <c r="G7" i="4"/>
  <c r="H7" i="4"/>
  <c r="I7" i="4"/>
  <c r="J7" i="4"/>
  <c r="K7" i="4"/>
  <c r="C4" i="3"/>
  <c r="D4" i="3"/>
  <c r="E4" i="3"/>
  <c r="F4" i="3"/>
  <c r="G4" i="3"/>
  <c r="H4" i="3"/>
  <c r="I4" i="3"/>
  <c r="I14" i="3" s="1"/>
  <c r="J4" i="3"/>
  <c r="K4" i="3"/>
  <c r="C5" i="3"/>
  <c r="D5" i="3"/>
  <c r="E5" i="3"/>
  <c r="F5" i="3"/>
  <c r="G5" i="3"/>
  <c r="H5" i="3"/>
  <c r="I5" i="3"/>
  <c r="J5" i="3"/>
  <c r="K5" i="3"/>
  <c r="C7" i="3"/>
  <c r="D7" i="3"/>
  <c r="E7" i="3"/>
  <c r="F7" i="3"/>
  <c r="G7" i="3"/>
  <c r="H7" i="3"/>
  <c r="I7" i="3"/>
  <c r="J7" i="3"/>
  <c r="K7" i="3"/>
  <c r="C8" i="3"/>
  <c r="D8" i="3"/>
  <c r="E8" i="3"/>
  <c r="F8" i="3"/>
  <c r="G8" i="3"/>
  <c r="H8" i="3"/>
  <c r="I8" i="3"/>
  <c r="J8" i="3"/>
  <c r="K8" i="3"/>
  <c r="C9" i="3"/>
  <c r="D9" i="3"/>
  <c r="E9" i="3"/>
  <c r="F9" i="3"/>
  <c r="G9" i="3"/>
  <c r="H9" i="3"/>
  <c r="I9" i="3"/>
  <c r="J9" i="3"/>
  <c r="K9" i="3"/>
  <c r="C10" i="3"/>
  <c r="D10" i="3"/>
  <c r="E10" i="3"/>
  <c r="F10" i="3"/>
  <c r="G10" i="3"/>
  <c r="H10" i="3"/>
  <c r="L10" i="1" s="1"/>
  <c r="I10" i="3"/>
  <c r="J10" i="3"/>
  <c r="K10" i="3"/>
  <c r="C11" i="3"/>
  <c r="D11" i="3"/>
  <c r="E11" i="3"/>
  <c r="F11" i="3"/>
  <c r="G11" i="3"/>
  <c r="H11" i="3"/>
  <c r="I11" i="3"/>
  <c r="J11" i="3"/>
  <c r="K11" i="3"/>
  <c r="C12" i="3"/>
  <c r="D12" i="3"/>
  <c r="E12" i="3"/>
  <c r="F12" i="3"/>
  <c r="G12" i="3"/>
  <c r="H12" i="3"/>
  <c r="I12" i="3"/>
  <c r="J12" i="3"/>
  <c r="K12" i="3"/>
  <c r="B5" i="3"/>
  <c r="C18" i="1"/>
  <c r="D18" i="1"/>
  <c r="E18" i="1"/>
  <c r="F18" i="1"/>
  <c r="G18" i="1"/>
  <c r="H18" i="1"/>
  <c r="I18" i="1"/>
  <c r="J18" i="1"/>
  <c r="K18" i="1"/>
  <c r="B18" i="1"/>
  <c r="C4" i="1"/>
  <c r="D4" i="1"/>
  <c r="E4" i="1"/>
  <c r="E6" i="1" s="1"/>
  <c r="E19" i="1" s="1"/>
  <c r="F4" i="1"/>
  <c r="F21" i="2" s="1"/>
  <c r="G4" i="1"/>
  <c r="G20" i="2" s="1"/>
  <c r="H4" i="1"/>
  <c r="I4" i="1"/>
  <c r="J4" i="1"/>
  <c r="J6" i="1" s="1"/>
  <c r="J19" i="1" s="1"/>
  <c r="K4" i="1"/>
  <c r="J23" i="1" s="1"/>
  <c r="C7" i="1"/>
  <c r="D7" i="1"/>
  <c r="E7" i="1"/>
  <c r="F7" i="1"/>
  <c r="G7" i="1"/>
  <c r="H7" i="1"/>
  <c r="I7" i="1"/>
  <c r="J7" i="1"/>
  <c r="K7" i="1"/>
  <c r="C8" i="1"/>
  <c r="D8" i="1"/>
  <c r="E8" i="1"/>
  <c r="F8" i="1"/>
  <c r="G8" i="1"/>
  <c r="H8" i="1"/>
  <c r="I8" i="1"/>
  <c r="J8" i="1"/>
  <c r="K8" i="1"/>
  <c r="C9" i="1"/>
  <c r="D9" i="1"/>
  <c r="E9" i="1"/>
  <c r="F9" i="1"/>
  <c r="G9" i="1"/>
  <c r="H9" i="1"/>
  <c r="I9" i="1"/>
  <c r="J9" i="1"/>
  <c r="K9" i="1"/>
  <c r="C10" i="1"/>
  <c r="D10" i="1"/>
  <c r="E10" i="1"/>
  <c r="F10" i="1"/>
  <c r="G10" i="1"/>
  <c r="H10" i="1"/>
  <c r="I10" i="1"/>
  <c r="J10" i="1"/>
  <c r="K10" i="1"/>
  <c r="C11" i="1"/>
  <c r="D11" i="1"/>
  <c r="E11" i="1"/>
  <c r="F11" i="1"/>
  <c r="G11" i="1"/>
  <c r="H11" i="1"/>
  <c r="I11" i="1"/>
  <c r="J11" i="1"/>
  <c r="K11" i="1"/>
  <c r="C12" i="1"/>
  <c r="C13" i="1" s="1"/>
  <c r="D12" i="1"/>
  <c r="E12" i="1"/>
  <c r="F12" i="1"/>
  <c r="F13" i="1" s="1"/>
  <c r="G12" i="1"/>
  <c r="H12" i="1"/>
  <c r="I12" i="1"/>
  <c r="I13" i="1" s="1"/>
  <c r="J12" i="1"/>
  <c r="J13" i="1" s="1"/>
  <c r="K12" i="1"/>
  <c r="K13" i="1" s="1"/>
  <c r="C15" i="1"/>
  <c r="D15" i="1"/>
  <c r="E15" i="1"/>
  <c r="F15" i="1"/>
  <c r="G15" i="1"/>
  <c r="H15" i="1"/>
  <c r="I15" i="1"/>
  <c r="J15" i="1"/>
  <c r="K15" i="1"/>
  <c r="B15" i="1"/>
  <c r="B7" i="1"/>
  <c r="B4" i="1"/>
  <c r="B20" i="2" s="1"/>
  <c r="A1" i="1"/>
  <c r="A1" i="3" s="1"/>
  <c r="E1" i="6"/>
  <c r="H1" i="1" s="1"/>
  <c r="C3" i="4"/>
  <c r="D3" i="4"/>
  <c r="E3" i="4"/>
  <c r="F3" i="4"/>
  <c r="G3" i="4"/>
  <c r="H3" i="4"/>
  <c r="I3" i="4"/>
  <c r="J3" i="4"/>
  <c r="K3" i="4"/>
  <c r="C3" i="2"/>
  <c r="D3" i="2"/>
  <c r="E3" i="2"/>
  <c r="F3" i="2"/>
  <c r="G3" i="2"/>
  <c r="H3" i="2"/>
  <c r="I3" i="2"/>
  <c r="J3" i="2"/>
  <c r="K3" i="2"/>
  <c r="C3" i="3"/>
  <c r="D3" i="3"/>
  <c r="E3" i="3"/>
  <c r="F3" i="3"/>
  <c r="G3" i="3"/>
  <c r="H3" i="3"/>
  <c r="I3" i="3"/>
  <c r="J3" i="3"/>
  <c r="K3" i="3"/>
  <c r="C3" i="1"/>
  <c r="D3" i="1"/>
  <c r="E3" i="1"/>
  <c r="F3" i="1"/>
  <c r="G3" i="1"/>
  <c r="H3" i="1"/>
  <c r="I3" i="1"/>
  <c r="J3" i="1"/>
  <c r="K3" i="1"/>
  <c r="B7" i="4"/>
  <c r="B6" i="4"/>
  <c r="B5" i="4"/>
  <c r="B4" i="4"/>
  <c r="B3" i="4"/>
  <c r="G21" i="2"/>
  <c r="B18" i="2"/>
  <c r="B13" i="2"/>
  <c r="B12" i="2"/>
  <c r="B11" i="2"/>
  <c r="B10" i="2"/>
  <c r="B8" i="2"/>
  <c r="B7" i="2"/>
  <c r="B6" i="2"/>
  <c r="B3" i="2"/>
  <c r="B12" i="3"/>
  <c r="B11" i="3"/>
  <c r="B10" i="3"/>
  <c r="B9" i="3"/>
  <c r="B8" i="3"/>
  <c r="B7" i="3"/>
  <c r="B4" i="3"/>
  <c r="B3" i="3"/>
  <c r="L15" i="1"/>
  <c r="B12" i="1"/>
  <c r="B11" i="1"/>
  <c r="B10" i="1"/>
  <c r="B9" i="1"/>
  <c r="B8" i="1"/>
  <c r="B3" i="1"/>
  <c r="C20" i="2"/>
  <c r="I21" i="2" l="1"/>
  <c r="D14" i="3"/>
  <c r="D78" i="29"/>
  <c r="D84" i="29" s="1"/>
  <c r="C78" i="29"/>
  <c r="C84" i="29" s="1"/>
  <c r="E21" i="2"/>
  <c r="C21" i="2"/>
  <c r="E62" i="29"/>
  <c r="D21" i="2"/>
  <c r="C62" i="30"/>
  <c r="C78" i="30"/>
  <c r="C84" i="30" s="1"/>
  <c r="D78" i="30"/>
  <c r="D84" i="30" s="1"/>
  <c r="D62" i="30"/>
  <c r="F62" i="30"/>
  <c r="F78" i="30"/>
  <c r="F84" i="30" s="1"/>
  <c r="C14" i="3"/>
  <c r="B14" i="3"/>
  <c r="F62" i="29"/>
  <c r="H14" i="3"/>
  <c r="H62" i="30"/>
  <c r="H78" i="30"/>
  <c r="H84" i="30" s="1"/>
  <c r="E78" i="30"/>
  <c r="E84" i="30" s="1"/>
  <c r="E62" i="30"/>
  <c r="J20" i="2"/>
  <c r="G78" i="30"/>
  <c r="G84" i="30" s="1"/>
  <c r="G62" i="30"/>
  <c r="E23" i="2"/>
  <c r="L6" i="1"/>
  <c r="J14" i="3"/>
  <c r="A1" i="2"/>
  <c r="A1" i="4" s="1"/>
  <c r="I62" i="29"/>
  <c r="I78" i="29"/>
  <c r="I84" i="29" s="1"/>
  <c r="L4" i="1"/>
  <c r="L23" i="1" s="1"/>
  <c r="F14" i="1"/>
  <c r="C6" i="1"/>
  <c r="C19" i="1" s="1"/>
  <c r="L5" i="1"/>
  <c r="K21" i="2"/>
  <c r="H23" i="2"/>
  <c r="G16" i="2"/>
  <c r="H16" i="2"/>
  <c r="D16" i="2"/>
  <c r="K6" i="1"/>
  <c r="K19" i="1" s="1"/>
  <c r="B16" i="2"/>
  <c r="L12" i="1"/>
  <c r="L13" i="1" s="1"/>
  <c r="L14" i="1" s="1"/>
  <c r="B21" i="2"/>
  <c r="I41" i="13"/>
  <c r="N36" i="13"/>
  <c r="O36" i="13"/>
  <c r="G23" i="2"/>
  <c r="F16" i="2"/>
  <c r="E20" i="2"/>
  <c r="D39" i="13"/>
  <c r="N33" i="13"/>
  <c r="O33" i="13"/>
  <c r="B23" i="2"/>
  <c r="D24" i="2"/>
  <c r="H13" i="1"/>
  <c r="L11" i="1"/>
  <c r="N11" i="1" s="1"/>
  <c r="D23" i="2"/>
  <c r="J41" i="13"/>
  <c r="D38" i="13"/>
  <c r="N32" i="13"/>
  <c r="O32" i="13"/>
  <c r="K14" i="1"/>
  <c r="G41" i="13"/>
  <c r="O35" i="13"/>
  <c r="N35" i="13"/>
  <c r="C10" i="14"/>
  <c r="C13" i="14"/>
  <c r="C17" i="14"/>
  <c r="C16" i="14"/>
  <c r="C18" i="14"/>
  <c r="C19" i="14" s="1"/>
  <c r="C20" i="14" s="1"/>
  <c r="C21" i="14" s="1"/>
  <c r="C22" i="14" s="1"/>
  <c r="C23" i="14" s="1"/>
  <c r="C12" i="14"/>
  <c r="C11" i="14"/>
  <c r="C9" i="14"/>
  <c r="C15" i="14"/>
  <c r="C14" i="14"/>
  <c r="N43" i="13"/>
  <c r="D40" i="13"/>
  <c r="O34" i="13"/>
  <c r="N34" i="13"/>
  <c r="M9" i="14"/>
  <c r="M11" i="14"/>
  <c r="M10" i="14"/>
  <c r="M14" i="14"/>
  <c r="M16" i="14"/>
  <c r="M18" i="14"/>
  <c r="M19" i="14" s="1"/>
  <c r="M20" i="14" s="1"/>
  <c r="M21" i="14" s="1"/>
  <c r="M22" i="14" s="1"/>
  <c r="M23" i="14" s="1"/>
  <c r="M12" i="14"/>
  <c r="M17" i="14"/>
  <c r="M13" i="14"/>
  <c r="M15" i="14"/>
  <c r="H10" i="14"/>
  <c r="H11" i="14"/>
  <c r="H16" i="14"/>
  <c r="H9" i="14"/>
  <c r="H17" i="14"/>
  <c r="H12" i="14"/>
  <c r="H15" i="14"/>
  <c r="H13" i="14"/>
  <c r="H18" i="14"/>
  <c r="H19" i="14" s="1"/>
  <c r="H20" i="14" s="1"/>
  <c r="H21" i="14" s="1"/>
  <c r="H22" i="14" s="1"/>
  <c r="H23" i="14" s="1"/>
  <c r="H14" i="14"/>
  <c r="C23" i="7"/>
  <c r="C13" i="11"/>
  <c r="I9" i="14" a="1"/>
  <c r="K41" i="13"/>
  <c r="D13" i="1"/>
  <c r="E13" i="1" s="1"/>
  <c r="E14" i="1" s="1"/>
  <c r="J21" i="2"/>
  <c r="I23" i="2"/>
  <c r="K14" i="3"/>
  <c r="C23" i="2"/>
  <c r="D6" i="1"/>
  <c r="D19" i="1" s="1"/>
  <c r="G6" i="1"/>
  <c r="G19" i="1" s="1"/>
  <c r="L41" i="13"/>
  <c r="F23" i="2"/>
  <c r="K20" i="2"/>
  <c r="O23" i="13"/>
  <c r="N23" i="13"/>
  <c r="F41" i="13"/>
  <c r="H21" i="2"/>
  <c r="E1" i="3"/>
  <c r="C14" i="1"/>
  <c r="E14" i="3"/>
  <c r="K16" i="2"/>
  <c r="N22" i="13"/>
  <c r="O22" i="13"/>
  <c r="N10" i="13"/>
  <c r="O10" i="13"/>
  <c r="D9" i="14"/>
  <c r="D17" i="14"/>
  <c r="D11" i="14"/>
  <c r="D15" i="14"/>
  <c r="D18" i="14"/>
  <c r="D13" i="14"/>
  <c r="D16" i="14"/>
  <c r="D14" i="14"/>
  <c r="D10" i="14"/>
  <c r="D12" i="14"/>
  <c r="E41" i="13"/>
  <c r="J14" i="1"/>
  <c r="H41" i="13"/>
  <c r="N44" i="13"/>
  <c r="O44" i="13"/>
  <c r="O43" i="13"/>
  <c r="G18" i="7"/>
  <c r="G16" i="13" s="1"/>
  <c r="G23" i="7"/>
  <c r="D68" i="30" s="1"/>
  <c r="D70" i="30" s="1"/>
  <c r="K18" i="7"/>
  <c r="K16" i="13" s="1"/>
  <c r="K23" i="7"/>
  <c r="H68" i="30" s="1"/>
  <c r="H70" i="30" s="1"/>
  <c r="I18" i="7"/>
  <c r="I16" i="13" s="1"/>
  <c r="I23" i="7"/>
  <c r="F68" i="30" s="1"/>
  <c r="F70" i="30" s="1"/>
  <c r="L18" i="7"/>
  <c r="L16" i="13" s="1"/>
  <c r="L23" i="7"/>
  <c r="I68" i="30" s="1"/>
  <c r="I70" i="30" s="1"/>
  <c r="D18" i="7"/>
  <c r="D16" i="13" s="1"/>
  <c r="D23" i="7"/>
  <c r="J18" i="7"/>
  <c r="J16" i="13" s="1"/>
  <c r="J23" i="7"/>
  <c r="G68" i="30" s="1"/>
  <c r="G70" i="30" s="1"/>
  <c r="E18" i="7"/>
  <c r="E16" i="13" s="1"/>
  <c r="E23" i="7"/>
  <c r="F18" i="7"/>
  <c r="F16" i="13" s="1"/>
  <c r="F23" i="7"/>
  <c r="C68" i="30" s="1"/>
  <c r="C70" i="30" s="1"/>
  <c r="C18" i="7"/>
  <c r="C16" i="13" s="1"/>
  <c r="H18" i="7"/>
  <c r="H16" i="13" s="1"/>
  <c r="H23" i="7"/>
  <c r="E68" i="30" s="1"/>
  <c r="E70" i="30" s="1"/>
  <c r="J16" i="2"/>
  <c r="E24" i="2"/>
  <c r="K23" i="2"/>
  <c r="I14" i="1"/>
  <c r="C24" i="2"/>
  <c r="H14" i="1"/>
  <c r="L9" i="1"/>
  <c r="M9" i="1" s="1"/>
  <c r="L7" i="1"/>
  <c r="E16" i="2"/>
  <c r="J23" i="2"/>
  <c r="I23" i="1"/>
  <c r="D20" i="2"/>
  <c r="K24" i="2"/>
  <c r="B13" i="1"/>
  <c r="B14" i="1" s="1"/>
  <c r="H23" i="1"/>
  <c r="I6" i="1"/>
  <c r="I19" i="1" s="1"/>
  <c r="E1" i="2"/>
  <c r="F20" i="2"/>
  <c r="G13" i="1"/>
  <c r="G14" i="1" s="1"/>
  <c r="J24" i="2"/>
  <c r="I24" i="2"/>
  <c r="H24" i="2"/>
  <c r="G24" i="2"/>
  <c r="L8" i="1"/>
  <c r="N8" i="1" s="1"/>
  <c r="I16" i="2"/>
  <c r="B6" i="1"/>
  <c r="B19" i="1" s="1"/>
  <c r="F24" i="2"/>
  <c r="I20" i="2"/>
  <c r="H20" i="2"/>
  <c r="K23" i="1"/>
  <c r="H6" i="1"/>
  <c r="H19" i="1" s="1"/>
  <c r="F6" i="1"/>
  <c r="F19" i="1" s="1"/>
  <c r="E1" i="4"/>
  <c r="L25" i="1" l="1"/>
  <c r="J25" i="1"/>
  <c r="K25" i="1"/>
  <c r="M25" i="1" s="1"/>
  <c r="M14" i="1" s="1"/>
  <c r="J24" i="1"/>
  <c r="K24" i="1"/>
  <c r="C32" i="7"/>
  <c r="C26" i="13"/>
  <c r="E18" i="14"/>
  <c r="I25" i="1"/>
  <c r="E10" i="14"/>
  <c r="E16" i="14"/>
  <c r="M23" i="1"/>
  <c r="M4" i="1" s="1"/>
  <c r="L19" i="1"/>
  <c r="L24" i="1" s="1"/>
  <c r="E12" i="14"/>
  <c r="M11" i="1"/>
  <c r="E15" i="14"/>
  <c r="I24" i="1"/>
  <c r="H24" i="1"/>
  <c r="N24" i="1" s="1"/>
  <c r="J32" i="7"/>
  <c r="J38" i="7" s="1"/>
  <c r="H39" i="22"/>
  <c r="J15" i="11"/>
  <c r="J26" i="13"/>
  <c r="J30" i="13"/>
  <c r="J18" i="13"/>
  <c r="J24" i="13" s="1"/>
  <c r="J11" i="13"/>
  <c r="K12" i="13"/>
  <c r="N38" i="13"/>
  <c r="O38" i="13"/>
  <c r="E32" i="7"/>
  <c r="E38" i="7" s="1"/>
  <c r="E15" i="11"/>
  <c r="E30" i="13"/>
  <c r="E26" i="13"/>
  <c r="E18" i="13"/>
  <c r="E24" i="13" s="1"/>
  <c r="E11" i="13"/>
  <c r="F12" i="13"/>
  <c r="N16" i="13"/>
  <c r="O16" i="13"/>
  <c r="L32" i="7"/>
  <c r="L33" i="7" s="1"/>
  <c r="F9" i="16"/>
  <c r="J39" i="22"/>
  <c r="L15" i="11"/>
  <c r="L26" i="13"/>
  <c r="L30" i="13"/>
  <c r="L18" i="13"/>
  <c r="L24" i="13" s="1"/>
  <c r="L11" i="13"/>
  <c r="E14" i="14"/>
  <c r="N9" i="1"/>
  <c r="I9" i="14"/>
  <c r="I18" i="14"/>
  <c r="I15" i="14"/>
  <c r="I16" i="14"/>
  <c r="I14" i="14"/>
  <c r="I10" i="14"/>
  <c r="I12" i="14"/>
  <c r="I13" i="14"/>
  <c r="I17" i="14"/>
  <c r="I11" i="14"/>
  <c r="O40" i="13"/>
  <c r="N40" i="13"/>
  <c r="D32" i="7"/>
  <c r="D38" i="7" s="1"/>
  <c r="D15" i="11"/>
  <c r="D30" i="13"/>
  <c r="D26" i="13"/>
  <c r="D18" i="13"/>
  <c r="E12" i="13"/>
  <c r="D11" i="13"/>
  <c r="E13" i="14"/>
  <c r="N9" i="14" a="1"/>
  <c r="C15" i="11"/>
  <c r="C30" i="13"/>
  <c r="C18" i="13"/>
  <c r="C24" i="13" s="1"/>
  <c r="D12" i="13"/>
  <c r="H32" i="7"/>
  <c r="H38" i="7" s="1"/>
  <c r="H43" i="7" s="1"/>
  <c r="F39" i="22"/>
  <c r="H15" i="11"/>
  <c r="H26" i="13"/>
  <c r="H30" i="13"/>
  <c r="H18" i="13"/>
  <c r="H24" i="13" s="1"/>
  <c r="H11" i="13"/>
  <c r="I12" i="13"/>
  <c r="K32" i="7"/>
  <c r="K33" i="7" s="1"/>
  <c r="I39" i="22"/>
  <c r="K15" i="11"/>
  <c r="K26" i="13"/>
  <c r="K30" i="13"/>
  <c r="K18" i="13"/>
  <c r="K24" i="13" s="1"/>
  <c r="L12" i="13"/>
  <c r="K11" i="13"/>
  <c r="G32" i="7"/>
  <c r="G38" i="7" s="1"/>
  <c r="G15" i="11"/>
  <c r="G30" i="13"/>
  <c r="G26" i="13"/>
  <c r="G18" i="13"/>
  <c r="G24" i="13" s="1"/>
  <c r="H12" i="13"/>
  <c r="G11" i="13"/>
  <c r="D23" i="14"/>
  <c r="D19" i="14"/>
  <c r="E19" i="14" s="1"/>
  <c r="D22" i="14"/>
  <c r="D21" i="14"/>
  <c r="D20" i="14"/>
  <c r="E11" i="14"/>
  <c r="N23" i="1"/>
  <c r="N4" i="1" s="1"/>
  <c r="F32" i="7"/>
  <c r="F33" i="7" s="1"/>
  <c r="F15" i="11"/>
  <c r="F30" i="13"/>
  <c r="F26" i="13"/>
  <c r="F18" i="13"/>
  <c r="F24" i="13" s="1"/>
  <c r="F11" i="13"/>
  <c r="G12" i="13"/>
  <c r="I32" i="7"/>
  <c r="G39" i="22"/>
  <c r="I15" i="11"/>
  <c r="I26" i="13"/>
  <c r="I30" i="13"/>
  <c r="I18" i="13"/>
  <c r="I24" i="13" s="1"/>
  <c r="I11" i="13"/>
  <c r="J12" i="13"/>
  <c r="N39" i="13"/>
  <c r="O39" i="13"/>
  <c r="D41" i="13"/>
  <c r="E17" i="14"/>
  <c r="D14" i="1"/>
  <c r="H25" i="1" s="1"/>
  <c r="C36" i="7"/>
  <c r="C18" i="11"/>
  <c r="C19" i="13"/>
  <c r="C38" i="7"/>
  <c r="C33" i="7"/>
  <c r="F24" i="7"/>
  <c r="F17" i="13" s="1"/>
  <c r="E24" i="7"/>
  <c r="E17" i="13" s="1"/>
  <c r="J24" i="7"/>
  <c r="J17" i="13" s="1"/>
  <c r="D24" i="7"/>
  <c r="D17" i="13" s="1"/>
  <c r="L24" i="7"/>
  <c r="L17" i="13" s="1"/>
  <c r="I24" i="7"/>
  <c r="I17" i="13" s="1"/>
  <c r="H24" i="7"/>
  <c r="H17" i="13" s="1"/>
  <c r="K24" i="7"/>
  <c r="K17" i="13" s="1"/>
  <c r="C24" i="7"/>
  <c r="C17" i="13" s="1"/>
  <c r="G24" i="7"/>
  <c r="G17" i="13" s="1"/>
  <c r="M8" i="1"/>
  <c r="M24" i="1" l="1"/>
  <c r="N25" i="1"/>
  <c r="N14" i="1" s="1"/>
  <c r="J17" i="14"/>
  <c r="L38" i="7"/>
  <c r="L20" i="11" s="1"/>
  <c r="J11" i="14"/>
  <c r="M6" i="1"/>
  <c r="J16" i="14"/>
  <c r="N6" i="1"/>
  <c r="N10" i="1" s="1"/>
  <c r="N12" i="1" s="1"/>
  <c r="N13" i="1" s="1"/>
  <c r="N15" i="1" s="1"/>
  <c r="H33" i="7"/>
  <c r="E23" i="14"/>
  <c r="G33" i="7"/>
  <c r="E33" i="7"/>
  <c r="D33" i="7"/>
  <c r="J33" i="7"/>
  <c r="J18" i="14"/>
  <c r="F38" i="7"/>
  <c r="F13" i="13" s="1"/>
  <c r="K38" i="7"/>
  <c r="F43" i="7"/>
  <c r="N26" i="13"/>
  <c r="O26" i="13"/>
  <c r="I22" i="14"/>
  <c r="I21" i="14"/>
  <c r="I19" i="14"/>
  <c r="J19" i="14" s="1"/>
  <c r="I20" i="14"/>
  <c r="J20" i="14" s="1"/>
  <c r="I23" i="14"/>
  <c r="G41" i="22"/>
  <c r="G62" i="22" s="1"/>
  <c r="G49" i="22"/>
  <c r="G51" i="22" s="1"/>
  <c r="G54" i="22" s="1"/>
  <c r="D24" i="13"/>
  <c r="N18" i="13"/>
  <c r="O18" i="13"/>
  <c r="I36" i="7"/>
  <c r="I18" i="11"/>
  <c r="I19" i="13"/>
  <c r="O30" i="13"/>
  <c r="N30" i="13"/>
  <c r="D36" i="7"/>
  <c r="D18" i="11"/>
  <c r="D19" i="13"/>
  <c r="E36" i="7"/>
  <c r="E18" i="11"/>
  <c r="E19" i="13"/>
  <c r="F41" i="22"/>
  <c r="F49" i="22"/>
  <c r="F51" i="22" s="1"/>
  <c r="H49" i="7"/>
  <c r="H20" i="11"/>
  <c r="H28" i="13"/>
  <c r="H13" i="13"/>
  <c r="G36" i="7"/>
  <c r="G18" i="11"/>
  <c r="G19" i="13"/>
  <c r="H36" i="7"/>
  <c r="H18" i="11"/>
  <c r="H19" i="13"/>
  <c r="J49" i="22"/>
  <c r="J51" i="22" s="1"/>
  <c r="J54" i="22" s="1"/>
  <c r="J61" i="22" s="1"/>
  <c r="J41" i="22"/>
  <c r="J62" i="22" s="1"/>
  <c r="I33" i="7"/>
  <c r="O17" i="13"/>
  <c r="N17" i="13"/>
  <c r="J13" i="14"/>
  <c r="F11" i="16"/>
  <c r="F13" i="16" s="1"/>
  <c r="E20" i="14"/>
  <c r="J12" i="14"/>
  <c r="L36" i="7"/>
  <c r="L18" i="11"/>
  <c r="L19" i="13"/>
  <c r="E21" i="14"/>
  <c r="N9" i="14"/>
  <c r="N11" i="14"/>
  <c r="N15" i="14"/>
  <c r="N10" i="14"/>
  <c r="N17" i="14"/>
  <c r="N14" i="14"/>
  <c r="N12" i="14"/>
  <c r="N16" i="14"/>
  <c r="N13" i="14"/>
  <c r="N18" i="14"/>
  <c r="J10" i="14"/>
  <c r="N41" i="13"/>
  <c r="O41" i="13"/>
  <c r="N12" i="13"/>
  <c r="O12" i="13"/>
  <c r="I38" i="7"/>
  <c r="J13" i="13" s="1"/>
  <c r="F36" i="7"/>
  <c r="F18" i="11"/>
  <c r="F19" i="13"/>
  <c r="E43" i="7"/>
  <c r="E20" i="11"/>
  <c r="E28" i="13"/>
  <c r="E13" i="13"/>
  <c r="D43" i="7"/>
  <c r="D47" i="7" s="1"/>
  <c r="D49" i="7" s="1"/>
  <c r="D27" i="13" s="1"/>
  <c r="D20" i="11"/>
  <c r="D28" i="13"/>
  <c r="E22" i="14"/>
  <c r="I49" i="22"/>
  <c r="I51" i="22" s="1"/>
  <c r="I54" i="22" s="1"/>
  <c r="I61" i="22" s="1"/>
  <c r="I41" i="22"/>
  <c r="I62" i="22" s="1"/>
  <c r="J14" i="14"/>
  <c r="H41" i="22"/>
  <c r="H62" i="22" s="1"/>
  <c r="H49" i="22"/>
  <c r="H51" i="22" s="1"/>
  <c r="H54" i="22" s="1"/>
  <c r="H61" i="22" s="1"/>
  <c r="H64" i="22" s="1"/>
  <c r="O11" i="13"/>
  <c r="N11" i="13"/>
  <c r="J36" i="7"/>
  <c r="J18" i="11"/>
  <c r="J19" i="13"/>
  <c r="J43" i="7"/>
  <c r="J20" i="11"/>
  <c r="J28" i="13"/>
  <c r="K36" i="7"/>
  <c r="K18" i="11"/>
  <c r="K19" i="13"/>
  <c r="G43" i="7"/>
  <c r="G20" i="11"/>
  <c r="G28" i="13"/>
  <c r="J15" i="14"/>
  <c r="C43" i="7"/>
  <c r="C47" i="7" s="1"/>
  <c r="C49" i="7" s="1"/>
  <c r="C27" i="13" s="1"/>
  <c r="C20" i="11"/>
  <c r="C28" i="13"/>
  <c r="D13" i="13"/>
  <c r="E47" i="7"/>
  <c r="E49" i="7" s="1"/>
  <c r="E27" i="13" s="1"/>
  <c r="L39" i="7"/>
  <c r="L20" i="13" s="1"/>
  <c r="H39" i="7"/>
  <c r="H20" i="13" s="1"/>
  <c r="D39" i="7"/>
  <c r="D20" i="13" s="1"/>
  <c r="J39" i="7"/>
  <c r="J20" i="13" s="1"/>
  <c r="C39" i="7"/>
  <c r="C20" i="13" s="1"/>
  <c r="E39" i="7"/>
  <c r="E20" i="13" s="1"/>
  <c r="G39" i="7"/>
  <c r="G20" i="13" s="1"/>
  <c r="M10" i="1"/>
  <c r="M12" i="1" s="1"/>
  <c r="M13" i="1" s="1"/>
  <c r="M15" i="1" s="1"/>
  <c r="N5" i="1"/>
  <c r="M5" i="1"/>
  <c r="L13" i="13" l="1"/>
  <c r="C29" i="13"/>
  <c r="L43" i="7"/>
  <c r="L49" i="7" s="1"/>
  <c r="F20" i="11"/>
  <c r="J49" i="7"/>
  <c r="J27" i="13" s="1"/>
  <c r="K28" i="13"/>
  <c r="L28" i="13"/>
  <c r="K13" i="13"/>
  <c r="G13" i="13"/>
  <c r="F39" i="7"/>
  <c r="F20" i="13" s="1"/>
  <c r="G47" i="7"/>
  <c r="G49" i="7" s="1"/>
  <c r="G27" i="13" s="1"/>
  <c r="G29" i="13" s="1"/>
  <c r="F28" i="13"/>
  <c r="L27" i="13"/>
  <c r="I63" i="30"/>
  <c r="I65" i="30" s="1"/>
  <c r="H27" i="13"/>
  <c r="H29" i="13" s="1"/>
  <c r="E63" i="30"/>
  <c r="E65" i="30" s="1"/>
  <c r="G44" i="7"/>
  <c r="E44" i="7"/>
  <c r="E29" i="13"/>
  <c r="K20" i="11"/>
  <c r="J23" i="14"/>
  <c r="K39" i="7"/>
  <c r="K20" i="13" s="1"/>
  <c r="K43" i="7"/>
  <c r="O18" i="14"/>
  <c r="J47" i="7"/>
  <c r="O13" i="14"/>
  <c r="L47" i="7"/>
  <c r="O11" i="14"/>
  <c r="J29" i="13"/>
  <c r="O17" i="14"/>
  <c r="J64" i="22"/>
  <c r="I64" i="22"/>
  <c r="J21" i="14"/>
  <c r="F44" i="7"/>
  <c r="F47" i="7"/>
  <c r="F49" i="7" s="1"/>
  <c r="F27" i="13" s="1"/>
  <c r="G61" i="22"/>
  <c r="G64" i="22" s="1"/>
  <c r="J56" i="22"/>
  <c r="J57" i="22"/>
  <c r="N19" i="13"/>
  <c r="O19" i="13"/>
  <c r="N24" i="13"/>
  <c r="O24" i="13"/>
  <c r="I39" i="7"/>
  <c r="I20" i="13" s="1"/>
  <c r="H47" i="7"/>
  <c r="O16" i="14"/>
  <c r="H44" i="7"/>
  <c r="O12" i="14"/>
  <c r="N20" i="14"/>
  <c r="N23" i="14"/>
  <c r="N22" i="14"/>
  <c r="N21" i="14"/>
  <c r="N19" i="14"/>
  <c r="O19" i="14" s="1"/>
  <c r="J22" i="14"/>
  <c r="O14" i="14"/>
  <c r="O10" i="14"/>
  <c r="I43" i="7"/>
  <c r="I20" i="11"/>
  <c r="I28" i="13"/>
  <c r="I13" i="13"/>
  <c r="N13" i="13" s="1"/>
  <c r="D29" i="13"/>
  <c r="O15" i="14"/>
  <c r="D44" i="7"/>
  <c r="L29" i="13" l="1"/>
  <c r="O20" i="13"/>
  <c r="O28" i="13"/>
  <c r="G63" i="30"/>
  <c r="G65" i="30" s="1"/>
  <c r="G85" i="30" s="1"/>
  <c r="G86" i="30" s="1"/>
  <c r="D63" i="30"/>
  <c r="D65" i="30" s="1"/>
  <c r="D85" i="30" s="1"/>
  <c r="D86" i="30" s="1"/>
  <c r="C63" i="30"/>
  <c r="C65" i="30" s="1"/>
  <c r="C85" i="30" s="1"/>
  <c r="C86" i="30" s="1"/>
  <c r="K44" i="7"/>
  <c r="F29" i="13"/>
  <c r="I81" i="30"/>
  <c r="I85" i="30" s="1"/>
  <c r="I86" i="30" s="1"/>
  <c r="E81" i="30"/>
  <c r="E85" i="30" s="1"/>
  <c r="E86" i="30" s="1"/>
  <c r="N20" i="13"/>
  <c r="K47" i="7"/>
  <c r="K49" i="7"/>
  <c r="K27" i="13" s="1"/>
  <c r="K29" i="13" s="1"/>
  <c r="L44" i="7"/>
  <c r="O20" i="14"/>
  <c r="O13" i="13"/>
  <c r="N28" i="13"/>
  <c r="O21" i="14"/>
  <c r="O22" i="14"/>
  <c r="I49" i="7"/>
  <c r="I27" i="13" s="1"/>
  <c r="J44" i="7"/>
  <c r="I44" i="7"/>
  <c r="I47" i="7"/>
  <c r="O23" i="14"/>
  <c r="J67" i="22"/>
  <c r="D18" i="16" s="1"/>
  <c r="G9" i="16" s="1"/>
  <c r="J66" i="22"/>
  <c r="H63" i="30" l="1"/>
  <c r="H65" i="30" s="1"/>
  <c r="H85" i="30" s="1"/>
  <c r="H86" i="30" s="1"/>
  <c r="F63" i="30"/>
  <c r="F65" i="30" s="1"/>
  <c r="F85" i="30" s="1"/>
  <c r="F86" i="30" s="1"/>
  <c r="G11" i="16"/>
  <c r="G13" i="16" s="1"/>
  <c r="G16" i="16" s="1"/>
  <c r="H9" i="16"/>
  <c r="I29" i="13"/>
  <c r="N27" i="13"/>
  <c r="O27" i="13"/>
  <c r="N29" i="13" l="1"/>
  <c r="O29" i="13"/>
  <c r="I9" i="16"/>
  <c r="H11" i="16"/>
  <c r="H13" i="16" s="1"/>
  <c r="H16" i="16" s="1"/>
  <c r="J9" i="16" l="1"/>
  <c r="I11" i="16"/>
  <c r="I13" i="16" s="1"/>
  <c r="I16" i="16" s="1"/>
  <c r="K9" i="16" l="1"/>
  <c r="K11" i="16" s="1"/>
  <c r="K13" i="16" s="1"/>
  <c r="J11" i="16"/>
  <c r="J13" i="16" s="1"/>
  <c r="J16" i="16" s="1"/>
  <c r="E24" i="16" l="1"/>
  <c r="K16" i="16"/>
  <c r="E32" i="16" s="1"/>
  <c r="E28" i="16" l="1"/>
  <c r="E33" i="16" s="1"/>
  <c r="E34" i="16" s="1"/>
  <c r="E37" i="16" s="1"/>
  <c r="E39" i="16" s="1"/>
  <c r="G23" i="16" s="1"/>
  <c r="E42" i="16" l="1"/>
  <c r="E43" i="16"/>
</calcChain>
</file>

<file path=xl/sharedStrings.xml><?xml version="1.0" encoding="utf-8"?>
<sst xmlns="http://schemas.openxmlformats.org/spreadsheetml/2006/main" count="691" uniqueCount="468">
  <si>
    <t>COMPANY NAME</t>
  </si>
  <si>
    <t>SCREENER.IN</t>
  </si>
  <si>
    <t>Narration</t>
  </si>
  <si>
    <t>Trailing</t>
  </si>
  <si>
    <t>Best Case</t>
  </si>
  <si>
    <t>Worst Case</t>
  </si>
  <si>
    <t>Sales</t>
  </si>
  <si>
    <t>Expenses</t>
  </si>
  <si>
    <t>Operating Profit</t>
  </si>
  <si>
    <t>Other Income</t>
  </si>
  <si>
    <t>Depreciation</t>
  </si>
  <si>
    <t>Interest</t>
  </si>
  <si>
    <t>Profit before tax</t>
  </si>
  <si>
    <t>Tax</t>
  </si>
  <si>
    <t>Net profit</t>
  </si>
  <si>
    <t>RATIOS:</t>
  </si>
  <si>
    <t>Price to earning</t>
  </si>
  <si>
    <t>Dividend Payout</t>
  </si>
  <si>
    <t>OPM</t>
  </si>
  <si>
    <t>TRENDS:</t>
  </si>
  <si>
    <t>BEST</t>
  </si>
  <si>
    <t>WORST</t>
  </si>
  <si>
    <t>Sales Growth</t>
  </si>
  <si>
    <t>Price to Earning</t>
  </si>
  <si>
    <t>Equity Share Capital</t>
  </si>
  <si>
    <t>Reserves</t>
  </si>
  <si>
    <t>Total</t>
  </si>
  <si>
    <t>Net Block</t>
  </si>
  <si>
    <t>Capital Work in Progress</t>
  </si>
  <si>
    <t>Investments</t>
  </si>
  <si>
    <t>Working Capital</t>
  </si>
  <si>
    <t>Face Value</t>
  </si>
  <si>
    <t>Cash from Operating Activity</t>
  </si>
  <si>
    <t>Cash from Investing Activity</t>
  </si>
  <si>
    <t>Cash from Financing Activity</t>
  </si>
  <si>
    <t>Net Cash Flow</t>
  </si>
  <si>
    <t>PLEASE DO NOT MAKE ANY CHANGES TO THIS SHEET</t>
  </si>
  <si>
    <t>PROFIT &amp; LOSS</t>
  </si>
  <si>
    <t>Report Date</t>
  </si>
  <si>
    <t>Quarters</t>
  </si>
  <si>
    <t>BALANCE SHEET</t>
  </si>
  <si>
    <t>CASH FLOW:</t>
  </si>
  <si>
    <t>Number of shares</t>
  </si>
  <si>
    <t>Current Price</t>
  </si>
  <si>
    <t>Debtors</t>
  </si>
  <si>
    <t>Inventory</t>
  </si>
  <si>
    <t>Debtor Days</t>
  </si>
  <si>
    <t>Inventory Turnover</t>
  </si>
  <si>
    <t>You can customize this workbook as you want.</t>
  </si>
  <si>
    <t>Please don't edit the "Data Sheet" only.</t>
  </si>
  <si>
    <t>After customization, you can upload this back on Screener.</t>
  </si>
  <si>
    <t>Upload on:</t>
  </si>
  <si>
    <t>Download your customized workbooks now onwards.</t>
  </si>
  <si>
    <t>Now whenever you will "Export to excel" from Screener, it will export your customized file.</t>
  </si>
  <si>
    <t>TESTING:</t>
  </si>
  <si>
    <t>This is a testing feature currently.</t>
  </si>
  <si>
    <t>How to use it?</t>
  </si>
  <si>
    <t>EPS</t>
  </si>
  <si>
    <t>Price</t>
  </si>
  <si>
    <t>Return on Equity</t>
  </si>
  <si>
    <t>Return on Capital Emp</t>
  </si>
  <si>
    <t>LATEST VERSION</t>
  </si>
  <si>
    <t>CURRENT VERSION</t>
  </si>
  <si>
    <t>TATA MOTORS LTD</t>
  </si>
  <si>
    <t>META</t>
  </si>
  <si>
    <t>10 YEARS</t>
  </si>
  <si>
    <t>7 YEARS</t>
  </si>
  <si>
    <t>5 YEARS</t>
  </si>
  <si>
    <t>3 YEARS</t>
  </si>
  <si>
    <t>RECENT</t>
  </si>
  <si>
    <t>Dividend Amount</t>
  </si>
  <si>
    <t>Borrowings</t>
  </si>
  <si>
    <t>Other Liabilities</t>
  </si>
  <si>
    <t>Other Assets</t>
  </si>
  <si>
    <t>No. of Equity Shares</t>
  </si>
  <si>
    <t>New Bonus Shares</t>
  </si>
  <si>
    <t>DERIVED:</t>
  </si>
  <si>
    <t>PRICE:</t>
  </si>
  <si>
    <t>Receivables</t>
  </si>
  <si>
    <t>Market Capitalization</t>
  </si>
  <si>
    <t>Raw Material Cost</t>
  </si>
  <si>
    <t>Change in Inventory</t>
  </si>
  <si>
    <t>Power and Fuel</t>
  </si>
  <si>
    <t>Other Mfr. Exp</t>
  </si>
  <si>
    <t>Employee Cost</t>
  </si>
  <si>
    <t>Selling and admin</t>
  </si>
  <si>
    <t>Other Expenses</t>
  </si>
  <si>
    <t>Cash &amp; Bank</t>
  </si>
  <si>
    <t>Face value</t>
  </si>
  <si>
    <t>Adjusted Equity Shares in Cr</t>
  </si>
  <si>
    <t>You can add custom formating, add conditional formating, add your own formulas… do ANYTHING.</t>
  </si>
  <si>
    <t xml:space="preserve"> https://www.screener.in/excel/</t>
  </si>
  <si>
    <r>
      <t xml:space="preserve">You can report any formula errors on the worksheet at: </t>
    </r>
    <r>
      <rPr>
        <b/>
        <sz val="11"/>
        <color theme="1"/>
        <rFont val="Calibri"/>
        <family val="2"/>
        <scheme val="minor"/>
      </rPr>
      <t>support@screener.in</t>
    </r>
  </si>
  <si>
    <t xml:space="preserve">Sales </t>
  </si>
  <si>
    <t>COGS</t>
  </si>
  <si>
    <t>EBITDA</t>
  </si>
  <si>
    <t>-</t>
  </si>
  <si>
    <t xml:space="preserve">COGS % of Sales </t>
  </si>
  <si>
    <t>Gross Profit</t>
  </si>
  <si>
    <t xml:space="preserve">Gross Profit % of Sales </t>
  </si>
  <si>
    <t>Years</t>
  </si>
  <si>
    <t>#</t>
  </si>
  <si>
    <t xml:space="preserve">Selling and General Expenses </t>
  </si>
  <si>
    <t xml:space="preserve">S&amp;G Expenses % Sales </t>
  </si>
  <si>
    <t xml:space="preserve">EBITDA % of Sales </t>
  </si>
  <si>
    <t xml:space="preserve">Depreciation </t>
  </si>
  <si>
    <t xml:space="preserve">Depreciation % Sales </t>
  </si>
  <si>
    <t xml:space="preserve">Interest % Sales </t>
  </si>
  <si>
    <t xml:space="preserve">Profit Before Tax </t>
  </si>
  <si>
    <t xml:space="preserve">Profit Before Tax % Sales </t>
  </si>
  <si>
    <t xml:space="preserve">Tax </t>
  </si>
  <si>
    <t xml:space="preserve">Net Profit </t>
  </si>
  <si>
    <t xml:space="preserve">Net Profit % Sales </t>
  </si>
  <si>
    <t>Dividend Payout Ratio</t>
  </si>
  <si>
    <t xml:space="preserve">Retained Earning </t>
  </si>
  <si>
    <t xml:space="preserve">No. of Equity Shares </t>
  </si>
  <si>
    <t>EPS Growth %</t>
  </si>
  <si>
    <t>Fixed Assets - Net Block</t>
  </si>
  <si>
    <t xml:space="preserve">Total Liabilities </t>
  </si>
  <si>
    <t xml:space="preserve">Total Non-Current Assets </t>
  </si>
  <si>
    <t>Total Current-Assets</t>
  </si>
  <si>
    <t xml:space="preserve">Total Assets </t>
  </si>
  <si>
    <t xml:space="preserve">Check </t>
  </si>
  <si>
    <t>Cash from Operating Activity -</t>
  </si>
  <si>
    <t>Profit from operations</t>
  </si>
  <si>
    <t>Payables</t>
  </si>
  <si>
    <t>Loans Advances</t>
  </si>
  <si>
    <t>Other WC items</t>
  </si>
  <si>
    <t>Working capital changes</t>
  </si>
  <si>
    <t>Direct taxes</t>
  </si>
  <si>
    <t>Cash from Investing Activity -</t>
  </si>
  <si>
    <t>Fixed assets purchased</t>
  </si>
  <si>
    <t>Fixed assets sold</t>
  </si>
  <si>
    <t>Investments purchased</t>
  </si>
  <si>
    <t>Investments sold</t>
  </si>
  <si>
    <t>Interest received</t>
  </si>
  <si>
    <t>Dividends received</t>
  </si>
  <si>
    <t>Invest in subsidiaries</t>
  </si>
  <si>
    <t>Investment in group cos</t>
  </si>
  <si>
    <t>Redemp n Canc of Shares</t>
  </si>
  <si>
    <t>Acquisition of companies</t>
  </si>
  <si>
    <t>Inter corporate deposits</t>
  </si>
  <si>
    <t>Other investing items</t>
  </si>
  <si>
    <t>Cash from Financing Activity -</t>
  </si>
  <si>
    <t>Proceeds from shares</t>
  </si>
  <si>
    <t>Redemption of debentures</t>
  </si>
  <si>
    <t>Proceeds from borrowings</t>
  </si>
  <si>
    <t>Repayment of borrowings</t>
  </si>
  <si>
    <t>Interest paid fin</t>
  </si>
  <si>
    <t>Dividends paid</t>
  </si>
  <si>
    <t>Financial liabilities</t>
  </si>
  <si>
    <t>Other financing items</t>
  </si>
  <si>
    <t xml:space="preserve">Effective Tax Rate </t>
  </si>
  <si>
    <t xml:space="preserve">Earning per Share </t>
  </si>
  <si>
    <t xml:space="preserve">Dividend per Share </t>
  </si>
  <si>
    <t xml:space="preserve">Operating Activities </t>
  </si>
  <si>
    <t xml:space="preserve">Cash From Operating Activities </t>
  </si>
  <si>
    <t xml:space="preserve">Investing Activities </t>
  </si>
  <si>
    <t xml:space="preserve">Cash From Investing Activities </t>
  </si>
  <si>
    <t xml:space="preserve">Financing Activities </t>
  </si>
  <si>
    <t xml:space="preserve">Cash From Financing Activities </t>
  </si>
  <si>
    <t>EBITDA Growth</t>
  </si>
  <si>
    <t>EBIT Growth</t>
  </si>
  <si>
    <t xml:space="preserve">Net Profit Growth </t>
  </si>
  <si>
    <t xml:space="preserve">Divident Growth </t>
  </si>
  <si>
    <t xml:space="preserve">Gross Margin </t>
  </si>
  <si>
    <t xml:space="preserve">EBITDA Margin </t>
  </si>
  <si>
    <t>EBIT Margin</t>
  </si>
  <si>
    <t>EBT</t>
  </si>
  <si>
    <t>Net Profit Margin</t>
  </si>
  <si>
    <t xml:space="preserve">Sales Expense % Sales </t>
  </si>
  <si>
    <t xml:space="preserve">Operating Income % Sales </t>
  </si>
  <si>
    <t>Return on Capital Employed</t>
  </si>
  <si>
    <t>Retained Earnings%</t>
  </si>
  <si>
    <t>Return on Equity%</t>
  </si>
  <si>
    <t xml:space="preserve">Self Sustained Growth Rate </t>
  </si>
  <si>
    <t xml:space="preserve">Interest Coverage Ratio </t>
  </si>
  <si>
    <t xml:space="preserve">Debtor Turnover Ratio </t>
  </si>
  <si>
    <t xml:space="preserve">Creditor Turnover Ratio </t>
  </si>
  <si>
    <t xml:space="preserve">Inventory Turnover Ratio </t>
  </si>
  <si>
    <t xml:space="preserve">Fixed Assets Turnover Ratio </t>
  </si>
  <si>
    <t>Capital Turnover Ratio</t>
  </si>
  <si>
    <t>Debtor days</t>
  </si>
  <si>
    <t xml:space="preserve">Creditor days </t>
  </si>
  <si>
    <t>Inventory days</t>
  </si>
  <si>
    <t xml:space="preserve">Cash Conversion Cycle </t>
  </si>
  <si>
    <t xml:space="preserve">CFO/Sales </t>
  </si>
  <si>
    <t xml:space="preserve">CFO/Total Assets </t>
  </si>
  <si>
    <t>CFO/Total Debt</t>
  </si>
  <si>
    <t xml:space="preserve">Mean </t>
  </si>
  <si>
    <t>Median</t>
  </si>
  <si>
    <t xml:space="preserve">Trend </t>
  </si>
  <si>
    <t>Returns</t>
  </si>
  <si>
    <t>Year Weight</t>
  </si>
  <si>
    <t>S.No.</t>
  </si>
  <si>
    <t>Name</t>
  </si>
  <si>
    <t>CMP Rs.</t>
  </si>
  <si>
    <t xml:space="preserve">Mar Cap Rs.Cr. </t>
  </si>
  <si>
    <t>Debt Rs.Cr.</t>
  </si>
  <si>
    <t>Debt / Eq</t>
  </si>
  <si>
    <t>Maruti Suzuki</t>
  </si>
  <si>
    <t>Tata Motors</t>
  </si>
  <si>
    <t>M &amp; M</t>
  </si>
  <si>
    <t>Bajaj Auto</t>
  </si>
  <si>
    <t>Eicher Motors</t>
  </si>
  <si>
    <t xml:space="preserve">Weight Average Cost of Capital </t>
  </si>
  <si>
    <t>All figures are in INR unless stated otherwise.</t>
  </si>
  <si>
    <t>Peer Comps</t>
  </si>
  <si>
    <t>Name of the Comps</t>
  </si>
  <si>
    <t xml:space="preserve">Country </t>
  </si>
  <si>
    <t xml:space="preserve">Total Debt </t>
  </si>
  <si>
    <t>Total Equity</t>
  </si>
  <si>
    <r>
      <t xml:space="preserve">Tax Rate </t>
    </r>
    <r>
      <rPr>
        <vertAlign val="superscript"/>
        <sz val="11"/>
        <color theme="1"/>
        <rFont val="Calibri"/>
        <family val="2"/>
        <scheme val="minor"/>
      </rPr>
      <t>1</t>
    </r>
  </si>
  <si>
    <t>Debt /</t>
  </si>
  <si>
    <t xml:space="preserve">Equity </t>
  </si>
  <si>
    <t xml:space="preserve">Capital </t>
  </si>
  <si>
    <t xml:space="preserve">Levered </t>
  </si>
  <si>
    <r>
      <t xml:space="preserve">Beta </t>
    </r>
    <r>
      <rPr>
        <vertAlign val="superscript"/>
        <sz val="11"/>
        <color theme="1"/>
        <rFont val="Calibri"/>
        <family val="2"/>
        <scheme val="minor"/>
      </rPr>
      <t>2</t>
    </r>
  </si>
  <si>
    <t xml:space="preserve">Unlevered </t>
  </si>
  <si>
    <r>
      <t xml:space="preserve">Beta </t>
    </r>
    <r>
      <rPr>
        <vertAlign val="superscript"/>
        <sz val="11"/>
        <color theme="1"/>
        <rFont val="Calibri"/>
        <family val="2"/>
        <scheme val="minor"/>
      </rPr>
      <t>3</t>
    </r>
  </si>
  <si>
    <t>Country</t>
  </si>
  <si>
    <t>India</t>
  </si>
  <si>
    <t xml:space="preserve">Tax Rate </t>
  </si>
  <si>
    <t xml:space="preserve">Average </t>
  </si>
  <si>
    <t xml:space="preserve">Median </t>
  </si>
  <si>
    <t>Cost of Debt</t>
  </si>
  <si>
    <t xml:space="preserve">Pre-Tax Cost of Debt </t>
  </si>
  <si>
    <t>Tax Rate</t>
  </si>
  <si>
    <t>Post Tax Cost of Debt</t>
  </si>
  <si>
    <t>Cost of Equity</t>
  </si>
  <si>
    <t xml:space="preserve">Risk Free Rate </t>
  </si>
  <si>
    <t>Equity Risk Premium</t>
  </si>
  <si>
    <r>
      <t xml:space="preserve">Levered Beta </t>
    </r>
    <r>
      <rPr>
        <vertAlign val="superscript"/>
        <sz val="11"/>
        <color theme="1"/>
        <rFont val="Calibri"/>
        <family val="2"/>
        <scheme val="minor"/>
      </rPr>
      <t>4</t>
    </r>
  </si>
  <si>
    <t xml:space="preserve">Cost of Equity </t>
  </si>
  <si>
    <t xml:space="preserve">Capital Structure </t>
  </si>
  <si>
    <t xml:space="preserve">Current </t>
  </si>
  <si>
    <t xml:space="preserve">Target </t>
  </si>
  <si>
    <t xml:space="preserve">Total Capital </t>
  </si>
  <si>
    <t xml:space="preserve">Levered Beta </t>
  </si>
  <si>
    <t xml:space="preserve">Comps Median Unlevered Beta </t>
  </si>
  <si>
    <t xml:space="preserve">Target Debt / Equity </t>
  </si>
  <si>
    <t xml:space="preserve">Debt / Equity </t>
  </si>
  <si>
    <t xml:space="preserve">Weighted Average Cost of Capital </t>
  </si>
  <si>
    <t xml:space="preserve">Debt </t>
  </si>
  <si>
    <t xml:space="preserve">Total Weight </t>
  </si>
  <si>
    <t xml:space="preserve">Total Cost </t>
  </si>
  <si>
    <t xml:space="preserve"> </t>
  </si>
  <si>
    <t>Notes:</t>
  </si>
  <si>
    <t xml:space="preserve">1. Tax Rate considered as Marginal Tax Rate for the country </t>
  </si>
  <si>
    <t>3. Unlevered Beta = Levered Beta/(1 + ( 1-Tax Rate )*Debt/Equity)</t>
  </si>
  <si>
    <t>4. Levered Beta = Unlevered Beta*(1 + ( 1-Tax Rate )*Debt/Equity)</t>
  </si>
  <si>
    <t>2. Levered Beta is based on 5 years Monthly data</t>
  </si>
  <si>
    <t>Regression Beta - 5 Years Monthly</t>
  </si>
  <si>
    <t>Date</t>
  </si>
  <si>
    <t xml:space="preserve">Nifty 5 Years Returns </t>
  </si>
  <si>
    <t xml:space="preserve">Closing Price </t>
  </si>
  <si>
    <t xml:space="preserve">Returns </t>
  </si>
  <si>
    <t xml:space="preserve">TATA Motors  5 Years Returns </t>
  </si>
  <si>
    <t xml:space="preserve">Maruti Suzuki  5 Years Returns </t>
  </si>
  <si>
    <t xml:space="preserve">Eicher Motors  5 Years Returns </t>
  </si>
  <si>
    <t xml:space="preserve">M&amp;M 5 Years Returns </t>
  </si>
  <si>
    <t xml:space="preserve">Bajaj-Auto 5 Years Returns </t>
  </si>
  <si>
    <t xml:space="preserve">Beta Drifting </t>
  </si>
  <si>
    <t>Levered Beta Weight</t>
  </si>
  <si>
    <t xml:space="preserve">Market Beta </t>
  </si>
  <si>
    <t xml:space="preserve">Market Beta Weight </t>
  </si>
  <si>
    <t xml:space="preserve">Adjusted Beta </t>
  </si>
  <si>
    <t>Year</t>
  </si>
  <si>
    <t>Annual Returns</t>
  </si>
  <si>
    <t xml:space="preserve">Return on Market </t>
  </si>
  <si>
    <t>Average Return</t>
  </si>
  <si>
    <t xml:space="preserve">Dividend Yield </t>
  </si>
  <si>
    <t>Total Market Return</t>
  </si>
  <si>
    <r>
      <t xml:space="preserve">1.16% </t>
    </r>
    <r>
      <rPr>
        <vertAlign val="superscript"/>
        <sz val="11"/>
        <color theme="1"/>
        <rFont val="Calibri"/>
        <family val="2"/>
        <scheme val="minor"/>
      </rPr>
      <t>1</t>
    </r>
  </si>
  <si>
    <t>Equity Capital</t>
  </si>
  <si>
    <t>Borrowings -</t>
  </si>
  <si>
    <t>Long term Borrowings</t>
  </si>
  <si>
    <t>Short term Borrowings</t>
  </si>
  <si>
    <t>Lease Liabilities</t>
  </si>
  <si>
    <t>Other Borrowings</t>
  </si>
  <si>
    <t>Other Liabilities -</t>
  </si>
  <si>
    <t>Non controlling int</t>
  </si>
  <si>
    <t>Trade Payables</t>
  </si>
  <si>
    <t>Advance from Customers</t>
  </si>
  <si>
    <t>Other liability items</t>
  </si>
  <si>
    <t>Total Liabilities</t>
  </si>
  <si>
    <t>Fixed Assets -</t>
  </si>
  <si>
    <t>Land</t>
  </si>
  <si>
    <t>Building</t>
  </si>
  <si>
    <t>Plant Machinery</t>
  </si>
  <si>
    <t>Equipments</t>
  </si>
  <si>
    <t>Computers</t>
  </si>
  <si>
    <t>Furniture n fittings</t>
  </si>
  <si>
    <t>Vehicles</t>
  </si>
  <si>
    <t>Intangible Assets</t>
  </si>
  <si>
    <t>Other fixed assets</t>
  </si>
  <si>
    <t>Gross Block</t>
  </si>
  <si>
    <t>Accumulated Depreciation</t>
  </si>
  <si>
    <t>CWIP</t>
  </si>
  <si>
    <t>Other Assets -</t>
  </si>
  <si>
    <t>Inventories</t>
  </si>
  <si>
    <t>Trade receivables</t>
  </si>
  <si>
    <t>Cash Equivalents</t>
  </si>
  <si>
    <t>Short term loans</t>
  </si>
  <si>
    <t>Other asset items</t>
  </si>
  <si>
    <t>Total Assets</t>
  </si>
  <si>
    <t>Particulars</t>
  </si>
  <si>
    <t xml:space="preserve">Net Block </t>
  </si>
  <si>
    <t>Calculation of ROIC</t>
  </si>
  <si>
    <t>Current Assets-</t>
  </si>
  <si>
    <t xml:space="preserve">Total Current Assets </t>
  </si>
  <si>
    <t>Current Liabilities-</t>
  </si>
  <si>
    <t xml:space="preserve">Total Current Liabilities </t>
  </si>
  <si>
    <t xml:space="preserve">Net Working Capital </t>
  </si>
  <si>
    <t>Non-Current Assets-</t>
  </si>
  <si>
    <t xml:space="preserve">Net Non-Current Assets </t>
  </si>
  <si>
    <t xml:space="preserve">Invested Capital </t>
  </si>
  <si>
    <t>EBIT</t>
  </si>
  <si>
    <t>ROIC</t>
  </si>
  <si>
    <t>Calculation of Reinvestment Rate</t>
  </si>
  <si>
    <t>NetCapex</t>
  </si>
  <si>
    <t xml:space="preserve">Change in Working Capital </t>
  </si>
  <si>
    <t xml:space="preserve">EBIT </t>
  </si>
  <si>
    <t xml:space="preserve">Marginal Tax Rate </t>
  </si>
  <si>
    <t>EBIT(1-Tax Rate)</t>
  </si>
  <si>
    <t>Reinvestment</t>
  </si>
  <si>
    <t xml:space="preserve">Reinvestment Rate </t>
  </si>
  <si>
    <t xml:space="preserve">4 Years Average </t>
  </si>
  <si>
    <t xml:space="preserve">4 Years Median </t>
  </si>
  <si>
    <t xml:space="preserve">Calculation of Growth Rate </t>
  </si>
  <si>
    <t>Intrinsic Growth</t>
  </si>
  <si>
    <t>Calculation of PV of FCFF</t>
  </si>
  <si>
    <t>EBIT(1-T)</t>
  </si>
  <si>
    <t xml:space="preserve">Less: Reinvestment Rate </t>
  </si>
  <si>
    <t>Free Cash Flows to Firm</t>
  </si>
  <si>
    <t>Mid Year Convention</t>
  </si>
  <si>
    <t>Discounting Factor</t>
  </si>
  <si>
    <t>Present Value of FCFF</t>
  </si>
  <si>
    <t xml:space="preserve">Expected Growth </t>
  </si>
  <si>
    <t>Terminal Growth</t>
  </si>
  <si>
    <t>WACC</t>
  </si>
  <si>
    <t xml:space="preserve">Calculation of Terminal Value </t>
  </si>
  <si>
    <t>FCFF (n+1)</t>
  </si>
  <si>
    <t xml:space="preserve">Terminal Growth Rate </t>
  </si>
  <si>
    <t>Terminal Value</t>
  </si>
  <si>
    <t>PV of FCFF</t>
  </si>
  <si>
    <t>Calculation of Equity Value per Share</t>
  </si>
  <si>
    <t>PV of Termincal Value</t>
  </si>
  <si>
    <t xml:space="preserve">Value of Enterprise </t>
  </si>
  <si>
    <t>Add: Cash</t>
  </si>
  <si>
    <t>Less: Debt</t>
  </si>
  <si>
    <t>Value of Equity</t>
  </si>
  <si>
    <t>No. of Shares</t>
  </si>
  <si>
    <t xml:space="preserve">Equity Value per Share </t>
  </si>
  <si>
    <t xml:space="preserve">Share Price </t>
  </si>
  <si>
    <t>Discount/Premium</t>
  </si>
  <si>
    <t xml:space="preserve">Times </t>
  </si>
  <si>
    <t>Sensitivity Analysis (Enterprise Value)</t>
  </si>
  <si>
    <t>Amount in Crores</t>
  </si>
  <si>
    <t xml:space="preserve">Comparable Companies Valuation </t>
  </si>
  <si>
    <t>Market Data</t>
  </si>
  <si>
    <t>Financials</t>
  </si>
  <si>
    <t>Valuation</t>
  </si>
  <si>
    <t>Company</t>
  </si>
  <si>
    <t>Ticker</t>
  </si>
  <si>
    <t xml:space="preserve">Share Outstanding </t>
  </si>
  <si>
    <t xml:space="preserve">Euity Value </t>
  </si>
  <si>
    <t xml:space="preserve">Net Debt </t>
  </si>
  <si>
    <t>Enterprise Value</t>
  </si>
  <si>
    <t xml:space="preserve">Revenue </t>
  </si>
  <si>
    <t>Net Income</t>
  </si>
  <si>
    <t>EV/Revenue</t>
  </si>
  <si>
    <t>EV/EBITDA</t>
  </si>
  <si>
    <t>P/E</t>
  </si>
  <si>
    <t xml:space="preserve">High </t>
  </si>
  <si>
    <r>
      <t>75</t>
    </r>
    <r>
      <rPr>
        <vertAlign val="superscript"/>
        <sz val="11"/>
        <color theme="1"/>
        <rFont val="Calibri"/>
        <family val="2"/>
        <scheme val="minor"/>
      </rPr>
      <t>th</t>
    </r>
    <r>
      <rPr>
        <sz val="11"/>
        <color theme="1"/>
        <rFont val="Calibri"/>
        <family val="2"/>
        <scheme val="minor"/>
      </rPr>
      <t xml:space="preserve"> Percentile </t>
    </r>
  </si>
  <si>
    <r>
      <t>25</t>
    </r>
    <r>
      <rPr>
        <vertAlign val="superscript"/>
        <sz val="11"/>
        <color theme="1"/>
        <rFont val="Calibri"/>
        <family val="2"/>
        <scheme val="minor"/>
      </rPr>
      <t>th</t>
    </r>
    <r>
      <rPr>
        <sz val="11"/>
        <color theme="1"/>
        <rFont val="Calibri"/>
        <family val="2"/>
        <scheme val="minor"/>
      </rPr>
      <t xml:space="preserve"> Percentile </t>
    </r>
  </si>
  <si>
    <t xml:space="preserve">Low </t>
  </si>
  <si>
    <t xml:space="preserve">Tata Motors Comparable Valuation </t>
  </si>
  <si>
    <t>Implied Enterprise Value</t>
  </si>
  <si>
    <t>Net Debt</t>
  </si>
  <si>
    <t xml:space="preserve">Implied Market Capitalization </t>
  </si>
  <si>
    <t xml:space="preserve">No. of Shares </t>
  </si>
  <si>
    <t xml:space="preserve">Implied Value per Share </t>
  </si>
  <si>
    <t>Source: The Valuation School, Screener</t>
  </si>
  <si>
    <t>No. Eq. Shares Cr.</t>
  </si>
  <si>
    <t>Cash End Rs.Cr.</t>
  </si>
  <si>
    <t xml:space="preserve">Enterprise Value </t>
  </si>
  <si>
    <t>Sales Rs.Cr.</t>
  </si>
  <si>
    <t>NP 12M Rs.Cr.</t>
  </si>
  <si>
    <t>Hero Motocorp</t>
  </si>
  <si>
    <t>TVS Motor Co.</t>
  </si>
  <si>
    <t>Ashok Leyland</t>
  </si>
  <si>
    <t>Escorts Kubota</t>
  </si>
  <si>
    <t>Olectra Greentec</t>
  </si>
  <si>
    <t>Force Motors</t>
  </si>
  <si>
    <t>SML ISUZU</t>
  </si>
  <si>
    <t>VST Till. Tract.</t>
  </si>
  <si>
    <t>Atul Auto</t>
  </si>
  <si>
    <t>Wardwizard Inno.</t>
  </si>
  <si>
    <t>Mercury EV-Tech</t>
  </si>
  <si>
    <t>Urja Global</t>
  </si>
  <si>
    <t>Hindustan Motors</t>
  </si>
  <si>
    <t>Scooters India</t>
  </si>
  <si>
    <t xml:space="preserve">Football Field - Data </t>
  </si>
  <si>
    <t xml:space="preserve">Comps </t>
  </si>
  <si>
    <t>DCF Bear</t>
  </si>
  <si>
    <t>DCF Base</t>
  </si>
  <si>
    <t xml:space="preserve">DCF Bull </t>
  </si>
  <si>
    <t>52W H/L</t>
  </si>
  <si>
    <t>OpenLow</t>
  </si>
  <si>
    <t>OpenHigh</t>
  </si>
  <si>
    <t>High</t>
  </si>
  <si>
    <t>Adj Close</t>
  </si>
  <si>
    <t>Return</t>
  </si>
  <si>
    <t xml:space="preserve">Sorted Return </t>
  </si>
  <si>
    <t>Mean</t>
  </si>
  <si>
    <t>Std Deviation</t>
  </si>
  <si>
    <t xml:space="preserve">Min </t>
  </si>
  <si>
    <t xml:space="preserve">Max </t>
  </si>
  <si>
    <t>Percentile</t>
  </si>
  <si>
    <t>VAR %</t>
  </si>
  <si>
    <t>CMP</t>
  </si>
  <si>
    <t xml:space="preserve">Stock Price </t>
  </si>
  <si>
    <t>VAR (INR)</t>
  </si>
  <si>
    <t xml:space="preserve">Confidence </t>
  </si>
  <si>
    <t>Replication</t>
  </si>
  <si>
    <t>Simulated Returns</t>
  </si>
  <si>
    <t>Historical Approach</t>
  </si>
  <si>
    <t>Monte Carlo Approach</t>
  </si>
  <si>
    <t>(TATAMOTORS | BSE Code: 500570)</t>
  </si>
  <si>
    <t>52 Week (High - INR 1066 &amp; Low- 509)</t>
  </si>
  <si>
    <t>About the company</t>
  </si>
  <si>
    <t>Tata Motors Group is a leading global automobile manufacturer. Part of the illustrious multi-national conglomerate, the Tata group, it offers a wide and diverse portfolio of cars, sports utility vehicles, trucks, buses and defence vehicles to the world. It has operations in India, the UK, South Korea, South Africa, China, Brazil, Austria and Slovakia through a strong global network of subsidiaries, associate companies and Joint Ventures (JVs), including Jaguar Land Rover in the UK and Tata Daewoo in South Korea.</t>
  </si>
  <si>
    <t>Return on Equity (ROE)</t>
  </si>
  <si>
    <t>Net Profit</t>
  </si>
  <si>
    <t xml:space="preserve">Average Shareholder Equity </t>
  </si>
  <si>
    <t>ROE - Dupont Equation</t>
  </si>
  <si>
    <t>Revenue</t>
  </si>
  <si>
    <t>Net Profit Margin (A)</t>
  </si>
  <si>
    <t>Average Total Asset</t>
  </si>
  <si>
    <t>Asset Turnover Ratio (B)</t>
  </si>
  <si>
    <t>Equity Multiplier (C)</t>
  </si>
  <si>
    <t>Return on Equity (A*B*C)</t>
  </si>
  <si>
    <t>Return on Asset</t>
  </si>
  <si>
    <t>ROA - Dupont Equation</t>
  </si>
  <si>
    <t>Return on Asset (A*B)</t>
  </si>
  <si>
    <t>Financial Summary</t>
  </si>
  <si>
    <t>Altman's Z Score Analysis</t>
  </si>
  <si>
    <t>Working Capital / Total Assets</t>
  </si>
  <si>
    <t xml:space="preserve">Working Capital </t>
  </si>
  <si>
    <t>Retained Earnings / Total Assets</t>
  </si>
  <si>
    <t xml:space="preserve">Retained Earnings  </t>
  </si>
  <si>
    <t>EBIT / Total Assets</t>
  </si>
  <si>
    <t xml:space="preserve">EBIT  </t>
  </si>
  <si>
    <t>Market Cap / Long Term Liabilities</t>
  </si>
  <si>
    <t xml:space="preserve">Market Cap  </t>
  </si>
  <si>
    <t xml:space="preserve">Long Term Liabilities </t>
  </si>
  <si>
    <t>Sales / Total Assets</t>
  </si>
  <si>
    <t xml:space="preserve">Sales  </t>
  </si>
  <si>
    <t>Working Capital / Total Assets (A)</t>
  </si>
  <si>
    <t>Retained Earnings / Total Assets (B)</t>
  </si>
  <si>
    <t>EBIT / Total Assets (C)</t>
  </si>
  <si>
    <t>Market Cap / Long Term Liabilities (D)</t>
  </si>
  <si>
    <t>Sales / Asset (E)</t>
  </si>
  <si>
    <t>Altman's Z Score</t>
  </si>
  <si>
    <t>Final Score</t>
  </si>
  <si>
    <t xml:space="preserve">Financial Stability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</si>
</sst>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_(* #,##0.00_);_(* \(#,##0.00\);_(* &quot;-&quot;??_);_(@_)"/>
    <numFmt numFmtId="165" formatCode="_ * #,##0.00_ ;_ * \-#,##0.00_ ;_ * &quot;-&quot;??_ ;_ @_ "/>
    <numFmt numFmtId="166" formatCode="[$-409]mmm\-yy;@"/>
    <numFmt numFmtId="167" formatCode="[$₹-439]#,##0.0;\([$₹-439]#,##0.0\);\-"/>
    <numFmt numFmtId="168" formatCode="0.00&quot;x&quot;"/>
    <numFmt numFmtId="169" formatCode="mmm\-yy&quot; A&quot;"/>
    <numFmt numFmtId="170" formatCode="mmm\-yy&quot; F&quot;"/>
    <numFmt numFmtId="171" formatCode="#,##0.0"/>
    <numFmt numFmtId="172" formatCode="#,##0.0;\(#,##0.0\);\-"/>
    <numFmt numFmtId="173" formatCode="mmm\-yy&quot;A&quot;"/>
    <numFmt numFmtId="174" formatCode="mmm\-yy&quot;F&quot;"/>
    <numFmt numFmtId="175" formatCode="0.000"/>
    <numFmt numFmtId="176" formatCode="0.0"/>
    <numFmt numFmtId="177" formatCode="0.00\x"/>
    <numFmt numFmtId="178" formatCode="0.0\x"/>
    <numFmt numFmtId="179" formatCode="0.0%"/>
  </numFmts>
  <fonts count="24" x14ac:knownFonts="1">
    <font>
      <sz val="11"/>
      <color theme="1"/>
      <name val="Calibri"/>
      <family val="2"/>
      <scheme val="minor"/>
    </font>
    <font>
      <b/>
      <sz val="11"/>
      <color theme="1"/>
      <name val="Calibri"/>
      <family val="2"/>
      <scheme val="minor"/>
    </font>
    <font>
      <b/>
      <sz val="11"/>
      <color theme="0"/>
      <name val="Calibri"/>
      <family val="2"/>
      <scheme val="minor"/>
    </font>
    <font>
      <sz val="11"/>
      <color theme="1"/>
      <name val="Calibri"/>
      <family val="2"/>
      <scheme val="minor"/>
    </font>
    <font>
      <u/>
      <sz val="11"/>
      <color theme="10"/>
      <name val="Calibri"/>
      <family val="2"/>
    </font>
    <font>
      <sz val="11"/>
      <color theme="0"/>
      <name val="Calibri"/>
      <family val="2"/>
      <scheme val="minor"/>
    </font>
    <font>
      <b/>
      <u/>
      <sz val="11"/>
      <color theme="10"/>
      <name val="Calibri"/>
      <family val="2"/>
    </font>
    <font>
      <b/>
      <sz val="16"/>
      <color theme="1"/>
      <name val="Calibri"/>
      <family val="2"/>
      <scheme val="minor"/>
    </font>
    <font>
      <b/>
      <sz val="11"/>
      <color rgb="FFFF0000"/>
      <name val="Calibri"/>
      <family val="2"/>
      <scheme val="minor"/>
    </font>
    <font>
      <sz val="11"/>
      <name val="Calibri"/>
      <family val="2"/>
      <scheme val="minor"/>
    </font>
    <font>
      <i/>
      <sz val="11"/>
      <color theme="0" tint="-0.34998626667073579"/>
      <name val="Calibri"/>
      <family val="2"/>
      <scheme val="minor"/>
    </font>
    <font>
      <b/>
      <sz val="14"/>
      <color theme="1"/>
      <name val="Calibri"/>
      <family val="2"/>
      <scheme val="minor"/>
    </font>
    <font>
      <i/>
      <sz val="10"/>
      <color theme="1"/>
      <name val="Calibri"/>
      <family val="2"/>
      <scheme val="minor"/>
    </font>
    <font>
      <vertAlign val="superscript"/>
      <sz val="11"/>
      <color theme="1"/>
      <name val="Calibri"/>
      <family val="2"/>
      <scheme val="minor"/>
    </font>
    <font>
      <sz val="11"/>
      <color rgb="FF0000FF"/>
      <name val="Calibri"/>
      <family val="2"/>
      <scheme val="minor"/>
    </font>
    <font>
      <sz val="8"/>
      <name val="Calibri"/>
      <family val="2"/>
      <scheme val="minor"/>
    </font>
    <font>
      <i/>
      <sz val="9"/>
      <color theme="1"/>
      <name val="Calibri"/>
      <family val="2"/>
      <scheme val="minor"/>
    </font>
    <font>
      <b/>
      <i/>
      <sz val="11"/>
      <color theme="1"/>
      <name val="Calibri"/>
      <family val="2"/>
      <scheme val="minor"/>
    </font>
    <font>
      <i/>
      <sz val="11"/>
      <color theme="1"/>
      <name val="Calibri"/>
      <family val="2"/>
      <scheme val="minor"/>
    </font>
    <font>
      <b/>
      <sz val="22"/>
      <color rgb="FF1467B5"/>
      <name val="Calibri"/>
      <family val="2"/>
      <scheme val="minor"/>
    </font>
    <font>
      <b/>
      <sz val="12"/>
      <color theme="0"/>
      <name val="Calibri"/>
      <family val="2"/>
      <scheme val="minor"/>
    </font>
    <font>
      <b/>
      <sz val="14"/>
      <color rgb="FF1467B5"/>
      <name val="Calibri"/>
      <family val="2"/>
      <scheme val="minor"/>
    </font>
    <font>
      <b/>
      <sz val="16"/>
      <color rgb="FF1467B5"/>
      <name val="Calibri"/>
      <family val="2"/>
      <scheme val="minor"/>
    </font>
    <font>
      <b/>
      <i/>
      <sz val="11"/>
      <color rgb="FF1467B5"/>
      <name val="Calibri"/>
      <family val="2"/>
      <scheme val="minor"/>
    </font>
  </fonts>
  <fills count="12">
    <fill>
      <patternFill patternType="none"/>
    </fill>
    <fill>
      <patternFill patternType="gray125"/>
    </fill>
    <fill>
      <patternFill patternType="solid">
        <fgColor theme="4" tint="0.39997558519241921"/>
        <bgColor indexed="65"/>
      </patternFill>
    </fill>
    <fill>
      <patternFill patternType="solid">
        <fgColor theme="6" tint="0.39997558519241921"/>
        <bgColor indexed="65"/>
      </patternFill>
    </fill>
    <fill>
      <patternFill patternType="solid">
        <fgColor theme="9"/>
      </patternFill>
    </fill>
    <fill>
      <patternFill patternType="solid">
        <fgColor rgb="FF0275D8"/>
        <bgColor indexed="64"/>
      </patternFill>
    </fill>
    <fill>
      <patternFill patternType="solid">
        <fgColor rgb="FFFFD85B"/>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1467B5"/>
        <bgColor indexed="64"/>
      </patternFill>
    </fill>
    <fill>
      <patternFill patternType="solid">
        <fgColor rgb="FFB7D9F7"/>
        <bgColor indexed="64"/>
      </patternFill>
    </fill>
  </fills>
  <borders count="25">
    <border>
      <left/>
      <right/>
      <top/>
      <bottom/>
      <diagonal/>
    </border>
    <border>
      <left/>
      <right/>
      <top style="thin">
        <color auto="1"/>
      </top>
      <bottom/>
      <diagonal/>
    </border>
    <border>
      <left/>
      <right/>
      <top/>
      <bottom style="hair">
        <color rgb="FFFFC000"/>
      </bottom>
      <diagonal/>
    </border>
    <border>
      <left/>
      <right/>
      <top style="thin">
        <color auto="1"/>
      </top>
      <bottom style="medium">
        <color auto="1"/>
      </bottom>
      <diagonal/>
    </border>
    <border>
      <left/>
      <right/>
      <top style="hair">
        <color rgb="FFFFD85B"/>
      </top>
      <bottom style="hair">
        <color rgb="FFFFD85B"/>
      </bottom>
      <diagonal/>
    </border>
    <border>
      <left/>
      <right/>
      <top style="thin">
        <color rgb="FFFFD85B"/>
      </top>
      <bottom/>
      <diagonal/>
    </border>
    <border>
      <left/>
      <right/>
      <top/>
      <bottom style="thin">
        <color auto="1"/>
      </bottom>
      <diagonal/>
    </border>
    <border>
      <left/>
      <right/>
      <top style="dotted">
        <color auto="1"/>
      </top>
      <bottom/>
      <diagonal/>
    </border>
    <border>
      <left/>
      <right/>
      <top style="medium">
        <color rgb="FFFFD85B"/>
      </top>
      <bottom style="medium">
        <color rgb="FFFFD85B"/>
      </bottom>
      <diagonal/>
    </border>
    <border>
      <left/>
      <right/>
      <top style="hair">
        <color rgb="FFFFD85B"/>
      </top>
      <bottom/>
      <diagonal/>
    </border>
    <border>
      <left/>
      <right/>
      <top/>
      <bottom style="hair">
        <color rgb="FFFFD85B"/>
      </bottom>
      <diagonal/>
    </border>
    <border>
      <left/>
      <right/>
      <top style="medium">
        <color rgb="FFFFD85B"/>
      </top>
      <bottom/>
      <diagonal/>
    </border>
    <border>
      <left/>
      <right/>
      <top/>
      <bottom style="medium">
        <color rgb="FFFFD85B"/>
      </bottom>
      <diagonal/>
    </border>
    <border>
      <left/>
      <right/>
      <top/>
      <bottom style="medium">
        <color rgb="FF1467B5"/>
      </bottom>
      <diagonal/>
    </border>
    <border>
      <left/>
      <right/>
      <top style="hair">
        <color rgb="FF1467B5"/>
      </top>
      <bottom style="hair">
        <color rgb="FF1467B5"/>
      </bottom>
      <diagonal/>
    </border>
    <border>
      <left/>
      <right/>
      <top style="hair">
        <color rgb="FF1467B5"/>
      </top>
      <bottom/>
      <diagonal/>
    </border>
    <border>
      <left/>
      <right/>
      <top/>
      <bottom style="hair">
        <color rgb="FF1467B5"/>
      </bottom>
      <diagonal/>
    </border>
    <border>
      <left/>
      <right/>
      <top style="thin">
        <color rgb="FF1467B5"/>
      </top>
      <bottom style="thin">
        <color rgb="FF1467B5"/>
      </bottom>
      <diagonal/>
    </border>
    <border>
      <left/>
      <right/>
      <top style="thin">
        <color rgb="FF1467B5"/>
      </top>
      <bottom style="hair">
        <color rgb="FF1467B5"/>
      </bottom>
      <diagonal/>
    </border>
    <border>
      <left/>
      <right/>
      <top style="thin">
        <color rgb="FF1467B5"/>
      </top>
      <bottom/>
      <diagonal/>
    </border>
    <border>
      <left/>
      <right/>
      <top style="hair">
        <color rgb="FF1467B5"/>
      </top>
      <bottom style="thin">
        <color rgb="FF1467B5"/>
      </bottom>
      <diagonal/>
    </border>
    <border>
      <left/>
      <right/>
      <top/>
      <bottom style="thin">
        <color rgb="FF1467B5"/>
      </bottom>
      <diagonal/>
    </border>
    <border>
      <left/>
      <right/>
      <top style="thin">
        <color rgb="FF1467B5"/>
      </top>
      <bottom style="medium">
        <color rgb="FF1467B5"/>
      </bottom>
      <diagonal/>
    </border>
    <border>
      <left/>
      <right/>
      <top style="medium">
        <color rgb="FF1467B5"/>
      </top>
      <bottom/>
      <diagonal/>
    </border>
    <border>
      <left/>
      <right/>
      <top style="medium">
        <color rgb="FF1467B5"/>
      </top>
      <bottom style="medium">
        <color rgb="FF1467B5"/>
      </bottom>
      <diagonal/>
    </border>
  </borders>
  <cellStyleXfs count="7">
    <xf numFmtId="0" fontId="0" fillId="0" borderId="0"/>
    <xf numFmtId="165" fontId="3" fillId="0" borderId="0" applyFont="0" applyFill="0" applyBorder="0" applyAlignment="0" applyProtection="0"/>
    <xf numFmtId="0" fontId="4" fillId="0" borderId="0" applyNumberFormat="0" applyFill="0" applyBorder="0" applyAlignment="0" applyProtection="0">
      <alignment vertical="top"/>
      <protection locked="0"/>
    </xf>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9" fontId="3" fillId="0" borderId="0" applyFont="0" applyFill="0" applyBorder="0" applyAlignment="0" applyProtection="0"/>
  </cellStyleXfs>
  <cellXfs count="263">
    <xf numFmtId="0" fontId="0" fillId="0" borderId="0" xfId="0"/>
    <xf numFmtId="165" fontId="1" fillId="0" borderId="0" xfId="1" applyFont="1" applyBorder="1"/>
    <xf numFmtId="0" fontId="1" fillId="0" borderId="0" xfId="0" applyFont="1" applyFill="1" applyBorder="1"/>
    <xf numFmtId="0" fontId="8" fillId="0" borderId="0" xfId="0" applyFont="1" applyFill="1" applyBorder="1" applyAlignment="1"/>
    <xf numFmtId="0" fontId="1" fillId="0" borderId="0" xfId="0" applyFont="1" applyFill="1" applyBorder="1" applyAlignment="1"/>
    <xf numFmtId="165" fontId="0" fillId="0" borderId="0" xfId="1" applyFont="1" applyBorder="1"/>
    <xf numFmtId="0" fontId="0" fillId="0" borderId="0" xfId="0" applyFont="1" applyBorder="1"/>
    <xf numFmtId="10" fontId="0" fillId="0" borderId="0" xfId="0" applyNumberFormat="1" applyFont="1" applyBorder="1"/>
    <xf numFmtId="0" fontId="1" fillId="0" borderId="0" xfId="0" applyFont="1" applyBorder="1"/>
    <xf numFmtId="165" fontId="3" fillId="0" borderId="0" xfId="1" applyFont="1" applyBorder="1"/>
    <xf numFmtId="9" fontId="3" fillId="0" borderId="0" xfId="1" applyNumberFormat="1" applyFont="1" applyBorder="1"/>
    <xf numFmtId="0" fontId="0" fillId="0" borderId="0" xfId="0" applyBorder="1"/>
    <xf numFmtId="165" fontId="2" fillId="2" borderId="0" xfId="3" applyNumberFormat="1" applyFont="1" applyBorder="1"/>
    <xf numFmtId="165" fontId="2" fillId="3" borderId="0" xfId="4" applyNumberFormat="1" applyFont="1" applyBorder="1"/>
    <xf numFmtId="9" fontId="1" fillId="0" borderId="0" xfId="6" applyFont="1" applyBorder="1"/>
    <xf numFmtId="0" fontId="2" fillId="5" borderId="0" xfId="0" applyFont="1" applyFill="1" applyBorder="1"/>
    <xf numFmtId="166" fontId="2" fillId="5" borderId="0" xfId="0" applyNumberFormat="1" applyFont="1" applyFill="1" applyBorder="1" applyAlignment="1">
      <alignment horizontal="center"/>
    </xf>
    <xf numFmtId="0" fontId="2" fillId="5" borderId="0" xfId="0" applyFont="1" applyFill="1" applyBorder="1" applyAlignment="1">
      <alignment horizontal="center"/>
    </xf>
    <xf numFmtId="0" fontId="0" fillId="0" borderId="0" xfId="0" applyFill="1" applyBorder="1"/>
    <xf numFmtId="165" fontId="0" fillId="0" borderId="0" xfId="1" applyNumberFormat="1" applyFont="1" applyBorder="1" applyAlignment="1">
      <alignment horizontal="center"/>
    </xf>
    <xf numFmtId="165" fontId="1" fillId="0" borderId="0" xfId="1" applyNumberFormat="1" applyFont="1" applyBorder="1" applyAlignment="1">
      <alignment horizontal="center"/>
    </xf>
    <xf numFmtId="165" fontId="0" fillId="0" borderId="0" xfId="1" applyNumberFormat="1" applyFont="1" applyBorder="1"/>
    <xf numFmtId="10" fontId="1" fillId="0" borderId="0" xfId="0" applyNumberFormat="1" applyFont="1" applyBorder="1"/>
    <xf numFmtId="166" fontId="2" fillId="5" borderId="0" xfId="1" applyNumberFormat="1" applyFont="1" applyFill="1" applyBorder="1"/>
    <xf numFmtId="166" fontId="9" fillId="0" borderId="0" xfId="1" applyNumberFormat="1" applyFont="1" applyFill="1" applyBorder="1"/>
    <xf numFmtId="0" fontId="7" fillId="0" borderId="0" xfId="0" applyFont="1" applyBorder="1"/>
    <xf numFmtId="0" fontId="0" fillId="0" borderId="0" xfId="0" applyBorder="1" applyAlignment="1">
      <alignment horizontal="left"/>
    </xf>
    <xf numFmtId="0" fontId="6" fillId="0" borderId="0" xfId="2" applyFont="1" applyBorder="1" applyAlignment="1" applyProtection="1">
      <alignment horizontal="left"/>
    </xf>
    <xf numFmtId="0" fontId="6" fillId="0" borderId="0" xfId="2" applyFont="1" applyBorder="1" applyAlignment="1" applyProtection="1"/>
    <xf numFmtId="0" fontId="0" fillId="0" borderId="0" xfId="0" applyFont="1" applyFill="1" applyBorder="1"/>
    <xf numFmtId="0" fontId="9" fillId="0" borderId="0" xfId="0" applyFont="1" applyFill="1" applyBorder="1"/>
    <xf numFmtId="164" fontId="0" fillId="0" borderId="0" xfId="1" applyNumberFormat="1" applyFont="1" applyBorder="1"/>
    <xf numFmtId="0" fontId="0" fillId="6" borderId="0" xfId="0" applyFill="1"/>
    <xf numFmtId="0" fontId="1" fillId="6" borderId="0" xfId="0" applyFont="1" applyFill="1"/>
    <xf numFmtId="167" fontId="0" fillId="0" borderId="0" xfId="0" applyNumberFormat="1"/>
    <xf numFmtId="0" fontId="10" fillId="0" borderId="0" xfId="0" applyFont="1"/>
    <xf numFmtId="10" fontId="10" fillId="0" borderId="0" xfId="6" applyNumberFormat="1" applyFont="1"/>
    <xf numFmtId="0" fontId="1" fillId="0" borderId="0" xfId="0" applyFont="1"/>
    <xf numFmtId="0" fontId="1" fillId="0" borderId="1" xfId="0" applyFont="1" applyBorder="1"/>
    <xf numFmtId="167" fontId="1" fillId="0" borderId="1" xfId="0" applyNumberFormat="1" applyFont="1" applyBorder="1"/>
    <xf numFmtId="10" fontId="0" fillId="0" borderId="0" xfId="6" applyNumberFormat="1" applyFont="1" applyBorder="1"/>
    <xf numFmtId="167" fontId="1" fillId="0" borderId="3" xfId="0" applyNumberFormat="1" applyFont="1" applyBorder="1"/>
    <xf numFmtId="3" fontId="0" fillId="0" borderId="0" xfId="0" applyNumberFormat="1"/>
    <xf numFmtId="167" fontId="1" fillId="0" borderId="0" xfId="0" applyNumberFormat="1" applyFont="1" applyBorder="1"/>
    <xf numFmtId="168" fontId="0" fillId="0" borderId="0" xfId="6" applyNumberFormat="1" applyFont="1" applyBorder="1"/>
    <xf numFmtId="17" fontId="1" fillId="6" borderId="0" xfId="0" applyNumberFormat="1" applyFont="1" applyFill="1" applyAlignment="1">
      <alignment horizontal="right"/>
    </xf>
    <xf numFmtId="10" fontId="1" fillId="0" borderId="0" xfId="6" applyNumberFormat="1" applyFont="1" applyBorder="1"/>
    <xf numFmtId="0" fontId="1" fillId="0" borderId="0" xfId="0" applyFont="1" applyAlignment="1">
      <alignment horizontal="right"/>
    </xf>
    <xf numFmtId="167" fontId="0" fillId="0" borderId="0" xfId="0" applyNumberFormat="1" applyBorder="1" applyAlignment="1">
      <alignment horizontal="right"/>
    </xf>
    <xf numFmtId="10" fontId="0" fillId="0" borderId="0" xfId="6" applyNumberFormat="1" applyFont="1" applyBorder="1" applyAlignment="1">
      <alignment horizontal="right"/>
    </xf>
    <xf numFmtId="0" fontId="1" fillId="6" borderId="0" xfId="0" applyFont="1" applyFill="1" applyAlignment="1">
      <alignment horizontal="left"/>
    </xf>
    <xf numFmtId="0" fontId="1" fillId="6" borderId="0" xfId="0" applyFont="1" applyFill="1" applyAlignment="1">
      <alignment horizontal="right"/>
    </xf>
    <xf numFmtId="0" fontId="0" fillId="0" borderId="0" xfId="0" applyAlignment="1">
      <alignment horizontal="left"/>
    </xf>
    <xf numFmtId="0" fontId="0" fillId="0" borderId="0" xfId="0" applyAlignment="1">
      <alignment horizontal="right"/>
    </xf>
    <xf numFmtId="0" fontId="1" fillId="0" borderId="0" xfId="0" applyFont="1" applyAlignment="1">
      <alignment horizontal="left"/>
    </xf>
    <xf numFmtId="0" fontId="12" fillId="0" borderId="0" xfId="0" applyFont="1"/>
    <xf numFmtId="0" fontId="0" fillId="0" borderId="1" xfId="0" applyBorder="1"/>
    <xf numFmtId="0" fontId="0" fillId="0" borderId="6" xfId="0" applyBorder="1"/>
    <xf numFmtId="167" fontId="14" fillId="0" borderId="4" xfId="0" applyNumberFormat="1" applyFont="1" applyBorder="1" applyAlignment="1">
      <alignment horizontal="right"/>
    </xf>
    <xf numFmtId="0" fontId="14" fillId="0" borderId="4" xfId="0" applyFont="1" applyBorder="1" applyAlignment="1">
      <alignment horizontal="left"/>
    </xf>
    <xf numFmtId="0" fontId="14" fillId="0" borderId="4" xfId="0" applyFont="1" applyBorder="1" applyAlignment="1">
      <alignment horizontal="right"/>
    </xf>
    <xf numFmtId="10" fontId="14" fillId="0" borderId="4" xfId="6" applyNumberFormat="1" applyFont="1" applyBorder="1" applyAlignment="1">
      <alignment horizontal="right"/>
    </xf>
    <xf numFmtId="2" fontId="0" fillId="0" borderId="0" xfId="0" applyNumberFormat="1"/>
    <xf numFmtId="0" fontId="14" fillId="0" borderId="0" xfId="0" applyFont="1"/>
    <xf numFmtId="10" fontId="0" fillId="0" borderId="0" xfId="6" applyNumberFormat="1" applyFont="1"/>
    <xf numFmtId="167" fontId="14" fillId="0" borderId="0" xfId="0" applyNumberFormat="1" applyFont="1" applyBorder="1" applyAlignment="1">
      <alignment horizontal="right"/>
    </xf>
    <xf numFmtId="10" fontId="0" fillId="8" borderId="0" xfId="6" applyNumberFormat="1" applyFont="1" applyFill="1"/>
    <xf numFmtId="10" fontId="14" fillId="0" borderId="0" xfId="6" applyNumberFormat="1" applyFont="1"/>
    <xf numFmtId="0" fontId="1" fillId="0" borderId="6" xfId="0" applyFont="1" applyBorder="1"/>
    <xf numFmtId="10" fontId="0" fillId="0" borderId="1" xfId="0" applyNumberFormat="1" applyBorder="1"/>
    <xf numFmtId="10" fontId="0" fillId="0" borderId="6" xfId="0" applyNumberFormat="1" applyBorder="1"/>
    <xf numFmtId="10" fontId="0" fillId="0" borderId="1" xfId="6" applyNumberFormat="1" applyFont="1" applyBorder="1"/>
    <xf numFmtId="10" fontId="0" fillId="0" borderId="6" xfId="6" applyNumberFormat="1" applyFont="1" applyBorder="1"/>
    <xf numFmtId="2" fontId="0" fillId="0" borderId="1" xfId="0" applyNumberFormat="1" applyBorder="1"/>
    <xf numFmtId="2" fontId="0" fillId="0" borderId="6" xfId="0" applyNumberFormat="1" applyBorder="1"/>
    <xf numFmtId="0" fontId="0" fillId="0" borderId="7" xfId="0" applyBorder="1"/>
    <xf numFmtId="10" fontId="0" fillId="0" borderId="7" xfId="6" applyNumberFormat="1" applyFont="1" applyBorder="1"/>
    <xf numFmtId="10" fontId="0" fillId="8" borderId="7" xfId="6" applyNumberFormat="1" applyFont="1" applyFill="1" applyBorder="1"/>
    <xf numFmtId="0" fontId="1" fillId="0" borderId="6" xfId="0" applyFont="1" applyBorder="1" applyAlignment="1">
      <alignment horizontal="right"/>
    </xf>
    <xf numFmtId="167" fontId="0" fillId="0" borderId="7" xfId="0" applyNumberFormat="1" applyBorder="1"/>
    <xf numFmtId="10" fontId="0" fillId="0" borderId="0" xfId="0" applyNumberFormat="1"/>
    <xf numFmtId="10" fontId="14" fillId="0" borderId="7" xfId="6" applyNumberFormat="1" applyFont="1" applyBorder="1"/>
    <xf numFmtId="0" fontId="1" fillId="0" borderId="0" xfId="0" applyFont="1" applyBorder="1" applyAlignment="1">
      <alignment horizontal="right"/>
    </xf>
    <xf numFmtId="10" fontId="14" fillId="0" borderId="0" xfId="6" applyNumberFormat="1" applyFont="1" applyBorder="1"/>
    <xf numFmtId="2" fontId="0" fillId="8" borderId="0" xfId="0" applyNumberFormat="1" applyFill="1"/>
    <xf numFmtId="10" fontId="0" fillId="8" borderId="7" xfId="0" applyNumberFormat="1" applyFill="1" applyBorder="1"/>
    <xf numFmtId="2" fontId="0" fillId="8" borderId="7" xfId="0" applyNumberFormat="1" applyFill="1" applyBorder="1"/>
    <xf numFmtId="0" fontId="0" fillId="0" borderId="1" xfId="0" applyBorder="1" applyAlignment="1">
      <alignment horizontal="right"/>
    </xf>
    <xf numFmtId="0" fontId="0" fillId="0" borderId="6" xfId="0" applyBorder="1" applyAlignment="1">
      <alignment horizontal="right"/>
    </xf>
    <xf numFmtId="0" fontId="16" fillId="0" borderId="0" xfId="0" applyFont="1"/>
    <xf numFmtId="0" fontId="16" fillId="0" borderId="0" xfId="0" applyFont="1" applyAlignment="1">
      <alignment vertical="top"/>
    </xf>
    <xf numFmtId="14" fontId="0" fillId="0" borderId="0" xfId="0" applyNumberFormat="1" applyAlignment="1">
      <alignment horizontal="left"/>
    </xf>
    <xf numFmtId="171" fontId="0" fillId="0" borderId="0" xfId="0" applyNumberFormat="1" applyAlignment="1">
      <alignment horizontal="right"/>
    </xf>
    <xf numFmtId="10" fontId="0" fillId="0" borderId="0" xfId="6" applyNumberFormat="1" applyFont="1" applyAlignment="1">
      <alignment horizontal="right"/>
    </xf>
    <xf numFmtId="14" fontId="0" fillId="0" borderId="1" xfId="0" applyNumberFormat="1" applyBorder="1" applyAlignment="1">
      <alignment horizontal="left"/>
    </xf>
    <xf numFmtId="171" fontId="0" fillId="0" borderId="1" xfId="0" applyNumberFormat="1" applyBorder="1" applyAlignment="1">
      <alignment horizontal="right"/>
    </xf>
    <xf numFmtId="0" fontId="17" fillId="0" borderId="0" xfId="0" applyFont="1"/>
    <xf numFmtId="2" fontId="17" fillId="0" borderId="0" xfId="0" applyNumberFormat="1" applyFont="1"/>
    <xf numFmtId="2" fontId="9" fillId="0" borderId="0" xfId="0" applyNumberFormat="1" applyFont="1"/>
    <xf numFmtId="10" fontId="14" fillId="0" borderId="0" xfId="0" applyNumberFormat="1" applyFont="1"/>
    <xf numFmtId="0" fontId="1" fillId="7" borderId="0" xfId="0" applyFont="1" applyFill="1" applyAlignment="1">
      <alignment horizontal="left"/>
    </xf>
    <xf numFmtId="0" fontId="1" fillId="7" borderId="0" xfId="0" applyFont="1" applyFill="1" applyAlignment="1">
      <alignment horizontal="right"/>
    </xf>
    <xf numFmtId="10" fontId="0" fillId="0" borderId="0" xfId="0" applyNumberFormat="1" applyAlignment="1">
      <alignment horizontal="right" vertical="center"/>
    </xf>
    <xf numFmtId="10" fontId="1" fillId="8" borderId="0" xfId="0" applyNumberFormat="1" applyFont="1" applyFill="1"/>
    <xf numFmtId="17" fontId="1" fillId="0" borderId="0" xfId="0" applyNumberFormat="1" applyFont="1" applyAlignment="1">
      <alignment horizontal="right"/>
    </xf>
    <xf numFmtId="3" fontId="0" fillId="0" borderId="0" xfId="0" applyNumberFormat="1" applyAlignment="1">
      <alignment horizontal="right"/>
    </xf>
    <xf numFmtId="172" fontId="0" fillId="0" borderId="0" xfId="0" applyNumberFormat="1" applyAlignment="1">
      <alignment horizontal="right"/>
    </xf>
    <xf numFmtId="172" fontId="0" fillId="0" borderId="4" xfId="0" applyNumberFormat="1" applyBorder="1" applyAlignment="1">
      <alignment horizontal="right"/>
    </xf>
    <xf numFmtId="0" fontId="1" fillId="0" borderId="8" xfId="0" applyFont="1" applyBorder="1" applyAlignment="1">
      <alignment horizontal="left"/>
    </xf>
    <xf numFmtId="172" fontId="1" fillId="0" borderId="8" xfId="0" applyNumberFormat="1" applyFont="1" applyBorder="1" applyAlignment="1">
      <alignment horizontal="right"/>
    </xf>
    <xf numFmtId="172" fontId="0" fillId="0" borderId="9" xfId="0" applyNumberFormat="1" applyBorder="1" applyAlignment="1">
      <alignment horizontal="right"/>
    </xf>
    <xf numFmtId="172" fontId="0" fillId="0" borderId="10" xfId="0" applyNumberFormat="1" applyBorder="1" applyAlignment="1">
      <alignment horizontal="right"/>
    </xf>
    <xf numFmtId="172" fontId="0" fillId="0" borderId="0" xfId="0" applyNumberFormat="1" applyBorder="1" applyAlignment="1">
      <alignment horizontal="right"/>
    </xf>
    <xf numFmtId="0" fontId="0" fillId="0" borderId="0" xfId="0" applyAlignment="1">
      <alignment wrapText="1"/>
    </xf>
    <xf numFmtId="0" fontId="0" fillId="0" borderId="4" xfId="0" applyBorder="1"/>
    <xf numFmtId="172" fontId="0" fillId="0" borderId="4" xfId="0" applyNumberFormat="1" applyBorder="1"/>
    <xf numFmtId="172" fontId="0" fillId="0" borderId="0" xfId="0" applyNumberFormat="1"/>
    <xf numFmtId="0" fontId="1" fillId="8" borderId="0" xfId="0" applyFont="1" applyFill="1"/>
    <xf numFmtId="0" fontId="0" fillId="9" borderId="0" xfId="0" applyFill="1"/>
    <xf numFmtId="10" fontId="0" fillId="9" borderId="0" xfId="0" applyNumberFormat="1" applyFill="1"/>
    <xf numFmtId="10" fontId="14" fillId="9" borderId="0" xfId="0" applyNumberFormat="1" applyFont="1" applyFill="1"/>
    <xf numFmtId="0" fontId="0" fillId="0" borderId="0" xfId="0" applyFill="1"/>
    <xf numFmtId="175" fontId="0" fillId="0" borderId="0" xfId="0" applyNumberFormat="1"/>
    <xf numFmtId="172" fontId="0" fillId="0" borderId="0" xfId="0" applyNumberFormat="1" applyFont="1" applyBorder="1"/>
    <xf numFmtId="176" fontId="14" fillId="0" borderId="0" xfId="0" applyNumberFormat="1" applyFont="1" applyFill="1"/>
    <xf numFmtId="10" fontId="1" fillId="9" borderId="0" xfId="6" applyNumberFormat="1" applyFont="1" applyFill="1"/>
    <xf numFmtId="177" fontId="0" fillId="0" borderId="0" xfId="0" applyNumberFormat="1"/>
    <xf numFmtId="172" fontId="2" fillId="0" borderId="0" xfId="0" applyNumberFormat="1" applyFont="1" applyAlignment="1">
      <alignment horizontal="left"/>
    </xf>
    <xf numFmtId="10" fontId="1" fillId="0" borderId="0" xfId="0" applyNumberFormat="1" applyFont="1" applyAlignment="1">
      <alignment horizontal="left"/>
    </xf>
    <xf numFmtId="0" fontId="18" fillId="0" borderId="0" xfId="0" applyFont="1"/>
    <xf numFmtId="0" fontId="11" fillId="0" borderId="0" xfId="0" applyFont="1"/>
    <xf numFmtId="0" fontId="1" fillId="6" borderId="0" xfId="0" applyFont="1" applyFill="1" applyAlignment="1">
      <alignment horizontal="right" wrapText="1"/>
    </xf>
    <xf numFmtId="0" fontId="0" fillId="9" borderId="4" xfId="0" applyFill="1" applyBorder="1"/>
    <xf numFmtId="172" fontId="0" fillId="9" borderId="4" xfId="0" applyNumberFormat="1" applyFill="1" applyBorder="1"/>
    <xf numFmtId="178" fontId="0" fillId="9" borderId="4" xfId="0" applyNumberFormat="1" applyFill="1" applyBorder="1"/>
    <xf numFmtId="178" fontId="0" fillId="0" borderId="4" xfId="0" applyNumberFormat="1" applyBorder="1"/>
    <xf numFmtId="0" fontId="0" fillId="9" borderId="11" xfId="0" applyFill="1" applyBorder="1"/>
    <xf numFmtId="178" fontId="0" fillId="9" borderId="11" xfId="0" applyNumberFormat="1" applyFill="1" applyBorder="1"/>
    <xf numFmtId="178" fontId="0" fillId="9" borderId="0" xfId="0" applyNumberFormat="1" applyFill="1"/>
    <xf numFmtId="0" fontId="1" fillId="9" borderId="0" xfId="0" applyFont="1" applyFill="1"/>
    <xf numFmtId="178" fontId="1" fillId="9" borderId="0" xfId="0" applyNumberFormat="1" applyFont="1" applyFill="1"/>
    <xf numFmtId="0" fontId="0" fillId="9" borderId="12" xfId="0" applyFill="1" applyBorder="1"/>
    <xf numFmtId="178" fontId="0" fillId="9" borderId="12" xfId="0" applyNumberFormat="1" applyFill="1" applyBorder="1"/>
    <xf numFmtId="0" fontId="1" fillId="9" borderId="8" xfId="0" applyFont="1" applyFill="1" applyBorder="1"/>
    <xf numFmtId="172" fontId="1" fillId="9" borderId="8" xfId="0" applyNumberFormat="1" applyFont="1" applyFill="1" applyBorder="1" applyAlignment="1">
      <alignment horizontal="right"/>
    </xf>
    <xf numFmtId="2" fontId="0" fillId="0" borderId="0" xfId="0" applyNumberFormat="1" applyAlignment="1">
      <alignment horizontal="right"/>
    </xf>
    <xf numFmtId="171" fontId="0" fillId="0" borderId="4" xfId="0" applyNumberFormat="1" applyBorder="1" applyAlignment="1"/>
    <xf numFmtId="176" fontId="0" fillId="0" borderId="0" xfId="6" applyNumberFormat="1" applyFont="1" applyBorder="1"/>
    <xf numFmtId="0" fontId="19" fillId="0" borderId="0" xfId="0" applyFont="1" applyAlignment="1">
      <alignment horizontal="left"/>
    </xf>
    <xf numFmtId="0" fontId="0" fillId="0" borderId="13" xfId="0" applyBorder="1"/>
    <xf numFmtId="17" fontId="1" fillId="0" borderId="0" xfId="0" applyNumberFormat="1" applyFont="1"/>
    <xf numFmtId="0" fontId="1" fillId="11" borderId="0" xfId="0" applyFont="1" applyFill="1"/>
    <xf numFmtId="10" fontId="1" fillId="11" borderId="0" xfId="6" applyNumberFormat="1" applyFont="1" applyFill="1"/>
    <xf numFmtId="171" fontId="0" fillId="0" borderId="0" xfId="0" applyNumberFormat="1"/>
    <xf numFmtId="178" fontId="1" fillId="11" borderId="0" xfId="6" applyNumberFormat="1" applyFont="1" applyFill="1"/>
    <xf numFmtId="0" fontId="21" fillId="0" borderId="0" xfId="0" applyFont="1" applyAlignment="1">
      <alignment horizontal="left"/>
    </xf>
    <xf numFmtId="0" fontId="0" fillId="0" borderId="0" xfId="0" applyFont="1" applyAlignment="1">
      <alignment vertical="center" wrapText="1"/>
    </xf>
    <xf numFmtId="0" fontId="21" fillId="0" borderId="0" xfId="0" applyFont="1"/>
    <xf numFmtId="0" fontId="0" fillId="10" borderId="0" xfId="0" applyFill="1"/>
    <xf numFmtId="2" fontId="1" fillId="11" borderId="0" xfId="0" applyNumberFormat="1" applyFont="1" applyFill="1"/>
    <xf numFmtId="0" fontId="23" fillId="0" borderId="0" xfId="0" applyFont="1" applyFill="1"/>
    <xf numFmtId="0" fontId="5" fillId="10" borderId="0" xfId="0" applyFont="1" applyFill="1"/>
    <xf numFmtId="0" fontId="2" fillId="10" borderId="0" xfId="0" applyFont="1" applyFill="1"/>
    <xf numFmtId="17" fontId="2" fillId="10" borderId="0" xfId="0" applyNumberFormat="1" applyFont="1" applyFill="1"/>
    <xf numFmtId="0" fontId="0" fillId="11" borderId="0" xfId="0" applyFill="1"/>
    <xf numFmtId="167" fontId="1" fillId="0" borderId="15" xfId="0" applyNumberFormat="1" applyFont="1" applyBorder="1"/>
    <xf numFmtId="10" fontId="10" fillId="0" borderId="16" xfId="6" applyNumberFormat="1" applyFont="1" applyBorder="1" applyAlignment="1">
      <alignment horizontal="right"/>
    </xf>
    <xf numFmtId="10" fontId="10" fillId="0" borderId="16" xfId="6" applyNumberFormat="1" applyFont="1" applyBorder="1"/>
    <xf numFmtId="167" fontId="0" fillId="0" borderId="15" xfId="0" applyNumberFormat="1" applyBorder="1"/>
    <xf numFmtId="10" fontId="10" fillId="0" borderId="0" xfId="6" applyNumberFormat="1" applyFont="1" applyBorder="1"/>
    <xf numFmtId="167" fontId="0" fillId="0" borderId="0" xfId="0" applyNumberFormat="1" applyBorder="1"/>
    <xf numFmtId="10" fontId="10" fillId="0" borderId="14" xfId="6" applyNumberFormat="1" applyFont="1" applyBorder="1"/>
    <xf numFmtId="165" fontId="0" fillId="0" borderId="14" xfId="1" applyFont="1" applyBorder="1"/>
    <xf numFmtId="0" fontId="0" fillId="0" borderId="14" xfId="0" applyBorder="1"/>
    <xf numFmtId="167" fontId="0" fillId="0" borderId="2" xfId="0" applyNumberFormat="1" applyBorder="1"/>
    <xf numFmtId="167" fontId="0" fillId="0" borderId="14" xfId="0" applyNumberFormat="1" applyBorder="1"/>
    <xf numFmtId="10" fontId="0" fillId="0" borderId="14" xfId="6" applyNumberFormat="1" applyFont="1" applyBorder="1"/>
    <xf numFmtId="10" fontId="1" fillId="0" borderId="5" xfId="6" applyNumberFormat="1" applyFont="1" applyBorder="1"/>
    <xf numFmtId="10" fontId="1" fillId="0" borderId="14" xfId="6" applyNumberFormat="1" applyFont="1" applyBorder="1"/>
    <xf numFmtId="10" fontId="0" fillId="0" borderId="14" xfId="0" applyNumberFormat="1" applyBorder="1"/>
    <xf numFmtId="168" fontId="0" fillId="0" borderId="14" xfId="6" applyNumberFormat="1" applyFont="1" applyBorder="1"/>
    <xf numFmtId="1" fontId="0" fillId="0" borderId="14" xfId="0" applyNumberFormat="1" applyBorder="1"/>
    <xf numFmtId="0" fontId="0" fillId="0" borderId="18" xfId="0" applyBorder="1"/>
    <xf numFmtId="10" fontId="0" fillId="0" borderId="18" xfId="6" applyNumberFormat="1" applyFont="1" applyBorder="1"/>
    <xf numFmtId="0" fontId="0" fillId="0" borderId="19" xfId="0" applyBorder="1"/>
    <xf numFmtId="10" fontId="0" fillId="0" borderId="18" xfId="0" applyNumberFormat="1" applyBorder="1"/>
    <xf numFmtId="0" fontId="0" fillId="0" borderId="20" xfId="0" applyBorder="1"/>
    <xf numFmtId="10" fontId="0" fillId="0" borderId="20" xfId="6" applyNumberFormat="1" applyFont="1" applyBorder="1"/>
    <xf numFmtId="0" fontId="0" fillId="0" borderId="21" xfId="0" applyBorder="1"/>
    <xf numFmtId="10" fontId="0" fillId="0" borderId="20" xfId="0" applyNumberFormat="1" applyBorder="1"/>
    <xf numFmtId="168" fontId="0" fillId="0" borderId="20" xfId="6" applyNumberFormat="1" applyFont="1" applyBorder="1"/>
    <xf numFmtId="168" fontId="0" fillId="0" borderId="18" xfId="6" applyNumberFormat="1" applyFont="1" applyBorder="1"/>
    <xf numFmtId="1" fontId="0" fillId="0" borderId="18" xfId="0" applyNumberFormat="1" applyBorder="1"/>
    <xf numFmtId="1" fontId="0" fillId="0" borderId="20" xfId="0" applyNumberFormat="1" applyBorder="1"/>
    <xf numFmtId="17" fontId="2" fillId="10" borderId="0" xfId="0" applyNumberFormat="1" applyFont="1" applyFill="1" applyAlignment="1">
      <alignment horizontal="center"/>
    </xf>
    <xf numFmtId="17" fontId="2" fillId="10" borderId="0" xfId="0" applyNumberFormat="1" applyFont="1" applyFill="1" applyAlignment="1">
      <alignment horizontal="right"/>
    </xf>
    <xf numFmtId="173" fontId="2" fillId="10" borderId="0" xfId="0" applyNumberFormat="1" applyFont="1" applyFill="1"/>
    <xf numFmtId="174" fontId="2" fillId="10" borderId="0" xfId="0" applyNumberFormat="1" applyFont="1" applyFill="1"/>
    <xf numFmtId="172" fontId="0" fillId="0" borderId="14" xfId="0" applyNumberFormat="1" applyFill="1" applyBorder="1"/>
    <xf numFmtId="172" fontId="0" fillId="0" borderId="14" xfId="0" applyNumberFormat="1" applyBorder="1"/>
    <xf numFmtId="10" fontId="14" fillId="0" borderId="14" xfId="0" applyNumberFormat="1" applyFont="1" applyFill="1" applyBorder="1"/>
    <xf numFmtId="10" fontId="0" fillId="0" borderId="14" xfId="0" applyNumberFormat="1" applyFill="1" applyBorder="1"/>
    <xf numFmtId="0" fontId="0" fillId="0" borderId="14" xfId="0" applyFill="1" applyBorder="1"/>
    <xf numFmtId="0" fontId="14" fillId="0" borderId="14" xfId="0" applyFont="1" applyBorder="1"/>
    <xf numFmtId="10" fontId="1" fillId="0" borderId="14" xfId="0" applyNumberFormat="1" applyFont="1" applyBorder="1" applyAlignment="1">
      <alignment horizontal="right"/>
    </xf>
    <xf numFmtId="171" fontId="0" fillId="0" borderId="14" xfId="0" applyNumberFormat="1" applyBorder="1" applyAlignment="1">
      <alignment horizontal="right"/>
    </xf>
    <xf numFmtId="171" fontId="0" fillId="9" borderId="14" xfId="0" applyNumberFormat="1" applyFill="1" applyBorder="1" applyAlignment="1">
      <alignment horizontal="right"/>
    </xf>
    <xf numFmtId="0" fontId="1" fillId="0" borderId="22" xfId="0" applyFont="1" applyBorder="1"/>
    <xf numFmtId="0" fontId="1" fillId="0" borderId="22" xfId="0" applyFont="1" applyFill="1" applyBorder="1"/>
    <xf numFmtId="172" fontId="1" fillId="0" borderId="22" xfId="0" applyNumberFormat="1" applyFont="1" applyBorder="1"/>
    <xf numFmtId="2" fontId="0" fillId="0" borderId="0" xfId="0" applyNumberFormat="1" applyBorder="1"/>
    <xf numFmtId="0" fontId="11" fillId="11" borderId="0" xfId="0" applyFont="1" applyFill="1"/>
    <xf numFmtId="0" fontId="1" fillId="0" borderId="23" xfId="0" applyFont="1" applyBorder="1"/>
    <xf numFmtId="0" fontId="0" fillId="0" borderId="23" xfId="0" applyBorder="1"/>
    <xf numFmtId="172" fontId="1" fillId="0" borderId="23" xfId="0" applyNumberFormat="1" applyFont="1" applyBorder="1"/>
    <xf numFmtId="172" fontId="0" fillId="0" borderId="0" xfId="0" applyNumberFormat="1" applyBorder="1"/>
    <xf numFmtId="0" fontId="0" fillId="0" borderId="23" xfId="0" applyFont="1" applyFill="1" applyBorder="1"/>
    <xf numFmtId="0" fontId="0" fillId="0" borderId="23" xfId="0" applyFont="1" applyBorder="1"/>
    <xf numFmtId="0" fontId="0" fillId="0" borderId="22" xfId="0" applyBorder="1"/>
    <xf numFmtId="10" fontId="1" fillId="0" borderId="22" xfId="6" applyNumberFormat="1" applyFont="1" applyBorder="1"/>
    <xf numFmtId="0" fontId="0" fillId="0" borderId="15" xfId="0" applyBorder="1"/>
    <xf numFmtId="3" fontId="0" fillId="0" borderId="15" xfId="0" applyNumberFormat="1" applyBorder="1"/>
    <xf numFmtId="171" fontId="1" fillId="0" borderId="22" xfId="0" applyNumberFormat="1" applyFont="1" applyBorder="1"/>
    <xf numFmtId="0" fontId="2" fillId="10" borderId="0" xfId="0" applyFont="1" applyFill="1" applyAlignment="1">
      <alignment horizontal="left"/>
    </xf>
    <xf numFmtId="0" fontId="2" fillId="10" borderId="0" xfId="0" applyFont="1" applyFill="1" applyAlignment="1">
      <alignment horizontal="right"/>
    </xf>
    <xf numFmtId="1" fontId="0" fillId="0" borderId="14" xfId="0" applyNumberFormat="1" applyBorder="1" applyAlignment="1">
      <alignment horizontal="left"/>
    </xf>
    <xf numFmtId="169" fontId="0" fillId="0" borderId="14" xfId="0" applyNumberFormat="1" applyBorder="1" applyAlignment="1">
      <alignment horizontal="right"/>
    </xf>
    <xf numFmtId="167" fontId="0" fillId="0" borderId="14" xfId="0" applyNumberFormat="1" applyBorder="1" applyAlignment="1">
      <alignment horizontal="right"/>
    </xf>
    <xf numFmtId="10" fontId="0" fillId="0" borderId="14" xfId="6" applyNumberFormat="1" applyFont="1" applyBorder="1" applyAlignment="1">
      <alignment horizontal="right"/>
    </xf>
    <xf numFmtId="1" fontId="0" fillId="11" borderId="14" xfId="0" applyNumberFormat="1" applyFill="1" applyBorder="1" applyAlignment="1">
      <alignment horizontal="left"/>
    </xf>
    <xf numFmtId="170" fontId="0" fillId="11" borderId="14" xfId="0" applyNumberFormat="1" applyFill="1" applyBorder="1" applyAlignment="1">
      <alignment horizontal="right"/>
    </xf>
    <xf numFmtId="167" fontId="0" fillId="11" borderId="14" xfId="0" applyNumberFormat="1" applyFill="1" applyBorder="1" applyAlignment="1">
      <alignment horizontal="right"/>
    </xf>
    <xf numFmtId="10" fontId="0" fillId="11" borderId="14" xfId="6" applyNumberFormat="1" applyFont="1" applyFill="1" applyBorder="1" applyAlignment="1">
      <alignment horizontal="right"/>
    </xf>
    <xf numFmtId="0" fontId="1" fillId="11" borderId="0" xfId="0" applyFont="1" applyFill="1" applyAlignment="1">
      <alignment horizontal="left"/>
    </xf>
    <xf numFmtId="0" fontId="1" fillId="11" borderId="0" xfId="0" applyFont="1" applyFill="1" applyAlignment="1">
      <alignment horizontal="right"/>
    </xf>
    <xf numFmtId="0" fontId="0" fillId="0" borderId="14" xfId="0" applyFont="1" applyBorder="1"/>
    <xf numFmtId="176" fontId="0" fillId="0" borderId="14" xfId="6" applyNumberFormat="1" applyFont="1" applyBorder="1"/>
    <xf numFmtId="179" fontId="0" fillId="0" borderId="14" xfId="0" applyNumberFormat="1" applyBorder="1" applyAlignment="1">
      <alignment horizontal="left"/>
    </xf>
    <xf numFmtId="179" fontId="0" fillId="0" borderId="14" xfId="0" applyNumberFormat="1" applyBorder="1"/>
    <xf numFmtId="176" fontId="0" fillId="0" borderId="14" xfId="0" applyNumberFormat="1" applyBorder="1"/>
    <xf numFmtId="179" fontId="0" fillId="0" borderId="16" xfId="0" applyNumberFormat="1" applyBorder="1" applyAlignment="1">
      <alignment horizontal="left"/>
    </xf>
    <xf numFmtId="179" fontId="0" fillId="0" borderId="16" xfId="0" applyNumberFormat="1" applyBorder="1"/>
    <xf numFmtId="10" fontId="0" fillId="0" borderId="16" xfId="6" applyNumberFormat="1" applyFont="1" applyBorder="1"/>
    <xf numFmtId="176" fontId="0" fillId="0" borderId="16" xfId="6" applyNumberFormat="1" applyFont="1" applyBorder="1"/>
    <xf numFmtId="176" fontId="0" fillId="0" borderId="16" xfId="0" applyNumberFormat="1" applyBorder="1"/>
    <xf numFmtId="0" fontId="1" fillId="0" borderId="17" xfId="0" applyFont="1" applyBorder="1" applyAlignment="1">
      <alignment horizontal="left"/>
    </xf>
    <xf numFmtId="0" fontId="1" fillId="0" borderId="17" xfId="0" applyFont="1" applyBorder="1" applyAlignment="1">
      <alignment horizontal="right"/>
    </xf>
    <xf numFmtId="0" fontId="0" fillId="0" borderId="16" xfId="0" applyFont="1" applyBorder="1"/>
    <xf numFmtId="0" fontId="0" fillId="0" borderId="16" xfId="0" applyBorder="1"/>
    <xf numFmtId="0" fontId="1" fillId="0" borderId="24" xfId="0" applyFont="1" applyBorder="1"/>
    <xf numFmtId="0" fontId="1" fillId="0" borderId="24" xfId="0" applyFont="1" applyBorder="1" applyAlignment="1">
      <alignment horizontal="left"/>
    </xf>
    <xf numFmtId="0" fontId="1" fillId="0" borderId="24" xfId="0" applyFont="1" applyBorder="1" applyAlignment="1">
      <alignment horizontal="right"/>
    </xf>
    <xf numFmtId="165" fontId="4" fillId="0" borderId="0" xfId="2" applyNumberFormat="1" applyBorder="1" applyAlignment="1" applyProtection="1">
      <alignment horizontal="center"/>
    </xf>
    <xf numFmtId="165" fontId="2" fillId="4" borderId="0" xfId="5" applyNumberFormat="1" applyFont="1" applyBorder="1" applyAlignment="1">
      <alignment horizontal="center"/>
    </xf>
    <xf numFmtId="0" fontId="20" fillId="10" borderId="0" xfId="0" applyFont="1" applyFill="1" applyAlignment="1">
      <alignment horizontal="center"/>
    </xf>
    <xf numFmtId="0" fontId="2" fillId="10" borderId="0" xfId="0" applyFont="1" applyFill="1" applyAlignment="1">
      <alignment horizontal="center"/>
    </xf>
    <xf numFmtId="0" fontId="1" fillId="0" borderId="0" xfId="0" applyFont="1" applyFill="1" applyAlignment="1">
      <alignment horizontal="center"/>
    </xf>
    <xf numFmtId="0" fontId="1" fillId="6" borderId="6" xfId="0" applyFont="1" applyFill="1" applyBorder="1" applyAlignment="1">
      <alignment horizontal="center"/>
    </xf>
    <xf numFmtId="0" fontId="1" fillId="6" borderId="0" xfId="0" applyFont="1" applyFill="1" applyAlignment="1">
      <alignment horizontal="center"/>
    </xf>
    <xf numFmtId="0" fontId="1" fillId="11" borderId="0" xfId="0" applyFont="1" applyFill="1" applyAlignment="1">
      <alignment horizontal="center"/>
    </xf>
    <xf numFmtId="0" fontId="0" fillId="0" borderId="0" xfId="0" applyFont="1" applyAlignment="1">
      <alignment horizontal="left" vertical="center" wrapText="1"/>
    </xf>
    <xf numFmtId="0" fontId="22" fillId="0" borderId="0" xfId="0" applyFont="1" applyAlignment="1">
      <alignment horizontal="center"/>
    </xf>
    <xf numFmtId="0" fontId="1" fillId="7" borderId="0" xfId="0" applyFont="1" applyFill="1" applyAlignment="1">
      <alignment horizontal="center"/>
    </xf>
  </cellXfs>
  <cellStyles count="7">
    <cellStyle name="60% - Accent1" xfId="3" builtinId="32"/>
    <cellStyle name="60% - Accent3" xfId="4" builtinId="40"/>
    <cellStyle name="Accent6" xfId="5" builtinId="49"/>
    <cellStyle name="Comma" xfId="1" builtinId="3"/>
    <cellStyle name="Hyperlink" xfId="2" builtinId="8"/>
    <cellStyle name="Normal" xfId="0" builtinId="0"/>
    <cellStyle name="Percent" xfId="6" builtinId="5"/>
  </cellStyles>
  <dxfs count="31">
    <dxf>
      <font>
        <b/>
        <i val="0"/>
        <color theme="0"/>
      </font>
      <fill>
        <patternFill>
          <bgColor theme="5"/>
        </patternFill>
      </fill>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border diagonalUp="0" diagonalDown="0" outline="0">
        <left style="thin">
          <color theme="4"/>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style="thin">
          <color theme="4"/>
        </right>
        <top/>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dxf>
  </dxfs>
  <tableStyles count="0" defaultTableStyle="TableStyleMedium9" defaultPivotStyle="PivotStyleLight16"/>
  <colors>
    <mruColors>
      <color rgb="FFB7D9F7"/>
      <color rgb="FF1467B5"/>
      <color rgb="FF74B5F0"/>
      <color rgb="FF3B96E9"/>
      <color rgb="FF78B7F0"/>
      <color rgb="FFACD3F6"/>
      <color rgb="FFFFD85B"/>
      <color rgb="FF0000FF"/>
      <color rgb="FFFFF3CD"/>
      <color rgb="FF0275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FFD85B"/>
                </a:solidFill>
                <a:uFillTx/>
                <a:latin typeface="+mn-lt"/>
                <a:ea typeface="+mn-ea"/>
                <a:cs typeface="+mn-cs"/>
              </a:defRPr>
            </a:pPr>
            <a:r>
              <a:rPr lang="en-IN" b="1" u="none" baseline="0">
                <a:solidFill>
                  <a:srgbClr val="FFD85B"/>
                </a:solidFill>
                <a:uFillTx/>
              </a:rPr>
              <a:t>Football Field Analysis - Valuation Summary(RS)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FFD85B"/>
              </a:solidFill>
              <a:uFillTx/>
              <a:latin typeface="+mn-lt"/>
              <a:ea typeface="+mn-ea"/>
              <a:cs typeface="+mn-cs"/>
            </a:defRPr>
          </a:pPr>
          <a:endParaRPr lang="en-US"/>
        </a:p>
      </c:txPr>
    </c:title>
    <c:autoTitleDeleted val="0"/>
    <c:plotArea>
      <c:layout>
        <c:manualLayout>
          <c:layoutTarget val="inner"/>
          <c:xMode val="edge"/>
          <c:yMode val="edge"/>
          <c:x val="0.11712270341207349"/>
          <c:y val="0.17171296296296296"/>
          <c:w val="0.85232174103237091"/>
          <c:h val="0.7410750955353379"/>
        </c:manualLayout>
      </c:layout>
      <c:stockChart>
        <c:ser>
          <c:idx val="0"/>
          <c:order val="0"/>
          <c:spPr>
            <a:ln w="38100" cap="rnd">
              <a:noFill/>
              <a:round/>
            </a:ln>
            <a:effectLst/>
          </c:spPr>
          <c:marker>
            <c:symbol val="none"/>
          </c:marker>
          <c:cat>
            <c:strRef>
              <c:f>'Football Field'!$J$9:$J$13</c:f>
              <c:strCache>
                <c:ptCount val="5"/>
                <c:pt idx="0">
                  <c:v>Comps </c:v>
                </c:pt>
                <c:pt idx="1">
                  <c:v>DCF Bear</c:v>
                </c:pt>
                <c:pt idx="2">
                  <c:v>DCF Base</c:v>
                </c:pt>
                <c:pt idx="3">
                  <c:v>DCF Bull </c:v>
                </c:pt>
                <c:pt idx="4">
                  <c:v>52W H/L</c:v>
                </c:pt>
              </c:strCache>
            </c:strRef>
          </c:cat>
          <c:val>
            <c:numRef>
              <c:f>'Football Field'!$L$9:$L$13</c:f>
              <c:numCache>
                <c:formatCode>#,##0.0</c:formatCode>
                <c:ptCount val="5"/>
                <c:pt idx="0">
                  <c:v>2944.4646041053584</c:v>
                </c:pt>
                <c:pt idx="1">
                  <c:v>102.73369999848666</c:v>
                </c:pt>
                <c:pt idx="2">
                  <c:v>144.57021480003633</c:v>
                </c:pt>
                <c:pt idx="3">
                  <c:v>225.25492191731072</c:v>
                </c:pt>
                <c:pt idx="4">
                  <c:v>509.1</c:v>
                </c:pt>
              </c:numCache>
            </c:numRef>
          </c:val>
          <c:smooth val="0"/>
          <c:extLst>
            <c:ext xmlns:c16="http://schemas.microsoft.com/office/drawing/2014/chart" uri="{C3380CC4-5D6E-409C-BE32-E72D297353CC}">
              <c16:uniqueId val="{00000000-9C4E-4A5E-BFA8-472A00D30413}"/>
            </c:ext>
          </c:extLst>
        </c:ser>
        <c:ser>
          <c:idx val="1"/>
          <c:order val="1"/>
          <c:spPr>
            <a:ln w="38100" cap="rnd">
              <a:noFill/>
              <a:round/>
            </a:ln>
            <a:effectLst/>
          </c:spPr>
          <c:marker>
            <c:symbol val="none"/>
          </c:marker>
          <c:dLbls>
            <c:numFmt formatCode="[$₹-439]#,##0.0" sourceLinked="0"/>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Field'!$J$9:$J$13</c:f>
              <c:strCache>
                <c:ptCount val="5"/>
                <c:pt idx="0">
                  <c:v>Comps </c:v>
                </c:pt>
                <c:pt idx="1">
                  <c:v>DCF Bear</c:v>
                </c:pt>
                <c:pt idx="2">
                  <c:v>DCF Base</c:v>
                </c:pt>
                <c:pt idx="3">
                  <c:v>DCF Bull </c:v>
                </c:pt>
                <c:pt idx="4">
                  <c:v>52W H/L</c:v>
                </c:pt>
              </c:strCache>
            </c:strRef>
          </c:cat>
          <c:val>
            <c:numRef>
              <c:f>'Football Field'!$M$9:$M$13</c:f>
              <c:numCache>
                <c:formatCode>#,##0.0</c:formatCode>
                <c:ptCount val="5"/>
                <c:pt idx="0">
                  <c:v>2944.4646041053584</c:v>
                </c:pt>
                <c:pt idx="1">
                  <c:v>102.73369999848666</c:v>
                </c:pt>
                <c:pt idx="2">
                  <c:v>144.57021480003633</c:v>
                </c:pt>
                <c:pt idx="3">
                  <c:v>225.25492191731072</c:v>
                </c:pt>
                <c:pt idx="4">
                  <c:v>509.1</c:v>
                </c:pt>
              </c:numCache>
            </c:numRef>
          </c:val>
          <c:smooth val="0"/>
          <c:extLst>
            <c:ext xmlns:c16="http://schemas.microsoft.com/office/drawing/2014/chart" uri="{C3380CC4-5D6E-409C-BE32-E72D297353CC}">
              <c16:uniqueId val="{00000001-9C4E-4A5E-BFA8-472A00D30413}"/>
            </c:ext>
          </c:extLst>
        </c:ser>
        <c:ser>
          <c:idx val="2"/>
          <c:order val="2"/>
          <c:spPr>
            <a:ln w="38100" cap="rnd">
              <a:noFill/>
              <a:round/>
            </a:ln>
            <a:effectLst/>
          </c:spPr>
          <c:marker>
            <c:symbol val="none"/>
          </c:marker>
          <c:cat>
            <c:strRef>
              <c:f>'Football Field'!$J$9:$J$13</c:f>
              <c:strCache>
                <c:ptCount val="5"/>
                <c:pt idx="0">
                  <c:v>Comps </c:v>
                </c:pt>
                <c:pt idx="1">
                  <c:v>DCF Bear</c:v>
                </c:pt>
                <c:pt idx="2">
                  <c:v>DCF Base</c:v>
                </c:pt>
                <c:pt idx="3">
                  <c:v>DCF Bull </c:v>
                </c:pt>
                <c:pt idx="4">
                  <c:v>52W H/L</c:v>
                </c:pt>
              </c:strCache>
            </c:strRef>
          </c:cat>
          <c:val>
            <c:numRef>
              <c:f>'Football Field'!$N$9:$N$13</c:f>
              <c:numCache>
                <c:formatCode>#,##0.0</c:formatCode>
                <c:ptCount val="5"/>
                <c:pt idx="0">
                  <c:v>3530.3443109075129</c:v>
                </c:pt>
                <c:pt idx="1">
                  <c:v>225.25492191731064</c:v>
                </c:pt>
                <c:pt idx="2">
                  <c:v>328.1727483291229</c:v>
                </c:pt>
                <c:pt idx="3">
                  <c:v>592.81858767378253</c:v>
                </c:pt>
                <c:pt idx="4">
                  <c:v>1065.5999999999999</c:v>
                </c:pt>
              </c:numCache>
            </c:numRef>
          </c:val>
          <c:smooth val="0"/>
          <c:extLst>
            <c:ext xmlns:c16="http://schemas.microsoft.com/office/drawing/2014/chart" uri="{C3380CC4-5D6E-409C-BE32-E72D297353CC}">
              <c16:uniqueId val="{00000002-9C4E-4A5E-BFA8-472A00D30413}"/>
            </c:ext>
          </c:extLst>
        </c:ser>
        <c:ser>
          <c:idx val="3"/>
          <c:order val="3"/>
          <c:spPr>
            <a:ln w="38100" cap="rnd">
              <a:noFill/>
              <a:round/>
            </a:ln>
            <a:effectLst/>
          </c:spPr>
          <c:marker>
            <c:symbol val="none"/>
          </c:marker>
          <c:dLbls>
            <c:numFmt formatCode="[$₹-439]#,##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Field'!$J$9:$J$13</c:f>
              <c:strCache>
                <c:ptCount val="5"/>
                <c:pt idx="0">
                  <c:v>Comps </c:v>
                </c:pt>
                <c:pt idx="1">
                  <c:v>DCF Bear</c:v>
                </c:pt>
                <c:pt idx="2">
                  <c:v>DCF Base</c:v>
                </c:pt>
                <c:pt idx="3">
                  <c:v>DCF Bull </c:v>
                </c:pt>
                <c:pt idx="4">
                  <c:v>52W H/L</c:v>
                </c:pt>
              </c:strCache>
            </c:strRef>
          </c:cat>
          <c:val>
            <c:numRef>
              <c:f>'Football Field'!$O$9:$O$13</c:f>
              <c:numCache>
                <c:formatCode>#,##0.0</c:formatCode>
                <c:ptCount val="5"/>
                <c:pt idx="0">
                  <c:v>3517.8352692483236</c:v>
                </c:pt>
                <c:pt idx="1">
                  <c:v>225.25492191731064</c:v>
                </c:pt>
                <c:pt idx="2">
                  <c:v>328.1727483291229</c:v>
                </c:pt>
                <c:pt idx="3">
                  <c:v>592.81858767378253</c:v>
                </c:pt>
                <c:pt idx="4">
                  <c:v>1065.5999999999999</c:v>
                </c:pt>
              </c:numCache>
            </c:numRef>
          </c:val>
          <c:smooth val="0"/>
          <c:extLst>
            <c:ext xmlns:c16="http://schemas.microsoft.com/office/drawing/2014/chart" uri="{C3380CC4-5D6E-409C-BE32-E72D297353CC}">
              <c16:uniqueId val="{00000003-9C4E-4A5E-BFA8-472A00D30413}"/>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rgbClr val="FFD85B"/>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1122723967"/>
        <c:axId val="982870351"/>
      </c:stockChart>
      <c:catAx>
        <c:axId val="1122723967"/>
        <c:scaling>
          <c:orientation val="minMax"/>
        </c:scaling>
        <c:delete val="0"/>
        <c:axPos val="b"/>
        <c:numFmt formatCode="General" sourceLinked="1"/>
        <c:majorTickMark val="none"/>
        <c:minorTickMark val="none"/>
        <c:tickLblPos val="nextTo"/>
        <c:spPr>
          <a:noFill/>
          <a:ln w="9525" cap="flat" cmpd="sng" algn="ctr">
            <a:noFill/>
            <a:round/>
          </a:ln>
          <a:effectLst/>
        </c:spPr>
        <c:txPr>
          <a:bodyPr rot="0" spcFirstLastPara="1" vertOverflow="ellipsis"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982870351"/>
        <c:crosses val="autoZero"/>
        <c:auto val="1"/>
        <c:lblAlgn val="ctr"/>
        <c:lblOffset val="100"/>
        <c:noMultiLvlLbl val="0"/>
      </c:catAx>
      <c:valAx>
        <c:axId val="982870351"/>
        <c:scaling>
          <c:orientation val="minMax"/>
        </c:scaling>
        <c:delete val="0"/>
        <c:axPos val="l"/>
        <c:numFmt formatCode="#,##0.0" sourceLinked="0"/>
        <c:majorTickMark val="none"/>
        <c:minorTickMark val="none"/>
        <c:tickLblPos val="nextTo"/>
        <c:spPr>
          <a:noFill/>
          <a:ln>
            <a:noFill/>
          </a:ln>
          <a:effectLst/>
        </c:spPr>
        <c:txPr>
          <a:bodyPr rot="-60000000" spcFirstLastPara="1" vertOverflow="ellipsis" vert="horz" wrap="square" anchor="t"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72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78B7F0"/>
              </a:solidFill>
              <a:ln>
                <a:noFill/>
              </a:ln>
              <a:effectLst/>
            </c:spPr>
            <c:extLst>
              <c:ext xmlns:c16="http://schemas.microsoft.com/office/drawing/2014/chart" uri="{C3380CC4-5D6E-409C-BE32-E72D297353CC}">
                <c16:uniqueId val="{00000002-99A9-477F-AFC9-94E1C7C8D23E}"/>
              </c:ext>
            </c:extLst>
          </c:dPt>
          <c:dPt>
            <c:idx val="1"/>
            <c:invertIfNegative val="0"/>
            <c:bubble3D val="0"/>
            <c:spPr>
              <a:solidFill>
                <a:srgbClr val="ACD3F6"/>
              </a:solidFill>
              <a:ln>
                <a:noFill/>
              </a:ln>
              <a:effectLst/>
            </c:spPr>
            <c:extLst>
              <c:ext xmlns:c16="http://schemas.microsoft.com/office/drawing/2014/chart" uri="{C3380CC4-5D6E-409C-BE32-E72D297353CC}">
                <c16:uniqueId val="{00000003-99A9-477F-AFC9-94E1C7C8D23E}"/>
              </c:ext>
            </c:extLst>
          </c:dPt>
          <c:dPt>
            <c:idx val="2"/>
            <c:invertIfNegative val="0"/>
            <c:bubble3D val="0"/>
            <c:spPr>
              <a:solidFill>
                <a:srgbClr val="3B96E9"/>
              </a:solidFill>
              <a:ln>
                <a:noFill/>
              </a:ln>
              <a:effectLst/>
            </c:spPr>
            <c:extLst>
              <c:ext xmlns:c16="http://schemas.microsoft.com/office/drawing/2014/chart" uri="{C3380CC4-5D6E-409C-BE32-E72D297353CC}">
                <c16:uniqueId val="{00000001-99A9-477F-AFC9-94E1C7C8D23E}"/>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Analysis'!$F$62:$I$62</c:f>
              <c:numCache>
                <c:formatCode>mmm\-yy</c:formatCode>
                <c:ptCount val="4"/>
                <c:pt idx="0">
                  <c:v>43921</c:v>
                </c:pt>
                <c:pt idx="1">
                  <c:v>44286</c:v>
                </c:pt>
                <c:pt idx="2">
                  <c:v>44651</c:v>
                </c:pt>
                <c:pt idx="3">
                  <c:v>45016</c:v>
                </c:pt>
              </c:numCache>
            </c:numRef>
          </c:cat>
          <c:val>
            <c:numRef>
              <c:f>'Dupont Analysis'!$F$64:$I$64</c:f>
              <c:numCache>
                <c:formatCode>#,##0.0</c:formatCode>
                <c:ptCount val="4"/>
                <c:pt idx="0">
                  <c:v>261067.97</c:v>
                </c:pt>
                <c:pt idx="1">
                  <c:v>249794.75</c:v>
                </c:pt>
                <c:pt idx="2">
                  <c:v>278453.62</c:v>
                </c:pt>
                <c:pt idx="3">
                  <c:v>345966.97</c:v>
                </c:pt>
              </c:numCache>
            </c:numRef>
          </c:val>
          <c:extLst>
            <c:ext xmlns:c16="http://schemas.microsoft.com/office/drawing/2014/chart" uri="{C3380CC4-5D6E-409C-BE32-E72D297353CC}">
              <c16:uniqueId val="{00000000-BD7D-413E-94A9-7FF3EFDD9F4C}"/>
            </c:ext>
          </c:extLst>
        </c:ser>
        <c:dLbls>
          <c:showLegendKey val="0"/>
          <c:showVal val="0"/>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78B7F0"/>
              </a:solidFill>
              <a:ln>
                <a:noFill/>
              </a:ln>
              <a:effectLst/>
            </c:spPr>
            <c:extLst>
              <c:ext xmlns:c16="http://schemas.microsoft.com/office/drawing/2014/chart" uri="{C3380CC4-5D6E-409C-BE32-E72D297353CC}">
                <c16:uniqueId val="{00000001-FA97-40DE-BB1E-441147A0882D}"/>
              </c:ext>
            </c:extLst>
          </c:dPt>
          <c:dPt>
            <c:idx val="1"/>
            <c:invertIfNegative val="0"/>
            <c:bubble3D val="0"/>
            <c:spPr>
              <a:solidFill>
                <a:srgbClr val="ACD3F6"/>
              </a:solidFill>
              <a:ln>
                <a:noFill/>
              </a:ln>
              <a:effectLst/>
            </c:spPr>
            <c:extLst>
              <c:ext xmlns:c16="http://schemas.microsoft.com/office/drawing/2014/chart" uri="{C3380CC4-5D6E-409C-BE32-E72D297353CC}">
                <c16:uniqueId val="{00000003-FA97-40DE-BB1E-441147A0882D}"/>
              </c:ext>
            </c:extLst>
          </c:dPt>
          <c:dPt>
            <c:idx val="2"/>
            <c:invertIfNegative val="0"/>
            <c:bubble3D val="0"/>
            <c:spPr>
              <a:solidFill>
                <a:srgbClr val="3B96E9"/>
              </a:solidFill>
              <a:ln>
                <a:noFill/>
              </a:ln>
              <a:effectLst/>
            </c:spPr>
            <c:extLst>
              <c:ext xmlns:c16="http://schemas.microsoft.com/office/drawing/2014/chart" uri="{C3380CC4-5D6E-409C-BE32-E72D297353CC}">
                <c16:uniqueId val="{00000005-FA97-40DE-BB1E-441147A0882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Analysis'!$F$62:$I$62</c:f>
              <c:numCache>
                <c:formatCode>mmm\-yy</c:formatCode>
                <c:ptCount val="4"/>
                <c:pt idx="0">
                  <c:v>43921</c:v>
                </c:pt>
                <c:pt idx="1">
                  <c:v>44286</c:v>
                </c:pt>
                <c:pt idx="2">
                  <c:v>44651</c:v>
                </c:pt>
                <c:pt idx="3">
                  <c:v>45016</c:v>
                </c:pt>
              </c:numCache>
            </c:numRef>
          </c:cat>
          <c:val>
            <c:numRef>
              <c:f>'Dupont Analysis'!$F$63:$I$63</c:f>
              <c:numCache>
                <c:formatCode>#,##0.0</c:formatCode>
                <c:ptCount val="4"/>
                <c:pt idx="0">
                  <c:v>-12070.85</c:v>
                </c:pt>
                <c:pt idx="1">
                  <c:v>-13451.39</c:v>
                </c:pt>
                <c:pt idx="2">
                  <c:v>-11441.47</c:v>
                </c:pt>
                <c:pt idx="3">
                  <c:v>2414.29</c:v>
                </c:pt>
              </c:numCache>
            </c:numRef>
          </c:val>
          <c:extLst>
            <c:ext xmlns:c16="http://schemas.microsoft.com/office/drawing/2014/chart" uri="{C3380CC4-5D6E-409C-BE32-E72D297353CC}">
              <c16:uniqueId val="{00000006-FA97-40DE-BB1E-441147A0882D}"/>
            </c:ext>
          </c:extLst>
        </c:ser>
        <c:dLbls>
          <c:showLegendKey val="0"/>
          <c:showVal val="0"/>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ACD3F6"/>
              </a:solidFill>
              <a:ln>
                <a:noFill/>
              </a:ln>
              <a:effectLst/>
            </c:spPr>
            <c:extLst>
              <c:ext xmlns:c16="http://schemas.microsoft.com/office/drawing/2014/chart" uri="{C3380CC4-5D6E-409C-BE32-E72D297353CC}">
                <c16:uniqueId val="{00000001-56E7-4CD4-9F7C-2FB9FE42612E}"/>
              </c:ext>
            </c:extLst>
          </c:dPt>
          <c:dPt>
            <c:idx val="1"/>
            <c:invertIfNegative val="0"/>
            <c:bubble3D val="0"/>
            <c:spPr>
              <a:solidFill>
                <a:srgbClr val="78B7F0"/>
              </a:solidFill>
              <a:ln>
                <a:noFill/>
              </a:ln>
              <a:effectLst/>
            </c:spPr>
            <c:extLst>
              <c:ext xmlns:c16="http://schemas.microsoft.com/office/drawing/2014/chart" uri="{C3380CC4-5D6E-409C-BE32-E72D297353CC}">
                <c16:uniqueId val="{00000003-56E7-4CD4-9F7C-2FB9FE42612E}"/>
              </c:ext>
            </c:extLst>
          </c:dPt>
          <c:dPt>
            <c:idx val="2"/>
            <c:invertIfNegative val="0"/>
            <c:bubble3D val="0"/>
            <c:spPr>
              <a:solidFill>
                <a:srgbClr val="1467B5"/>
              </a:solidFill>
              <a:ln>
                <a:noFill/>
              </a:ln>
              <a:effectLst/>
            </c:spPr>
            <c:extLst>
              <c:ext xmlns:c16="http://schemas.microsoft.com/office/drawing/2014/chart" uri="{C3380CC4-5D6E-409C-BE32-E72D297353CC}">
                <c16:uniqueId val="{00000005-56E7-4CD4-9F7C-2FB9FE42612E}"/>
              </c:ext>
            </c:extLst>
          </c:dPt>
          <c:dPt>
            <c:idx val="3"/>
            <c:invertIfNegative val="0"/>
            <c:bubble3D val="0"/>
            <c:spPr>
              <a:solidFill>
                <a:srgbClr val="3B96E9"/>
              </a:solidFill>
              <a:ln>
                <a:noFill/>
              </a:ln>
              <a:effectLst/>
            </c:spPr>
            <c:extLst>
              <c:ext xmlns:c16="http://schemas.microsoft.com/office/drawing/2014/chart" uri="{C3380CC4-5D6E-409C-BE32-E72D297353CC}">
                <c16:uniqueId val="{00000008-56E7-4CD4-9F7C-2FB9FE42612E}"/>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Analysis'!$F$62:$I$62</c:f>
              <c:numCache>
                <c:formatCode>mmm\-yy</c:formatCode>
                <c:ptCount val="4"/>
                <c:pt idx="0">
                  <c:v>43921</c:v>
                </c:pt>
                <c:pt idx="1">
                  <c:v>44286</c:v>
                </c:pt>
                <c:pt idx="2">
                  <c:v>44651</c:v>
                </c:pt>
                <c:pt idx="3">
                  <c:v>45016</c:v>
                </c:pt>
              </c:numCache>
            </c:numRef>
          </c:cat>
          <c:val>
            <c:numRef>
              <c:f>'Dupont Analysis'!$F$68:$I$68</c:f>
              <c:numCache>
                <c:formatCode>#,##0.0</c:formatCode>
                <c:ptCount val="4"/>
                <c:pt idx="0">
                  <c:v>312941.44</c:v>
                </c:pt>
                <c:pt idx="1">
                  <c:v>330874.65000000002</c:v>
                </c:pt>
                <c:pt idx="2">
                  <c:v>335315.69999999995</c:v>
                </c:pt>
                <c:pt idx="3">
                  <c:v>331867.95999999996</c:v>
                </c:pt>
              </c:numCache>
            </c:numRef>
          </c:val>
          <c:extLst>
            <c:ext xmlns:c16="http://schemas.microsoft.com/office/drawing/2014/chart" uri="{C3380CC4-5D6E-409C-BE32-E72D297353CC}">
              <c16:uniqueId val="{00000006-56E7-4CD4-9F7C-2FB9FE42612E}"/>
            </c:ext>
          </c:extLst>
        </c:ser>
        <c:dLbls>
          <c:showLegendKey val="0"/>
          <c:showVal val="0"/>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3B96E9"/>
              </a:solidFill>
              <a:ln>
                <a:noFill/>
              </a:ln>
              <a:effectLst/>
            </c:spPr>
            <c:extLst>
              <c:ext xmlns:c16="http://schemas.microsoft.com/office/drawing/2014/chart" uri="{C3380CC4-5D6E-409C-BE32-E72D297353CC}">
                <c16:uniqueId val="{00000001-FDA9-4BE9-BE7C-6FFBDBB82B3D}"/>
              </c:ext>
            </c:extLst>
          </c:dPt>
          <c:dPt>
            <c:idx val="1"/>
            <c:invertIfNegative val="0"/>
            <c:bubble3D val="0"/>
            <c:spPr>
              <a:solidFill>
                <a:srgbClr val="78B7F0"/>
              </a:solidFill>
              <a:ln>
                <a:noFill/>
              </a:ln>
              <a:effectLst/>
            </c:spPr>
            <c:extLst>
              <c:ext xmlns:c16="http://schemas.microsoft.com/office/drawing/2014/chart" uri="{C3380CC4-5D6E-409C-BE32-E72D297353CC}">
                <c16:uniqueId val="{00000003-FDA9-4BE9-BE7C-6FFBDBB82B3D}"/>
              </c:ext>
            </c:extLst>
          </c:dPt>
          <c:dPt>
            <c:idx val="2"/>
            <c:invertIfNegative val="0"/>
            <c:bubble3D val="0"/>
            <c:spPr>
              <a:solidFill>
                <a:srgbClr val="ACD3F6"/>
              </a:solidFill>
              <a:ln>
                <a:noFill/>
              </a:ln>
              <a:effectLst/>
            </c:spPr>
            <c:extLst>
              <c:ext xmlns:c16="http://schemas.microsoft.com/office/drawing/2014/chart" uri="{C3380CC4-5D6E-409C-BE32-E72D297353CC}">
                <c16:uniqueId val="{00000005-FDA9-4BE9-BE7C-6FFBDBB82B3D}"/>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Analysis'!$F$62:$I$62</c:f>
              <c:numCache>
                <c:formatCode>mmm\-yy</c:formatCode>
                <c:ptCount val="4"/>
                <c:pt idx="0">
                  <c:v>43921</c:v>
                </c:pt>
                <c:pt idx="1">
                  <c:v>44286</c:v>
                </c:pt>
                <c:pt idx="2">
                  <c:v>44651</c:v>
                </c:pt>
                <c:pt idx="3">
                  <c:v>45016</c:v>
                </c:pt>
              </c:numCache>
            </c:numRef>
          </c:cat>
          <c:val>
            <c:numRef>
              <c:f>'Dupont Analysis'!$F$75:$I$75</c:f>
              <c:numCache>
                <c:formatCode>0.00%</c:formatCode>
                <c:ptCount val="4"/>
                <c:pt idx="0">
                  <c:v>-0.19725127560868858</c:v>
                </c:pt>
                <c:pt idx="1">
                  <c:v>-0.22904218750997699</c:v>
                </c:pt>
                <c:pt idx="2">
                  <c:v>-0.22926968951173832</c:v>
                </c:pt>
                <c:pt idx="3">
                  <c:v>5.372070790225919E-2</c:v>
                </c:pt>
              </c:numCache>
            </c:numRef>
          </c:val>
          <c:extLst>
            <c:ext xmlns:c16="http://schemas.microsoft.com/office/drawing/2014/chart" uri="{C3380CC4-5D6E-409C-BE32-E72D297353CC}">
              <c16:uniqueId val="{00000006-FDA9-4BE9-BE7C-6FFBDBB82B3D}"/>
            </c:ext>
          </c:extLst>
        </c:ser>
        <c:dLbls>
          <c:showLegendKey val="0"/>
          <c:showVal val="0"/>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78B7F0"/>
              </a:solidFill>
              <a:ln>
                <a:noFill/>
              </a:ln>
              <a:effectLst/>
            </c:spPr>
            <c:extLst>
              <c:ext xmlns:c16="http://schemas.microsoft.com/office/drawing/2014/chart" uri="{C3380CC4-5D6E-409C-BE32-E72D297353CC}">
                <c16:uniqueId val="{00000001-9B15-45CE-8302-C545313B5EBC}"/>
              </c:ext>
            </c:extLst>
          </c:dPt>
          <c:dPt>
            <c:idx val="1"/>
            <c:invertIfNegative val="0"/>
            <c:bubble3D val="0"/>
            <c:spPr>
              <a:solidFill>
                <a:srgbClr val="ACD3F6"/>
              </a:solidFill>
              <a:ln>
                <a:noFill/>
              </a:ln>
              <a:effectLst/>
            </c:spPr>
            <c:extLst>
              <c:ext xmlns:c16="http://schemas.microsoft.com/office/drawing/2014/chart" uri="{C3380CC4-5D6E-409C-BE32-E72D297353CC}">
                <c16:uniqueId val="{00000003-9B15-45CE-8302-C545313B5EBC}"/>
              </c:ext>
            </c:extLst>
          </c:dPt>
          <c:dPt>
            <c:idx val="2"/>
            <c:invertIfNegative val="0"/>
            <c:bubble3D val="0"/>
            <c:spPr>
              <a:solidFill>
                <a:srgbClr val="3B96E9"/>
              </a:solidFill>
              <a:ln>
                <a:noFill/>
              </a:ln>
              <a:effectLst/>
            </c:spPr>
            <c:extLst>
              <c:ext xmlns:c16="http://schemas.microsoft.com/office/drawing/2014/chart" uri="{C3380CC4-5D6E-409C-BE32-E72D297353CC}">
                <c16:uniqueId val="{00000005-9B15-45CE-8302-C545313B5EBC}"/>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Analysis'!$F$62:$I$62</c:f>
              <c:numCache>
                <c:formatCode>mmm\-yy</c:formatCode>
                <c:ptCount val="4"/>
                <c:pt idx="0">
                  <c:v>43921</c:v>
                </c:pt>
                <c:pt idx="1">
                  <c:v>44286</c:v>
                </c:pt>
                <c:pt idx="2">
                  <c:v>44651</c:v>
                </c:pt>
                <c:pt idx="3">
                  <c:v>45016</c:v>
                </c:pt>
              </c:numCache>
            </c:numRef>
          </c:cat>
          <c:val>
            <c:numRef>
              <c:f>'Dupont Analysis'!$F$81:$I$81</c:f>
              <c:numCache>
                <c:formatCode>0.00%</c:formatCode>
                <c:ptCount val="4"/>
                <c:pt idx="0">
                  <c:v>-3.8572232555713938E-2</c:v>
                </c:pt>
                <c:pt idx="1">
                  <c:v>-4.0654036203740598E-2</c:v>
                </c:pt>
                <c:pt idx="2">
                  <c:v>-3.4121486109955489E-2</c:v>
                </c:pt>
                <c:pt idx="3">
                  <c:v>7.2748511184990566E-3</c:v>
                </c:pt>
              </c:numCache>
            </c:numRef>
          </c:val>
          <c:extLst>
            <c:ext xmlns:c16="http://schemas.microsoft.com/office/drawing/2014/chart" uri="{C3380CC4-5D6E-409C-BE32-E72D297353CC}">
              <c16:uniqueId val="{00000006-9B15-45CE-8302-C545313B5EBC}"/>
            </c:ext>
          </c:extLst>
        </c:ser>
        <c:dLbls>
          <c:showLegendKey val="0"/>
          <c:showVal val="0"/>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ACD3F6"/>
              </a:solidFill>
              <a:ln>
                <a:noFill/>
              </a:ln>
              <a:effectLst/>
            </c:spPr>
            <c:extLst>
              <c:ext xmlns:c16="http://schemas.microsoft.com/office/drawing/2014/chart" uri="{C3380CC4-5D6E-409C-BE32-E72D297353CC}">
                <c16:uniqueId val="{00000001-5FBC-40C4-8E74-B847AA909F93}"/>
              </c:ext>
            </c:extLst>
          </c:dPt>
          <c:dPt>
            <c:idx val="1"/>
            <c:invertIfNegative val="0"/>
            <c:bubble3D val="0"/>
            <c:spPr>
              <a:solidFill>
                <a:srgbClr val="78B7F0"/>
              </a:solidFill>
              <a:ln>
                <a:noFill/>
              </a:ln>
              <a:effectLst/>
            </c:spPr>
            <c:extLst>
              <c:ext xmlns:c16="http://schemas.microsoft.com/office/drawing/2014/chart" uri="{C3380CC4-5D6E-409C-BE32-E72D297353CC}">
                <c16:uniqueId val="{00000003-5FBC-40C4-8E74-B847AA909F93}"/>
              </c:ext>
            </c:extLst>
          </c:dPt>
          <c:dPt>
            <c:idx val="2"/>
            <c:invertIfNegative val="0"/>
            <c:bubble3D val="0"/>
            <c:spPr>
              <a:solidFill>
                <a:srgbClr val="3B96E9"/>
              </a:solidFill>
              <a:ln>
                <a:noFill/>
              </a:ln>
              <a:effectLst/>
            </c:spPr>
            <c:extLst>
              <c:ext xmlns:c16="http://schemas.microsoft.com/office/drawing/2014/chart" uri="{C3380CC4-5D6E-409C-BE32-E72D297353CC}">
                <c16:uniqueId val="{00000005-5FBC-40C4-8E74-B847AA909F93}"/>
              </c:ext>
            </c:extLst>
          </c:dPt>
          <c:dLbls>
            <c:numFmt formatCode="0.0\x"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Analysis'!$F$62:$I$62</c:f>
              <c:numCache>
                <c:formatCode>mmm\-yy</c:formatCode>
                <c:ptCount val="4"/>
                <c:pt idx="0">
                  <c:v>43921</c:v>
                </c:pt>
                <c:pt idx="1">
                  <c:v>44286</c:v>
                </c:pt>
                <c:pt idx="2">
                  <c:v>44651</c:v>
                </c:pt>
                <c:pt idx="3">
                  <c:v>45016</c:v>
                </c:pt>
              </c:numCache>
            </c:numRef>
          </c:cat>
          <c:val>
            <c:numRef>
              <c:f>'Dupont Analysis'!$F$73:$I$73</c:f>
              <c:numCache>
                <c:formatCode>0.0\x</c:formatCode>
                <c:ptCount val="4"/>
                <c:pt idx="0">
                  <c:v>5.1138153676683809</c:v>
                </c:pt>
                <c:pt idx="1">
                  <c:v>5.6339347552630628</c:v>
                </c:pt>
                <c:pt idx="2">
                  <c:v>6.7192175854510996</c:v>
                </c:pt>
                <c:pt idx="3">
                  <c:v>7.3844408672026294</c:v>
                </c:pt>
              </c:numCache>
            </c:numRef>
          </c:val>
          <c:extLst>
            <c:ext xmlns:c16="http://schemas.microsoft.com/office/drawing/2014/chart" uri="{C3380CC4-5D6E-409C-BE32-E72D297353CC}">
              <c16:uniqueId val="{00000006-5FBC-40C4-8E74-B847AA909F93}"/>
            </c:ext>
          </c:extLst>
        </c:ser>
        <c:dLbls>
          <c:showLegendKey val="0"/>
          <c:showVal val="0"/>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x"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74B5F0"/>
              </a:solidFill>
              <a:ln>
                <a:noFill/>
              </a:ln>
              <a:effectLst/>
            </c:spPr>
            <c:extLst>
              <c:ext xmlns:c16="http://schemas.microsoft.com/office/drawing/2014/chart" uri="{C3380CC4-5D6E-409C-BE32-E72D297353CC}">
                <c16:uniqueId val="{00000001-5113-40BB-A3D7-01B8B097D813}"/>
              </c:ext>
            </c:extLst>
          </c:dPt>
          <c:dPt>
            <c:idx val="1"/>
            <c:invertIfNegative val="0"/>
            <c:bubble3D val="0"/>
            <c:spPr>
              <a:solidFill>
                <a:srgbClr val="1467B5"/>
              </a:solidFill>
              <a:ln>
                <a:noFill/>
              </a:ln>
              <a:effectLst/>
            </c:spPr>
            <c:extLst>
              <c:ext xmlns:c16="http://schemas.microsoft.com/office/drawing/2014/chart" uri="{C3380CC4-5D6E-409C-BE32-E72D297353CC}">
                <c16:uniqueId val="{00000003-5113-40BB-A3D7-01B8B097D813}"/>
              </c:ext>
            </c:extLst>
          </c:dPt>
          <c:dPt>
            <c:idx val="2"/>
            <c:invertIfNegative val="0"/>
            <c:bubble3D val="0"/>
            <c:spPr>
              <a:solidFill>
                <a:srgbClr val="3B96E9"/>
              </a:solidFill>
              <a:ln>
                <a:noFill/>
              </a:ln>
              <a:effectLst/>
            </c:spPr>
            <c:extLst>
              <c:ext xmlns:c16="http://schemas.microsoft.com/office/drawing/2014/chart" uri="{C3380CC4-5D6E-409C-BE32-E72D297353CC}">
                <c16:uniqueId val="{00000005-5113-40BB-A3D7-01B8B097D813}"/>
              </c:ext>
            </c:extLst>
          </c:dPt>
          <c:dPt>
            <c:idx val="3"/>
            <c:invertIfNegative val="0"/>
            <c:bubble3D val="0"/>
            <c:spPr>
              <a:solidFill>
                <a:srgbClr val="B7D9F7"/>
              </a:solidFill>
              <a:ln>
                <a:noFill/>
              </a:ln>
              <a:effectLst/>
            </c:spPr>
            <c:extLst>
              <c:ext xmlns:c16="http://schemas.microsoft.com/office/drawing/2014/chart" uri="{C3380CC4-5D6E-409C-BE32-E72D297353CC}">
                <c16:uniqueId val="{00000008-5113-40BB-A3D7-01B8B097D81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Score'!$F$56:$I$56</c:f>
              <c:numCache>
                <c:formatCode>mmm\-yy</c:formatCode>
                <c:ptCount val="4"/>
                <c:pt idx="0">
                  <c:v>43921</c:v>
                </c:pt>
                <c:pt idx="1">
                  <c:v>44286</c:v>
                </c:pt>
                <c:pt idx="2">
                  <c:v>44651</c:v>
                </c:pt>
                <c:pt idx="3">
                  <c:v>45016</c:v>
                </c:pt>
              </c:numCache>
            </c:numRef>
          </c:cat>
          <c:val>
            <c:numRef>
              <c:f>'Altman''s Z Score'!$F$59:$I$59</c:f>
              <c:numCache>
                <c:formatCode>0.00%</c:formatCode>
                <c:ptCount val="4"/>
                <c:pt idx="0">
                  <c:v>2.4863436712775324E-2</c:v>
                </c:pt>
                <c:pt idx="1">
                  <c:v>3.8309785542877596E-2</c:v>
                </c:pt>
                <c:pt idx="2">
                  <c:v>3.8060363733234209E-2</c:v>
                </c:pt>
                <c:pt idx="3">
                  <c:v>2.002486416425658E-2</c:v>
                </c:pt>
              </c:numCache>
            </c:numRef>
          </c:val>
          <c:extLst>
            <c:ext xmlns:c16="http://schemas.microsoft.com/office/drawing/2014/chart" uri="{C3380CC4-5D6E-409C-BE32-E72D297353CC}">
              <c16:uniqueId val="{00000006-5113-40BB-A3D7-01B8B097D813}"/>
            </c:ext>
          </c:extLst>
        </c:ser>
        <c:dLbls>
          <c:dLblPos val="outEnd"/>
          <c:showLegendKey val="0"/>
          <c:showVal val="1"/>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78B7F0"/>
              </a:solidFill>
              <a:ln>
                <a:noFill/>
              </a:ln>
              <a:effectLst/>
            </c:spPr>
            <c:extLst>
              <c:ext xmlns:c16="http://schemas.microsoft.com/office/drawing/2014/chart" uri="{C3380CC4-5D6E-409C-BE32-E72D297353CC}">
                <c16:uniqueId val="{00000001-A312-415E-ABE1-E5340A36AE4D}"/>
              </c:ext>
            </c:extLst>
          </c:dPt>
          <c:dPt>
            <c:idx val="1"/>
            <c:invertIfNegative val="0"/>
            <c:bubble3D val="0"/>
            <c:spPr>
              <a:solidFill>
                <a:srgbClr val="ACD3F6"/>
              </a:solidFill>
              <a:ln>
                <a:noFill/>
              </a:ln>
              <a:effectLst/>
            </c:spPr>
            <c:extLst>
              <c:ext xmlns:c16="http://schemas.microsoft.com/office/drawing/2014/chart" uri="{C3380CC4-5D6E-409C-BE32-E72D297353CC}">
                <c16:uniqueId val="{00000003-A312-415E-ABE1-E5340A36AE4D}"/>
              </c:ext>
            </c:extLst>
          </c:dPt>
          <c:dPt>
            <c:idx val="2"/>
            <c:invertIfNegative val="0"/>
            <c:bubble3D val="0"/>
            <c:spPr>
              <a:solidFill>
                <a:srgbClr val="3B96E9"/>
              </a:solidFill>
              <a:ln>
                <a:noFill/>
              </a:ln>
              <a:effectLst/>
            </c:spPr>
            <c:extLst>
              <c:ext xmlns:c16="http://schemas.microsoft.com/office/drawing/2014/chart" uri="{C3380CC4-5D6E-409C-BE32-E72D297353CC}">
                <c16:uniqueId val="{00000005-A312-415E-ABE1-E5340A36AE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Score'!$F$62:$I$62</c:f>
              <c:numCache>
                <c:formatCode>mmm\-yy</c:formatCode>
                <c:ptCount val="4"/>
                <c:pt idx="0">
                  <c:v>43921</c:v>
                </c:pt>
                <c:pt idx="1">
                  <c:v>44286</c:v>
                </c:pt>
                <c:pt idx="2">
                  <c:v>44651</c:v>
                </c:pt>
                <c:pt idx="3">
                  <c:v>45016</c:v>
                </c:pt>
              </c:numCache>
            </c:numRef>
          </c:cat>
          <c:val>
            <c:numRef>
              <c:f>'Altman''s Z Score'!$F$65:$I$65</c:f>
              <c:numCache>
                <c:formatCode>0.00%</c:formatCode>
                <c:ptCount val="4"/>
                <c:pt idx="0">
                  <c:v>0</c:v>
                </c:pt>
                <c:pt idx="1">
                  <c:v>0</c:v>
                </c:pt>
                <c:pt idx="2">
                  <c:v>0</c:v>
                </c:pt>
                <c:pt idx="3">
                  <c:v>0</c:v>
                </c:pt>
              </c:numCache>
            </c:numRef>
          </c:val>
          <c:extLst>
            <c:ext xmlns:c16="http://schemas.microsoft.com/office/drawing/2014/chart" uri="{C3380CC4-5D6E-409C-BE32-E72D297353CC}">
              <c16:uniqueId val="{00000006-A312-415E-ABE1-E5340A36AE4D}"/>
            </c:ext>
          </c:extLst>
        </c:ser>
        <c:dLbls>
          <c:dLblPos val="outEnd"/>
          <c:showLegendKey val="0"/>
          <c:showVal val="1"/>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B7D9F7"/>
              </a:solidFill>
              <a:ln>
                <a:noFill/>
              </a:ln>
              <a:effectLst/>
            </c:spPr>
            <c:extLst>
              <c:ext xmlns:c16="http://schemas.microsoft.com/office/drawing/2014/chart" uri="{C3380CC4-5D6E-409C-BE32-E72D297353CC}">
                <c16:uniqueId val="{00000001-283F-48D0-85AB-685669EC7599}"/>
              </c:ext>
            </c:extLst>
          </c:dPt>
          <c:dPt>
            <c:idx val="1"/>
            <c:invertIfNegative val="0"/>
            <c:bubble3D val="0"/>
            <c:spPr>
              <a:solidFill>
                <a:srgbClr val="1467B5"/>
              </a:solidFill>
              <a:ln>
                <a:noFill/>
              </a:ln>
              <a:effectLst/>
            </c:spPr>
            <c:extLst>
              <c:ext xmlns:c16="http://schemas.microsoft.com/office/drawing/2014/chart" uri="{C3380CC4-5D6E-409C-BE32-E72D297353CC}">
                <c16:uniqueId val="{00000003-283F-48D0-85AB-685669EC7599}"/>
              </c:ext>
            </c:extLst>
          </c:dPt>
          <c:dPt>
            <c:idx val="2"/>
            <c:invertIfNegative val="0"/>
            <c:bubble3D val="0"/>
            <c:spPr>
              <a:solidFill>
                <a:srgbClr val="78B7F0"/>
              </a:solidFill>
              <a:ln>
                <a:noFill/>
              </a:ln>
              <a:effectLst/>
            </c:spPr>
            <c:extLst>
              <c:ext xmlns:c16="http://schemas.microsoft.com/office/drawing/2014/chart" uri="{C3380CC4-5D6E-409C-BE32-E72D297353CC}">
                <c16:uniqueId val="{00000005-283F-48D0-85AB-685669EC7599}"/>
              </c:ext>
            </c:extLst>
          </c:dPt>
          <c:dPt>
            <c:idx val="3"/>
            <c:invertIfNegative val="0"/>
            <c:bubble3D val="0"/>
            <c:spPr>
              <a:solidFill>
                <a:srgbClr val="3B96E9"/>
              </a:solidFill>
              <a:ln>
                <a:noFill/>
              </a:ln>
              <a:effectLst/>
            </c:spPr>
            <c:extLst>
              <c:ext xmlns:c16="http://schemas.microsoft.com/office/drawing/2014/chart" uri="{C3380CC4-5D6E-409C-BE32-E72D297353CC}">
                <c16:uniqueId val="{00000007-283F-48D0-85AB-685669EC7599}"/>
              </c:ext>
            </c:extLst>
          </c:dPt>
          <c:dLbls>
            <c:spPr>
              <a:noFill/>
              <a:ln>
                <a:noFill/>
              </a:ln>
              <a:effectLst/>
            </c:spPr>
            <c:txPr>
              <a:bodyPr rot="0" spcFirstLastPara="1" vertOverflow="ellipsis" vert="horz" wrap="square" lIns="38100" tIns="10800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numRef>
              <c:f>'Altman''s Z Score'!$F$62:$I$62</c:f>
              <c:numCache>
                <c:formatCode>mmm\-yy</c:formatCode>
                <c:ptCount val="4"/>
                <c:pt idx="0">
                  <c:v>43921</c:v>
                </c:pt>
                <c:pt idx="1">
                  <c:v>44286</c:v>
                </c:pt>
                <c:pt idx="2">
                  <c:v>44651</c:v>
                </c:pt>
                <c:pt idx="3">
                  <c:v>45016</c:v>
                </c:pt>
              </c:numCache>
            </c:numRef>
          </c:cat>
          <c:val>
            <c:numRef>
              <c:f>'Altman''s Z Score'!$F$70:$I$70</c:f>
              <c:numCache>
                <c:formatCode>0.00%</c:formatCode>
                <c:ptCount val="4"/>
                <c:pt idx="0">
                  <c:v>-1.0738854865080593E-2</c:v>
                </c:pt>
                <c:pt idx="1">
                  <c:v>2.5589841915524675E-2</c:v>
                </c:pt>
                <c:pt idx="2">
                  <c:v>-3.5130212289497626E-4</c:v>
                </c:pt>
                <c:pt idx="3">
                  <c:v>2.0782705150196142E-2</c:v>
                </c:pt>
              </c:numCache>
            </c:numRef>
          </c:val>
          <c:extLst>
            <c:ext xmlns:c16="http://schemas.microsoft.com/office/drawing/2014/chart" uri="{C3380CC4-5D6E-409C-BE32-E72D297353CC}">
              <c16:uniqueId val="{00000008-283F-48D0-85AB-685669EC7599}"/>
            </c:ext>
          </c:extLst>
        </c:ser>
        <c:dLbls>
          <c:dLblPos val="outEnd"/>
          <c:showLegendKey val="0"/>
          <c:showVal val="1"/>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ACD3F6"/>
              </a:solidFill>
              <a:ln>
                <a:noFill/>
              </a:ln>
              <a:effectLst/>
            </c:spPr>
            <c:extLst>
              <c:ext xmlns:c16="http://schemas.microsoft.com/office/drawing/2014/chart" uri="{C3380CC4-5D6E-409C-BE32-E72D297353CC}">
                <c16:uniqueId val="{00000001-FF3F-4DF5-AF08-4A9F13835F3E}"/>
              </c:ext>
            </c:extLst>
          </c:dPt>
          <c:dPt>
            <c:idx val="1"/>
            <c:invertIfNegative val="0"/>
            <c:bubble3D val="0"/>
            <c:spPr>
              <a:solidFill>
                <a:srgbClr val="78B7F0"/>
              </a:solidFill>
              <a:ln>
                <a:noFill/>
              </a:ln>
              <a:effectLst/>
            </c:spPr>
            <c:extLst>
              <c:ext xmlns:c16="http://schemas.microsoft.com/office/drawing/2014/chart" uri="{C3380CC4-5D6E-409C-BE32-E72D297353CC}">
                <c16:uniqueId val="{00000003-FF3F-4DF5-AF08-4A9F13835F3E}"/>
              </c:ext>
            </c:extLst>
          </c:dPt>
          <c:dPt>
            <c:idx val="2"/>
            <c:invertIfNegative val="0"/>
            <c:bubble3D val="0"/>
            <c:spPr>
              <a:solidFill>
                <a:srgbClr val="3B96E9"/>
              </a:solidFill>
              <a:ln>
                <a:noFill/>
              </a:ln>
              <a:effectLst/>
            </c:spPr>
            <c:extLst>
              <c:ext xmlns:c16="http://schemas.microsoft.com/office/drawing/2014/chart" uri="{C3380CC4-5D6E-409C-BE32-E72D297353CC}">
                <c16:uniqueId val="{00000005-FF3F-4DF5-AF08-4A9F13835F3E}"/>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Score'!$F$62:$I$62</c:f>
              <c:numCache>
                <c:formatCode>mmm\-yy</c:formatCode>
                <c:ptCount val="4"/>
                <c:pt idx="0">
                  <c:v>43921</c:v>
                </c:pt>
                <c:pt idx="1">
                  <c:v>44286</c:v>
                </c:pt>
                <c:pt idx="2">
                  <c:v>44651</c:v>
                </c:pt>
                <c:pt idx="3">
                  <c:v>45016</c:v>
                </c:pt>
              </c:numCache>
            </c:numRef>
          </c:cat>
          <c:val>
            <c:numRef>
              <c:f>'Altman''s Z Score'!$F$75:$I$75</c:f>
              <c:numCache>
                <c:formatCode>0.00%</c:formatCode>
                <c:ptCount val="4"/>
                <c:pt idx="0">
                  <c:v>0.2048427596228681</c:v>
                </c:pt>
                <c:pt idx="1">
                  <c:v>0.81306259975584427</c:v>
                </c:pt>
                <c:pt idx="2">
                  <c:v>1.1341889489990136</c:v>
                </c:pt>
                <c:pt idx="3">
                  <c:v>1.2017474986823096</c:v>
                </c:pt>
              </c:numCache>
            </c:numRef>
          </c:val>
          <c:extLst>
            <c:ext xmlns:c16="http://schemas.microsoft.com/office/drawing/2014/chart" uri="{C3380CC4-5D6E-409C-BE32-E72D297353CC}">
              <c16:uniqueId val="{00000006-FF3F-4DF5-AF08-4A9F13835F3E}"/>
            </c:ext>
          </c:extLst>
        </c:ser>
        <c:dLbls>
          <c:showLegendKey val="0"/>
          <c:showVal val="0"/>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78B7F0"/>
              </a:solidFill>
              <a:ln>
                <a:noFill/>
              </a:ln>
              <a:effectLst/>
            </c:spPr>
            <c:extLst>
              <c:ext xmlns:c16="http://schemas.microsoft.com/office/drawing/2014/chart" uri="{C3380CC4-5D6E-409C-BE32-E72D297353CC}">
                <c16:uniqueId val="{00000001-4C84-462F-9F47-27D5659CCC77}"/>
              </c:ext>
            </c:extLst>
          </c:dPt>
          <c:dPt>
            <c:idx val="1"/>
            <c:invertIfNegative val="0"/>
            <c:bubble3D val="0"/>
            <c:spPr>
              <a:solidFill>
                <a:srgbClr val="ACD3F6"/>
              </a:solidFill>
              <a:ln>
                <a:noFill/>
              </a:ln>
              <a:effectLst/>
            </c:spPr>
            <c:extLst>
              <c:ext xmlns:c16="http://schemas.microsoft.com/office/drawing/2014/chart" uri="{C3380CC4-5D6E-409C-BE32-E72D297353CC}">
                <c16:uniqueId val="{00000003-4C84-462F-9F47-27D5659CCC77}"/>
              </c:ext>
            </c:extLst>
          </c:dPt>
          <c:dPt>
            <c:idx val="2"/>
            <c:invertIfNegative val="0"/>
            <c:bubble3D val="0"/>
            <c:spPr>
              <a:solidFill>
                <a:srgbClr val="3B96E9"/>
              </a:solidFill>
              <a:ln>
                <a:noFill/>
              </a:ln>
              <a:effectLst/>
            </c:spPr>
            <c:extLst>
              <c:ext xmlns:c16="http://schemas.microsoft.com/office/drawing/2014/chart" uri="{C3380CC4-5D6E-409C-BE32-E72D297353CC}">
                <c16:uniqueId val="{00000005-4C84-462F-9F47-27D5659CCC77}"/>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Score'!$F$62:$I$62</c:f>
              <c:numCache>
                <c:formatCode>mmm\-yy</c:formatCode>
                <c:ptCount val="4"/>
                <c:pt idx="0">
                  <c:v>43921</c:v>
                </c:pt>
                <c:pt idx="1">
                  <c:v>44286</c:v>
                </c:pt>
                <c:pt idx="2">
                  <c:v>44651</c:v>
                </c:pt>
                <c:pt idx="3">
                  <c:v>45016</c:v>
                </c:pt>
              </c:numCache>
            </c:numRef>
          </c:cat>
          <c:val>
            <c:numRef>
              <c:f>'Altman''s Z Score'!$F$81:$I$81</c:f>
              <c:numCache>
                <c:formatCode>0.00%</c:formatCode>
                <c:ptCount val="4"/>
                <c:pt idx="0">
                  <c:v>0.81538030914482029</c:v>
                </c:pt>
                <c:pt idx="1">
                  <c:v>0.73131368626703686</c:v>
                </c:pt>
                <c:pt idx="2">
                  <c:v>0.84620543108827473</c:v>
                </c:pt>
                <c:pt idx="3">
                  <c:v>1.0337418666851841</c:v>
                </c:pt>
              </c:numCache>
            </c:numRef>
          </c:val>
          <c:extLst>
            <c:ext xmlns:c16="http://schemas.microsoft.com/office/drawing/2014/chart" uri="{C3380CC4-5D6E-409C-BE32-E72D297353CC}">
              <c16:uniqueId val="{00000006-4C84-462F-9F47-27D5659CCC77}"/>
            </c:ext>
          </c:extLst>
        </c:ser>
        <c:dLbls>
          <c:showLegendKey val="0"/>
          <c:showVal val="0"/>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525745257452577E-2"/>
          <c:y val="8.4876543209876545E-2"/>
          <c:w val="0.85094850948509482"/>
          <c:h val="0.73612447749586862"/>
        </c:manualLayout>
      </c:layout>
      <c:barChart>
        <c:barDir val="col"/>
        <c:grouping val="clustered"/>
        <c:varyColors val="0"/>
        <c:ser>
          <c:idx val="0"/>
          <c:order val="0"/>
          <c:spPr>
            <a:solidFill>
              <a:srgbClr val="1467B5"/>
            </a:solidFill>
            <a:ln>
              <a:noFill/>
            </a:ln>
            <a:effectLst/>
          </c:spPr>
          <c:invertIfNegative val="0"/>
          <c:dPt>
            <c:idx val="0"/>
            <c:invertIfNegative val="0"/>
            <c:bubble3D val="0"/>
            <c:spPr>
              <a:solidFill>
                <a:srgbClr val="ACD3F6"/>
              </a:solidFill>
              <a:ln>
                <a:noFill/>
              </a:ln>
              <a:effectLst/>
            </c:spPr>
            <c:extLst>
              <c:ext xmlns:c16="http://schemas.microsoft.com/office/drawing/2014/chart" uri="{C3380CC4-5D6E-409C-BE32-E72D297353CC}">
                <c16:uniqueId val="{00000001-3D29-4A94-9408-3ABB6A8B82A9}"/>
              </c:ext>
            </c:extLst>
          </c:dPt>
          <c:dPt>
            <c:idx val="1"/>
            <c:invertIfNegative val="0"/>
            <c:bubble3D val="0"/>
            <c:spPr>
              <a:solidFill>
                <a:srgbClr val="78B7F0"/>
              </a:solidFill>
              <a:ln>
                <a:noFill/>
              </a:ln>
              <a:effectLst/>
            </c:spPr>
            <c:extLst>
              <c:ext xmlns:c16="http://schemas.microsoft.com/office/drawing/2014/chart" uri="{C3380CC4-5D6E-409C-BE32-E72D297353CC}">
                <c16:uniqueId val="{00000003-3D29-4A94-9408-3ABB6A8B82A9}"/>
              </c:ext>
            </c:extLst>
          </c:dPt>
          <c:dPt>
            <c:idx val="2"/>
            <c:invertIfNegative val="0"/>
            <c:bubble3D val="0"/>
            <c:spPr>
              <a:solidFill>
                <a:srgbClr val="3B96E9"/>
              </a:solidFill>
              <a:ln>
                <a:noFill/>
              </a:ln>
              <a:effectLst/>
            </c:spPr>
            <c:extLst>
              <c:ext xmlns:c16="http://schemas.microsoft.com/office/drawing/2014/chart" uri="{C3380CC4-5D6E-409C-BE32-E72D297353CC}">
                <c16:uniqueId val="{00000005-3D29-4A94-9408-3ABB6A8B82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Score'!$F$62:$I$62</c:f>
              <c:numCache>
                <c:formatCode>mmm\-yy</c:formatCode>
                <c:ptCount val="4"/>
                <c:pt idx="0">
                  <c:v>43921</c:v>
                </c:pt>
                <c:pt idx="1">
                  <c:v>44286</c:v>
                </c:pt>
                <c:pt idx="2">
                  <c:v>44651</c:v>
                </c:pt>
                <c:pt idx="3">
                  <c:v>45016</c:v>
                </c:pt>
              </c:numCache>
            </c:numRef>
          </c:cat>
          <c:val>
            <c:numRef>
              <c:f>'Altman''s Z Score'!$F$85:$I$85</c:f>
              <c:numCache>
                <c:formatCode>0.00</c:formatCode>
                <c:ptCount val="4"/>
                <c:pt idx="0">
                  <c:v>0.93268386791910562</c:v>
                </c:pt>
                <c:pt idx="1">
                  <c:v>1.3495694670932279</c:v>
                </c:pt>
                <c:pt idx="2">
                  <c:v>1.5712319399620105</c:v>
                </c:pt>
                <c:pt idx="3">
                  <c:v>1.847403129887325</c:v>
                </c:pt>
              </c:numCache>
            </c:numRef>
          </c:val>
          <c:extLst>
            <c:ext xmlns:c16="http://schemas.microsoft.com/office/drawing/2014/chart" uri="{C3380CC4-5D6E-409C-BE32-E72D297353CC}">
              <c16:uniqueId val="{00000006-3D29-4A94-9408-3ABB6A8B82A9}"/>
            </c:ext>
          </c:extLst>
        </c:ser>
        <c:dLbls>
          <c:dLblPos val="outEnd"/>
          <c:showLegendKey val="0"/>
          <c:showVal val="1"/>
          <c:showCatName val="0"/>
          <c:showSerName val="0"/>
          <c:showPercent val="0"/>
          <c:showBubbleSize val="0"/>
        </c:dLbls>
        <c:gapWidth val="219"/>
        <c:overlap val="-27"/>
        <c:axId val="1378967248"/>
        <c:axId val="1131619504"/>
      </c:barChart>
      <c:dateAx>
        <c:axId val="137896724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31619504"/>
        <c:crosses val="autoZero"/>
        <c:auto val="1"/>
        <c:lblOffset val="100"/>
        <c:baseTimeUnit val="years"/>
      </c:dateAx>
      <c:valAx>
        <c:axId val="1131619504"/>
        <c:scaling>
          <c:orientation val="minMax"/>
        </c:scaling>
        <c:delete val="1"/>
        <c:axPos val="l"/>
        <c:numFmt formatCode="0.00" sourceLinked="1"/>
        <c:majorTickMark val="none"/>
        <c:minorTickMark val="none"/>
        <c:tickLblPos val="nextTo"/>
        <c:crossAx val="13789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Daily Returns Distribution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Daily Returns Distribution </a:t>
          </a:r>
        </a:p>
      </cx:txPr>
    </cx:title>
    <cx:plotArea>
      <cx:plotAreaRegion>
        <cx:series layoutId="clusteredColumn" uniqueId="{80146FC0-99B7-4D9E-AB68-E7F6E2C2C795}">
          <cx:spPr>
            <a:solidFill>
              <a:srgbClr val="1467B5"/>
            </a:solidFill>
          </cx:spPr>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image" Target="../media/image3.jpe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image" Target="../media/image3.jpeg"/><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3</xdr:col>
      <xdr:colOff>341742</xdr:colOff>
      <xdr:row>8</xdr:row>
      <xdr:rowOff>0</xdr:rowOff>
    </xdr:to>
    <xdr:pic>
      <xdr:nvPicPr>
        <xdr:cNvPr id="2" name="Picture 1">
          <a:extLst>
            <a:ext uri="{FF2B5EF4-FFF2-40B4-BE49-F238E27FC236}">
              <a16:creationId xmlns:a16="http://schemas.microsoft.com/office/drawing/2014/main" id="{3024FC4B-7A7F-4AD5-876F-0C3076B0EB5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1560942</xdr:colOff>
      <xdr:row>5</xdr:row>
      <xdr:rowOff>0</xdr:rowOff>
    </xdr:to>
    <xdr:pic>
      <xdr:nvPicPr>
        <xdr:cNvPr id="2" name="Picture 1">
          <a:extLst>
            <a:ext uri="{FF2B5EF4-FFF2-40B4-BE49-F238E27FC236}">
              <a16:creationId xmlns:a16="http://schemas.microsoft.com/office/drawing/2014/main" id="{1FC4F66C-62B2-4C41-A3D0-44FE80DBDCC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1560942</xdr:colOff>
      <xdr:row>5</xdr:row>
      <xdr:rowOff>0</xdr:rowOff>
    </xdr:to>
    <xdr:pic>
      <xdr:nvPicPr>
        <xdr:cNvPr id="2" name="Picture 1">
          <a:extLst>
            <a:ext uri="{FF2B5EF4-FFF2-40B4-BE49-F238E27FC236}">
              <a16:creationId xmlns:a16="http://schemas.microsoft.com/office/drawing/2014/main" id="{33EAAEEC-8E45-4EA6-81EF-35DF4D06733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1560942</xdr:colOff>
      <xdr:row>5</xdr:row>
      <xdr:rowOff>0</xdr:rowOff>
    </xdr:to>
    <xdr:pic>
      <xdr:nvPicPr>
        <xdr:cNvPr id="3" name="Picture 2">
          <a:extLst>
            <a:ext uri="{FF2B5EF4-FFF2-40B4-BE49-F238E27FC236}">
              <a16:creationId xmlns:a16="http://schemas.microsoft.com/office/drawing/2014/main" id="{50B767C2-B685-4143-9C4D-FA0BC247FCE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341742</xdr:colOff>
      <xdr:row>5</xdr:row>
      <xdr:rowOff>0</xdr:rowOff>
    </xdr:to>
    <xdr:pic>
      <xdr:nvPicPr>
        <xdr:cNvPr id="2" name="Picture 1">
          <a:extLst>
            <a:ext uri="{FF2B5EF4-FFF2-40B4-BE49-F238E27FC236}">
              <a16:creationId xmlns:a16="http://schemas.microsoft.com/office/drawing/2014/main" id="{D3DB4595-1961-48A4-A4A9-8BE70374F3F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280782</xdr:colOff>
      <xdr:row>5</xdr:row>
      <xdr:rowOff>0</xdr:rowOff>
    </xdr:to>
    <xdr:pic>
      <xdr:nvPicPr>
        <xdr:cNvPr id="2" name="Picture 1">
          <a:extLst>
            <a:ext uri="{FF2B5EF4-FFF2-40B4-BE49-F238E27FC236}">
              <a16:creationId xmlns:a16="http://schemas.microsoft.com/office/drawing/2014/main" id="{0F14D573-65F1-4289-949C-4786FB3A569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341742</xdr:colOff>
      <xdr:row>5</xdr:row>
      <xdr:rowOff>0</xdr:rowOff>
    </xdr:to>
    <xdr:pic>
      <xdr:nvPicPr>
        <xdr:cNvPr id="2" name="Picture 1">
          <a:extLst>
            <a:ext uri="{FF2B5EF4-FFF2-40B4-BE49-F238E27FC236}">
              <a16:creationId xmlns:a16="http://schemas.microsoft.com/office/drawing/2014/main" id="{17AA3488-29F0-492A-8421-0AFF2AD4DCD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212202</xdr:colOff>
      <xdr:row>5</xdr:row>
      <xdr:rowOff>0</xdr:rowOff>
    </xdr:to>
    <xdr:pic>
      <xdr:nvPicPr>
        <xdr:cNvPr id="2" name="Picture 1">
          <a:extLst>
            <a:ext uri="{FF2B5EF4-FFF2-40B4-BE49-F238E27FC236}">
              <a16:creationId xmlns:a16="http://schemas.microsoft.com/office/drawing/2014/main" id="{5BCAE1AC-7F4C-454C-B461-936D034A61E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75042</xdr:colOff>
      <xdr:row>5</xdr:row>
      <xdr:rowOff>0</xdr:rowOff>
    </xdr:to>
    <xdr:pic>
      <xdr:nvPicPr>
        <xdr:cNvPr id="2" name="Picture 1">
          <a:extLst>
            <a:ext uri="{FF2B5EF4-FFF2-40B4-BE49-F238E27FC236}">
              <a16:creationId xmlns:a16="http://schemas.microsoft.com/office/drawing/2014/main" id="{6CDB747D-B7E2-47E8-AE7B-8E82D97BE42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341742</xdr:colOff>
      <xdr:row>5</xdr:row>
      <xdr:rowOff>0</xdr:rowOff>
    </xdr:to>
    <xdr:pic>
      <xdr:nvPicPr>
        <xdr:cNvPr id="2" name="Picture 1">
          <a:extLst>
            <a:ext uri="{FF2B5EF4-FFF2-40B4-BE49-F238E27FC236}">
              <a16:creationId xmlns:a16="http://schemas.microsoft.com/office/drawing/2014/main" id="{78AA9C64-F291-41D5-B7E3-A99122C2FA2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twoCellAnchor>
    <xdr:from>
      <xdr:col>1</xdr:col>
      <xdr:colOff>68580</xdr:colOff>
      <xdr:row>7</xdr:row>
      <xdr:rowOff>38101</xdr:rowOff>
    </xdr:from>
    <xdr:to>
      <xdr:col>8</xdr:col>
      <xdr:colOff>373380</xdr:colOff>
      <xdr:row>22</xdr:row>
      <xdr:rowOff>160020</xdr:rowOff>
    </xdr:to>
    <xdr:graphicFrame macro="">
      <xdr:nvGraphicFramePr>
        <xdr:cNvPr id="3" name="Chart 2">
          <a:extLst>
            <a:ext uri="{FF2B5EF4-FFF2-40B4-BE49-F238E27FC236}">
              <a16:creationId xmlns:a16="http://schemas.microsoft.com/office/drawing/2014/main" id="{0AAB84B6-C02D-4E62-87A3-7FE2C5E950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563880</xdr:colOff>
      <xdr:row>21</xdr:row>
      <xdr:rowOff>7620</xdr:rowOff>
    </xdr:from>
    <xdr:to>
      <xdr:col>8</xdr:col>
      <xdr:colOff>15240</xdr:colOff>
      <xdr:row>21</xdr:row>
      <xdr:rowOff>7620</xdr:rowOff>
    </xdr:to>
    <xdr:cxnSp macro="">
      <xdr:nvCxnSpPr>
        <xdr:cNvPr id="5" name="Straight Connector 4">
          <a:extLst>
            <a:ext uri="{FF2B5EF4-FFF2-40B4-BE49-F238E27FC236}">
              <a16:creationId xmlns:a16="http://schemas.microsoft.com/office/drawing/2014/main" id="{0A26F743-6CCB-495C-91AA-FEAB29278FD5}"/>
            </a:ext>
          </a:extLst>
        </xdr:cNvPr>
        <xdr:cNvCxnSpPr/>
      </xdr:nvCxnSpPr>
      <xdr:spPr>
        <a:xfrm>
          <a:off x="693420" y="3848100"/>
          <a:ext cx="3718560" cy="0"/>
        </a:xfrm>
        <a:prstGeom prst="line">
          <a:avLst/>
        </a:prstGeom>
        <a:ln>
          <a:solidFill>
            <a:schemeClr val="accent6"/>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471282</xdr:colOff>
      <xdr:row>5</xdr:row>
      <xdr:rowOff>0</xdr:rowOff>
    </xdr:to>
    <xdr:pic>
      <xdr:nvPicPr>
        <xdr:cNvPr id="2" name="Picture 1">
          <a:extLst>
            <a:ext uri="{FF2B5EF4-FFF2-40B4-BE49-F238E27FC236}">
              <a16:creationId xmlns:a16="http://schemas.microsoft.com/office/drawing/2014/main" id="{D2E09BCA-26BF-43FD-A56C-D6D56FD829B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14082</xdr:colOff>
      <xdr:row>5</xdr:row>
      <xdr:rowOff>0</xdr:rowOff>
    </xdr:to>
    <xdr:pic>
      <xdr:nvPicPr>
        <xdr:cNvPr id="2" name="Picture 1">
          <a:extLst>
            <a:ext uri="{FF2B5EF4-FFF2-40B4-BE49-F238E27FC236}">
              <a16:creationId xmlns:a16="http://schemas.microsoft.com/office/drawing/2014/main" id="{9C11FC70-3567-45D6-8596-C49F926BB91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14082</xdr:colOff>
      <xdr:row>5</xdr:row>
      <xdr:rowOff>0</xdr:rowOff>
    </xdr:to>
    <xdr:pic>
      <xdr:nvPicPr>
        <xdr:cNvPr id="2" name="Picture 1">
          <a:extLst>
            <a:ext uri="{FF2B5EF4-FFF2-40B4-BE49-F238E27FC236}">
              <a16:creationId xmlns:a16="http://schemas.microsoft.com/office/drawing/2014/main" id="{D1E3FAA8-C12D-404E-9E3E-DC58E8F7BF7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twoCellAnchor>
    <xdr:from>
      <xdr:col>8</xdr:col>
      <xdr:colOff>53340</xdr:colOff>
      <xdr:row>28</xdr:row>
      <xdr:rowOff>91440</xdr:rowOff>
    </xdr:from>
    <xdr:to>
      <xdr:col>14</xdr:col>
      <xdr:colOff>198120</xdr:colOff>
      <xdr:row>41</xdr:row>
      <xdr:rowOff>114300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0D51D3F-62DB-4B9C-9DC8-B8FC718E3A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54980" y="5257800"/>
              <a:ext cx="3863340" cy="2400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205740</xdr:colOff>
      <xdr:row>2</xdr:row>
      <xdr:rowOff>7620</xdr:rowOff>
    </xdr:from>
    <xdr:to>
      <xdr:col>9</xdr:col>
      <xdr:colOff>0</xdr:colOff>
      <xdr:row>5</xdr:row>
      <xdr:rowOff>160020</xdr:rowOff>
    </xdr:to>
    <xdr:pic>
      <xdr:nvPicPr>
        <xdr:cNvPr id="2" name="Picture 1" descr="2017 logo Tata Motors | Motor logo, Tata motors logo, Tata ...">
          <a:extLst>
            <a:ext uri="{FF2B5EF4-FFF2-40B4-BE49-F238E27FC236}">
              <a16:creationId xmlns:a16="http://schemas.microsoft.com/office/drawing/2014/main" id="{371B09D9-0D84-4394-ABBF-95B4AFE175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27320" y="190500"/>
          <a:ext cx="1623060" cy="92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16</xdr:row>
      <xdr:rowOff>91440</xdr:rowOff>
    </xdr:from>
    <xdr:to>
      <xdr:col>1</xdr:col>
      <xdr:colOff>2087880</xdr:colOff>
      <xdr:row>25</xdr:row>
      <xdr:rowOff>175260</xdr:rowOff>
    </xdr:to>
    <xdr:grpSp>
      <xdr:nvGrpSpPr>
        <xdr:cNvPr id="13" name="Group 12">
          <a:extLst>
            <a:ext uri="{FF2B5EF4-FFF2-40B4-BE49-F238E27FC236}">
              <a16:creationId xmlns:a16="http://schemas.microsoft.com/office/drawing/2014/main" id="{9771BC3E-A389-409A-8BAF-9785D79E4933}"/>
            </a:ext>
          </a:extLst>
        </xdr:cNvPr>
        <xdr:cNvGrpSpPr/>
      </xdr:nvGrpSpPr>
      <xdr:grpSpPr>
        <a:xfrm>
          <a:off x="0" y="3413760"/>
          <a:ext cx="2217420" cy="1729740"/>
          <a:chOff x="144780" y="2606040"/>
          <a:chExt cx="1874520" cy="1729740"/>
        </a:xfrm>
      </xdr:grpSpPr>
      <xdr:graphicFrame macro="">
        <xdr:nvGraphicFramePr>
          <xdr:cNvPr id="3" name="Chart 2">
            <a:extLst>
              <a:ext uri="{FF2B5EF4-FFF2-40B4-BE49-F238E27FC236}">
                <a16:creationId xmlns:a16="http://schemas.microsoft.com/office/drawing/2014/main" id="{33A18A95-7D37-46B9-A9C5-1EBD1CAF0D05}"/>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9" name="TextBox 8">
            <a:extLst>
              <a:ext uri="{FF2B5EF4-FFF2-40B4-BE49-F238E27FC236}">
                <a16:creationId xmlns:a16="http://schemas.microsoft.com/office/drawing/2014/main" id="{AEA2D701-3661-46FF-9B40-B153B01BB6FD}"/>
              </a:ext>
            </a:extLst>
          </xdr:cNvPr>
          <xdr:cNvSpPr txBox="1"/>
        </xdr:nvSpPr>
        <xdr:spPr>
          <a:xfrm>
            <a:off x="457672" y="2628900"/>
            <a:ext cx="1275798"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Revenues (INR Cr.)</a:t>
            </a:r>
          </a:p>
        </xdr:txBody>
      </xdr:sp>
      <xdr:cxnSp macro="">
        <xdr:nvCxnSpPr>
          <xdr:cNvPr id="11" name="Straight Connector 10">
            <a:extLst>
              <a:ext uri="{FF2B5EF4-FFF2-40B4-BE49-F238E27FC236}">
                <a16:creationId xmlns:a16="http://schemas.microsoft.com/office/drawing/2014/main" id="{249156AB-7E3B-4008-9CF4-49509070EF7E}"/>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2286000</xdr:colOff>
      <xdr:row>16</xdr:row>
      <xdr:rowOff>91440</xdr:rowOff>
    </xdr:from>
    <xdr:to>
      <xdr:col>5</xdr:col>
      <xdr:colOff>220980</xdr:colOff>
      <xdr:row>25</xdr:row>
      <xdr:rowOff>175260</xdr:rowOff>
    </xdr:to>
    <xdr:grpSp>
      <xdr:nvGrpSpPr>
        <xdr:cNvPr id="22" name="Group 21">
          <a:extLst>
            <a:ext uri="{FF2B5EF4-FFF2-40B4-BE49-F238E27FC236}">
              <a16:creationId xmlns:a16="http://schemas.microsoft.com/office/drawing/2014/main" id="{BFE08511-68E9-42CD-9B41-2A9697530FC1}"/>
            </a:ext>
          </a:extLst>
        </xdr:cNvPr>
        <xdr:cNvGrpSpPr/>
      </xdr:nvGrpSpPr>
      <xdr:grpSpPr>
        <a:xfrm>
          <a:off x="2415540" y="3413760"/>
          <a:ext cx="2217420" cy="1729740"/>
          <a:chOff x="144780" y="2606040"/>
          <a:chExt cx="1874520" cy="1729740"/>
        </a:xfrm>
      </xdr:grpSpPr>
      <xdr:graphicFrame macro="">
        <xdr:nvGraphicFramePr>
          <xdr:cNvPr id="23" name="Chart 22">
            <a:extLst>
              <a:ext uri="{FF2B5EF4-FFF2-40B4-BE49-F238E27FC236}">
                <a16:creationId xmlns:a16="http://schemas.microsoft.com/office/drawing/2014/main" id="{78CA3131-2523-4ED0-AD20-2C7225D52007}"/>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24" name="TextBox 23">
            <a:extLst>
              <a:ext uri="{FF2B5EF4-FFF2-40B4-BE49-F238E27FC236}">
                <a16:creationId xmlns:a16="http://schemas.microsoft.com/office/drawing/2014/main" id="{AC54A2E7-F2E2-4E67-8F68-E09FD92EE1DE}"/>
              </a:ext>
            </a:extLst>
          </xdr:cNvPr>
          <xdr:cNvSpPr txBox="1"/>
        </xdr:nvSpPr>
        <xdr:spPr>
          <a:xfrm>
            <a:off x="483438" y="2613660"/>
            <a:ext cx="1084364"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Net</a:t>
            </a:r>
            <a:r>
              <a:rPr lang="en-IN" sz="1100" b="1" baseline="0">
                <a:solidFill>
                  <a:srgbClr val="1467B5"/>
                </a:solidFill>
              </a:rPr>
              <a:t> Profit</a:t>
            </a:r>
            <a:r>
              <a:rPr lang="en-IN" sz="1100" b="1">
                <a:solidFill>
                  <a:srgbClr val="1467B5"/>
                </a:solidFill>
              </a:rPr>
              <a:t> (INR Cr.)</a:t>
            </a:r>
          </a:p>
        </xdr:txBody>
      </xdr:sp>
      <xdr:cxnSp macro="">
        <xdr:nvCxnSpPr>
          <xdr:cNvPr id="25" name="Straight Connector 24">
            <a:extLst>
              <a:ext uri="{FF2B5EF4-FFF2-40B4-BE49-F238E27FC236}">
                <a16:creationId xmlns:a16="http://schemas.microsoft.com/office/drawing/2014/main" id="{6379C276-0B01-48C8-AA64-23093C880984}"/>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5</xdr:col>
      <xdr:colOff>449580</xdr:colOff>
      <xdr:row>16</xdr:row>
      <xdr:rowOff>91440</xdr:rowOff>
    </xdr:from>
    <xdr:to>
      <xdr:col>9</xdr:col>
      <xdr:colOff>228600</xdr:colOff>
      <xdr:row>25</xdr:row>
      <xdr:rowOff>175260</xdr:rowOff>
    </xdr:to>
    <xdr:grpSp>
      <xdr:nvGrpSpPr>
        <xdr:cNvPr id="26" name="Group 25">
          <a:extLst>
            <a:ext uri="{FF2B5EF4-FFF2-40B4-BE49-F238E27FC236}">
              <a16:creationId xmlns:a16="http://schemas.microsoft.com/office/drawing/2014/main" id="{8099C578-30E7-457F-A10E-4FDF4479DF2A}"/>
            </a:ext>
          </a:extLst>
        </xdr:cNvPr>
        <xdr:cNvGrpSpPr/>
      </xdr:nvGrpSpPr>
      <xdr:grpSpPr>
        <a:xfrm>
          <a:off x="4861560" y="3413760"/>
          <a:ext cx="2217420" cy="1729740"/>
          <a:chOff x="144780" y="2606040"/>
          <a:chExt cx="1874520" cy="1729740"/>
        </a:xfrm>
      </xdr:grpSpPr>
      <xdr:graphicFrame macro="">
        <xdr:nvGraphicFramePr>
          <xdr:cNvPr id="27" name="Chart 26">
            <a:extLst>
              <a:ext uri="{FF2B5EF4-FFF2-40B4-BE49-F238E27FC236}">
                <a16:creationId xmlns:a16="http://schemas.microsoft.com/office/drawing/2014/main" id="{AAD314AB-7854-48CF-BB4B-657B355EC559}"/>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28" name="TextBox 27">
            <a:extLst>
              <a:ext uri="{FF2B5EF4-FFF2-40B4-BE49-F238E27FC236}">
                <a16:creationId xmlns:a16="http://schemas.microsoft.com/office/drawing/2014/main" id="{783C3A27-59EF-4D20-BC03-576493E9E5C9}"/>
              </a:ext>
            </a:extLst>
          </xdr:cNvPr>
          <xdr:cNvSpPr txBox="1"/>
        </xdr:nvSpPr>
        <xdr:spPr>
          <a:xfrm>
            <a:off x="380372" y="2606040"/>
            <a:ext cx="1407315"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Avg</a:t>
            </a:r>
            <a:r>
              <a:rPr lang="en-IN" sz="1100" b="1" baseline="0">
                <a:solidFill>
                  <a:srgbClr val="1467B5"/>
                </a:solidFill>
              </a:rPr>
              <a:t> </a:t>
            </a:r>
            <a:r>
              <a:rPr lang="en-IN" sz="1100" b="1">
                <a:solidFill>
                  <a:srgbClr val="1467B5"/>
                </a:solidFill>
              </a:rPr>
              <a:t>Total</a:t>
            </a:r>
            <a:r>
              <a:rPr lang="en-IN" sz="1100" b="1" baseline="0">
                <a:solidFill>
                  <a:srgbClr val="1467B5"/>
                </a:solidFill>
              </a:rPr>
              <a:t> Assets</a:t>
            </a:r>
            <a:r>
              <a:rPr lang="en-IN" sz="1100" b="1">
                <a:solidFill>
                  <a:srgbClr val="1467B5"/>
                </a:solidFill>
              </a:rPr>
              <a:t> (INR Cr.)</a:t>
            </a:r>
          </a:p>
        </xdr:txBody>
      </xdr:sp>
      <xdr:cxnSp macro="">
        <xdr:nvCxnSpPr>
          <xdr:cNvPr id="29" name="Straight Connector 28">
            <a:extLst>
              <a:ext uri="{FF2B5EF4-FFF2-40B4-BE49-F238E27FC236}">
                <a16:creationId xmlns:a16="http://schemas.microsoft.com/office/drawing/2014/main" id="{6F8F0B2E-3E01-483E-B98B-68F8C5819CCE}"/>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0</xdr:col>
      <xdr:colOff>0</xdr:colOff>
      <xdr:row>28</xdr:row>
      <xdr:rowOff>38100</xdr:rowOff>
    </xdr:from>
    <xdr:to>
      <xdr:col>1</xdr:col>
      <xdr:colOff>2087880</xdr:colOff>
      <xdr:row>37</xdr:row>
      <xdr:rowOff>121920</xdr:rowOff>
    </xdr:to>
    <xdr:grpSp>
      <xdr:nvGrpSpPr>
        <xdr:cNvPr id="34" name="Group 33">
          <a:extLst>
            <a:ext uri="{FF2B5EF4-FFF2-40B4-BE49-F238E27FC236}">
              <a16:creationId xmlns:a16="http://schemas.microsoft.com/office/drawing/2014/main" id="{836695C9-920B-459A-88E0-2613D15FEA0C}"/>
            </a:ext>
          </a:extLst>
        </xdr:cNvPr>
        <xdr:cNvGrpSpPr/>
      </xdr:nvGrpSpPr>
      <xdr:grpSpPr>
        <a:xfrm>
          <a:off x="0" y="5554980"/>
          <a:ext cx="2217420" cy="1729740"/>
          <a:chOff x="144780" y="2606040"/>
          <a:chExt cx="1874520" cy="1729740"/>
        </a:xfrm>
      </xdr:grpSpPr>
      <xdr:graphicFrame macro="">
        <xdr:nvGraphicFramePr>
          <xdr:cNvPr id="35" name="Chart 34">
            <a:extLst>
              <a:ext uri="{FF2B5EF4-FFF2-40B4-BE49-F238E27FC236}">
                <a16:creationId xmlns:a16="http://schemas.microsoft.com/office/drawing/2014/main" id="{1875ADA3-599C-4DF7-A572-B7197B0D191B}"/>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36" name="TextBox 35">
            <a:extLst>
              <a:ext uri="{FF2B5EF4-FFF2-40B4-BE49-F238E27FC236}">
                <a16:creationId xmlns:a16="http://schemas.microsoft.com/office/drawing/2014/main" id="{E884BFF6-9EDC-4F65-8F3D-FDCDB7F4EADB}"/>
              </a:ext>
            </a:extLst>
          </xdr:cNvPr>
          <xdr:cNvSpPr txBox="1"/>
        </xdr:nvSpPr>
        <xdr:spPr>
          <a:xfrm>
            <a:off x="451230" y="2613660"/>
            <a:ext cx="1178572"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Return</a:t>
            </a:r>
            <a:r>
              <a:rPr lang="en-IN" sz="1100" b="1" baseline="0">
                <a:solidFill>
                  <a:srgbClr val="1467B5"/>
                </a:solidFill>
              </a:rPr>
              <a:t> on Equity</a:t>
            </a:r>
            <a:r>
              <a:rPr lang="en-IN" sz="1100" b="1">
                <a:solidFill>
                  <a:srgbClr val="1467B5"/>
                </a:solidFill>
              </a:rPr>
              <a:t> (%)</a:t>
            </a:r>
          </a:p>
        </xdr:txBody>
      </xdr:sp>
      <xdr:cxnSp macro="">
        <xdr:nvCxnSpPr>
          <xdr:cNvPr id="37" name="Straight Connector 36">
            <a:extLst>
              <a:ext uri="{FF2B5EF4-FFF2-40B4-BE49-F238E27FC236}">
                <a16:creationId xmlns:a16="http://schemas.microsoft.com/office/drawing/2014/main" id="{6A5B9D51-D8A7-4A1E-8707-4277AF61B041}"/>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2278380</xdr:colOff>
      <xdr:row>28</xdr:row>
      <xdr:rowOff>38100</xdr:rowOff>
    </xdr:from>
    <xdr:to>
      <xdr:col>5</xdr:col>
      <xdr:colOff>213360</xdr:colOff>
      <xdr:row>37</xdr:row>
      <xdr:rowOff>121920</xdr:rowOff>
    </xdr:to>
    <xdr:grpSp>
      <xdr:nvGrpSpPr>
        <xdr:cNvPr id="38" name="Group 37">
          <a:extLst>
            <a:ext uri="{FF2B5EF4-FFF2-40B4-BE49-F238E27FC236}">
              <a16:creationId xmlns:a16="http://schemas.microsoft.com/office/drawing/2014/main" id="{DDF16F99-95BF-43E9-92B4-6767D5FD596D}"/>
            </a:ext>
          </a:extLst>
        </xdr:cNvPr>
        <xdr:cNvGrpSpPr/>
      </xdr:nvGrpSpPr>
      <xdr:grpSpPr>
        <a:xfrm>
          <a:off x="2407920" y="5554980"/>
          <a:ext cx="2217420" cy="1729740"/>
          <a:chOff x="144780" y="2606040"/>
          <a:chExt cx="1874520" cy="1729740"/>
        </a:xfrm>
      </xdr:grpSpPr>
      <xdr:graphicFrame macro="">
        <xdr:nvGraphicFramePr>
          <xdr:cNvPr id="39" name="Chart 38">
            <a:extLst>
              <a:ext uri="{FF2B5EF4-FFF2-40B4-BE49-F238E27FC236}">
                <a16:creationId xmlns:a16="http://schemas.microsoft.com/office/drawing/2014/main" id="{E4FD8F77-E482-47E4-8F8C-765D33414FF5}"/>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40" name="TextBox 39">
            <a:extLst>
              <a:ext uri="{FF2B5EF4-FFF2-40B4-BE49-F238E27FC236}">
                <a16:creationId xmlns:a16="http://schemas.microsoft.com/office/drawing/2014/main" id="{F9C6F893-B402-4CC0-90DF-F43B6D6702AA}"/>
              </a:ext>
            </a:extLst>
          </xdr:cNvPr>
          <xdr:cNvSpPr txBox="1"/>
        </xdr:nvSpPr>
        <xdr:spPr>
          <a:xfrm>
            <a:off x="496322" y="2606040"/>
            <a:ext cx="1134124"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Return</a:t>
            </a:r>
            <a:r>
              <a:rPr lang="en-IN" sz="1100" b="1" baseline="0">
                <a:solidFill>
                  <a:srgbClr val="1467B5"/>
                </a:solidFill>
              </a:rPr>
              <a:t> on Asset</a:t>
            </a:r>
            <a:r>
              <a:rPr lang="en-IN" sz="1100" b="1">
                <a:solidFill>
                  <a:srgbClr val="1467B5"/>
                </a:solidFill>
              </a:rPr>
              <a:t> (%)</a:t>
            </a:r>
          </a:p>
        </xdr:txBody>
      </xdr:sp>
      <xdr:cxnSp macro="">
        <xdr:nvCxnSpPr>
          <xdr:cNvPr id="41" name="Straight Connector 40">
            <a:extLst>
              <a:ext uri="{FF2B5EF4-FFF2-40B4-BE49-F238E27FC236}">
                <a16:creationId xmlns:a16="http://schemas.microsoft.com/office/drawing/2014/main" id="{E36F13B0-B3C2-44DB-A26F-ACA38ACFFA1E}"/>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5</xdr:col>
      <xdr:colOff>457200</xdr:colOff>
      <xdr:row>28</xdr:row>
      <xdr:rowOff>7620</xdr:rowOff>
    </xdr:from>
    <xdr:to>
      <xdr:col>9</xdr:col>
      <xdr:colOff>236220</xdr:colOff>
      <xdr:row>37</xdr:row>
      <xdr:rowOff>106680</xdr:rowOff>
    </xdr:to>
    <xdr:grpSp>
      <xdr:nvGrpSpPr>
        <xdr:cNvPr id="42" name="Group 41">
          <a:extLst>
            <a:ext uri="{FF2B5EF4-FFF2-40B4-BE49-F238E27FC236}">
              <a16:creationId xmlns:a16="http://schemas.microsoft.com/office/drawing/2014/main" id="{875A0030-A12B-4C93-B28A-FA715B32B93E}"/>
            </a:ext>
          </a:extLst>
        </xdr:cNvPr>
        <xdr:cNvGrpSpPr/>
      </xdr:nvGrpSpPr>
      <xdr:grpSpPr>
        <a:xfrm>
          <a:off x="4869180" y="5524500"/>
          <a:ext cx="2217420" cy="1744980"/>
          <a:chOff x="144780" y="2590800"/>
          <a:chExt cx="1874520" cy="1744980"/>
        </a:xfrm>
      </xdr:grpSpPr>
      <xdr:graphicFrame macro="">
        <xdr:nvGraphicFramePr>
          <xdr:cNvPr id="43" name="Chart 42">
            <a:extLst>
              <a:ext uri="{FF2B5EF4-FFF2-40B4-BE49-F238E27FC236}">
                <a16:creationId xmlns:a16="http://schemas.microsoft.com/office/drawing/2014/main" id="{632D12A9-A1AF-447B-BBB2-A5D84244EB0E}"/>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44" name="TextBox 43">
            <a:extLst>
              <a:ext uri="{FF2B5EF4-FFF2-40B4-BE49-F238E27FC236}">
                <a16:creationId xmlns:a16="http://schemas.microsoft.com/office/drawing/2014/main" id="{B838FB96-EA68-4C11-9A14-22627BD8238F}"/>
              </a:ext>
            </a:extLst>
          </xdr:cNvPr>
          <xdr:cNvSpPr txBox="1"/>
        </xdr:nvSpPr>
        <xdr:spPr>
          <a:xfrm>
            <a:off x="335280" y="2590800"/>
            <a:ext cx="1460273"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Financial</a:t>
            </a:r>
            <a:r>
              <a:rPr lang="en-IN" sz="1100" b="1" baseline="0">
                <a:solidFill>
                  <a:srgbClr val="1467B5"/>
                </a:solidFill>
              </a:rPr>
              <a:t> Leverage</a:t>
            </a:r>
            <a:r>
              <a:rPr lang="en-IN" sz="1100" b="1">
                <a:solidFill>
                  <a:srgbClr val="1467B5"/>
                </a:solidFill>
              </a:rPr>
              <a:t> (Times)</a:t>
            </a:r>
          </a:p>
        </xdr:txBody>
      </xdr:sp>
      <xdr:cxnSp macro="">
        <xdr:nvCxnSpPr>
          <xdr:cNvPr id="45" name="Straight Connector 44">
            <a:extLst>
              <a:ext uri="{FF2B5EF4-FFF2-40B4-BE49-F238E27FC236}">
                <a16:creationId xmlns:a16="http://schemas.microsoft.com/office/drawing/2014/main" id="{39419D46-9821-4AC5-BB84-009C6E0A4A4B}"/>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7620</xdr:colOff>
      <xdr:row>37</xdr:row>
      <xdr:rowOff>175260</xdr:rowOff>
    </xdr:from>
    <xdr:to>
      <xdr:col>9</xdr:col>
      <xdr:colOff>76200</xdr:colOff>
      <xdr:row>48</xdr:row>
      <xdr:rowOff>7620</xdr:rowOff>
    </xdr:to>
    <xdr:sp macro="" textlink="">
      <xdr:nvSpPr>
        <xdr:cNvPr id="46" name="TextBox 45">
          <a:extLst>
            <a:ext uri="{FF2B5EF4-FFF2-40B4-BE49-F238E27FC236}">
              <a16:creationId xmlns:a16="http://schemas.microsoft.com/office/drawing/2014/main" id="{2ACB0FE7-0CD5-4CD0-AC4D-40C4D2E193AA}"/>
            </a:ext>
          </a:extLst>
        </xdr:cNvPr>
        <xdr:cNvSpPr txBox="1"/>
      </xdr:nvSpPr>
      <xdr:spPr>
        <a:xfrm>
          <a:off x="137160" y="6377940"/>
          <a:ext cx="6789420" cy="1844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i="0" u="none" strike="noStrike">
              <a:solidFill>
                <a:srgbClr val="1467B5"/>
              </a:solidFill>
              <a:effectLst/>
              <a:latin typeface="+mn-lt"/>
              <a:ea typeface="+mn-ea"/>
              <a:cs typeface="+mn-cs"/>
            </a:rPr>
            <a:t>Recent</a:t>
          </a:r>
          <a:r>
            <a:rPr lang="en-IN" sz="1400" b="1" i="0" u="none" strike="noStrike" baseline="0">
              <a:solidFill>
                <a:srgbClr val="1467B5"/>
              </a:solidFill>
              <a:effectLst/>
              <a:latin typeface="+mn-lt"/>
              <a:ea typeface="+mn-ea"/>
              <a:cs typeface="+mn-cs"/>
            </a:rPr>
            <a:t> Updates</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1100" b="1" i="0" u="none" strike="noStrike">
            <a:solidFill>
              <a:srgbClr val="1467B5"/>
            </a:solidFill>
            <a:effectLst/>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0" i="0">
              <a:solidFill>
                <a:schemeClr val="dk1"/>
              </a:solidFill>
              <a:effectLst/>
              <a:latin typeface="+mn-lt"/>
              <a:ea typeface="+mn-ea"/>
              <a:cs typeface="+mn-cs"/>
            </a:rPr>
            <a:t>Tata Motors announced its October-December quarter results for fiscal 2023-24 (Q3FY24), reporting a surge of 137.5 per cent in consolidated net profit at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7,025.11 crore, compared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2,958 crore in the year-ago period. </a:t>
          </a:r>
        </a:p>
        <a:p>
          <a:pPr marL="171450" indent="-171450">
            <a:buFont typeface="Arial" panose="020B0604020202020204" pitchFamily="34" charset="0"/>
            <a:buChar char="•"/>
          </a:pPr>
          <a:r>
            <a:rPr lang="en-IN" sz="1100" b="0" i="0">
              <a:solidFill>
                <a:schemeClr val="dk1"/>
              </a:solidFill>
              <a:effectLst/>
              <a:latin typeface="+mn-lt"/>
              <a:ea typeface="+mn-ea"/>
              <a:cs typeface="+mn-cs"/>
            </a:rPr>
            <a:t>current fiscal rose 25 per cent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110,577 crore, compared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88,488.59 crore, led by JLR sales which rose 27 per cent in the period. </a:t>
          </a:r>
        </a:p>
        <a:p>
          <a:pPr marL="171450" indent="-171450">
            <a:buFont typeface="Arial" panose="020B0604020202020204" pitchFamily="34" charset="0"/>
            <a:buChar char="•"/>
          </a:pPr>
          <a:r>
            <a:rPr lang="en-IN" sz="1100" b="0" i="0">
              <a:solidFill>
                <a:schemeClr val="dk1"/>
              </a:solidFill>
              <a:effectLst/>
              <a:latin typeface="+mn-lt"/>
              <a:ea typeface="+mn-ea"/>
              <a:cs typeface="+mn-cs"/>
            </a:rPr>
            <a:t>EBITDA in the December quarter rose 59 per cent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15,333 crore, compared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9,644 crore in the year-ago period. </a:t>
          </a:r>
        </a:p>
        <a:p>
          <a:pPr marL="171450" indent="-171450">
            <a:buFont typeface="Arial" panose="020B0604020202020204" pitchFamily="34" charset="0"/>
            <a:buChar char="•"/>
          </a:pPr>
          <a:r>
            <a:rPr lang="en-IN" sz="1100" b="0" i="0">
              <a:solidFill>
                <a:schemeClr val="dk1"/>
              </a:solidFill>
              <a:effectLst/>
              <a:latin typeface="+mn-lt"/>
              <a:ea typeface="+mn-ea"/>
              <a:cs typeface="+mn-cs"/>
            </a:rPr>
            <a:t>Tata Motor's CV's revenue rose 19.2 per cent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20,123 crore on account of salience towards medium and heavy commercial vehicles and better market operating price.</a:t>
          </a:r>
          <a:endParaRPr lang="en-IN" sz="1100">
            <a:latin typeface="+mn-lt"/>
          </a:endParaRPr>
        </a:p>
      </xdr:txBody>
    </xdr:sp>
    <xdr:clientData/>
  </xdr:twoCellAnchor>
  <xdr:twoCellAnchor>
    <xdr:from>
      <xdr:col>1</xdr:col>
      <xdr:colOff>0</xdr:colOff>
      <xdr:row>51</xdr:row>
      <xdr:rowOff>0</xdr:rowOff>
    </xdr:from>
    <xdr:to>
      <xdr:col>9</xdr:col>
      <xdr:colOff>68580</xdr:colOff>
      <xdr:row>52</xdr:row>
      <xdr:rowOff>106680</xdr:rowOff>
    </xdr:to>
    <xdr:sp macro="" textlink="">
      <xdr:nvSpPr>
        <xdr:cNvPr id="47" name="TextBox 46">
          <a:extLst>
            <a:ext uri="{FF2B5EF4-FFF2-40B4-BE49-F238E27FC236}">
              <a16:creationId xmlns:a16="http://schemas.microsoft.com/office/drawing/2014/main" id="{E6B5B8DC-377B-4FB3-A0E9-96D96FDC33BF}"/>
            </a:ext>
          </a:extLst>
        </xdr:cNvPr>
        <xdr:cNvSpPr txBox="1"/>
      </xdr:nvSpPr>
      <xdr:spPr>
        <a:xfrm>
          <a:off x="129540" y="9654540"/>
          <a:ext cx="67894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i="0" u="none" strike="noStrike" baseline="0">
              <a:solidFill>
                <a:srgbClr val="1467B5"/>
              </a:solidFill>
              <a:effectLst/>
              <a:latin typeface="+mn-lt"/>
              <a:ea typeface="+mn-ea"/>
              <a:cs typeface="+mn-cs"/>
            </a:rPr>
            <a:t>Dupont Analysis - Return on Equity &amp; Return on Assets</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1100" b="1" i="0" u="none" strike="noStrike">
            <a:solidFill>
              <a:srgbClr val="1467B5"/>
            </a:solidFill>
            <a:effectLst/>
            <a:latin typeface="+mn-lt"/>
            <a:ea typeface="+mn-ea"/>
            <a:cs typeface="+mn-cs"/>
          </a:endParaRPr>
        </a:p>
      </xdr:txBody>
    </xdr:sp>
    <xdr:clientData/>
  </xdr:twoCellAnchor>
  <xdr:twoCellAnchor>
    <xdr:from>
      <xdr:col>1</xdr:col>
      <xdr:colOff>0</xdr:colOff>
      <xdr:row>94</xdr:row>
      <xdr:rowOff>0</xdr:rowOff>
    </xdr:from>
    <xdr:to>
      <xdr:col>9</xdr:col>
      <xdr:colOff>68580</xdr:colOff>
      <xdr:row>102</xdr:row>
      <xdr:rowOff>45720</xdr:rowOff>
    </xdr:to>
    <xdr:sp macro="" textlink="">
      <xdr:nvSpPr>
        <xdr:cNvPr id="30" name="TextBox 29">
          <a:extLst>
            <a:ext uri="{FF2B5EF4-FFF2-40B4-BE49-F238E27FC236}">
              <a16:creationId xmlns:a16="http://schemas.microsoft.com/office/drawing/2014/main" id="{1216C8A7-6D26-4066-B926-6C67F52CBA78}"/>
            </a:ext>
          </a:extLst>
        </xdr:cNvPr>
        <xdr:cNvSpPr txBox="1"/>
      </xdr:nvSpPr>
      <xdr:spPr>
        <a:xfrm>
          <a:off x="129540" y="17579340"/>
          <a:ext cx="6789420" cy="150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i="0" u="none" strike="noStrike" baseline="0">
              <a:solidFill>
                <a:srgbClr val="1467B5"/>
              </a:solidFill>
              <a:effectLst/>
              <a:latin typeface="+mn-lt"/>
              <a:ea typeface="+mn-ea"/>
              <a:cs typeface="+mn-cs"/>
            </a:rPr>
            <a:t>Dupont Analysis - Summary</a:t>
          </a:r>
        </a:p>
        <a:p>
          <a:pPr marL="171450" marR="0" lvl="0" indent="-171450" algn="l"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0" i="0" u="none" strike="noStrike" baseline="0">
              <a:solidFill>
                <a:sysClr val="windowText" lastClr="000000"/>
              </a:solidFill>
              <a:effectLst/>
              <a:latin typeface="+mn-lt"/>
              <a:ea typeface="+mn-ea"/>
              <a:cs typeface="+mn-cs"/>
            </a:rPr>
            <a:t>The Net Profits of Tata Motors has declined in the past 7 years, finally seeing a rise in the year 2023. It has declined from 2.76% in year 2017 to 0.73% in year 2023. which shows that the company is struggling with their pricing power. </a:t>
          </a:r>
        </a:p>
        <a:p>
          <a:pPr marL="171450" marR="0" lvl="0" indent="-171450" algn="l"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0" i="0" u="none" strike="noStrike" baseline="0">
              <a:solidFill>
                <a:sysClr val="windowText" lastClr="000000"/>
              </a:solidFill>
              <a:effectLst/>
              <a:latin typeface="+mn-lt"/>
              <a:ea typeface="+mn-ea"/>
              <a:cs typeface="+mn-cs"/>
            </a:rPr>
            <a:t>ROE has been declining continuouly for the past 7 years and has finally started to rise. This is due to declining Net Profits, as financial leverage has increased significantly and Asset turnover ratio has also been consistent. </a:t>
          </a:r>
        </a:p>
        <a:p>
          <a:pPr marL="171450" marR="0" lvl="0" indent="-171450" algn="l"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0" i="0" baseline="0">
              <a:solidFill>
                <a:schemeClr val="dk1"/>
              </a:solidFill>
              <a:effectLst/>
              <a:latin typeface="+mn-lt"/>
              <a:ea typeface="+mn-ea"/>
              <a:cs typeface="+mn-cs"/>
            </a:rPr>
            <a:t>ROA has been declining continuouly for the past 7 years and has finally started to rise. This is due to declining Net Profits, as Asset Turnover Ratio is consistent. </a:t>
          </a:r>
          <a:endParaRPr lang="en-IN" sz="1100" b="0" i="0" u="none" strike="noStrike" baseline="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IN" sz="1100" b="0" i="0" u="none" strike="noStrike" baseline="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IN" sz="1400" b="1" i="0" u="none" strike="noStrike" baseline="0">
            <a:solidFill>
              <a:srgbClr val="1467B5"/>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IN" sz="1400" b="1" i="0" u="none" strike="noStrike" baseline="0">
            <a:solidFill>
              <a:srgbClr val="1467B5"/>
            </a:solidFill>
            <a:effectLst/>
            <a:latin typeface="+mn-lt"/>
            <a:ea typeface="+mn-ea"/>
            <a:cs typeface="+mn-cs"/>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6</xdr:col>
      <xdr:colOff>205740</xdr:colOff>
      <xdr:row>2</xdr:row>
      <xdr:rowOff>7620</xdr:rowOff>
    </xdr:from>
    <xdr:to>
      <xdr:col>8</xdr:col>
      <xdr:colOff>441960</xdr:colOff>
      <xdr:row>5</xdr:row>
      <xdr:rowOff>160020</xdr:rowOff>
    </xdr:to>
    <xdr:pic>
      <xdr:nvPicPr>
        <xdr:cNvPr id="2" name="Picture 1" descr="2017 logo Tata Motors | Motor logo, Tata motors logo, Tata ...">
          <a:extLst>
            <a:ext uri="{FF2B5EF4-FFF2-40B4-BE49-F238E27FC236}">
              <a16:creationId xmlns:a16="http://schemas.microsoft.com/office/drawing/2014/main" id="{F5B6D1D8-C08E-4747-BC50-F56247AF85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27320" y="304800"/>
          <a:ext cx="1623060" cy="92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22860</xdr:colOff>
      <xdr:row>16</xdr:row>
      <xdr:rowOff>45720</xdr:rowOff>
    </xdr:from>
    <xdr:to>
      <xdr:col>1</xdr:col>
      <xdr:colOff>2110740</xdr:colOff>
      <xdr:row>25</xdr:row>
      <xdr:rowOff>175260</xdr:rowOff>
    </xdr:to>
    <xdr:grpSp>
      <xdr:nvGrpSpPr>
        <xdr:cNvPr id="3" name="Group 2">
          <a:extLst>
            <a:ext uri="{FF2B5EF4-FFF2-40B4-BE49-F238E27FC236}">
              <a16:creationId xmlns:a16="http://schemas.microsoft.com/office/drawing/2014/main" id="{DFF2C959-C094-43E4-BD01-75A619B8B838}"/>
            </a:ext>
          </a:extLst>
        </xdr:cNvPr>
        <xdr:cNvGrpSpPr/>
      </xdr:nvGrpSpPr>
      <xdr:grpSpPr>
        <a:xfrm>
          <a:off x="22860" y="3432387"/>
          <a:ext cx="2214880" cy="1805940"/>
          <a:chOff x="144780" y="2560320"/>
          <a:chExt cx="1874520" cy="1775460"/>
        </a:xfrm>
      </xdr:grpSpPr>
      <xdr:graphicFrame macro="">
        <xdr:nvGraphicFramePr>
          <xdr:cNvPr id="4" name="Chart 3">
            <a:extLst>
              <a:ext uri="{FF2B5EF4-FFF2-40B4-BE49-F238E27FC236}">
                <a16:creationId xmlns:a16="http://schemas.microsoft.com/office/drawing/2014/main" id="{9EFE9260-8DC6-454F-919C-B754923DA3E5}"/>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5" name="TextBox 4">
            <a:extLst>
              <a:ext uri="{FF2B5EF4-FFF2-40B4-BE49-F238E27FC236}">
                <a16:creationId xmlns:a16="http://schemas.microsoft.com/office/drawing/2014/main" id="{E8559800-5FBA-4374-8757-03EA21F4F92A}"/>
              </a:ext>
            </a:extLst>
          </xdr:cNvPr>
          <xdr:cNvSpPr txBox="1"/>
        </xdr:nvSpPr>
        <xdr:spPr>
          <a:xfrm>
            <a:off x="309514" y="2560320"/>
            <a:ext cx="149182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Working</a:t>
            </a:r>
            <a:r>
              <a:rPr lang="en-IN" sz="1100" b="1" baseline="0">
                <a:solidFill>
                  <a:srgbClr val="1467B5"/>
                </a:solidFill>
              </a:rPr>
              <a:t> Cap / Total Assets</a:t>
            </a:r>
            <a:endParaRPr lang="en-IN" sz="1100" b="1">
              <a:solidFill>
                <a:srgbClr val="1467B5"/>
              </a:solidFill>
            </a:endParaRPr>
          </a:p>
        </xdr:txBody>
      </xdr:sp>
      <xdr:cxnSp macro="">
        <xdr:nvCxnSpPr>
          <xdr:cNvPr id="6" name="Straight Connector 5">
            <a:extLst>
              <a:ext uri="{FF2B5EF4-FFF2-40B4-BE49-F238E27FC236}">
                <a16:creationId xmlns:a16="http://schemas.microsoft.com/office/drawing/2014/main" id="{E4DA0FB8-358B-49AF-99B6-7D65A935D790}"/>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2286000</xdr:colOff>
      <xdr:row>16</xdr:row>
      <xdr:rowOff>38100</xdr:rowOff>
    </xdr:from>
    <xdr:to>
      <xdr:col>5</xdr:col>
      <xdr:colOff>220980</xdr:colOff>
      <xdr:row>25</xdr:row>
      <xdr:rowOff>175260</xdr:rowOff>
    </xdr:to>
    <xdr:grpSp>
      <xdr:nvGrpSpPr>
        <xdr:cNvPr id="7" name="Group 6">
          <a:extLst>
            <a:ext uri="{FF2B5EF4-FFF2-40B4-BE49-F238E27FC236}">
              <a16:creationId xmlns:a16="http://schemas.microsoft.com/office/drawing/2014/main" id="{F927E020-02CA-4104-B223-AEFE24392AF3}"/>
            </a:ext>
          </a:extLst>
        </xdr:cNvPr>
        <xdr:cNvGrpSpPr/>
      </xdr:nvGrpSpPr>
      <xdr:grpSpPr>
        <a:xfrm>
          <a:off x="2413000" y="3424767"/>
          <a:ext cx="2312247" cy="1813560"/>
          <a:chOff x="144780" y="2552700"/>
          <a:chExt cx="1874520" cy="1783080"/>
        </a:xfrm>
      </xdr:grpSpPr>
      <xdr:graphicFrame macro="">
        <xdr:nvGraphicFramePr>
          <xdr:cNvPr id="8" name="Chart 7">
            <a:extLst>
              <a:ext uri="{FF2B5EF4-FFF2-40B4-BE49-F238E27FC236}">
                <a16:creationId xmlns:a16="http://schemas.microsoft.com/office/drawing/2014/main" id="{F3A80DA1-0144-490A-A2B0-34A81AC83CD9}"/>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9" name="TextBox 8">
            <a:extLst>
              <a:ext uri="{FF2B5EF4-FFF2-40B4-BE49-F238E27FC236}">
                <a16:creationId xmlns:a16="http://schemas.microsoft.com/office/drawing/2014/main" id="{D523DB6E-2E9E-4547-B312-CEE3D4BADCBF}"/>
              </a:ext>
            </a:extLst>
          </xdr:cNvPr>
          <xdr:cNvSpPr txBox="1"/>
        </xdr:nvSpPr>
        <xdr:spPr>
          <a:xfrm>
            <a:off x="217417" y="2552700"/>
            <a:ext cx="1680534"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Retained</a:t>
            </a:r>
            <a:r>
              <a:rPr lang="en-IN" sz="1100" b="1" baseline="0">
                <a:solidFill>
                  <a:srgbClr val="1467B5"/>
                </a:solidFill>
              </a:rPr>
              <a:t> Earnings / Total Assets</a:t>
            </a:r>
            <a:endParaRPr lang="en-IN" sz="1100" b="1">
              <a:solidFill>
                <a:srgbClr val="1467B5"/>
              </a:solidFill>
            </a:endParaRPr>
          </a:p>
        </xdr:txBody>
      </xdr:sp>
      <xdr:cxnSp macro="">
        <xdr:nvCxnSpPr>
          <xdr:cNvPr id="10" name="Straight Connector 9">
            <a:extLst>
              <a:ext uri="{FF2B5EF4-FFF2-40B4-BE49-F238E27FC236}">
                <a16:creationId xmlns:a16="http://schemas.microsoft.com/office/drawing/2014/main" id="{557BA538-EFAF-4E9B-92B9-3DE90E21E46D}"/>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5</xdr:col>
      <xdr:colOff>449580</xdr:colOff>
      <xdr:row>16</xdr:row>
      <xdr:rowOff>30480</xdr:rowOff>
    </xdr:from>
    <xdr:to>
      <xdr:col>9</xdr:col>
      <xdr:colOff>228600</xdr:colOff>
      <xdr:row>25</xdr:row>
      <xdr:rowOff>175260</xdr:rowOff>
    </xdr:to>
    <xdr:grpSp>
      <xdr:nvGrpSpPr>
        <xdr:cNvPr id="11" name="Group 10">
          <a:extLst>
            <a:ext uri="{FF2B5EF4-FFF2-40B4-BE49-F238E27FC236}">
              <a16:creationId xmlns:a16="http://schemas.microsoft.com/office/drawing/2014/main" id="{59CDA17B-F6C4-44CB-B9FA-2608AB80130C}"/>
            </a:ext>
          </a:extLst>
        </xdr:cNvPr>
        <xdr:cNvGrpSpPr/>
      </xdr:nvGrpSpPr>
      <xdr:grpSpPr>
        <a:xfrm>
          <a:off x="4953847" y="3417147"/>
          <a:ext cx="2556086" cy="1821180"/>
          <a:chOff x="144780" y="2545080"/>
          <a:chExt cx="1874520" cy="1790700"/>
        </a:xfrm>
      </xdr:grpSpPr>
      <xdr:graphicFrame macro="">
        <xdr:nvGraphicFramePr>
          <xdr:cNvPr id="12" name="Chart 11">
            <a:extLst>
              <a:ext uri="{FF2B5EF4-FFF2-40B4-BE49-F238E27FC236}">
                <a16:creationId xmlns:a16="http://schemas.microsoft.com/office/drawing/2014/main" id="{F2A16C87-3483-4354-9590-6FEA663E5311}"/>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3" name="TextBox 12">
            <a:extLst>
              <a:ext uri="{FF2B5EF4-FFF2-40B4-BE49-F238E27FC236}">
                <a16:creationId xmlns:a16="http://schemas.microsoft.com/office/drawing/2014/main" id="{BB415C64-239B-4090-B415-5B6B05AD5B13}"/>
              </a:ext>
            </a:extLst>
          </xdr:cNvPr>
          <xdr:cNvSpPr txBox="1"/>
        </xdr:nvSpPr>
        <xdr:spPr>
          <a:xfrm>
            <a:off x="604196" y="2545080"/>
            <a:ext cx="932146"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EBIT / Total Assets</a:t>
            </a:r>
          </a:p>
        </xdr:txBody>
      </xdr:sp>
      <xdr:cxnSp macro="">
        <xdr:nvCxnSpPr>
          <xdr:cNvPr id="14" name="Straight Connector 13">
            <a:extLst>
              <a:ext uri="{FF2B5EF4-FFF2-40B4-BE49-F238E27FC236}">
                <a16:creationId xmlns:a16="http://schemas.microsoft.com/office/drawing/2014/main" id="{9FDF73B4-D020-45FE-8DA0-FF33E24EC22F}"/>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0</xdr:col>
      <xdr:colOff>0</xdr:colOff>
      <xdr:row>28</xdr:row>
      <xdr:rowOff>7620</xdr:rowOff>
    </xdr:from>
    <xdr:to>
      <xdr:col>1</xdr:col>
      <xdr:colOff>2174952</xdr:colOff>
      <xdr:row>37</xdr:row>
      <xdr:rowOff>121920</xdr:rowOff>
    </xdr:to>
    <xdr:grpSp>
      <xdr:nvGrpSpPr>
        <xdr:cNvPr id="15" name="Group 14">
          <a:extLst>
            <a:ext uri="{FF2B5EF4-FFF2-40B4-BE49-F238E27FC236}">
              <a16:creationId xmlns:a16="http://schemas.microsoft.com/office/drawing/2014/main" id="{0708349B-6083-4E02-8B59-BC1E6A50CD83}"/>
            </a:ext>
          </a:extLst>
        </xdr:cNvPr>
        <xdr:cNvGrpSpPr/>
      </xdr:nvGrpSpPr>
      <xdr:grpSpPr>
        <a:xfrm>
          <a:off x="0" y="5629487"/>
          <a:ext cx="2301952" cy="1790700"/>
          <a:chOff x="144780" y="2575560"/>
          <a:chExt cx="1948129" cy="1760220"/>
        </a:xfrm>
      </xdr:grpSpPr>
      <xdr:graphicFrame macro="">
        <xdr:nvGraphicFramePr>
          <xdr:cNvPr id="16" name="Chart 15">
            <a:extLst>
              <a:ext uri="{FF2B5EF4-FFF2-40B4-BE49-F238E27FC236}">
                <a16:creationId xmlns:a16="http://schemas.microsoft.com/office/drawing/2014/main" id="{0998AC70-5A50-4FAB-BB77-83897BDD1634}"/>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7" name="TextBox 16">
            <a:extLst>
              <a:ext uri="{FF2B5EF4-FFF2-40B4-BE49-F238E27FC236}">
                <a16:creationId xmlns:a16="http://schemas.microsoft.com/office/drawing/2014/main" id="{A4FE5301-ECF3-479F-B14B-7B2A8018772D}"/>
              </a:ext>
            </a:extLst>
          </xdr:cNvPr>
          <xdr:cNvSpPr txBox="1"/>
        </xdr:nvSpPr>
        <xdr:spPr>
          <a:xfrm>
            <a:off x="144780" y="2575560"/>
            <a:ext cx="1948129"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solidFill>
                  <a:srgbClr val="1467B5"/>
                </a:solidFill>
              </a:rPr>
              <a:t>Market</a:t>
            </a:r>
            <a:r>
              <a:rPr lang="en-IN" sz="1100" b="1" baseline="0">
                <a:solidFill>
                  <a:srgbClr val="1467B5"/>
                </a:solidFill>
              </a:rPr>
              <a:t> Cap / Long Term Liabilities</a:t>
            </a:r>
            <a:endParaRPr lang="en-IN" sz="1100" b="1">
              <a:solidFill>
                <a:srgbClr val="1467B5"/>
              </a:solidFill>
            </a:endParaRPr>
          </a:p>
        </xdr:txBody>
      </xdr:sp>
      <xdr:cxnSp macro="">
        <xdr:nvCxnSpPr>
          <xdr:cNvPr id="18" name="Straight Connector 17">
            <a:extLst>
              <a:ext uri="{FF2B5EF4-FFF2-40B4-BE49-F238E27FC236}">
                <a16:creationId xmlns:a16="http://schemas.microsoft.com/office/drawing/2014/main" id="{8681B750-3428-4D55-BD80-8AC915230534}"/>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2278380</xdr:colOff>
      <xdr:row>28</xdr:row>
      <xdr:rowOff>15240</xdr:rowOff>
    </xdr:from>
    <xdr:to>
      <xdr:col>5</xdr:col>
      <xdr:colOff>213360</xdr:colOff>
      <xdr:row>37</xdr:row>
      <xdr:rowOff>121920</xdr:rowOff>
    </xdr:to>
    <xdr:grpSp>
      <xdr:nvGrpSpPr>
        <xdr:cNvPr id="19" name="Group 18">
          <a:extLst>
            <a:ext uri="{FF2B5EF4-FFF2-40B4-BE49-F238E27FC236}">
              <a16:creationId xmlns:a16="http://schemas.microsoft.com/office/drawing/2014/main" id="{88A03B54-C0B6-44FA-8899-876625813BEE}"/>
            </a:ext>
          </a:extLst>
        </xdr:cNvPr>
        <xdr:cNvGrpSpPr/>
      </xdr:nvGrpSpPr>
      <xdr:grpSpPr>
        <a:xfrm>
          <a:off x="2405380" y="5637107"/>
          <a:ext cx="2312247" cy="1783080"/>
          <a:chOff x="144780" y="2583180"/>
          <a:chExt cx="1874520" cy="1752600"/>
        </a:xfrm>
      </xdr:grpSpPr>
      <xdr:graphicFrame macro="">
        <xdr:nvGraphicFramePr>
          <xdr:cNvPr id="20" name="Chart 19">
            <a:extLst>
              <a:ext uri="{FF2B5EF4-FFF2-40B4-BE49-F238E27FC236}">
                <a16:creationId xmlns:a16="http://schemas.microsoft.com/office/drawing/2014/main" id="{5106D06B-F264-45AB-B14E-F2F44BFDE645}"/>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1" name="TextBox 20">
            <a:extLst>
              <a:ext uri="{FF2B5EF4-FFF2-40B4-BE49-F238E27FC236}">
                <a16:creationId xmlns:a16="http://schemas.microsoft.com/office/drawing/2014/main" id="{DD98B93C-B020-4C80-A018-0E66E55714DD}"/>
              </a:ext>
            </a:extLst>
          </xdr:cNvPr>
          <xdr:cNvSpPr txBox="1"/>
        </xdr:nvSpPr>
        <xdr:spPr>
          <a:xfrm>
            <a:off x="496322" y="2583180"/>
            <a:ext cx="106547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baseline="0">
                <a:solidFill>
                  <a:srgbClr val="1467B5"/>
                </a:solidFill>
              </a:rPr>
              <a:t>Sales / Total Assets</a:t>
            </a:r>
            <a:endParaRPr lang="en-IN" sz="1100" b="1">
              <a:solidFill>
                <a:srgbClr val="1467B5"/>
              </a:solidFill>
            </a:endParaRPr>
          </a:p>
        </xdr:txBody>
      </xdr:sp>
      <xdr:cxnSp macro="">
        <xdr:nvCxnSpPr>
          <xdr:cNvPr id="22" name="Straight Connector 21">
            <a:extLst>
              <a:ext uri="{FF2B5EF4-FFF2-40B4-BE49-F238E27FC236}">
                <a16:creationId xmlns:a16="http://schemas.microsoft.com/office/drawing/2014/main" id="{51DDDFEE-7B0C-4833-857D-DF81769B19F0}"/>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5</xdr:col>
      <xdr:colOff>457200</xdr:colOff>
      <xdr:row>27</xdr:row>
      <xdr:rowOff>175260</xdr:rowOff>
    </xdr:from>
    <xdr:to>
      <xdr:col>9</xdr:col>
      <xdr:colOff>236220</xdr:colOff>
      <xdr:row>37</xdr:row>
      <xdr:rowOff>106680</xdr:rowOff>
    </xdr:to>
    <xdr:grpSp>
      <xdr:nvGrpSpPr>
        <xdr:cNvPr id="23" name="Group 22">
          <a:extLst>
            <a:ext uri="{FF2B5EF4-FFF2-40B4-BE49-F238E27FC236}">
              <a16:creationId xmlns:a16="http://schemas.microsoft.com/office/drawing/2014/main" id="{5B4EE1E3-A12A-4078-9D8D-A8BB331D31F0}"/>
            </a:ext>
          </a:extLst>
        </xdr:cNvPr>
        <xdr:cNvGrpSpPr/>
      </xdr:nvGrpSpPr>
      <xdr:grpSpPr>
        <a:xfrm>
          <a:off x="4961467" y="5610860"/>
          <a:ext cx="2556086" cy="1794087"/>
          <a:chOff x="144780" y="2575560"/>
          <a:chExt cx="1874520" cy="1760220"/>
        </a:xfrm>
      </xdr:grpSpPr>
      <xdr:graphicFrame macro="">
        <xdr:nvGraphicFramePr>
          <xdr:cNvPr id="24" name="Chart 23">
            <a:extLst>
              <a:ext uri="{FF2B5EF4-FFF2-40B4-BE49-F238E27FC236}">
                <a16:creationId xmlns:a16="http://schemas.microsoft.com/office/drawing/2014/main" id="{DD946E66-074B-4E6D-821A-078FC1CD41E5}"/>
              </a:ext>
            </a:extLst>
          </xdr:cNvPr>
          <xdr:cNvGraphicFramePr/>
        </xdr:nvGraphicFramePr>
        <xdr:xfrm>
          <a:off x="144780" y="2689860"/>
          <a:ext cx="1874520" cy="164592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25" name="TextBox 24">
            <a:extLst>
              <a:ext uri="{FF2B5EF4-FFF2-40B4-BE49-F238E27FC236}">
                <a16:creationId xmlns:a16="http://schemas.microsoft.com/office/drawing/2014/main" id="{CA61DA4C-4BFB-4BB9-8538-C1ED40572605}"/>
              </a:ext>
            </a:extLst>
          </xdr:cNvPr>
          <xdr:cNvSpPr txBox="1"/>
        </xdr:nvSpPr>
        <xdr:spPr>
          <a:xfrm>
            <a:off x="592677" y="2575560"/>
            <a:ext cx="849605"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a:solidFill>
                  <a:srgbClr val="1467B5"/>
                </a:solidFill>
              </a:rPr>
              <a:t>Altman's</a:t>
            </a:r>
            <a:r>
              <a:rPr lang="en-IN" sz="1100" b="1" baseline="0">
                <a:solidFill>
                  <a:srgbClr val="1467B5"/>
                </a:solidFill>
              </a:rPr>
              <a:t> Z Score</a:t>
            </a:r>
            <a:endParaRPr lang="en-IN" sz="1100" b="1">
              <a:solidFill>
                <a:srgbClr val="1467B5"/>
              </a:solidFill>
            </a:endParaRPr>
          </a:p>
        </xdr:txBody>
      </xdr:sp>
      <xdr:cxnSp macro="">
        <xdr:nvCxnSpPr>
          <xdr:cNvPr id="26" name="Straight Connector 25">
            <a:extLst>
              <a:ext uri="{FF2B5EF4-FFF2-40B4-BE49-F238E27FC236}">
                <a16:creationId xmlns:a16="http://schemas.microsoft.com/office/drawing/2014/main" id="{253DBF4B-85A2-474E-8FB1-233C9597ADDC}"/>
              </a:ext>
            </a:extLst>
          </xdr:cNvPr>
          <xdr:cNvCxnSpPr/>
        </xdr:nvCxnSpPr>
        <xdr:spPr>
          <a:xfrm>
            <a:off x="335280" y="2606040"/>
            <a:ext cx="1402080"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7620</xdr:colOff>
      <xdr:row>37</xdr:row>
      <xdr:rowOff>175260</xdr:rowOff>
    </xdr:from>
    <xdr:to>
      <xdr:col>9</xdr:col>
      <xdr:colOff>76200</xdr:colOff>
      <xdr:row>48</xdr:row>
      <xdr:rowOff>7620</xdr:rowOff>
    </xdr:to>
    <xdr:sp macro="" textlink="">
      <xdr:nvSpPr>
        <xdr:cNvPr id="27" name="TextBox 26">
          <a:extLst>
            <a:ext uri="{FF2B5EF4-FFF2-40B4-BE49-F238E27FC236}">
              <a16:creationId xmlns:a16="http://schemas.microsoft.com/office/drawing/2014/main" id="{67D1A3F4-F1BB-4F32-A17B-19A756BAE1B9}"/>
            </a:ext>
          </a:extLst>
        </xdr:cNvPr>
        <xdr:cNvSpPr txBox="1"/>
      </xdr:nvSpPr>
      <xdr:spPr>
        <a:xfrm>
          <a:off x="137160" y="7338060"/>
          <a:ext cx="6789420" cy="1844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i="0" u="none" strike="noStrike">
              <a:solidFill>
                <a:srgbClr val="1467B5"/>
              </a:solidFill>
              <a:effectLst/>
              <a:latin typeface="+mn-lt"/>
              <a:ea typeface="+mn-ea"/>
              <a:cs typeface="+mn-cs"/>
            </a:rPr>
            <a:t>Recent</a:t>
          </a:r>
          <a:r>
            <a:rPr lang="en-IN" sz="1400" b="1" i="0" u="none" strike="noStrike" baseline="0">
              <a:solidFill>
                <a:srgbClr val="1467B5"/>
              </a:solidFill>
              <a:effectLst/>
              <a:latin typeface="+mn-lt"/>
              <a:ea typeface="+mn-ea"/>
              <a:cs typeface="+mn-cs"/>
            </a:rPr>
            <a:t> Updates</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1100" b="1" i="0" u="none" strike="noStrike">
            <a:solidFill>
              <a:srgbClr val="1467B5"/>
            </a:solidFill>
            <a:effectLst/>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0" i="0">
              <a:solidFill>
                <a:schemeClr val="dk1"/>
              </a:solidFill>
              <a:effectLst/>
              <a:latin typeface="+mn-lt"/>
              <a:ea typeface="+mn-ea"/>
              <a:cs typeface="+mn-cs"/>
            </a:rPr>
            <a:t>Tata Motors announced its October-December quarter results for fiscal 2023-24 (Q3FY24), reporting a surge of 137.5 per cent in consolidated net profit at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7,025.11 crore, compared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2,958 crore in the year-ago period. </a:t>
          </a:r>
        </a:p>
        <a:p>
          <a:pPr marL="171450" indent="-171450">
            <a:buFont typeface="Arial" panose="020B0604020202020204" pitchFamily="34" charset="0"/>
            <a:buChar char="•"/>
          </a:pPr>
          <a:r>
            <a:rPr lang="en-IN" sz="1100" b="0" i="0">
              <a:solidFill>
                <a:schemeClr val="dk1"/>
              </a:solidFill>
              <a:effectLst/>
              <a:latin typeface="+mn-lt"/>
              <a:ea typeface="+mn-ea"/>
              <a:cs typeface="+mn-cs"/>
            </a:rPr>
            <a:t>current fiscal rose 25 per cent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110,577 crore, compared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88,488.59 crore, led by JLR sales which rose 27 per cent in the period. </a:t>
          </a:r>
        </a:p>
        <a:p>
          <a:pPr marL="171450" indent="-171450">
            <a:buFont typeface="Arial" panose="020B0604020202020204" pitchFamily="34" charset="0"/>
            <a:buChar char="•"/>
          </a:pPr>
          <a:r>
            <a:rPr lang="en-IN" sz="1100" b="0" i="0">
              <a:solidFill>
                <a:schemeClr val="dk1"/>
              </a:solidFill>
              <a:effectLst/>
              <a:latin typeface="+mn-lt"/>
              <a:ea typeface="+mn-ea"/>
              <a:cs typeface="+mn-cs"/>
            </a:rPr>
            <a:t>EBITDA in the December quarter rose 59 per cent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15,333 crore, compared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9,644 crore in the year-ago period. </a:t>
          </a:r>
        </a:p>
        <a:p>
          <a:pPr marL="171450" indent="-171450">
            <a:buFont typeface="Arial" panose="020B0604020202020204" pitchFamily="34" charset="0"/>
            <a:buChar char="•"/>
          </a:pPr>
          <a:r>
            <a:rPr lang="en-IN" sz="1100" b="0" i="0">
              <a:solidFill>
                <a:schemeClr val="dk1"/>
              </a:solidFill>
              <a:effectLst/>
              <a:latin typeface="+mn-lt"/>
              <a:ea typeface="+mn-ea"/>
              <a:cs typeface="+mn-cs"/>
            </a:rPr>
            <a:t>Tata Motor's CV's revenue rose 19.2 per cent to </a:t>
          </a:r>
          <a:r>
            <a:rPr lang="en-IN" sz="1100" b="0" i="0" u="none" strike="noStrike">
              <a:solidFill>
                <a:schemeClr val="dk1"/>
              </a:solidFill>
              <a:effectLst/>
              <a:latin typeface="+mn-lt"/>
              <a:ea typeface="+mn-ea"/>
              <a:cs typeface="+mn-cs"/>
            </a:rPr>
            <a:t>₹</a:t>
          </a:r>
          <a:r>
            <a:rPr lang="en-IN" sz="1100" b="0" i="0">
              <a:solidFill>
                <a:schemeClr val="dk1"/>
              </a:solidFill>
              <a:effectLst/>
              <a:latin typeface="+mn-lt"/>
              <a:ea typeface="+mn-ea"/>
              <a:cs typeface="+mn-cs"/>
            </a:rPr>
            <a:t>20,123 crore on account of salience towards medium and heavy commercial vehicles and better market operating price.</a:t>
          </a:r>
          <a:endParaRPr lang="en-IN" sz="1100">
            <a:latin typeface="+mn-lt"/>
          </a:endParaRPr>
        </a:p>
      </xdr:txBody>
    </xdr:sp>
    <xdr:clientData/>
  </xdr:twoCellAnchor>
  <xdr:twoCellAnchor>
    <xdr:from>
      <xdr:col>1</xdr:col>
      <xdr:colOff>0</xdr:colOff>
      <xdr:row>51</xdr:row>
      <xdr:rowOff>0</xdr:rowOff>
    </xdr:from>
    <xdr:to>
      <xdr:col>9</xdr:col>
      <xdr:colOff>68580</xdr:colOff>
      <xdr:row>52</xdr:row>
      <xdr:rowOff>106680</xdr:rowOff>
    </xdr:to>
    <xdr:sp macro="" textlink="">
      <xdr:nvSpPr>
        <xdr:cNvPr id="28" name="TextBox 27">
          <a:extLst>
            <a:ext uri="{FF2B5EF4-FFF2-40B4-BE49-F238E27FC236}">
              <a16:creationId xmlns:a16="http://schemas.microsoft.com/office/drawing/2014/main" id="{5BFEF27E-C02C-4D19-840B-9F6A96C0B655}"/>
            </a:ext>
          </a:extLst>
        </xdr:cNvPr>
        <xdr:cNvSpPr txBox="1"/>
      </xdr:nvSpPr>
      <xdr:spPr>
        <a:xfrm>
          <a:off x="129540" y="9654540"/>
          <a:ext cx="67894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i="0" u="none" strike="noStrike" baseline="0">
              <a:solidFill>
                <a:srgbClr val="1467B5"/>
              </a:solidFill>
              <a:effectLst/>
              <a:latin typeface="+mn-lt"/>
              <a:ea typeface="+mn-ea"/>
              <a:cs typeface="+mn-cs"/>
            </a:rPr>
            <a:t>Altman's Z Score Analysis Calculation</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1100" b="1" i="0" u="none" strike="noStrike">
            <a:solidFill>
              <a:srgbClr val="1467B5"/>
            </a:solidFill>
            <a:effectLst/>
            <a:latin typeface="+mn-lt"/>
            <a:ea typeface="+mn-ea"/>
            <a:cs typeface="+mn-cs"/>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341742</xdr:colOff>
      <xdr:row>5</xdr:row>
      <xdr:rowOff>0</xdr:rowOff>
    </xdr:to>
    <xdr:pic>
      <xdr:nvPicPr>
        <xdr:cNvPr id="2" name="Picture 1">
          <a:extLst>
            <a:ext uri="{FF2B5EF4-FFF2-40B4-BE49-F238E27FC236}">
              <a16:creationId xmlns:a16="http://schemas.microsoft.com/office/drawing/2014/main" id="{CC2CADDC-C613-435A-8D1C-8C93BCC2FA4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1560942</xdr:colOff>
      <xdr:row>5</xdr:row>
      <xdr:rowOff>0</xdr:rowOff>
    </xdr:to>
    <xdr:pic>
      <xdr:nvPicPr>
        <xdr:cNvPr id="2" name="Picture 1">
          <a:extLst>
            <a:ext uri="{FF2B5EF4-FFF2-40B4-BE49-F238E27FC236}">
              <a16:creationId xmlns:a16="http://schemas.microsoft.com/office/drawing/2014/main" id="{CE0FB8B1-719B-4CF3-8A96-DD4CE8D269A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14082</xdr:colOff>
      <xdr:row>5</xdr:row>
      <xdr:rowOff>0</xdr:rowOff>
    </xdr:to>
    <xdr:pic>
      <xdr:nvPicPr>
        <xdr:cNvPr id="2" name="Picture 1">
          <a:extLst>
            <a:ext uri="{FF2B5EF4-FFF2-40B4-BE49-F238E27FC236}">
              <a16:creationId xmlns:a16="http://schemas.microsoft.com/office/drawing/2014/main" id="{00FAC90D-8CC5-4EBD-BB8E-925B2A0EEB3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36942</xdr:colOff>
      <xdr:row>5</xdr:row>
      <xdr:rowOff>0</xdr:rowOff>
    </xdr:to>
    <xdr:pic>
      <xdr:nvPicPr>
        <xdr:cNvPr id="2" name="Picture 1">
          <a:extLst>
            <a:ext uri="{FF2B5EF4-FFF2-40B4-BE49-F238E27FC236}">
              <a16:creationId xmlns:a16="http://schemas.microsoft.com/office/drawing/2014/main" id="{DD83970C-632E-4A7C-B359-BC46D376A79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0" y="0"/>
          <a:ext cx="1690482" cy="9144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ata%20Motors%20-%20Relative%20Valua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s_Val"/>
      <sheetName val="Data"/>
    </sheetNames>
    <sheetDataSet>
      <sheetData sheetId="0"/>
      <sheetData sheetId="1">
        <row r="3">
          <cell r="C3" t="str">
            <v>Maruti Suzuki</v>
          </cell>
          <cell r="D3">
            <v>12750.55</v>
          </cell>
          <cell r="E3">
            <v>31.44</v>
          </cell>
          <cell r="H3">
            <v>-2708.8</v>
          </cell>
          <cell r="K3">
            <v>141858.20000000001</v>
          </cell>
          <cell r="L3">
            <v>13488.2</v>
          </cell>
          <cell r="M3">
            <v>22873.899999999998</v>
          </cell>
        </row>
        <row r="4">
          <cell r="C4" t="str">
            <v>Tata Motors</v>
          </cell>
          <cell r="D4">
            <v>947.3</v>
          </cell>
          <cell r="E4">
            <v>332.37</v>
          </cell>
          <cell r="H4">
            <v>61455.81</v>
          </cell>
          <cell r="K4">
            <v>437927.77</v>
          </cell>
          <cell r="L4">
            <v>31806.75</v>
          </cell>
          <cell r="M4">
            <v>66188.06</v>
          </cell>
        </row>
        <row r="5">
          <cell r="C5" t="str">
            <v>M &amp; M</v>
          </cell>
          <cell r="D5">
            <v>2300.4499999999998</v>
          </cell>
          <cell r="E5">
            <v>124.35</v>
          </cell>
          <cell r="H5">
            <v>88438.25</v>
          </cell>
          <cell r="K5">
            <v>136082.19</v>
          </cell>
          <cell r="L5">
            <v>12143.25</v>
          </cell>
          <cell r="M5">
            <v>27126.59</v>
          </cell>
        </row>
        <row r="6">
          <cell r="C6" t="str">
            <v>Bajaj Auto</v>
          </cell>
          <cell r="D6">
            <v>8904</v>
          </cell>
          <cell r="E6">
            <v>27.92</v>
          </cell>
          <cell r="H6">
            <v>956.42</v>
          </cell>
          <cell r="K6">
            <v>44870.43</v>
          </cell>
          <cell r="L6">
            <v>7708.24</v>
          </cell>
          <cell r="M6">
            <v>10465.17</v>
          </cell>
        </row>
        <row r="7">
          <cell r="C7" t="str">
            <v>Eicher Motors</v>
          </cell>
          <cell r="D7">
            <v>4649.3500000000004</v>
          </cell>
          <cell r="E7">
            <v>27.38</v>
          </cell>
          <cell r="H7">
            <v>273.13</v>
          </cell>
          <cell r="K7">
            <v>16535.78</v>
          </cell>
          <cell r="L7">
            <v>4001.01</v>
          </cell>
          <cell r="M7">
            <v>5850.5</v>
          </cell>
        </row>
        <row r="8">
          <cell r="C8" t="str">
            <v>Hero Motocorp</v>
          </cell>
          <cell r="D8">
            <v>5055.3500000000004</v>
          </cell>
          <cell r="E8">
            <v>19.989999999999998</v>
          </cell>
          <cell r="H8">
            <v>-90.060000000000059</v>
          </cell>
          <cell r="K8">
            <v>37788.620000000003</v>
          </cell>
          <cell r="L8">
            <v>3742.16</v>
          </cell>
          <cell r="M8">
            <v>6083.92</v>
          </cell>
        </row>
        <row r="9">
          <cell r="C9" t="str">
            <v>TVS Motor Co.</v>
          </cell>
          <cell r="D9">
            <v>2103.4</v>
          </cell>
          <cell r="E9">
            <v>47.51</v>
          </cell>
          <cell r="H9">
            <v>10950.65</v>
          </cell>
          <cell r="K9">
            <v>39144.74</v>
          </cell>
          <cell r="L9">
            <v>1778.54</v>
          </cell>
          <cell r="M9">
            <v>5605.76</v>
          </cell>
        </row>
        <row r="10">
          <cell r="C10" t="str">
            <v>Ashok Leyland</v>
          </cell>
          <cell r="D10">
            <v>201.4</v>
          </cell>
          <cell r="E10">
            <v>293.63</v>
          </cell>
          <cell r="H10">
            <v>32204.9</v>
          </cell>
          <cell r="K10">
            <v>45415.61</v>
          </cell>
          <cell r="L10">
            <v>2565.36</v>
          </cell>
          <cell r="M10">
            <v>7452.46</v>
          </cell>
        </row>
        <row r="11">
          <cell r="C11" t="str">
            <v>Escorts Kubota</v>
          </cell>
          <cell r="D11">
            <v>3647</v>
          </cell>
          <cell r="E11">
            <v>11.05</v>
          </cell>
          <cell r="H11">
            <v>-1125.9100000000001</v>
          </cell>
          <cell r="K11">
            <v>8849.6200000000008</v>
          </cell>
          <cell r="L11">
            <v>1049.18</v>
          </cell>
          <cell r="M11">
            <v>1581.74</v>
          </cell>
        </row>
        <row r="12">
          <cell r="C12" t="str">
            <v>Olectra Greentec</v>
          </cell>
          <cell r="D12">
            <v>1709.9</v>
          </cell>
          <cell r="E12">
            <v>8.2100000000000009</v>
          </cell>
          <cell r="H12">
            <v>-53.789999999999992</v>
          </cell>
          <cell r="K12">
            <v>1154.1400000000001</v>
          </cell>
          <cell r="L12">
            <v>78.650000000000006</v>
          </cell>
          <cell r="M12">
            <v>185.5</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nnual" displayName="Annual" ref="A3:N19" headerRowCount="0" totalsRowShown="0" headerRowDxfId="30">
  <tableColumns count="14">
    <tableColumn id="1" xr3:uid="{00000000-0010-0000-0000-000001000000}" name="Column1" headerRowDxfId="29" dataDxfId="28"/>
    <tableColumn id="2" xr3:uid="{00000000-0010-0000-0000-000002000000}" name="Column2" headerRowDxfId="27"/>
    <tableColumn id="3" xr3:uid="{00000000-0010-0000-0000-000003000000}" name="Column3" headerRowDxfId="26"/>
    <tableColumn id="4" xr3:uid="{00000000-0010-0000-0000-000004000000}" name="Column4" headerRowDxfId="25"/>
    <tableColumn id="5" xr3:uid="{00000000-0010-0000-0000-000005000000}" name="Column5" headerRowDxfId="24"/>
    <tableColumn id="6" xr3:uid="{00000000-0010-0000-0000-000006000000}" name="Column6" headerRowDxfId="23"/>
    <tableColumn id="7" xr3:uid="{00000000-0010-0000-0000-000007000000}" name="Column7" headerRowDxfId="22"/>
    <tableColumn id="8" xr3:uid="{00000000-0010-0000-0000-000008000000}" name="Column8" headerRowDxfId="21"/>
    <tableColumn id="9" xr3:uid="{00000000-0010-0000-0000-000009000000}" name="Column9" headerRowDxfId="20"/>
    <tableColumn id="10" xr3:uid="{00000000-0010-0000-0000-00000A000000}" name="Column10" headerRowDxfId="19"/>
    <tableColumn id="11" xr3:uid="{00000000-0010-0000-0000-00000B000000}" name="Column11" headerRowDxfId="18"/>
    <tableColumn id="12" xr3:uid="{00000000-0010-0000-0000-00000C000000}" name="Column12" headerRowDxfId="17"/>
    <tableColumn id="13" xr3:uid="{00000000-0010-0000-0000-00000D000000}" name="Column13" headerRowDxfId="16" dataDxfId="15"/>
    <tableColumn id="14" xr3:uid="{00000000-0010-0000-0000-00000E000000}" name="Column14" headerRowDxfId="14" dataDxfId="13"/>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Quarters" displayName="Quarters" ref="A3:K14" headerRowCount="0" totalsRowShown="0" headerRowDxfId="12">
  <tableColumns count="11">
    <tableColumn id="1" xr3:uid="{00000000-0010-0000-0100-000001000000}" name="Column1" headerRowDxfId="11"/>
    <tableColumn id="2" xr3:uid="{00000000-0010-0000-0100-000002000000}" name="Column2" headerRowDxfId="10"/>
    <tableColumn id="3" xr3:uid="{00000000-0010-0000-0100-000003000000}" name="Column3" headerRowDxfId="9"/>
    <tableColumn id="4" xr3:uid="{00000000-0010-0000-0100-000004000000}" name="Column4" headerRowDxfId="8"/>
    <tableColumn id="5" xr3:uid="{00000000-0010-0000-0100-000005000000}" name="Column5" headerRowDxfId="7"/>
    <tableColumn id="6" xr3:uid="{00000000-0010-0000-0100-000006000000}" name="Column6" headerRowDxfId="6"/>
    <tableColumn id="7" xr3:uid="{00000000-0010-0000-0100-000007000000}" name="Column7" headerRowDxfId="5"/>
    <tableColumn id="8" xr3:uid="{00000000-0010-0000-0100-000008000000}" name="Column8" headerRowDxfId="4"/>
    <tableColumn id="9" xr3:uid="{00000000-0010-0000-0100-000009000000}" name="Column9" headerRowDxfId="3"/>
    <tableColumn id="10" xr3:uid="{00000000-0010-0000-0100-00000A000000}" name="Column10" headerRowDxfId="2"/>
    <tableColumn id="11" xr3:uid="{00000000-0010-0000-0100-00000B000000}" name="Column11" headerRowDxfId="1"/>
  </tableColumns>
  <tableStyleInfo name="TableStyleLight1" showFirstColumn="0" showLastColumn="0" showRowStripes="0"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Adjacency">
  <a:themeElements>
    <a:clrScheme name="Concourse">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Adjacency">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gradFill rotWithShape="1">
          <a:gsLst>
            <a:gs pos="0">
              <a:schemeClr val="phClr">
                <a:tint val="90000"/>
              </a:schemeClr>
            </a:gs>
            <a:gs pos="75000">
              <a:schemeClr val="phClr">
                <a:shade val="100000"/>
                <a:satMod val="115000"/>
              </a:schemeClr>
            </a:gs>
            <a:gs pos="100000">
              <a:schemeClr val="phClr">
                <a:shade val="70000"/>
                <a:satMod val="130000"/>
              </a:schemeClr>
            </a:gs>
          </a:gsLst>
          <a:path path="circle">
            <a:fillToRect l="20000" t="50000" r="100000" b="50000"/>
          </a:path>
        </a:gradFill>
        <a:blipFill rotWithShape="1">
          <a:blip xmlns:r="http://schemas.openxmlformats.org/officeDocument/2006/relationships" r:embed="rId1">
            <a:duotone>
              <a:schemeClr val="phClr">
                <a:tint val="97000"/>
              </a:schemeClr>
              <a:schemeClr val="phClr">
                <a:shade val="96000"/>
              </a:schemeClr>
            </a:duotone>
          </a:blip>
          <a:tile tx="0" ty="0" sx="32000" sy="32000" flip="none" algn="tl"/>
        </a:blip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www.screener.in/"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2.bin"/><Relationship Id="rId1" Type="http://schemas.openxmlformats.org/officeDocument/2006/relationships/hyperlink" Target="http://www.screener.in/"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screener.in/"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screener.in/"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screener.in/excel/"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screener.in/exce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N25"/>
  <sheetViews>
    <sheetView zoomScale="120" zoomScaleNormal="120" zoomScaleSheetLayoutView="100" zoomScalePageLayoutView="120" workbookViewId="0">
      <pane xSplit="1" ySplit="4" topLeftCell="C5" activePane="bottomRight" state="frozen"/>
      <selection activeCell="I2" sqref="I2"/>
      <selection pane="topRight" activeCell="I2" sqref="I2"/>
      <selection pane="bottomLeft" activeCell="I2" sqref="I2"/>
      <selection pane="bottomRight" activeCell="M15" sqref="M15"/>
    </sheetView>
  </sheetViews>
  <sheetFormatPr defaultColWidth="8.77734375" defaultRowHeight="14.4" x14ac:dyDescent="0.3"/>
  <cols>
    <col min="1" max="1" width="20.6640625" style="6" customWidth="1"/>
    <col min="2" max="6" width="13.44140625" style="6" customWidth="1"/>
    <col min="7" max="7" width="14.77734375" style="6" bestFit="1" customWidth="1"/>
    <col min="8" max="11" width="13.44140625" style="6" customWidth="1"/>
    <col min="12" max="12" width="13.33203125" style="6" customWidth="1"/>
    <col min="13" max="14" width="12.109375" style="6" customWidth="1"/>
    <col min="15" max="16384" width="8.77734375" style="6"/>
  </cols>
  <sheetData>
    <row r="1" spans="1:14" s="8" customFormat="1" x14ac:dyDescent="0.3">
      <c r="A1" s="8" t="str">
        <f>'Data Sheet'!B1</f>
        <v>TATA MOTORS LTD</v>
      </c>
      <c r="H1" t="str">
        <f>UPDATE</f>
        <v/>
      </c>
      <c r="J1" s="3"/>
      <c r="K1" s="3"/>
      <c r="M1" s="8" t="s">
        <v>1</v>
      </c>
    </row>
    <row r="3" spans="1:14" s="2" customFormat="1" x14ac:dyDescent="0.3">
      <c r="A3" s="15" t="s">
        <v>2</v>
      </c>
      <c r="B3" s="16">
        <f>'Data Sheet'!B16</f>
        <v>41729</v>
      </c>
      <c r="C3" s="16">
        <f>'Data Sheet'!C16</f>
        <v>42094</v>
      </c>
      <c r="D3" s="16">
        <f>'Data Sheet'!D16</f>
        <v>42460</v>
      </c>
      <c r="E3" s="16">
        <f>'Data Sheet'!E16</f>
        <v>42825</v>
      </c>
      <c r="F3" s="16">
        <f>'Data Sheet'!F16</f>
        <v>43190</v>
      </c>
      <c r="G3" s="16">
        <f>'Data Sheet'!G16</f>
        <v>43555</v>
      </c>
      <c r="H3" s="16">
        <f>'Data Sheet'!H16</f>
        <v>43921</v>
      </c>
      <c r="I3" s="16">
        <f>'Data Sheet'!I16</f>
        <v>44286</v>
      </c>
      <c r="J3" s="16">
        <f>'Data Sheet'!J16</f>
        <v>44651</v>
      </c>
      <c r="K3" s="16">
        <f>'Data Sheet'!K16</f>
        <v>45016</v>
      </c>
      <c r="L3" s="17" t="s">
        <v>3</v>
      </c>
      <c r="M3" s="17" t="s">
        <v>4</v>
      </c>
      <c r="N3" s="17" t="s">
        <v>5</v>
      </c>
    </row>
    <row r="4" spans="1:14" s="8" customFormat="1" x14ac:dyDescent="0.3">
      <c r="A4" s="8" t="s">
        <v>6</v>
      </c>
      <c r="B4" s="1">
        <f>'Data Sheet'!B17</f>
        <v>232833.66</v>
      </c>
      <c r="C4" s="1">
        <f>'Data Sheet'!C17</f>
        <v>263158.98</v>
      </c>
      <c r="D4" s="1">
        <f>'Data Sheet'!D17</f>
        <v>273045.59999999998</v>
      </c>
      <c r="E4" s="1">
        <f>'Data Sheet'!E17</f>
        <v>269692.51</v>
      </c>
      <c r="F4" s="1">
        <f>'Data Sheet'!F17</f>
        <v>291550.48</v>
      </c>
      <c r="G4" s="1">
        <f>'Data Sheet'!G17</f>
        <v>301938.40000000002</v>
      </c>
      <c r="H4" s="1">
        <f>'Data Sheet'!H17</f>
        <v>261067.97</v>
      </c>
      <c r="I4" s="1">
        <f>'Data Sheet'!I17</f>
        <v>249794.75</v>
      </c>
      <c r="J4" s="1">
        <f>'Data Sheet'!J17</f>
        <v>278453.62</v>
      </c>
      <c r="K4" s="1">
        <f>'Data Sheet'!K17</f>
        <v>345966.97</v>
      </c>
      <c r="L4" s="1">
        <f>SUM(Quarters!H4:K4)</f>
        <v>423873.81</v>
      </c>
      <c r="M4" s="1">
        <f>$K4+M23*K4</f>
        <v>429849.48204652854</v>
      </c>
      <c r="N4" s="1">
        <f>$K4+N23*L4</f>
        <v>360545.32615912252</v>
      </c>
    </row>
    <row r="5" spans="1:14" x14ac:dyDescent="0.3">
      <c r="A5" s="6" t="s">
        <v>7</v>
      </c>
      <c r="B5" s="9">
        <f>SUM('Data Sheet'!B18,'Data Sheet'!B20:B24, -1*'Data Sheet'!B19)</f>
        <v>197980.30000000005</v>
      </c>
      <c r="C5" s="9">
        <f>SUM('Data Sheet'!C18,'Data Sheet'!C20:C24, -1*'Data Sheet'!C19)</f>
        <v>223920.33000000002</v>
      </c>
      <c r="D5" s="9">
        <f>SUM('Data Sheet'!D18,'Data Sheet'!D20:D24, -1*'Data Sheet'!D19)</f>
        <v>234650.35</v>
      </c>
      <c r="E5" s="9">
        <f>SUM('Data Sheet'!E18,'Data Sheet'!E20:E24, -1*'Data Sheet'!E19)</f>
        <v>240103.81999999998</v>
      </c>
      <c r="F5" s="9">
        <f>SUM('Data Sheet'!F18,'Data Sheet'!F20:F24, -1*'Data Sheet'!F19)</f>
        <v>260092.80000000002</v>
      </c>
      <c r="G5" s="9">
        <f>SUM('Data Sheet'!G18,'Data Sheet'!G20:G24, -1*'Data Sheet'!G19)</f>
        <v>277274.07</v>
      </c>
      <c r="H5" s="9">
        <f>SUM('Data Sheet'!H18,'Data Sheet'!H20:H24, -1*'Data Sheet'!H19)</f>
        <v>243080.90000000005</v>
      </c>
      <c r="I5" s="9">
        <f>SUM('Data Sheet'!I18,'Data Sheet'!I20:I24, -1*'Data Sheet'!I19)</f>
        <v>217507.32</v>
      </c>
      <c r="J5" s="9">
        <f>SUM('Data Sheet'!J18,'Data Sheet'!J20:J24, -1*'Data Sheet'!J19)</f>
        <v>253733.52999999997</v>
      </c>
      <c r="K5" s="9">
        <f>SUM('Data Sheet'!K18,'Data Sheet'!K20:K24, -1*'Data Sheet'!K19)</f>
        <v>314151.17000000004</v>
      </c>
      <c r="L5" s="9">
        <f>SUM(Quarters!H5:K5)</f>
        <v>368356.38</v>
      </c>
      <c r="M5" s="9">
        <f>M4-M6</f>
        <v>373549.38053741574</v>
      </c>
      <c r="N5" s="9">
        <f>N4-N6</f>
        <v>327563.22223301406</v>
      </c>
    </row>
    <row r="6" spans="1:14" s="8" customFormat="1" x14ac:dyDescent="0.3">
      <c r="A6" s="8" t="s">
        <v>8</v>
      </c>
      <c r="B6" s="1">
        <f>B4-B5</f>
        <v>34853.359999999957</v>
      </c>
      <c r="C6" s="1">
        <f t="shared" ref="C6:K6" si="0">C4-C5</f>
        <v>39238.649999999965</v>
      </c>
      <c r="D6" s="1">
        <f t="shared" si="0"/>
        <v>38395.249999999971</v>
      </c>
      <c r="E6" s="1">
        <f t="shared" si="0"/>
        <v>29588.690000000031</v>
      </c>
      <c r="F6" s="1">
        <f t="shared" si="0"/>
        <v>31457.679999999964</v>
      </c>
      <c r="G6" s="1">
        <f t="shared" si="0"/>
        <v>24664.330000000016</v>
      </c>
      <c r="H6" s="1">
        <f t="shared" si="0"/>
        <v>17987.069999999949</v>
      </c>
      <c r="I6" s="1">
        <f t="shared" si="0"/>
        <v>32287.429999999993</v>
      </c>
      <c r="J6" s="1">
        <f t="shared" si="0"/>
        <v>24720.090000000026</v>
      </c>
      <c r="K6" s="1">
        <f t="shared" si="0"/>
        <v>31815.79999999993</v>
      </c>
      <c r="L6" s="1">
        <f>SUM(Quarters!H6:K6)</f>
        <v>55517.43</v>
      </c>
      <c r="M6" s="1">
        <f>M4*M24</f>
        <v>56300.101509112828</v>
      </c>
      <c r="N6" s="1">
        <f>N4*N24</f>
        <v>32982.103926108437</v>
      </c>
    </row>
    <row r="7" spans="1:14" x14ac:dyDescent="0.3">
      <c r="A7" s="6" t="s">
        <v>9</v>
      </c>
      <c r="B7" s="9">
        <f>'Data Sheet'!B25</f>
        <v>-156.79</v>
      </c>
      <c r="C7" s="9">
        <f>'Data Sheet'!C25</f>
        <v>714.03</v>
      </c>
      <c r="D7" s="9">
        <f>'Data Sheet'!D25</f>
        <v>-2669.62</v>
      </c>
      <c r="E7" s="9">
        <f>'Data Sheet'!E25</f>
        <v>1869.1</v>
      </c>
      <c r="F7" s="9">
        <f>'Data Sheet'!F25</f>
        <v>5932.73</v>
      </c>
      <c r="G7" s="9">
        <f>'Data Sheet'!G25</f>
        <v>-26686.25</v>
      </c>
      <c r="H7" s="9">
        <f>'Data Sheet'!H25</f>
        <v>101.71</v>
      </c>
      <c r="I7" s="9">
        <f>'Data Sheet'!I25</f>
        <v>-11117.83</v>
      </c>
      <c r="J7" s="9">
        <f>'Data Sheet'!J25</f>
        <v>2424.0500000000002</v>
      </c>
      <c r="K7" s="9">
        <f>'Data Sheet'!K25</f>
        <v>6327.59</v>
      </c>
      <c r="L7" s="9">
        <f>SUM(Quarters!H7:K7)</f>
        <v>4962.7199999999993</v>
      </c>
      <c r="M7" s="9">
        <v>0</v>
      </c>
      <c r="N7" s="9">
        <v>0</v>
      </c>
    </row>
    <row r="8" spans="1:14" x14ac:dyDescent="0.3">
      <c r="A8" s="6" t="s">
        <v>10</v>
      </c>
      <c r="B8" s="9">
        <f>'Data Sheet'!B26</f>
        <v>11078.16</v>
      </c>
      <c r="C8" s="9">
        <f>'Data Sheet'!C26</f>
        <v>13388.63</v>
      </c>
      <c r="D8" s="9">
        <f>'Data Sheet'!D26</f>
        <v>16710.78</v>
      </c>
      <c r="E8" s="9">
        <f>'Data Sheet'!E26</f>
        <v>17904.990000000002</v>
      </c>
      <c r="F8" s="9">
        <f>'Data Sheet'!F26</f>
        <v>21553.59</v>
      </c>
      <c r="G8" s="9">
        <f>'Data Sheet'!G26</f>
        <v>23590.63</v>
      </c>
      <c r="H8" s="9">
        <f>'Data Sheet'!H26</f>
        <v>21425.43</v>
      </c>
      <c r="I8" s="9">
        <f>'Data Sheet'!I26</f>
        <v>23546.71</v>
      </c>
      <c r="J8" s="9">
        <f>'Data Sheet'!J26</f>
        <v>24835.69</v>
      </c>
      <c r="K8" s="9">
        <f>'Data Sheet'!K26</f>
        <v>24860.36</v>
      </c>
      <c r="L8" s="9">
        <f>SUM(Quarters!H8:K8)</f>
        <v>27169.800000000003</v>
      </c>
      <c r="M8" s="9">
        <f>+$L8</f>
        <v>27169.800000000003</v>
      </c>
      <c r="N8" s="9">
        <f>+$L8</f>
        <v>27169.800000000003</v>
      </c>
    </row>
    <row r="9" spans="1:14" x14ac:dyDescent="0.3">
      <c r="A9" s="6" t="s">
        <v>11</v>
      </c>
      <c r="B9" s="9">
        <f>'Data Sheet'!B27</f>
        <v>4749.4399999999996</v>
      </c>
      <c r="C9" s="9">
        <f>'Data Sheet'!C27</f>
        <v>4861.49</v>
      </c>
      <c r="D9" s="9">
        <f>'Data Sheet'!D27</f>
        <v>4889.08</v>
      </c>
      <c r="E9" s="9">
        <f>'Data Sheet'!E27</f>
        <v>4238.01</v>
      </c>
      <c r="F9" s="9">
        <f>'Data Sheet'!F27</f>
        <v>4681.79</v>
      </c>
      <c r="G9" s="9">
        <f>'Data Sheet'!G27</f>
        <v>5758.6</v>
      </c>
      <c r="H9" s="9">
        <f>'Data Sheet'!H27</f>
        <v>7243.33</v>
      </c>
      <c r="I9" s="9">
        <f>'Data Sheet'!I27</f>
        <v>8097.17</v>
      </c>
      <c r="J9" s="9">
        <f>'Data Sheet'!J27</f>
        <v>9311.86</v>
      </c>
      <c r="K9" s="9">
        <f>'Data Sheet'!K27</f>
        <v>10225.48</v>
      </c>
      <c r="L9" s="9">
        <f>SUM(Quarters!H9:K9)</f>
        <v>10393.66</v>
      </c>
      <c r="M9" s="9">
        <f>+$L9</f>
        <v>10393.66</v>
      </c>
      <c r="N9" s="9">
        <f>+$L9</f>
        <v>10393.66</v>
      </c>
    </row>
    <row r="10" spans="1:14" x14ac:dyDescent="0.3">
      <c r="A10" s="6" t="s">
        <v>12</v>
      </c>
      <c r="B10" s="9">
        <f>'Data Sheet'!B28</f>
        <v>18868.97</v>
      </c>
      <c r="C10" s="9">
        <f>'Data Sheet'!C28</f>
        <v>21702.560000000001</v>
      </c>
      <c r="D10" s="9">
        <f>'Data Sheet'!D28</f>
        <v>14125.77</v>
      </c>
      <c r="E10" s="9">
        <f>'Data Sheet'!E28</f>
        <v>9314.7900000000009</v>
      </c>
      <c r="F10" s="9">
        <f>'Data Sheet'!F28</f>
        <v>11155.03</v>
      </c>
      <c r="G10" s="9">
        <f>'Data Sheet'!G28</f>
        <v>-31371.15</v>
      </c>
      <c r="H10" s="9">
        <f>'Data Sheet'!H28</f>
        <v>-10579.98</v>
      </c>
      <c r="I10" s="9">
        <f>'Data Sheet'!I28</f>
        <v>-10474.280000000001</v>
      </c>
      <c r="J10" s="9">
        <f>'Data Sheet'!J28</f>
        <v>-7003.41</v>
      </c>
      <c r="K10" s="9">
        <f>'Data Sheet'!K28</f>
        <v>3057.55</v>
      </c>
      <c r="L10" s="9">
        <f>SUM(Quarters!H10:K10)</f>
        <v>22916.69</v>
      </c>
      <c r="M10" s="9">
        <f>M6+M7-SUM(M8:M9)</f>
        <v>18736.641509112822</v>
      </c>
      <c r="N10" s="9">
        <f>N6+N7-SUM(N8:N9)</f>
        <v>-4581.3560738915694</v>
      </c>
    </row>
    <row r="11" spans="1:14" x14ac:dyDescent="0.3">
      <c r="A11" s="6" t="s">
        <v>13</v>
      </c>
      <c r="B11" s="9">
        <f>'Data Sheet'!B29</f>
        <v>4764.79</v>
      </c>
      <c r="C11" s="9">
        <f>'Data Sheet'!C29</f>
        <v>7642.91</v>
      </c>
      <c r="D11" s="9">
        <f>'Data Sheet'!D29</f>
        <v>3025.05</v>
      </c>
      <c r="E11" s="9">
        <f>'Data Sheet'!E29</f>
        <v>3251.23</v>
      </c>
      <c r="F11" s="9">
        <f>'Data Sheet'!F29</f>
        <v>4341.93</v>
      </c>
      <c r="G11" s="9">
        <f>'Data Sheet'!G29</f>
        <v>-2437.4499999999998</v>
      </c>
      <c r="H11" s="9">
        <f>'Data Sheet'!H29</f>
        <v>395.25</v>
      </c>
      <c r="I11" s="9">
        <f>'Data Sheet'!I29</f>
        <v>2541.86</v>
      </c>
      <c r="J11" s="9">
        <f>'Data Sheet'!J29</f>
        <v>4231.29</v>
      </c>
      <c r="K11" s="9">
        <f>'Data Sheet'!K29</f>
        <v>704.06</v>
      </c>
      <c r="L11" s="9">
        <f>SUM(Quarters!H11:K11)</f>
        <v>3686.9900000000002</v>
      </c>
      <c r="M11" s="10">
        <f>IF($L10&gt;0,$L11/$L10,0)</f>
        <v>0.1608866725517516</v>
      </c>
      <c r="N11" s="10">
        <f>IF($L10&gt;0,$L11/$L10,0)</f>
        <v>0.1608866725517516</v>
      </c>
    </row>
    <row r="12" spans="1:14" s="8" customFormat="1" x14ac:dyDescent="0.3">
      <c r="A12" s="8" t="s">
        <v>14</v>
      </c>
      <c r="B12" s="1">
        <f>'Data Sheet'!B30</f>
        <v>13991.02</v>
      </c>
      <c r="C12" s="1">
        <f>'Data Sheet'!C30</f>
        <v>13986.29</v>
      </c>
      <c r="D12" s="1">
        <f>'Data Sheet'!D30</f>
        <v>11579.31</v>
      </c>
      <c r="E12" s="1">
        <f>'Data Sheet'!E30</f>
        <v>7454.36</v>
      </c>
      <c r="F12" s="1">
        <f>'Data Sheet'!F30</f>
        <v>8988.91</v>
      </c>
      <c r="G12" s="1">
        <f>'Data Sheet'!G30</f>
        <v>-28826.23</v>
      </c>
      <c r="H12" s="1">
        <f>'Data Sheet'!H30</f>
        <v>-12070.85</v>
      </c>
      <c r="I12" s="1">
        <f>'Data Sheet'!I30</f>
        <v>-13451.39</v>
      </c>
      <c r="J12" s="1">
        <f>'Data Sheet'!J30</f>
        <v>-11441.47</v>
      </c>
      <c r="K12" s="1">
        <f>'Data Sheet'!K30</f>
        <v>2414.29</v>
      </c>
      <c r="L12" s="1">
        <f>SUM(Quarters!H12:K12)</f>
        <v>19399.7</v>
      </c>
      <c r="M12" s="1">
        <f>M10-M11*M10</f>
        <v>15722.165601916629</v>
      </c>
      <c r="N12" s="1">
        <f>N10-N11*N10</f>
        <v>-3844.2769393883982</v>
      </c>
    </row>
    <row r="13" spans="1:14" x14ac:dyDescent="0.3">
      <c r="A13" s="11" t="s">
        <v>57</v>
      </c>
      <c r="B13" s="9">
        <f>IF('Data Sheet'!B93&gt;0,B12/'Data Sheet'!B93,0)</f>
        <v>48.455427027775855</v>
      </c>
      <c r="C13" s="9">
        <f>IF('Data Sheet'!C93&gt;0,C12/'Data Sheet'!C93,0)</f>
        <v>48.439045508069547</v>
      </c>
      <c r="D13" s="9">
        <f>IF('Data Sheet'!D93&gt;0,D12/'Data Sheet'!D93,0)</f>
        <v>40.105673316708227</v>
      </c>
      <c r="E13" s="9">
        <f>IF('Data Sheet'!E93&gt;0,E12/'Data Sheet'!E93,0)</f>
        <v>25.817753610639695</v>
      </c>
      <c r="F13" s="9">
        <f>IF('Data Sheet'!F93&gt;0,F12/'Data Sheet'!F93,0)</f>
        <v>31.132580611644094</v>
      </c>
      <c r="G13" s="9">
        <f>IF('Data Sheet'!G93&gt;0,G12/'Data Sheet'!G93,0)</f>
        <v>-99.838014754268684</v>
      </c>
      <c r="H13" s="9">
        <f>IF('Data Sheet'!H93&gt;0,H12/'Data Sheet'!H93,0)</f>
        <v>-39.076885723535128</v>
      </c>
      <c r="I13" s="9">
        <f>IF('Data Sheet'!I93&gt;0,I12/'Data Sheet'!I93,0)</f>
        <v>-40.512574164985097</v>
      </c>
      <c r="J13" s="9">
        <f>IF('Data Sheet'!J93&gt;0,J12/'Data Sheet'!J93,0)</f>
        <v>-34.454994428885477</v>
      </c>
      <c r="K13" s="9">
        <f>IF('Data Sheet'!K93&gt;0,K12/'Data Sheet'!K93,0)</f>
        <v>7.2691114924878812</v>
      </c>
      <c r="L13" s="9">
        <f>IF('Data Sheet'!$B6&gt;0,'Profit &amp; Loss'!L12/'Data Sheet'!$B6,0)</f>
        <v>52.901204142349776</v>
      </c>
      <c r="M13" s="9">
        <f>IF('Data Sheet'!$B6&gt;0,'Profit &amp; Loss'!M12/'Data Sheet'!$B6,0)</f>
        <v>42.872904842179061</v>
      </c>
      <c r="N13" s="9">
        <f>IF('Data Sheet'!$B6&gt;0,'Profit &amp; Loss'!N12/'Data Sheet'!$B6,0)</f>
        <v>-10.482990930288265</v>
      </c>
    </row>
    <row r="14" spans="1:14" x14ac:dyDescent="0.3">
      <c r="A14" s="6" t="s">
        <v>16</v>
      </c>
      <c r="B14" s="9">
        <f>IF(B15&gt;0,B15/B13,"")</f>
        <v>8.1398519050076406</v>
      </c>
      <c r="C14" s="9">
        <f t="shared" ref="C14:K14" si="1">IF(C15&gt;0,C15/C13,"")</f>
        <v>11.238247869878288</v>
      </c>
      <c r="D14" s="9">
        <f t="shared" si="1"/>
        <v>9.6395339618681959</v>
      </c>
      <c r="E14" s="9">
        <f t="shared" si="1"/>
        <v>18.043785180753279</v>
      </c>
      <c r="F14" s="9">
        <f t="shared" si="1"/>
        <v>10.4986478338308</v>
      </c>
      <c r="G14" s="9">
        <f t="shared" si="1"/>
        <v>-1.7453271725092045</v>
      </c>
      <c r="H14" s="9">
        <f t="shared" si="1"/>
        <v>-1.8182103994333454</v>
      </c>
      <c r="I14" s="9">
        <f t="shared" si="1"/>
        <v>-7.4495389695786081</v>
      </c>
      <c r="J14" s="9">
        <f t="shared" si="1"/>
        <v>-12.588886087189845</v>
      </c>
      <c r="K14" s="9">
        <f t="shared" si="1"/>
        <v>57.88878055246056</v>
      </c>
      <c r="L14" s="9">
        <f>IF(L13&gt;0,L15/L13,0)</f>
        <v>19.156463759748863</v>
      </c>
      <c r="M14" s="9">
        <f>M25</f>
        <v>38.52262215610471</v>
      </c>
      <c r="N14" s="9">
        <f>N25</f>
        <v>19.156463759748863</v>
      </c>
    </row>
    <row r="15" spans="1:14" s="8" customFormat="1" x14ac:dyDescent="0.3">
      <c r="A15" s="8" t="s">
        <v>58</v>
      </c>
      <c r="B15" s="1">
        <f>'Data Sheet'!B90</f>
        <v>394.42</v>
      </c>
      <c r="C15" s="1">
        <f>'Data Sheet'!C90</f>
        <v>544.37</v>
      </c>
      <c r="D15" s="1">
        <f>'Data Sheet'!D90</f>
        <v>386.6</v>
      </c>
      <c r="E15" s="1">
        <f>'Data Sheet'!E90</f>
        <v>465.85</v>
      </c>
      <c r="F15" s="1">
        <f>'Data Sheet'!F90</f>
        <v>326.85000000000002</v>
      </c>
      <c r="G15" s="1">
        <f>'Data Sheet'!G90</f>
        <v>174.25</v>
      </c>
      <c r="H15" s="1">
        <f>'Data Sheet'!H90</f>
        <v>71.05</v>
      </c>
      <c r="I15" s="1">
        <f>'Data Sheet'!I90</f>
        <v>301.8</v>
      </c>
      <c r="J15" s="1">
        <f>'Data Sheet'!J90</f>
        <v>433.75</v>
      </c>
      <c r="K15" s="1">
        <f>'Data Sheet'!K90</f>
        <v>420.8</v>
      </c>
      <c r="L15" s="1">
        <f>'Data Sheet'!B8</f>
        <v>1013.4</v>
      </c>
      <c r="M15" s="12">
        <f>M13*M14</f>
        <v>1651.576713969896</v>
      </c>
      <c r="N15" s="13">
        <f>N13*N14</f>
        <v>-200.81703584984317</v>
      </c>
    </row>
    <row r="17" spans="1:14" s="8" customFormat="1" x14ac:dyDescent="0.3">
      <c r="A17" s="8" t="s">
        <v>15</v>
      </c>
    </row>
    <row r="18" spans="1:14" x14ac:dyDescent="0.3">
      <c r="A18" s="6" t="s">
        <v>17</v>
      </c>
      <c r="B18" s="7">
        <f>IF('Data Sheet'!B30&gt;0, 'Data Sheet'!B31/'Data Sheet'!B30, 0)</f>
        <v>4.601380028046561E-2</v>
      </c>
      <c r="C18" s="7">
        <f>IF('Data Sheet'!C30&gt;0, 'Data Sheet'!C31/'Data Sheet'!C30, 0)</f>
        <v>0</v>
      </c>
      <c r="D18" s="7">
        <f>IF('Data Sheet'!D30&gt;0, 'Data Sheet'!D31/'Data Sheet'!D30, 0)</f>
        <v>5.8656344808110331E-3</v>
      </c>
      <c r="E18" s="7">
        <f>IF('Data Sheet'!E30&gt;0, 'Data Sheet'!E31/'Data Sheet'!E30, 0)</f>
        <v>0</v>
      </c>
      <c r="F18" s="7">
        <f>IF('Data Sheet'!F30&gt;0, 'Data Sheet'!F31/'Data Sheet'!F30, 0)</f>
        <v>0</v>
      </c>
      <c r="G18" s="7">
        <f>IF('Data Sheet'!G30&gt;0, 'Data Sheet'!G31/'Data Sheet'!G30, 0)</f>
        <v>0</v>
      </c>
      <c r="H18" s="7">
        <f>IF('Data Sheet'!H30&gt;0, 'Data Sheet'!H31/'Data Sheet'!H30, 0)</f>
        <v>0</v>
      </c>
      <c r="I18" s="7">
        <f>IF('Data Sheet'!I30&gt;0, 'Data Sheet'!I31/'Data Sheet'!I30, 0)</f>
        <v>0</v>
      </c>
      <c r="J18" s="7">
        <f>IF('Data Sheet'!J30&gt;0, 'Data Sheet'!J31/'Data Sheet'!J30, 0)</f>
        <v>0</v>
      </c>
      <c r="K18" s="7">
        <f>IF('Data Sheet'!K30&gt;0, 'Data Sheet'!K31/'Data Sheet'!K30, 0)</f>
        <v>0.31728582730326516</v>
      </c>
    </row>
    <row r="19" spans="1:14" x14ac:dyDescent="0.3">
      <c r="A19" s="6" t="s">
        <v>18</v>
      </c>
      <c r="B19" s="7">
        <f>IF(B6&gt;0,B6/B4,0)</f>
        <v>0.14969210207836769</v>
      </c>
      <c r="C19" s="7">
        <f t="shared" ref="C19:K19" si="2">IF(C6&gt;0,C6/C4,0)</f>
        <v>0.14910625508580391</v>
      </c>
      <c r="D19" s="7">
        <f t="shared" si="2"/>
        <v>0.14061845347443788</v>
      </c>
      <c r="E19" s="7">
        <f t="shared" si="2"/>
        <v>0.10971268723777323</v>
      </c>
      <c r="F19" s="7">
        <f t="shared" si="2"/>
        <v>0.10789788444182964</v>
      </c>
      <c r="G19" s="7">
        <f t="shared" si="2"/>
        <v>8.1686628795807403E-2</v>
      </c>
      <c r="H19" s="7">
        <f t="shared" si="2"/>
        <v>6.8898034485042142E-2</v>
      </c>
      <c r="I19" s="7">
        <f t="shared" si="2"/>
        <v>0.12925583904385499</v>
      </c>
      <c r="J19" s="7">
        <f t="shared" si="2"/>
        <v>8.8776328352276501E-2</v>
      </c>
      <c r="K19" s="7">
        <f t="shared" si="2"/>
        <v>9.1961958102531965E-2</v>
      </c>
      <c r="L19" s="7">
        <f>IF(L6&gt;0,L6/L4,0)</f>
        <v>0.1309763158049326</v>
      </c>
    </row>
    <row r="20" spans="1:14" x14ac:dyDescent="0.3">
      <c r="B20" s="7"/>
      <c r="C20" s="7"/>
      <c r="D20" s="7"/>
      <c r="E20" s="7"/>
      <c r="F20" s="7"/>
      <c r="G20" s="7"/>
      <c r="H20" s="7"/>
      <c r="I20" s="7"/>
      <c r="J20" s="7"/>
      <c r="K20" s="7"/>
      <c r="L20" s="7"/>
    </row>
    <row r="21" spans="1:14" x14ac:dyDescent="0.3">
      <c r="B21" s="7"/>
      <c r="C21" s="7"/>
      <c r="D21" s="7"/>
      <c r="E21" s="7"/>
      <c r="F21" s="7"/>
      <c r="G21" s="7"/>
      <c r="H21" s="7"/>
      <c r="I21" s="7"/>
      <c r="J21" s="7"/>
      <c r="K21" s="7"/>
      <c r="L21" s="7"/>
    </row>
    <row r="22" spans="1:14" s="2" customFormat="1" x14ac:dyDescent="0.3">
      <c r="A22" s="15"/>
      <c r="B22" s="16"/>
      <c r="C22" s="16"/>
      <c r="D22" s="16"/>
      <c r="E22" s="16"/>
      <c r="F22" s="16"/>
      <c r="G22" s="16" t="s">
        <v>19</v>
      </c>
      <c r="H22" s="16" t="s">
        <v>65</v>
      </c>
      <c r="I22" s="16" t="s">
        <v>66</v>
      </c>
      <c r="J22" s="16" t="s">
        <v>67</v>
      </c>
      <c r="K22" s="16" t="s">
        <v>68</v>
      </c>
      <c r="L22" s="17" t="s">
        <v>69</v>
      </c>
      <c r="M22" s="17" t="s">
        <v>20</v>
      </c>
      <c r="N22" s="17" t="s">
        <v>21</v>
      </c>
    </row>
    <row r="23" spans="1:14" s="8" customFormat="1" x14ac:dyDescent="0.3">
      <c r="A23" s="6"/>
      <c r="B23" s="6"/>
      <c r="C23" s="6"/>
      <c r="D23" s="6"/>
      <c r="E23" s="6"/>
      <c r="F23" s="6"/>
      <c r="G23" s="6" t="s">
        <v>22</v>
      </c>
      <c r="H23" s="7">
        <f>IF(B4=0,"",POWER($K4/B4,1/9)-1)</f>
        <v>4.4984562710776999E-2</v>
      </c>
      <c r="I23" s="7">
        <f>IF(D4=0,"",POWER($K4/D4,1/7)-1)</f>
        <v>3.439315148799249E-2</v>
      </c>
      <c r="J23" s="7">
        <f>IF(F4=0,"",POWER($K4/F4,1/5)-1)</f>
        <v>3.4818479082157072E-2</v>
      </c>
      <c r="K23" s="7">
        <f>IF(H4=0,"",POWER($K4/H4, 1/3)-1)</f>
        <v>9.8399555801061966E-2</v>
      </c>
      <c r="L23" s="7">
        <f>IF(ISERROR(MAX(IF(J4=0,"",(K4-J4)/J4),IF(K4=0,"",(L4-K4)/K4))),"",MAX(IF(J4=0,"",(K4-J4)/J4),IF(K4=0,"",(L4-K4)/K4)))</f>
        <v>0.24245815155859701</v>
      </c>
      <c r="M23" s="22">
        <f>MAX(K23:L23)</f>
        <v>0.24245815155859701</v>
      </c>
      <c r="N23" s="22">
        <f>MIN(H23:L23)</f>
        <v>3.439315148799249E-2</v>
      </c>
    </row>
    <row r="24" spans="1:14" x14ac:dyDescent="0.3">
      <c r="G24" s="6" t="s">
        <v>18</v>
      </c>
      <c r="H24" s="7">
        <f>IF(SUM(B4:$K$4)=0,"",SUMPRODUCT(B19:$K$19,B4:$K$4)/SUM(B4:$K$4))</f>
        <v>0.11021066882769051</v>
      </c>
      <c r="I24" s="7">
        <f>IF(SUM(E4:$K$4)=0,"",SUMPRODUCT(E19:$K$19,E4:$K$4)/SUM(E4:$K$4))</f>
        <v>9.6334496175989451E-2</v>
      </c>
      <c r="J24" s="7">
        <f>IF(SUM(G4:$K$4)=0,"",SUMPRODUCT(G19:$K$19,G4:$K$4)/SUM(G4:$K$4))</f>
        <v>9.1478384361449644E-2</v>
      </c>
      <c r="K24" s="7">
        <f>IF(SUM(I4:$K$4)=0, "", SUMPRODUCT(I19:$K$19,I4:$K$4)/SUM(I4:$K$4))</f>
        <v>0.10160347906958479</v>
      </c>
      <c r="L24" s="7">
        <f>L19</f>
        <v>0.1309763158049326</v>
      </c>
      <c r="M24" s="22">
        <f>MAX(K24:L24)</f>
        <v>0.1309763158049326</v>
      </c>
      <c r="N24" s="22">
        <f>MIN(H24:L24)</f>
        <v>9.1478384361449644E-2</v>
      </c>
    </row>
    <row r="25" spans="1:14" x14ac:dyDescent="0.3">
      <c r="G25" s="6" t="s">
        <v>23</v>
      </c>
      <c r="H25" s="9">
        <f>IF(ISERROR(AVERAGEIF(B14:$L14,"&gt;0")),"",AVERAGEIF(B14:$L14,"&gt;0"))</f>
        <v>19.229330151935379</v>
      </c>
      <c r="I25" s="9">
        <f>IF(ISERROR(AVERAGEIF(E14:$L14,"&gt;0")),"",AVERAGEIF(E14:$L14,"&gt;0"))</f>
        <v>26.396919331698374</v>
      </c>
      <c r="J25" s="9">
        <f>IF(ISERROR(AVERAGEIF(G14:$L14,"&gt;0")),"",AVERAGEIF(G14:$L14,"&gt;0"))</f>
        <v>38.52262215610471</v>
      </c>
      <c r="K25" s="9">
        <f>IF(ISERROR(AVERAGEIF(I14:$L14,"&gt;0")),"",AVERAGEIF(I14:$L14,"&gt;0"))</f>
        <v>38.52262215610471</v>
      </c>
      <c r="L25" s="9">
        <f>L14</f>
        <v>19.156463759748863</v>
      </c>
      <c r="M25" s="1">
        <f>MAX(K25:L25)</f>
        <v>38.52262215610471</v>
      </c>
      <c r="N25" s="1">
        <f>MIN(H25:L25)</f>
        <v>19.156463759748863</v>
      </c>
    </row>
  </sheetData>
  <hyperlinks>
    <hyperlink ref="M1" r:id="rId1" xr:uid="{00000000-0004-0000-0000-000000000000}"/>
  </hyperlinks>
  <printOptions gridLines="1"/>
  <pageMargins left="0.7" right="0.7" top="0.75" bottom="0.75" header="0.3" footer="0.3"/>
  <pageSetup paperSize="9" orientation="landscape" horizontalDpi="300" verticalDpi="300"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pageSetUpPr fitToPage="1"/>
  </sheetPr>
  <dimension ref="A1:K22"/>
  <sheetViews>
    <sheetView zoomScale="150" workbookViewId="0">
      <pane xSplit="1" ySplit="3" topLeftCell="D4" activePane="bottomRight" state="frozen"/>
      <selection pane="topRight" activeCell="B1" sqref="B1"/>
      <selection pane="bottomLeft" activeCell="A4" sqref="A4"/>
      <selection pane="bottomRight" activeCell="K5" sqref="K5"/>
    </sheetView>
  </sheetViews>
  <sheetFormatPr defaultColWidth="8.77734375" defaultRowHeight="14.4" x14ac:dyDescent="0.3"/>
  <cols>
    <col min="1" max="1" width="20.6640625" style="6" customWidth="1"/>
    <col min="2" max="11" width="13.44140625" style="6" bestFit="1" customWidth="1"/>
    <col min="12" max="16384" width="8.77734375" style="6"/>
  </cols>
  <sheetData>
    <row r="1" spans="1:11" s="8" customFormat="1" x14ac:dyDescent="0.3">
      <c r="A1" s="8" t="str">
        <f>'Profit &amp; Loss'!A1</f>
        <v>TATA MOTORS LTD</v>
      </c>
      <c r="E1" t="str">
        <f>UPDATE</f>
        <v/>
      </c>
      <c r="J1" s="4" t="s">
        <v>1</v>
      </c>
      <c r="K1" s="4"/>
    </row>
    <row r="3" spans="1:11" s="2" customFormat="1" x14ac:dyDescent="0.3">
      <c r="A3" s="15" t="s">
        <v>2</v>
      </c>
      <c r="B3" s="16">
        <f>'Data Sheet'!B41</f>
        <v>44469</v>
      </c>
      <c r="C3" s="16">
        <f>'Data Sheet'!C41</f>
        <v>44561</v>
      </c>
      <c r="D3" s="16">
        <f>'Data Sheet'!D41</f>
        <v>44651</v>
      </c>
      <c r="E3" s="16">
        <f>'Data Sheet'!E41</f>
        <v>44742</v>
      </c>
      <c r="F3" s="16">
        <f>'Data Sheet'!F41</f>
        <v>44834</v>
      </c>
      <c r="G3" s="16">
        <f>'Data Sheet'!G41</f>
        <v>44926</v>
      </c>
      <c r="H3" s="16">
        <f>'Data Sheet'!H41</f>
        <v>45016</v>
      </c>
      <c r="I3" s="16">
        <f>'Data Sheet'!I41</f>
        <v>45107</v>
      </c>
      <c r="J3" s="16">
        <f>'Data Sheet'!J41</f>
        <v>45199</v>
      </c>
      <c r="K3" s="16">
        <f>'Data Sheet'!K41</f>
        <v>45291</v>
      </c>
    </row>
    <row r="4" spans="1:11" s="8" customFormat="1" x14ac:dyDescent="0.3">
      <c r="A4" s="8" t="s">
        <v>6</v>
      </c>
      <c r="B4" s="1">
        <f>'Data Sheet'!B42</f>
        <v>61378.82</v>
      </c>
      <c r="C4" s="1">
        <f>'Data Sheet'!C42</f>
        <v>72229.289999999994</v>
      </c>
      <c r="D4" s="1">
        <f>'Data Sheet'!D42</f>
        <v>78439.06</v>
      </c>
      <c r="E4" s="1">
        <f>'Data Sheet'!E42</f>
        <v>71934.66</v>
      </c>
      <c r="F4" s="1">
        <f>'Data Sheet'!F42</f>
        <v>79611.37</v>
      </c>
      <c r="G4" s="1">
        <f>'Data Sheet'!G42</f>
        <v>88488.59</v>
      </c>
      <c r="H4" s="1">
        <f>'Data Sheet'!H42</f>
        <v>105932.35</v>
      </c>
      <c r="I4" s="1">
        <f>'Data Sheet'!I42</f>
        <v>102236.08</v>
      </c>
      <c r="J4" s="1">
        <f>'Data Sheet'!J42</f>
        <v>105128.24</v>
      </c>
      <c r="K4" s="1">
        <f>'Data Sheet'!K42</f>
        <v>110577.14</v>
      </c>
    </row>
    <row r="5" spans="1:11" x14ac:dyDescent="0.3">
      <c r="A5" s="6" t="s">
        <v>7</v>
      </c>
      <c r="B5" s="9">
        <f>'Data Sheet'!B43</f>
        <v>57262.21</v>
      </c>
      <c r="C5" s="9">
        <f>'Data Sheet'!C43</f>
        <v>65151.27</v>
      </c>
      <c r="D5" s="9">
        <f>'Data Sheet'!D43</f>
        <v>70156.27</v>
      </c>
      <c r="E5" s="9">
        <f>'Data Sheet'!E43</f>
        <v>69521.929999999993</v>
      </c>
      <c r="F5" s="9">
        <f>'Data Sheet'!F43</f>
        <v>74039.06</v>
      </c>
      <c r="G5" s="9">
        <f>'Data Sheet'!G43</f>
        <v>77668.350000000006</v>
      </c>
      <c r="H5" s="9">
        <f>'Data Sheet'!H43</f>
        <v>92817.95</v>
      </c>
      <c r="I5" s="9">
        <f>'Data Sheet'!I43</f>
        <v>89018.36</v>
      </c>
      <c r="J5" s="9">
        <f>'Data Sheet'!J43</f>
        <v>91361.3</v>
      </c>
      <c r="K5" s="9">
        <f>'Data Sheet'!K43</f>
        <v>95158.77</v>
      </c>
    </row>
    <row r="6" spans="1:11" s="8" customFormat="1" x14ac:dyDescent="0.3">
      <c r="A6" s="8" t="s">
        <v>8</v>
      </c>
      <c r="B6" s="1">
        <f>'Data Sheet'!B50</f>
        <v>4116.6099999999997</v>
      </c>
      <c r="C6" s="1">
        <f>'Data Sheet'!C50</f>
        <v>7078.02</v>
      </c>
      <c r="D6" s="1">
        <f>'Data Sheet'!D50</f>
        <v>8282.7900000000009</v>
      </c>
      <c r="E6" s="1">
        <f>'Data Sheet'!E50</f>
        <v>2412.73</v>
      </c>
      <c r="F6" s="1">
        <f>'Data Sheet'!F50</f>
        <v>5572.31</v>
      </c>
      <c r="G6" s="1">
        <f>'Data Sheet'!G50</f>
        <v>10820.24</v>
      </c>
      <c r="H6" s="1">
        <f>'Data Sheet'!H50</f>
        <v>13114.4</v>
      </c>
      <c r="I6" s="1">
        <f>'Data Sheet'!I50</f>
        <v>13217.72</v>
      </c>
      <c r="J6" s="1">
        <f>'Data Sheet'!J50</f>
        <v>13766.94</v>
      </c>
      <c r="K6" s="1">
        <f>'Data Sheet'!K50</f>
        <v>15418.37</v>
      </c>
    </row>
    <row r="7" spans="1:11" x14ac:dyDescent="0.3">
      <c r="A7" s="6" t="s">
        <v>9</v>
      </c>
      <c r="B7" s="9">
        <f>'Data Sheet'!B44</f>
        <v>862.46</v>
      </c>
      <c r="C7" s="9">
        <f>'Data Sheet'!C44</f>
        <v>788.73</v>
      </c>
      <c r="D7" s="9">
        <f>'Data Sheet'!D44</f>
        <v>188.74</v>
      </c>
      <c r="E7" s="9">
        <f>'Data Sheet'!E44</f>
        <v>2380.98</v>
      </c>
      <c r="F7" s="9">
        <f>'Data Sheet'!F44</f>
        <v>1351.14</v>
      </c>
      <c r="G7" s="9">
        <f>'Data Sheet'!G44</f>
        <v>1129.98</v>
      </c>
      <c r="H7" s="9">
        <f>'Data Sheet'!H44</f>
        <v>1361.61</v>
      </c>
      <c r="I7" s="9">
        <f>'Data Sheet'!I44</f>
        <v>683.56</v>
      </c>
      <c r="J7" s="9">
        <f>'Data Sheet'!J44</f>
        <v>1507.05</v>
      </c>
      <c r="K7" s="9">
        <f>'Data Sheet'!K44</f>
        <v>1410.5</v>
      </c>
    </row>
    <row r="8" spans="1:11" x14ac:dyDescent="0.3">
      <c r="A8" s="6" t="s">
        <v>10</v>
      </c>
      <c r="B8" s="9">
        <f>'Data Sheet'!B45</f>
        <v>6123.32</v>
      </c>
      <c r="C8" s="9">
        <f>'Data Sheet'!C45</f>
        <v>6078.13</v>
      </c>
      <c r="D8" s="9">
        <f>'Data Sheet'!D45</f>
        <v>6432.11</v>
      </c>
      <c r="E8" s="9">
        <f>'Data Sheet'!E45</f>
        <v>5841.04</v>
      </c>
      <c r="F8" s="9">
        <f>'Data Sheet'!F45</f>
        <v>5897.34</v>
      </c>
      <c r="G8" s="9">
        <f>'Data Sheet'!G45</f>
        <v>6071.78</v>
      </c>
      <c r="H8" s="9">
        <f>'Data Sheet'!H45</f>
        <v>7050.2</v>
      </c>
      <c r="I8" s="9">
        <f>'Data Sheet'!I45</f>
        <v>6633.18</v>
      </c>
      <c r="J8" s="9">
        <f>'Data Sheet'!J45</f>
        <v>6636.42</v>
      </c>
      <c r="K8" s="9">
        <f>'Data Sheet'!K45</f>
        <v>6850</v>
      </c>
    </row>
    <row r="9" spans="1:11" x14ac:dyDescent="0.3">
      <c r="A9" s="6" t="s">
        <v>11</v>
      </c>
      <c r="B9" s="9">
        <f>'Data Sheet'!B46</f>
        <v>2327.3000000000002</v>
      </c>
      <c r="C9" s="9">
        <f>'Data Sheet'!C46</f>
        <v>2400.7399999999998</v>
      </c>
      <c r="D9" s="9">
        <f>'Data Sheet'!D46</f>
        <v>2380.52</v>
      </c>
      <c r="E9" s="9">
        <f>'Data Sheet'!E46</f>
        <v>2420.7199999999998</v>
      </c>
      <c r="F9" s="9">
        <f>'Data Sheet'!F46</f>
        <v>2487.2600000000002</v>
      </c>
      <c r="G9" s="9">
        <f>'Data Sheet'!G46</f>
        <v>2675.83</v>
      </c>
      <c r="H9" s="9">
        <f>'Data Sheet'!H46</f>
        <v>2641.67</v>
      </c>
      <c r="I9" s="9">
        <f>'Data Sheet'!I46</f>
        <v>2615.39</v>
      </c>
      <c r="J9" s="9">
        <f>'Data Sheet'!J46</f>
        <v>2651.69</v>
      </c>
      <c r="K9" s="9">
        <f>'Data Sheet'!K46</f>
        <v>2484.91</v>
      </c>
    </row>
    <row r="10" spans="1:11" x14ac:dyDescent="0.3">
      <c r="A10" s="6" t="s">
        <v>12</v>
      </c>
      <c r="B10" s="9">
        <f>'Data Sheet'!B47</f>
        <v>-3471.55</v>
      </c>
      <c r="C10" s="9">
        <f>'Data Sheet'!C47</f>
        <v>-612.12</v>
      </c>
      <c r="D10" s="9">
        <f>'Data Sheet'!D47</f>
        <v>-341.1</v>
      </c>
      <c r="E10" s="9">
        <f>'Data Sheet'!E47</f>
        <v>-3468.05</v>
      </c>
      <c r="F10" s="9">
        <f>'Data Sheet'!F47</f>
        <v>-1461.15</v>
      </c>
      <c r="G10" s="9">
        <f>'Data Sheet'!G47</f>
        <v>3202.61</v>
      </c>
      <c r="H10" s="9">
        <f>'Data Sheet'!H47</f>
        <v>4784.1400000000003</v>
      </c>
      <c r="I10" s="9">
        <f>'Data Sheet'!I47</f>
        <v>4652.71</v>
      </c>
      <c r="J10" s="9">
        <f>'Data Sheet'!J47</f>
        <v>5985.88</v>
      </c>
      <c r="K10" s="9">
        <f>'Data Sheet'!K47</f>
        <v>7493.96</v>
      </c>
    </row>
    <row r="11" spans="1:11" x14ac:dyDescent="0.3">
      <c r="A11" s="6" t="s">
        <v>13</v>
      </c>
      <c r="B11" s="9">
        <f>'Data Sheet'!B48</f>
        <v>1005.06</v>
      </c>
      <c r="C11" s="9">
        <f>'Data Sheet'!C48</f>
        <v>726.05</v>
      </c>
      <c r="D11" s="9">
        <f>'Data Sheet'!D48</f>
        <v>758.22</v>
      </c>
      <c r="E11" s="9">
        <f>'Data Sheet'!E48</f>
        <v>1518.96</v>
      </c>
      <c r="F11" s="9">
        <f>'Data Sheet'!F48</f>
        <v>-457.08</v>
      </c>
      <c r="G11" s="9">
        <f>'Data Sheet'!G48</f>
        <v>262.83</v>
      </c>
      <c r="H11" s="9">
        <f>'Data Sheet'!H48</f>
        <v>-620.65</v>
      </c>
      <c r="I11" s="9">
        <f>'Data Sheet'!I48</f>
        <v>1563.01</v>
      </c>
      <c r="J11" s="9">
        <f>'Data Sheet'!J48</f>
        <v>2202.84</v>
      </c>
      <c r="K11" s="9">
        <f>'Data Sheet'!K48</f>
        <v>541.79</v>
      </c>
    </row>
    <row r="12" spans="1:11" s="8" customFormat="1" x14ac:dyDescent="0.3">
      <c r="A12" s="8" t="s">
        <v>14</v>
      </c>
      <c r="B12" s="1">
        <f>'Data Sheet'!B49</f>
        <v>-4441.57</v>
      </c>
      <c r="C12" s="1">
        <f>'Data Sheet'!C49</f>
        <v>-1516.14</v>
      </c>
      <c r="D12" s="1">
        <f>'Data Sheet'!D49</f>
        <v>-1032.8399999999999</v>
      </c>
      <c r="E12" s="1">
        <f>'Data Sheet'!E49</f>
        <v>-5006.6000000000004</v>
      </c>
      <c r="F12" s="1">
        <f>'Data Sheet'!F49</f>
        <v>-944.61</v>
      </c>
      <c r="G12" s="1">
        <f>'Data Sheet'!G49</f>
        <v>2957.71</v>
      </c>
      <c r="H12" s="1">
        <f>'Data Sheet'!H49</f>
        <v>5407.79</v>
      </c>
      <c r="I12" s="1">
        <f>'Data Sheet'!I49</f>
        <v>3202.8</v>
      </c>
      <c r="J12" s="1">
        <f>'Data Sheet'!J49</f>
        <v>3764</v>
      </c>
      <c r="K12" s="1">
        <f>'Data Sheet'!K49</f>
        <v>7025.11</v>
      </c>
    </row>
    <row r="14" spans="1:11" s="8" customFormat="1" x14ac:dyDescent="0.3">
      <c r="A14" s="2" t="s">
        <v>18</v>
      </c>
      <c r="B14" s="14">
        <f>IF(B4&gt;0,B6/B4,"")</f>
        <v>6.70689009661639E-2</v>
      </c>
      <c r="C14" s="14">
        <f t="shared" ref="C14:K14" si="0">IF(C4&gt;0,C6/C4,"")</f>
        <v>9.7993764025646676E-2</v>
      </c>
      <c r="D14" s="14">
        <f t="shared" si="0"/>
        <v>0.10559522258425842</v>
      </c>
      <c r="E14" s="14">
        <f t="shared" si="0"/>
        <v>3.3540576962482339E-2</v>
      </c>
      <c r="F14" s="14">
        <f t="shared" si="0"/>
        <v>6.9993896600447914E-2</v>
      </c>
      <c r="G14" s="14">
        <f t="shared" si="0"/>
        <v>0.12227836379808968</v>
      </c>
      <c r="H14" s="14">
        <f t="shared" si="0"/>
        <v>0.1237997646611257</v>
      </c>
      <c r="I14" s="14">
        <f t="shared" si="0"/>
        <v>0.12928625588931031</v>
      </c>
      <c r="J14" s="14">
        <f t="shared" si="0"/>
        <v>0.1309537760738694</v>
      </c>
      <c r="K14" s="14">
        <f t="shared" si="0"/>
        <v>0.13943542037712317</v>
      </c>
    </row>
    <row r="22" s="30" customFormat="1" x14ac:dyDescent="0.3"/>
  </sheetData>
  <hyperlinks>
    <hyperlink ref="J1" r:id="rId1" xr:uid="{00000000-0004-0000-0100-000000000000}"/>
  </hyperlinks>
  <printOptions gridLines="1"/>
  <pageMargins left="0.7" right="0.7" top="0.75" bottom="0.75" header="0.3" footer="0.3"/>
  <pageSetup paperSize="9" scale="83" orientation="landscape" horizontalDpi="300" verticalDpi="300"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K25"/>
  <sheetViews>
    <sheetView zoomScale="125" workbookViewId="0">
      <pane xSplit="1" ySplit="3" topLeftCell="E4" activePane="bottomRight" state="frozen"/>
      <selection activeCell="C4" sqref="C4"/>
      <selection pane="topRight" activeCell="C4" sqref="C4"/>
      <selection pane="bottomLeft" activeCell="C4" sqref="C4"/>
      <selection pane="bottomRight" activeCell="K24" sqref="K24"/>
    </sheetView>
  </sheetViews>
  <sheetFormatPr defaultColWidth="8.77734375" defaultRowHeight="14.4" x14ac:dyDescent="0.3"/>
  <cols>
    <col min="1" max="1" width="22.77734375" style="11" bestFit="1" customWidth="1"/>
    <col min="2" max="2" width="13.44140625" style="11" customWidth="1"/>
    <col min="3" max="11" width="15.44140625" style="11" customWidth="1"/>
    <col min="12" max="16384" width="8.77734375" style="11"/>
  </cols>
  <sheetData>
    <row r="1" spans="1:11" s="8" customFormat="1" x14ac:dyDescent="0.3">
      <c r="A1" s="8" t="str">
        <f>'Profit &amp; Loss'!A1</f>
        <v>TATA MOTORS LTD</v>
      </c>
      <c r="E1" t="str">
        <f>UPDATE</f>
        <v/>
      </c>
      <c r="G1"/>
      <c r="J1" s="4" t="s">
        <v>1</v>
      </c>
      <c r="K1" s="4"/>
    </row>
    <row r="2" spans="1:11" x14ac:dyDescent="0.3">
      <c r="G2" s="8"/>
      <c r="H2" s="8"/>
    </row>
    <row r="3" spans="1:11" s="18" customFormat="1" x14ac:dyDescent="0.3">
      <c r="A3" s="15" t="s">
        <v>2</v>
      </c>
      <c r="B3" s="16">
        <f>'Data Sheet'!B56</f>
        <v>41729</v>
      </c>
      <c r="C3" s="16">
        <f>'Data Sheet'!C56</f>
        <v>42094</v>
      </c>
      <c r="D3" s="16">
        <f>'Data Sheet'!D56</f>
        <v>42460</v>
      </c>
      <c r="E3" s="16">
        <f>'Data Sheet'!E56</f>
        <v>42825</v>
      </c>
      <c r="F3" s="16">
        <f>'Data Sheet'!F56</f>
        <v>43190</v>
      </c>
      <c r="G3" s="16">
        <f>'Data Sheet'!G56</f>
        <v>43555</v>
      </c>
      <c r="H3" s="16">
        <f>'Data Sheet'!H56</f>
        <v>43921</v>
      </c>
      <c r="I3" s="16">
        <f>'Data Sheet'!I56</f>
        <v>44286</v>
      </c>
      <c r="J3" s="16">
        <f>'Data Sheet'!J56</f>
        <v>44651</v>
      </c>
      <c r="K3" s="16">
        <f>'Data Sheet'!K56</f>
        <v>45016</v>
      </c>
    </row>
    <row r="4" spans="1:11" x14ac:dyDescent="0.3">
      <c r="A4" s="6" t="s">
        <v>24</v>
      </c>
      <c r="B4" s="19">
        <f>'Data Sheet'!B57</f>
        <v>643.78</v>
      </c>
      <c r="C4" s="19">
        <f>'Data Sheet'!C57</f>
        <v>643.78</v>
      </c>
      <c r="D4" s="19">
        <f>'Data Sheet'!D57</f>
        <v>679.18</v>
      </c>
      <c r="E4" s="19">
        <f>'Data Sheet'!E57</f>
        <v>679.22</v>
      </c>
      <c r="F4" s="19">
        <f>'Data Sheet'!F57</f>
        <v>679.22</v>
      </c>
      <c r="G4" s="19">
        <f>'Data Sheet'!G57</f>
        <v>679.22</v>
      </c>
      <c r="H4" s="19">
        <f>'Data Sheet'!H57</f>
        <v>719.54</v>
      </c>
      <c r="I4" s="19">
        <f>'Data Sheet'!I57</f>
        <v>765.81</v>
      </c>
      <c r="J4" s="19">
        <f>'Data Sheet'!J57</f>
        <v>765.88</v>
      </c>
      <c r="K4" s="19">
        <f>'Data Sheet'!K57</f>
        <v>766.02</v>
      </c>
    </row>
    <row r="5" spans="1:11" s="6" customFormat="1" x14ac:dyDescent="0.3">
      <c r="A5" s="6" t="s">
        <v>25</v>
      </c>
      <c r="B5" s="19">
        <f>'Data Sheet'!B58</f>
        <v>64959.67</v>
      </c>
      <c r="C5" s="19">
        <f>'Data Sheet'!C58</f>
        <v>55618.14</v>
      </c>
      <c r="D5" s="19">
        <f>'Data Sheet'!D58</f>
        <v>78273.23</v>
      </c>
      <c r="E5" s="19">
        <f>'Data Sheet'!E58</f>
        <v>57382.67</v>
      </c>
      <c r="F5" s="19">
        <f>'Data Sheet'!F58</f>
        <v>94748.69</v>
      </c>
      <c r="G5" s="19">
        <f>'Data Sheet'!G58</f>
        <v>59500.34</v>
      </c>
      <c r="H5" s="19">
        <f>'Data Sheet'!H58</f>
        <v>61491.49</v>
      </c>
      <c r="I5" s="19">
        <f>'Data Sheet'!I58</f>
        <v>54480.91</v>
      </c>
      <c r="J5" s="19">
        <f>'Data Sheet'!J58</f>
        <v>43795.360000000001</v>
      </c>
      <c r="K5" s="19">
        <f>'Data Sheet'!K58</f>
        <v>44555.77</v>
      </c>
    </row>
    <row r="6" spans="1:11" x14ac:dyDescent="0.3">
      <c r="A6" s="11" t="s">
        <v>71</v>
      </c>
      <c r="B6" s="19">
        <f>'Data Sheet'!B59</f>
        <v>60642.28</v>
      </c>
      <c r="C6" s="19">
        <f>'Data Sheet'!C59</f>
        <v>73610.39</v>
      </c>
      <c r="D6" s="19">
        <f>'Data Sheet'!D59</f>
        <v>69359.960000000006</v>
      </c>
      <c r="E6" s="19">
        <f>'Data Sheet'!E59</f>
        <v>78603.98</v>
      </c>
      <c r="F6" s="19">
        <f>'Data Sheet'!F59</f>
        <v>88950.47</v>
      </c>
      <c r="G6" s="19">
        <f>'Data Sheet'!G59</f>
        <v>106175.34</v>
      </c>
      <c r="H6" s="19">
        <f>'Data Sheet'!H59</f>
        <v>124787.64</v>
      </c>
      <c r="I6" s="19">
        <f>'Data Sheet'!I59</f>
        <v>142130.57</v>
      </c>
      <c r="J6" s="19">
        <f>'Data Sheet'!J59</f>
        <v>146449.03</v>
      </c>
      <c r="K6" s="19">
        <f>'Data Sheet'!K59</f>
        <v>134113.44</v>
      </c>
    </row>
    <row r="7" spans="1:11" s="6" customFormat="1" x14ac:dyDescent="0.3">
      <c r="A7" s="11" t="s">
        <v>72</v>
      </c>
      <c r="B7" s="19">
        <f>'Data Sheet'!B60</f>
        <v>92180.26</v>
      </c>
      <c r="C7" s="19">
        <f>'Data Sheet'!C60</f>
        <v>107442.48</v>
      </c>
      <c r="D7" s="19">
        <f>'Data Sheet'!D60</f>
        <v>114871.75</v>
      </c>
      <c r="E7" s="19">
        <f>'Data Sheet'!E60</f>
        <v>135914.49</v>
      </c>
      <c r="F7" s="19">
        <f>'Data Sheet'!F60</f>
        <v>142813.43</v>
      </c>
      <c r="G7" s="19">
        <f>'Data Sheet'!G60</f>
        <v>139348.59</v>
      </c>
      <c r="H7" s="19">
        <f>'Data Sheet'!H60</f>
        <v>133180.72</v>
      </c>
      <c r="I7" s="19">
        <f>'Data Sheet'!I60</f>
        <v>144192.62</v>
      </c>
      <c r="J7" s="19">
        <f>'Data Sheet'!J60</f>
        <v>138051.22</v>
      </c>
      <c r="K7" s="19">
        <f>'Data Sheet'!K60</f>
        <v>155239.20000000001</v>
      </c>
    </row>
    <row r="8" spans="1:11" s="8" customFormat="1" x14ac:dyDescent="0.3">
      <c r="A8" s="8" t="s">
        <v>26</v>
      </c>
      <c r="B8" s="20">
        <f>'Data Sheet'!B61</f>
        <v>218425.99</v>
      </c>
      <c r="C8" s="20">
        <f>'Data Sheet'!C61</f>
        <v>237314.79</v>
      </c>
      <c r="D8" s="20">
        <f>'Data Sheet'!D61</f>
        <v>263184.12</v>
      </c>
      <c r="E8" s="20">
        <f>'Data Sheet'!E61</f>
        <v>272580.36</v>
      </c>
      <c r="F8" s="20">
        <f>'Data Sheet'!F61</f>
        <v>327191.81</v>
      </c>
      <c r="G8" s="20">
        <f>'Data Sheet'!G61</f>
        <v>305703.49</v>
      </c>
      <c r="H8" s="20">
        <f>'Data Sheet'!H61</f>
        <v>320179.39</v>
      </c>
      <c r="I8" s="20">
        <f>'Data Sheet'!I61</f>
        <v>341569.91</v>
      </c>
      <c r="J8" s="20">
        <f>'Data Sheet'!J61</f>
        <v>329061.49</v>
      </c>
      <c r="K8" s="20">
        <f>'Data Sheet'!K61</f>
        <v>334674.43</v>
      </c>
    </row>
    <row r="9" spans="1:11" s="8" customFormat="1" x14ac:dyDescent="0.3">
      <c r="B9" s="20"/>
      <c r="C9" s="20"/>
      <c r="D9" s="20"/>
      <c r="E9" s="20"/>
      <c r="F9" s="20"/>
      <c r="G9" s="20"/>
      <c r="H9" s="20"/>
      <c r="I9" s="20"/>
      <c r="J9" s="20"/>
      <c r="K9" s="20"/>
    </row>
    <row r="10" spans="1:11" x14ac:dyDescent="0.3">
      <c r="A10" s="6" t="s">
        <v>27</v>
      </c>
      <c r="B10" s="19">
        <f>'Data Sheet'!B62</f>
        <v>69091.67</v>
      </c>
      <c r="C10" s="19">
        <f>'Data Sheet'!C62</f>
        <v>88479.49</v>
      </c>
      <c r="D10" s="19">
        <f>'Data Sheet'!D62</f>
        <v>107231.76</v>
      </c>
      <c r="E10" s="19">
        <f>'Data Sheet'!E62</f>
        <v>95944.08</v>
      </c>
      <c r="F10" s="19">
        <f>'Data Sheet'!F62</f>
        <v>121413.86</v>
      </c>
      <c r="G10" s="19">
        <f>'Data Sheet'!G62</f>
        <v>111234.47</v>
      </c>
      <c r="H10" s="19">
        <f>'Data Sheet'!H62</f>
        <v>127107.14</v>
      </c>
      <c r="I10" s="19">
        <f>'Data Sheet'!I62</f>
        <v>138707.60999999999</v>
      </c>
      <c r="J10" s="19">
        <f>'Data Sheet'!J62</f>
        <v>138855.45000000001</v>
      </c>
      <c r="K10" s="19">
        <f>'Data Sheet'!K62</f>
        <v>132079.76</v>
      </c>
    </row>
    <row r="11" spans="1:11" x14ac:dyDescent="0.3">
      <c r="A11" s="6" t="s">
        <v>28</v>
      </c>
      <c r="B11" s="19">
        <f>'Data Sheet'!B63</f>
        <v>33262.559999999998</v>
      </c>
      <c r="C11" s="19">
        <f>'Data Sheet'!C63</f>
        <v>28640.09</v>
      </c>
      <c r="D11" s="19">
        <f>'Data Sheet'!D63</f>
        <v>25918.94</v>
      </c>
      <c r="E11" s="19">
        <f>'Data Sheet'!E63</f>
        <v>33698.839999999997</v>
      </c>
      <c r="F11" s="19">
        <f>'Data Sheet'!F63</f>
        <v>40033.5</v>
      </c>
      <c r="G11" s="19">
        <f>'Data Sheet'!G63</f>
        <v>31883.84</v>
      </c>
      <c r="H11" s="19">
        <f>'Data Sheet'!H63</f>
        <v>35622.29</v>
      </c>
      <c r="I11" s="19">
        <f>'Data Sheet'!I63</f>
        <v>20963.93</v>
      </c>
      <c r="J11" s="19">
        <f>'Data Sheet'!J63</f>
        <v>10251.09</v>
      </c>
      <c r="K11" s="19">
        <f>'Data Sheet'!K63</f>
        <v>14274.5</v>
      </c>
    </row>
    <row r="12" spans="1:11" x14ac:dyDescent="0.3">
      <c r="A12" s="6" t="s">
        <v>29</v>
      </c>
      <c r="B12" s="19">
        <f>'Data Sheet'!B64</f>
        <v>10686.67</v>
      </c>
      <c r="C12" s="19">
        <f>'Data Sheet'!C64</f>
        <v>15336.74</v>
      </c>
      <c r="D12" s="19">
        <f>'Data Sheet'!D64</f>
        <v>23767.02</v>
      </c>
      <c r="E12" s="19">
        <f>'Data Sheet'!E64</f>
        <v>20337.919999999998</v>
      </c>
      <c r="F12" s="19">
        <f>'Data Sheet'!F64</f>
        <v>20812.75</v>
      </c>
      <c r="G12" s="19">
        <f>'Data Sheet'!G64</f>
        <v>15770.72</v>
      </c>
      <c r="H12" s="19">
        <f>'Data Sheet'!H64</f>
        <v>16308.48</v>
      </c>
      <c r="I12" s="19">
        <f>'Data Sheet'!I64</f>
        <v>24620.28</v>
      </c>
      <c r="J12" s="19">
        <f>'Data Sheet'!J64</f>
        <v>29379.53</v>
      </c>
      <c r="K12" s="19">
        <f>'Data Sheet'!K64</f>
        <v>26379.16</v>
      </c>
    </row>
    <row r="13" spans="1:11" x14ac:dyDescent="0.3">
      <c r="A13" s="11" t="s">
        <v>73</v>
      </c>
      <c r="B13" s="19">
        <f>'Data Sheet'!B65</f>
        <v>105385.09</v>
      </c>
      <c r="C13" s="19">
        <f>'Data Sheet'!C65</f>
        <v>104858.47</v>
      </c>
      <c r="D13" s="19">
        <f>'Data Sheet'!D65</f>
        <v>106266.4</v>
      </c>
      <c r="E13" s="19">
        <f>'Data Sheet'!E65</f>
        <v>122599.52</v>
      </c>
      <c r="F13" s="19">
        <f>'Data Sheet'!F65</f>
        <v>144931.70000000001</v>
      </c>
      <c r="G13" s="19">
        <f>'Data Sheet'!G65</f>
        <v>146814.46</v>
      </c>
      <c r="H13" s="19">
        <f>'Data Sheet'!H65</f>
        <v>141141.48000000001</v>
      </c>
      <c r="I13" s="19">
        <f>'Data Sheet'!I65</f>
        <v>157278.09</v>
      </c>
      <c r="J13" s="19">
        <f>'Data Sheet'!J65</f>
        <v>150575.42000000001</v>
      </c>
      <c r="K13" s="19">
        <f>'Data Sheet'!K65</f>
        <v>161941.01</v>
      </c>
    </row>
    <row r="14" spans="1:11" s="8" customFormat="1" x14ac:dyDescent="0.3">
      <c r="A14" s="8" t="s">
        <v>26</v>
      </c>
      <c r="B14" s="19">
        <f>'Data Sheet'!B66</f>
        <v>218425.99</v>
      </c>
      <c r="C14" s="19">
        <f>'Data Sheet'!C66</f>
        <v>237314.79</v>
      </c>
      <c r="D14" s="19">
        <f>'Data Sheet'!D66</f>
        <v>263184.12</v>
      </c>
      <c r="E14" s="19">
        <f>'Data Sheet'!E66</f>
        <v>272580.36</v>
      </c>
      <c r="F14" s="19">
        <f>'Data Sheet'!F66</f>
        <v>327191.81</v>
      </c>
      <c r="G14" s="19">
        <f>'Data Sheet'!G66</f>
        <v>305703.49</v>
      </c>
      <c r="H14" s="19">
        <f>'Data Sheet'!H66</f>
        <v>320179.39</v>
      </c>
      <c r="I14" s="19">
        <f>'Data Sheet'!I66</f>
        <v>341569.91</v>
      </c>
      <c r="J14" s="19">
        <f>'Data Sheet'!J66</f>
        <v>329061.49</v>
      </c>
      <c r="K14" s="19">
        <f>'Data Sheet'!K66</f>
        <v>334674.43</v>
      </c>
    </row>
    <row r="15" spans="1:11" x14ac:dyDescent="0.3">
      <c r="A15" s="6"/>
      <c r="B15" s="21"/>
      <c r="C15" s="21"/>
      <c r="D15" s="21"/>
      <c r="E15" s="21"/>
      <c r="F15" s="21"/>
      <c r="G15" s="21"/>
      <c r="H15" s="21"/>
      <c r="I15" s="21"/>
      <c r="J15" s="21"/>
      <c r="K15" s="21"/>
    </row>
    <row r="16" spans="1:11" x14ac:dyDescent="0.3">
      <c r="A16" s="29" t="s">
        <v>30</v>
      </c>
      <c r="B16" s="21">
        <f>B13-B7</f>
        <v>13204.830000000002</v>
      </c>
      <c r="C16" s="21">
        <f t="shared" ref="C16:K16" si="0">C13-C7</f>
        <v>-2584.0099999999948</v>
      </c>
      <c r="D16" s="21">
        <f t="shared" si="0"/>
        <v>-8605.3500000000058</v>
      </c>
      <c r="E16" s="21">
        <f t="shared" si="0"/>
        <v>-13314.969999999987</v>
      </c>
      <c r="F16" s="21">
        <f t="shared" si="0"/>
        <v>2118.2700000000186</v>
      </c>
      <c r="G16" s="21">
        <f t="shared" si="0"/>
        <v>7465.8699999999953</v>
      </c>
      <c r="H16" s="21">
        <f t="shared" si="0"/>
        <v>7960.7600000000093</v>
      </c>
      <c r="I16" s="21">
        <f t="shared" si="0"/>
        <v>13085.470000000001</v>
      </c>
      <c r="J16" s="21">
        <f t="shared" si="0"/>
        <v>12524.200000000012</v>
      </c>
      <c r="K16" s="21">
        <f t="shared" si="0"/>
        <v>6701.8099999999977</v>
      </c>
    </row>
    <row r="17" spans="1:11" x14ac:dyDescent="0.3">
      <c r="A17" s="11" t="s">
        <v>44</v>
      </c>
      <c r="B17" s="21">
        <f>'Data Sheet'!B67</f>
        <v>10574.23</v>
      </c>
      <c r="C17" s="21">
        <f>'Data Sheet'!C67</f>
        <v>12579.2</v>
      </c>
      <c r="D17" s="21">
        <f>'Data Sheet'!D67</f>
        <v>13570.91</v>
      </c>
      <c r="E17" s="21">
        <f>'Data Sheet'!E67</f>
        <v>14075.55</v>
      </c>
      <c r="F17" s="21">
        <f>'Data Sheet'!F67</f>
        <v>19893.3</v>
      </c>
      <c r="G17" s="21">
        <f>'Data Sheet'!G67</f>
        <v>18996.169999999998</v>
      </c>
      <c r="H17" s="21">
        <f>'Data Sheet'!H67</f>
        <v>11172.69</v>
      </c>
      <c r="I17" s="21">
        <f>'Data Sheet'!I67</f>
        <v>12679.08</v>
      </c>
      <c r="J17" s="21">
        <f>'Data Sheet'!J67</f>
        <v>12442.12</v>
      </c>
      <c r="K17" s="21">
        <f>'Data Sheet'!K67</f>
        <v>15737.97</v>
      </c>
    </row>
    <row r="18" spans="1:11" x14ac:dyDescent="0.3">
      <c r="A18" s="11" t="s">
        <v>45</v>
      </c>
      <c r="B18" s="21">
        <f>'Data Sheet'!B68</f>
        <v>27270.89</v>
      </c>
      <c r="C18" s="21">
        <f>'Data Sheet'!C68</f>
        <v>29272.34</v>
      </c>
      <c r="D18" s="21">
        <f>'Data Sheet'!D68</f>
        <v>32655.73</v>
      </c>
      <c r="E18" s="21">
        <f>'Data Sheet'!E68</f>
        <v>35085.31</v>
      </c>
      <c r="F18" s="21">
        <f>'Data Sheet'!F68</f>
        <v>42137.63</v>
      </c>
      <c r="G18" s="21">
        <f>'Data Sheet'!G68</f>
        <v>39013.730000000003</v>
      </c>
      <c r="H18" s="21">
        <f>'Data Sheet'!H68</f>
        <v>37456.879999999997</v>
      </c>
      <c r="I18" s="21">
        <f>'Data Sheet'!I68</f>
        <v>36088.589999999997</v>
      </c>
      <c r="J18" s="21">
        <f>'Data Sheet'!J68</f>
        <v>35240.339999999997</v>
      </c>
      <c r="K18" s="21">
        <f>'Data Sheet'!K68</f>
        <v>40755.39</v>
      </c>
    </row>
    <row r="20" spans="1:11" x14ac:dyDescent="0.3">
      <c r="A20" s="11" t="s">
        <v>46</v>
      </c>
      <c r="B20" s="5">
        <f>IF('Profit &amp; Loss'!B4&gt;0,'Balance Sheet'!B17/('Profit &amp; Loss'!B4/365),0)</f>
        <v>16.576615039251628</v>
      </c>
      <c r="C20" s="5">
        <f>IF('Profit &amp; Loss'!C4&gt;0,'Balance Sheet'!C17/('Profit &amp; Loss'!C4/365),0)</f>
        <v>17.447278447423685</v>
      </c>
      <c r="D20" s="5">
        <f>IF('Profit &amp; Loss'!D4&gt;0,'Balance Sheet'!D17/('Profit &amp; Loss'!D4/365),0)</f>
        <v>18.141226776772818</v>
      </c>
      <c r="E20" s="5">
        <f>IF('Profit &amp; Loss'!E4&gt;0,'Balance Sheet'!E17/('Profit &amp; Loss'!E4/365),0)</f>
        <v>19.049753180019717</v>
      </c>
      <c r="F20" s="5">
        <f>IF('Profit &amp; Loss'!F4&gt;0,'Balance Sheet'!F17/('Profit &amp; Loss'!F4/365),0)</f>
        <v>24.904964999543132</v>
      </c>
      <c r="G20" s="5">
        <f>IF('Profit &amp; Loss'!G4&gt;0,'Balance Sheet'!G17/('Profit &amp; Loss'!G4/365),0)</f>
        <v>22.963631157878556</v>
      </c>
      <c r="H20" s="5">
        <f>IF('Profit &amp; Loss'!H4&gt;0,'Balance Sheet'!H17/('Profit &amp; Loss'!H4/365),0)</f>
        <v>15.62057517051977</v>
      </c>
      <c r="I20" s="5">
        <f>IF('Profit &amp; Loss'!I4&gt;0,'Balance Sheet'!I17/('Profit &amp; Loss'!I4/365),0)</f>
        <v>18.526667193766084</v>
      </c>
      <c r="J20" s="5">
        <f>IF('Profit &amp; Loss'!J4&gt;0,'Balance Sheet'!J17/('Profit &amp; Loss'!J4/365),0)</f>
        <v>16.309264717046958</v>
      </c>
      <c r="K20" s="5">
        <f>IF('Profit &amp; Loss'!K4&gt;0,'Balance Sheet'!K17/('Profit &amp; Loss'!K4/365),0)</f>
        <v>16.603778823163381</v>
      </c>
    </row>
    <row r="21" spans="1:11" x14ac:dyDescent="0.3">
      <c r="A21" s="11" t="s">
        <v>47</v>
      </c>
      <c r="B21" s="5">
        <f>IF('Balance Sheet'!B18&gt;0,'Profit &amp; Loss'!B4/'Balance Sheet'!B18,0)</f>
        <v>8.5378093637574715</v>
      </c>
      <c r="C21" s="5">
        <f>IF('Balance Sheet'!C18&gt;0,'Profit &amp; Loss'!C4/'Balance Sheet'!C18,0)</f>
        <v>8.9900219797938927</v>
      </c>
      <c r="D21" s="5">
        <f>IF('Balance Sheet'!D18&gt;0,'Profit &amp; Loss'!D4/'Balance Sheet'!D18,0)</f>
        <v>8.3613381173839922</v>
      </c>
      <c r="E21" s="5">
        <f>IF('Balance Sheet'!E18&gt;0,'Profit &amp; Loss'!E4/'Balance Sheet'!E18,0)</f>
        <v>7.6867643466738649</v>
      </c>
      <c r="F21" s="5">
        <f>IF('Balance Sheet'!F18&gt;0,'Profit &amp; Loss'!F4/'Balance Sheet'!F18,0)</f>
        <v>6.9190051742350009</v>
      </c>
      <c r="G21" s="5">
        <f>IF('Balance Sheet'!G18&gt;0,'Profit &amp; Loss'!G4/'Balance Sheet'!G18,0)</f>
        <v>7.7392856309817084</v>
      </c>
      <c r="H21" s="5">
        <f>IF('Balance Sheet'!H18&gt;0,'Profit &amp; Loss'!H4/'Balance Sheet'!H18,0)</f>
        <v>6.9698269049637886</v>
      </c>
      <c r="I21" s="5">
        <f>IF('Balance Sheet'!I18&gt;0,'Profit &amp; Loss'!I4/'Balance Sheet'!I18,0)</f>
        <v>6.9217098811563442</v>
      </c>
      <c r="J21" s="5">
        <f>IF('Balance Sheet'!J18&gt;0,'Profit &amp; Loss'!J4/'Balance Sheet'!J18,0)</f>
        <v>7.9015588385356104</v>
      </c>
      <c r="K21" s="5">
        <f>IF('Balance Sheet'!K18&gt;0,'Profit &amp; Loss'!K4/'Balance Sheet'!K18,0)</f>
        <v>8.4888641723217457</v>
      </c>
    </row>
    <row r="23" spans="1:11" s="8" customFormat="1" x14ac:dyDescent="0.3">
      <c r="A23" s="8" t="s">
        <v>59</v>
      </c>
      <c r="B23" s="14">
        <f>IF(SUM('Balance Sheet'!B4:B5)&gt;0,'Profit &amp; Loss'!B12/SUM('Balance Sheet'!B4:B5),"")</f>
        <v>0.21326652790363923</v>
      </c>
      <c r="C23" s="14">
        <f>IF(SUM('Balance Sheet'!C4:C5)&gt;0,'Profit &amp; Loss'!C12/SUM('Balance Sheet'!C4:C5),"")</f>
        <v>0.24859247604774243</v>
      </c>
      <c r="D23" s="14">
        <f>IF(SUM('Balance Sheet'!D4:D5)&gt;0,'Profit &amp; Loss'!D12/SUM('Balance Sheet'!D4:D5),"")</f>
        <v>0.14666189417143824</v>
      </c>
      <c r="E23" s="14">
        <f>IF(SUM('Balance Sheet'!E4:E5)&gt;0,'Profit &amp; Loss'!E12/SUM('Balance Sheet'!E4:E5),"")</f>
        <v>0.1283864510783235</v>
      </c>
      <c r="F23" s="14">
        <f>IF(SUM('Balance Sheet'!F4:F5)&gt;0,'Profit &amp; Loss'!F12/SUM('Balance Sheet'!F4:F5),"")</f>
        <v>9.4195817554843228E-2</v>
      </c>
      <c r="G23" s="14">
        <f>IF(SUM('Balance Sheet'!G4:G5)&gt;0,'Profit &amp; Loss'!G12/SUM('Balance Sheet'!G4:G5),"")</f>
        <v>-0.47900366835516911</v>
      </c>
      <c r="H23" s="14">
        <f>IF(SUM('Balance Sheet'!H4:H5)&gt;0,'Profit &amp; Loss'!H12/SUM('Balance Sheet'!H4:H5),"")</f>
        <v>-0.19403070484446247</v>
      </c>
      <c r="I23" s="14">
        <f>IF(SUM('Balance Sheet'!I4:I5)&gt;0,'Profit &amp; Loss'!I12/SUM('Balance Sheet'!I4:I5),"")</f>
        <v>-0.24347852687001145</v>
      </c>
      <c r="J23" s="14">
        <f>IF(SUM('Balance Sheet'!J4:J5)&gt;0,'Profit &amp; Loss'!J12/SUM('Balance Sheet'!J4:J5),"")</f>
        <v>-0.25675833975894746</v>
      </c>
      <c r="K23" s="14">
        <f>IF(SUM('Balance Sheet'!K4:K5)&gt;0,'Profit &amp; Loss'!K12/SUM('Balance Sheet'!K4:K5),"")</f>
        <v>5.326996131441411E-2</v>
      </c>
    </row>
    <row r="24" spans="1:11" s="8" customFormat="1" x14ac:dyDescent="0.3">
      <c r="A24" s="8" t="s">
        <v>60</v>
      </c>
      <c r="B24" s="14"/>
      <c r="C24" s="14">
        <f>IF((B4+B5+B6+C4+C5+C6)&gt;0,('Profit &amp; Loss'!C10+'Profit &amp; Loss'!C9)*2/(B4+B5+B6+C4+C5+C6),"")</f>
        <v>0.20743599318501738</v>
      </c>
      <c r="D24" s="14">
        <f>IF((C4+C5+C6+D4+D5+D6)&gt;0,('Profit &amp; Loss'!D10+'Profit &amp; Loss'!D9)*2/(C4+C5+C6+D4+D5+D6),"")</f>
        <v>0.1367066655144345</v>
      </c>
      <c r="E24" s="14">
        <f>IF((D4+D5+D6+E4+E5+E6)&gt;0,('Profit &amp; Loss'!E10+'Profit &amp; Loss'!E9)*2/(D4+D5+D6+E4+E5+E6),"")</f>
        <v>9.5114630506525702E-2</v>
      </c>
      <c r="F24" s="14">
        <f>IF((E4+E5+E6+F4+F5+F6)&gt;0,('Profit &amp; Loss'!F10+'Profit &amp; Loss'!F9)*2/(E4+E5+E6+F4+F5+F6),"")</f>
        <v>9.8658175625322669E-2</v>
      </c>
      <c r="G24" s="14">
        <f>IF((F4+F5+F6+G4+G5+G6)&gt;0,('Profit &amp; Loss'!G10+'Profit &amp; Loss'!G9)*2/(F4+F5+F6+G4+G5+G6),"")</f>
        <v>-0.14605143828951733</v>
      </c>
      <c r="H24" s="14">
        <f>IF((G4+G5+G6+H4+H5+H6)&gt;0,('Profit &amp; Loss'!H10+'Profit &amp; Loss'!H9)*2/(G4+G5+G6+H4+H5+H6),"")</f>
        <v>-1.888561646624937E-2</v>
      </c>
      <c r="I24" s="14">
        <f>IF((H4+H5+H6+I4+I5+I6)&gt;0,('Profit &amp; Loss'!I10+'Profit &amp; Loss'!I9)*2/(H4+H5+H6+I4+I5+I6),"")</f>
        <v>-1.2368671547513017E-2</v>
      </c>
      <c r="J24" s="14">
        <f>IF((I4+I5+I6+J4+J5+J6)&gt;0,('Profit &amp; Loss'!J10+'Profit &amp; Loss'!J9)*2/(I4+I5+I6+J4+J5+J6),"")</f>
        <v>1.1887352931695343E-2</v>
      </c>
      <c r="K24" s="14">
        <f>IF((J4+J5+J6+K4+K5+K6)&gt;0,('Profit &amp; Loss'!K10+'Profit &amp; Loss'!K9)*2/(J4+J5+J6+K4+K5+K6),"")</f>
        <v>7.1713814852657126E-2</v>
      </c>
    </row>
    <row r="25" spans="1:11" s="18" customFormat="1" x14ac:dyDescent="0.3"/>
  </sheetData>
  <hyperlinks>
    <hyperlink ref="J1" r:id="rId1" xr:uid="{00000000-0004-0000-0200-000000000000}"/>
  </hyperlinks>
  <printOptions gridLines="1"/>
  <pageMargins left="0.7" right="0.7" top="0.75" bottom="0.75" header="0.3" footer="0.3"/>
  <pageSetup paperSize="9" orientation="landscape" horizontalDpi="0" verticalDpi="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K24"/>
  <sheetViews>
    <sheetView zoomScale="150" zoomScaleNormal="150" zoomScalePageLayoutView="150" workbookViewId="0">
      <pane xSplit="1" ySplit="3" topLeftCell="E4" activePane="bottomRight" state="frozen"/>
      <selection pane="topRight" activeCell="B1" sqref="B1"/>
      <selection pane="bottomLeft" activeCell="A4" sqref="A4"/>
      <selection pane="bottomRight" activeCell="G7" sqref="G7"/>
    </sheetView>
  </sheetViews>
  <sheetFormatPr defaultColWidth="8.77734375" defaultRowHeight="14.4" x14ac:dyDescent="0.3"/>
  <cols>
    <col min="1" max="1" width="26.77734375" style="6" bestFit="1" customWidth="1"/>
    <col min="2" max="6" width="13.44140625" style="6" customWidth="1"/>
    <col min="7" max="11" width="13.44140625" style="6" bestFit="1" customWidth="1"/>
    <col min="12" max="16384" width="8.77734375" style="6"/>
  </cols>
  <sheetData>
    <row r="1" spans="1:11" s="8" customFormat="1" x14ac:dyDescent="0.3">
      <c r="A1" s="8" t="str">
        <f>'Balance Sheet'!A1</f>
        <v>TATA MOTORS LTD</v>
      </c>
      <c r="E1" t="str">
        <f>UPDATE</f>
        <v/>
      </c>
      <c r="F1"/>
      <c r="J1" s="4" t="s">
        <v>1</v>
      </c>
      <c r="K1" s="4"/>
    </row>
    <row r="3" spans="1:11" s="2" customFormat="1" x14ac:dyDescent="0.3">
      <c r="A3" s="15" t="s">
        <v>2</v>
      </c>
      <c r="B3" s="16">
        <f>'Data Sheet'!B81</f>
        <v>41729</v>
      </c>
      <c r="C3" s="16">
        <f>'Data Sheet'!C81</f>
        <v>42094</v>
      </c>
      <c r="D3" s="16">
        <f>'Data Sheet'!D81</f>
        <v>42460</v>
      </c>
      <c r="E3" s="16">
        <f>'Data Sheet'!E81</f>
        <v>42825</v>
      </c>
      <c r="F3" s="16">
        <f>'Data Sheet'!F81</f>
        <v>43190</v>
      </c>
      <c r="G3" s="16">
        <f>'Data Sheet'!G81</f>
        <v>43555</v>
      </c>
      <c r="H3" s="16">
        <f>'Data Sheet'!H81</f>
        <v>43921</v>
      </c>
      <c r="I3" s="16">
        <f>'Data Sheet'!I81</f>
        <v>44286</v>
      </c>
      <c r="J3" s="16">
        <f>'Data Sheet'!J81</f>
        <v>44651</v>
      </c>
      <c r="K3" s="16">
        <f>'Data Sheet'!K81</f>
        <v>45016</v>
      </c>
    </row>
    <row r="4" spans="1:11" s="8" customFormat="1" x14ac:dyDescent="0.3">
      <c r="A4" s="8" t="s">
        <v>32</v>
      </c>
      <c r="B4" s="1">
        <f>'Data Sheet'!B82</f>
        <v>36151.160000000003</v>
      </c>
      <c r="C4" s="1">
        <f>'Data Sheet'!C82</f>
        <v>35531.26</v>
      </c>
      <c r="D4" s="1">
        <f>'Data Sheet'!D82</f>
        <v>37899.54</v>
      </c>
      <c r="E4" s="1">
        <f>'Data Sheet'!E82</f>
        <v>30199.25</v>
      </c>
      <c r="F4" s="1">
        <f>'Data Sheet'!F82</f>
        <v>23857.42</v>
      </c>
      <c r="G4" s="1">
        <f>'Data Sheet'!G82</f>
        <v>18890.75</v>
      </c>
      <c r="H4" s="1">
        <f>'Data Sheet'!H82</f>
        <v>26632.94</v>
      </c>
      <c r="I4" s="1">
        <f>'Data Sheet'!I82</f>
        <v>29000.51</v>
      </c>
      <c r="J4" s="1">
        <f>'Data Sheet'!J82</f>
        <v>14282.83</v>
      </c>
      <c r="K4" s="1">
        <f>'Data Sheet'!K82</f>
        <v>35388.01</v>
      </c>
    </row>
    <row r="5" spans="1:11" x14ac:dyDescent="0.3">
      <c r="A5" s="6" t="s">
        <v>33</v>
      </c>
      <c r="B5" s="9">
        <f>'Data Sheet'!B83</f>
        <v>-27990.91</v>
      </c>
      <c r="C5" s="9">
        <f>'Data Sheet'!C83</f>
        <v>-36232.35</v>
      </c>
      <c r="D5" s="9">
        <f>'Data Sheet'!D83</f>
        <v>-36693.9</v>
      </c>
      <c r="E5" s="9">
        <f>'Data Sheet'!E83</f>
        <v>-39571.4</v>
      </c>
      <c r="F5" s="9">
        <f>'Data Sheet'!F83</f>
        <v>-25139.14</v>
      </c>
      <c r="G5" s="9">
        <f>'Data Sheet'!G83</f>
        <v>-20878.07</v>
      </c>
      <c r="H5" s="9">
        <f>'Data Sheet'!H83</f>
        <v>-33114.550000000003</v>
      </c>
      <c r="I5" s="9">
        <f>'Data Sheet'!I83</f>
        <v>-25672.5</v>
      </c>
      <c r="J5" s="9">
        <f>'Data Sheet'!J83</f>
        <v>-4443.66</v>
      </c>
      <c r="K5" s="9">
        <f>'Data Sheet'!K83</f>
        <v>-15417.17</v>
      </c>
    </row>
    <row r="6" spans="1:11" x14ac:dyDescent="0.3">
      <c r="A6" s="6" t="s">
        <v>34</v>
      </c>
      <c r="B6" s="9">
        <f>'Data Sheet'!B84</f>
        <v>-3883.24</v>
      </c>
      <c r="C6" s="9">
        <f>'Data Sheet'!C84</f>
        <v>5201.4399999999996</v>
      </c>
      <c r="D6" s="9">
        <f>'Data Sheet'!D84</f>
        <v>-3795.12</v>
      </c>
      <c r="E6" s="9">
        <f>'Data Sheet'!E84</f>
        <v>6205.3</v>
      </c>
      <c r="F6" s="9">
        <f>'Data Sheet'!F84</f>
        <v>2011.71</v>
      </c>
      <c r="G6" s="9">
        <f>'Data Sheet'!G84</f>
        <v>8830.3700000000008</v>
      </c>
      <c r="H6" s="9">
        <f>'Data Sheet'!H84</f>
        <v>3389.61</v>
      </c>
      <c r="I6" s="9">
        <f>'Data Sheet'!I84</f>
        <v>9904.2000000000007</v>
      </c>
      <c r="J6" s="9">
        <f>'Data Sheet'!J84</f>
        <v>-3380.17</v>
      </c>
      <c r="K6" s="9">
        <f>'Data Sheet'!K84</f>
        <v>-26242.9</v>
      </c>
    </row>
    <row r="7" spans="1:11" s="8" customFormat="1" x14ac:dyDescent="0.3">
      <c r="A7" s="8" t="s">
        <v>35</v>
      </c>
      <c r="B7" s="1">
        <f>'Data Sheet'!B85</f>
        <v>4277.01</v>
      </c>
      <c r="C7" s="1">
        <f>'Data Sheet'!C85</f>
        <v>4500.3500000000004</v>
      </c>
      <c r="D7" s="1">
        <f>'Data Sheet'!D85</f>
        <v>-2589.48</v>
      </c>
      <c r="E7" s="1">
        <f>'Data Sheet'!E85</f>
        <v>-3166.85</v>
      </c>
      <c r="F7" s="1">
        <f>'Data Sheet'!F85</f>
        <v>729.99</v>
      </c>
      <c r="G7" s="1">
        <f>'Data Sheet'!G85</f>
        <v>6843.05</v>
      </c>
      <c r="H7" s="1">
        <f>'Data Sheet'!H85</f>
        <v>-3092</v>
      </c>
      <c r="I7" s="1">
        <f>'Data Sheet'!I85</f>
        <v>13232.21</v>
      </c>
      <c r="J7" s="1">
        <f>'Data Sheet'!J85</f>
        <v>6459</v>
      </c>
      <c r="K7" s="1">
        <f>'Data Sheet'!K85</f>
        <v>-6272.06</v>
      </c>
    </row>
    <row r="8" spans="1:11" x14ac:dyDescent="0.3">
      <c r="A8" s="29"/>
      <c r="B8" s="9"/>
      <c r="C8" s="9"/>
      <c r="D8" s="9"/>
      <c r="E8" s="9"/>
      <c r="F8" s="9"/>
      <c r="G8" s="9"/>
      <c r="H8" s="9"/>
      <c r="I8" s="9"/>
      <c r="J8" s="9"/>
      <c r="K8" s="9"/>
    </row>
    <row r="24" s="29" customFormat="1" x14ac:dyDescent="0.3"/>
  </sheetData>
  <hyperlinks>
    <hyperlink ref="J1" r:id="rId1" xr:uid="{00000000-0004-0000-0300-000000000000}"/>
  </hyperlinks>
  <printOptions gridLines="1"/>
  <pageMargins left="0.7" right="0.7" top="0.75" bottom="0.75" header="0.3" footer="0.3"/>
  <pageSetup paperSize="9" orientation="landscape" horizontalDpi="0"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16"/>
  <sheetViews>
    <sheetView zoomScale="150" zoomScaleNormal="150" zoomScalePageLayoutView="150" workbookViewId="0">
      <selection activeCell="B16" sqref="B16"/>
    </sheetView>
  </sheetViews>
  <sheetFormatPr defaultColWidth="8.77734375" defaultRowHeight="14.4" x14ac:dyDescent="0.3"/>
  <cols>
    <col min="1" max="1" width="8.77734375" style="8"/>
    <col min="2" max="2" width="10.44140625" style="11" customWidth="1"/>
    <col min="3" max="3" width="13.33203125" style="26" customWidth="1"/>
    <col min="4" max="5" width="8.77734375" style="11"/>
    <col min="6" max="6" width="6.77734375" style="11" customWidth="1"/>
    <col min="7" max="16384" width="8.77734375" style="11"/>
  </cols>
  <sheetData>
    <row r="1" spans="1:7" ht="21" x14ac:dyDescent="0.4">
      <c r="A1" s="25" t="s">
        <v>56</v>
      </c>
    </row>
    <row r="3" spans="1:7" x14ac:dyDescent="0.3">
      <c r="A3" s="8" t="s">
        <v>48</v>
      </c>
    </row>
    <row r="4" spans="1:7" x14ac:dyDescent="0.3">
      <c r="B4" s="11" t="s">
        <v>90</v>
      </c>
    </row>
    <row r="5" spans="1:7" x14ac:dyDescent="0.3">
      <c r="B5" s="11" t="s">
        <v>49</v>
      </c>
    </row>
    <row r="7" spans="1:7" x14ac:dyDescent="0.3">
      <c r="A7" s="8" t="s">
        <v>50</v>
      </c>
    </row>
    <row r="8" spans="1:7" x14ac:dyDescent="0.3">
      <c r="B8" s="11" t="s">
        <v>51</v>
      </c>
      <c r="C8" s="27" t="s">
        <v>91</v>
      </c>
    </row>
    <row r="10" spans="1:7" x14ac:dyDescent="0.3">
      <c r="A10" s="8" t="s">
        <v>52</v>
      </c>
    </row>
    <row r="11" spans="1:7" x14ac:dyDescent="0.3">
      <c r="B11" s="11" t="s">
        <v>53</v>
      </c>
    </row>
    <row r="14" spans="1:7" x14ac:dyDescent="0.3">
      <c r="A14" s="8" t="s">
        <v>54</v>
      </c>
    </row>
    <row r="15" spans="1:7" x14ac:dyDescent="0.3">
      <c r="B15" s="11" t="s">
        <v>55</v>
      </c>
    </row>
    <row r="16" spans="1:7" x14ac:dyDescent="0.3">
      <c r="B16" s="11" t="s">
        <v>92</v>
      </c>
      <c r="G16" s="28"/>
    </row>
  </sheetData>
  <hyperlinks>
    <hyperlink ref="C8" r:id="rId1" display=" http://www.screener.in/excel"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K93"/>
  <sheetViews>
    <sheetView zoomScale="120" zoomScaleNormal="120" zoomScalePageLayoutView="120" workbookViewId="0">
      <pane xSplit="1" ySplit="1" topLeftCell="B52" activePane="bottomRight" state="frozen"/>
      <selection activeCell="C4" sqref="C4"/>
      <selection pane="topRight" activeCell="C4" sqref="C4"/>
      <selection pane="bottomLeft" activeCell="C4" sqref="C4"/>
      <selection pane="bottomRight" activeCell="E65" sqref="E65"/>
    </sheetView>
  </sheetViews>
  <sheetFormatPr defaultColWidth="8.77734375" defaultRowHeight="14.4" x14ac:dyDescent="0.3"/>
  <cols>
    <col min="1" max="1" width="27.6640625" style="5" bestFit="1" customWidth="1"/>
    <col min="2" max="11" width="13.44140625" style="5" bestFit="1" customWidth="1"/>
    <col min="12" max="16384" width="8.77734375" style="5"/>
  </cols>
  <sheetData>
    <row r="1" spans="1:11" s="1" customFormat="1" x14ac:dyDescent="0.3">
      <c r="A1" s="1" t="s">
        <v>0</v>
      </c>
      <c r="B1" s="1" t="s">
        <v>63</v>
      </c>
      <c r="E1" s="252" t="str">
        <f>IF(B2&lt;&gt;B3, "A NEW VERSION OF THE WORKSHEET IS AVAILABLE", "")</f>
        <v/>
      </c>
      <c r="F1" s="252"/>
      <c r="G1" s="252"/>
      <c r="H1" s="252"/>
      <c r="I1" s="252"/>
      <c r="J1" s="252"/>
      <c r="K1" s="252"/>
    </row>
    <row r="2" spans="1:11" x14ac:dyDescent="0.3">
      <c r="A2" s="1" t="s">
        <v>61</v>
      </c>
      <c r="B2" s="5">
        <v>2.1</v>
      </c>
      <c r="E2" s="253" t="s">
        <v>36</v>
      </c>
      <c r="F2" s="253"/>
      <c r="G2" s="253"/>
      <c r="H2" s="253"/>
      <c r="I2" s="253"/>
      <c r="J2" s="253"/>
      <c r="K2" s="253"/>
    </row>
    <row r="3" spans="1:11" x14ac:dyDescent="0.3">
      <c r="A3" s="1" t="s">
        <v>62</v>
      </c>
      <c r="B3" s="5">
        <v>2.1</v>
      </c>
    </row>
    <row r="4" spans="1:11" x14ac:dyDescent="0.3">
      <c r="A4" s="1"/>
    </row>
    <row r="5" spans="1:11" x14ac:dyDescent="0.3">
      <c r="A5" s="1" t="s">
        <v>64</v>
      </c>
    </row>
    <row r="6" spans="1:11" x14ac:dyDescent="0.3">
      <c r="A6" s="5" t="s">
        <v>42</v>
      </c>
      <c r="B6" s="5">
        <f>IF(B9&gt;0, B9/B8, 0)</f>
        <v>366.71566015393728</v>
      </c>
    </row>
    <row r="7" spans="1:11" x14ac:dyDescent="0.3">
      <c r="A7" s="5" t="s">
        <v>31</v>
      </c>
      <c r="B7">
        <v>2</v>
      </c>
    </row>
    <row r="8" spans="1:11" x14ac:dyDescent="0.3">
      <c r="A8" s="5" t="s">
        <v>43</v>
      </c>
      <c r="B8">
        <v>1013.4</v>
      </c>
    </row>
    <row r="9" spans="1:11" x14ac:dyDescent="0.3">
      <c r="A9" s="5" t="s">
        <v>79</v>
      </c>
      <c r="B9">
        <v>371629.65</v>
      </c>
    </row>
    <row r="15" spans="1:11" x14ac:dyDescent="0.3">
      <c r="A15" s="1" t="s">
        <v>37</v>
      </c>
    </row>
    <row r="16" spans="1:11" s="24" customFormat="1" x14ac:dyDescent="0.3">
      <c r="A16" s="23" t="s">
        <v>38</v>
      </c>
      <c r="B16" s="16">
        <v>41729</v>
      </c>
      <c r="C16" s="16">
        <v>42094</v>
      </c>
      <c r="D16" s="16">
        <v>42460</v>
      </c>
      <c r="E16" s="16">
        <v>42825</v>
      </c>
      <c r="F16" s="16">
        <v>43190</v>
      </c>
      <c r="G16" s="16">
        <v>43555</v>
      </c>
      <c r="H16" s="16">
        <v>43921</v>
      </c>
      <c r="I16" s="16">
        <v>44286</v>
      </c>
      <c r="J16" s="16">
        <v>44651</v>
      </c>
      <c r="K16" s="16">
        <v>45016</v>
      </c>
    </row>
    <row r="17" spans="1:11" s="9" customFormat="1" x14ac:dyDescent="0.3">
      <c r="A17" s="9" t="s">
        <v>6</v>
      </c>
      <c r="B17">
        <v>232833.66</v>
      </c>
      <c r="C17">
        <v>263158.98</v>
      </c>
      <c r="D17">
        <v>273045.59999999998</v>
      </c>
      <c r="E17">
        <v>269692.51</v>
      </c>
      <c r="F17">
        <v>291550.48</v>
      </c>
      <c r="G17">
        <v>301938.40000000002</v>
      </c>
      <c r="H17">
        <v>261067.97</v>
      </c>
      <c r="I17">
        <v>249794.75</v>
      </c>
      <c r="J17">
        <v>278453.62</v>
      </c>
      <c r="K17">
        <v>345966.97</v>
      </c>
    </row>
    <row r="18" spans="1:11" s="9" customFormat="1" x14ac:dyDescent="0.3">
      <c r="A18" s="5" t="s">
        <v>80</v>
      </c>
      <c r="B18">
        <v>146426.99</v>
      </c>
      <c r="C18">
        <v>163250.35999999999</v>
      </c>
      <c r="D18">
        <v>166134.01</v>
      </c>
      <c r="E18">
        <v>173294.07999999999</v>
      </c>
      <c r="F18">
        <v>187896.58</v>
      </c>
      <c r="G18">
        <v>194267.91</v>
      </c>
      <c r="H18">
        <v>164899.82</v>
      </c>
      <c r="I18">
        <v>153607.35999999999</v>
      </c>
      <c r="J18">
        <v>179295.33</v>
      </c>
      <c r="K18">
        <v>231251.26</v>
      </c>
    </row>
    <row r="19" spans="1:11" s="9" customFormat="1" x14ac:dyDescent="0.3">
      <c r="A19" s="5" t="s">
        <v>81</v>
      </c>
      <c r="B19">
        <v>2840.58</v>
      </c>
      <c r="C19">
        <v>3330.35</v>
      </c>
      <c r="D19">
        <v>2750.99</v>
      </c>
      <c r="E19">
        <v>7399.92</v>
      </c>
      <c r="F19">
        <v>2046.58</v>
      </c>
      <c r="G19">
        <v>-2053.2800000000002</v>
      </c>
      <c r="H19">
        <v>-2231.19</v>
      </c>
      <c r="I19">
        <v>-4684.16</v>
      </c>
      <c r="J19">
        <v>-1590.49</v>
      </c>
      <c r="K19">
        <v>4781.62</v>
      </c>
    </row>
    <row r="20" spans="1:11" s="9" customFormat="1" x14ac:dyDescent="0.3">
      <c r="A20" s="5" t="s">
        <v>82</v>
      </c>
      <c r="B20">
        <v>1128.69</v>
      </c>
      <c r="C20">
        <v>1121.75</v>
      </c>
      <c r="D20">
        <v>1143.6300000000001</v>
      </c>
      <c r="E20">
        <v>1159.82</v>
      </c>
      <c r="F20">
        <v>1308.08</v>
      </c>
      <c r="G20">
        <v>1585.93</v>
      </c>
      <c r="H20">
        <v>1264.95</v>
      </c>
      <c r="I20">
        <v>1112.8699999999999</v>
      </c>
      <c r="J20">
        <v>2178.29</v>
      </c>
      <c r="K20">
        <v>2513.33</v>
      </c>
    </row>
    <row r="21" spans="1:11" s="9" customFormat="1" x14ac:dyDescent="0.3">
      <c r="A21" s="5" t="s">
        <v>83</v>
      </c>
      <c r="B21">
        <v>13806.04</v>
      </c>
      <c r="C21">
        <v>16173.17</v>
      </c>
      <c r="D21">
        <v>12101.53</v>
      </c>
      <c r="E21">
        <v>10067.370000000001</v>
      </c>
      <c r="F21">
        <v>10971.66</v>
      </c>
      <c r="G21">
        <v>11694.54</v>
      </c>
      <c r="H21">
        <v>11541.51</v>
      </c>
      <c r="I21">
        <v>8273.17</v>
      </c>
      <c r="J21">
        <v>9427.3799999999992</v>
      </c>
      <c r="K21">
        <v>11765.97</v>
      </c>
    </row>
    <row r="22" spans="1:11" s="9" customFormat="1" x14ac:dyDescent="0.3">
      <c r="A22" s="5" t="s">
        <v>84</v>
      </c>
      <c r="B22">
        <v>21609.919999999998</v>
      </c>
      <c r="C22">
        <v>25641.95</v>
      </c>
      <c r="D22">
        <v>28880.89</v>
      </c>
      <c r="E22">
        <v>28332.89</v>
      </c>
      <c r="F22">
        <v>30300.09</v>
      </c>
      <c r="G22">
        <v>33243.870000000003</v>
      </c>
      <c r="H22">
        <v>30438.6</v>
      </c>
      <c r="I22">
        <v>27648.48</v>
      </c>
      <c r="J22">
        <v>30808.52</v>
      </c>
      <c r="K22">
        <v>33654.699999999997</v>
      </c>
    </row>
    <row r="23" spans="1:11" s="9" customFormat="1" x14ac:dyDescent="0.3">
      <c r="A23" s="5" t="s">
        <v>85</v>
      </c>
      <c r="B23">
        <v>22357.79</v>
      </c>
      <c r="C23">
        <v>23603.01</v>
      </c>
      <c r="D23">
        <v>21991.9</v>
      </c>
      <c r="E23">
        <v>30039.38</v>
      </c>
      <c r="F23">
        <v>31004.58</v>
      </c>
      <c r="G23">
        <v>32719.8</v>
      </c>
      <c r="H23">
        <v>29248.32</v>
      </c>
      <c r="I23">
        <v>23015.79</v>
      </c>
      <c r="J23">
        <v>29205.4</v>
      </c>
      <c r="K23">
        <v>34839.19</v>
      </c>
    </row>
    <row r="24" spans="1:11" s="9" customFormat="1" x14ac:dyDescent="0.3">
      <c r="A24" s="5" t="s">
        <v>86</v>
      </c>
      <c r="B24">
        <v>-4508.55</v>
      </c>
      <c r="C24">
        <v>-2539.56</v>
      </c>
      <c r="D24">
        <v>7149.38</v>
      </c>
      <c r="E24">
        <v>4610.2</v>
      </c>
      <c r="F24">
        <v>658.39</v>
      </c>
      <c r="G24">
        <v>1708.74</v>
      </c>
      <c r="H24">
        <v>3456.51</v>
      </c>
      <c r="I24">
        <v>-834.51</v>
      </c>
      <c r="J24">
        <v>1228.1199999999999</v>
      </c>
      <c r="K24">
        <v>4908.34</v>
      </c>
    </row>
    <row r="25" spans="1:11" s="9" customFormat="1" x14ac:dyDescent="0.3">
      <c r="A25" s="9" t="s">
        <v>9</v>
      </c>
      <c r="B25">
        <v>-156.79</v>
      </c>
      <c r="C25">
        <v>714.03</v>
      </c>
      <c r="D25">
        <v>-2669.62</v>
      </c>
      <c r="E25">
        <v>1869.1</v>
      </c>
      <c r="F25">
        <v>5932.73</v>
      </c>
      <c r="G25">
        <v>-26686.25</v>
      </c>
      <c r="H25">
        <v>101.71</v>
      </c>
      <c r="I25">
        <v>-11117.83</v>
      </c>
      <c r="J25">
        <v>2424.0500000000002</v>
      </c>
      <c r="K25">
        <v>6327.59</v>
      </c>
    </row>
    <row r="26" spans="1:11" s="9" customFormat="1" x14ac:dyDescent="0.3">
      <c r="A26" s="9" t="s">
        <v>10</v>
      </c>
      <c r="B26">
        <v>11078.16</v>
      </c>
      <c r="C26">
        <v>13388.63</v>
      </c>
      <c r="D26">
        <v>16710.78</v>
      </c>
      <c r="E26">
        <v>17904.990000000002</v>
      </c>
      <c r="F26">
        <v>21553.59</v>
      </c>
      <c r="G26">
        <v>23590.63</v>
      </c>
      <c r="H26">
        <v>21425.43</v>
      </c>
      <c r="I26">
        <v>23546.71</v>
      </c>
      <c r="J26">
        <v>24835.69</v>
      </c>
      <c r="K26">
        <v>24860.36</v>
      </c>
    </row>
    <row r="27" spans="1:11" s="9" customFormat="1" x14ac:dyDescent="0.3">
      <c r="A27" s="9" t="s">
        <v>11</v>
      </c>
      <c r="B27">
        <v>4749.4399999999996</v>
      </c>
      <c r="C27">
        <v>4861.49</v>
      </c>
      <c r="D27">
        <v>4889.08</v>
      </c>
      <c r="E27">
        <v>4238.01</v>
      </c>
      <c r="F27">
        <v>4681.79</v>
      </c>
      <c r="G27">
        <v>5758.6</v>
      </c>
      <c r="H27">
        <v>7243.33</v>
      </c>
      <c r="I27">
        <v>8097.17</v>
      </c>
      <c r="J27">
        <v>9311.86</v>
      </c>
      <c r="K27">
        <v>10225.48</v>
      </c>
    </row>
    <row r="28" spans="1:11" s="9" customFormat="1" x14ac:dyDescent="0.3">
      <c r="A28" s="9" t="s">
        <v>12</v>
      </c>
      <c r="B28">
        <v>18868.97</v>
      </c>
      <c r="C28">
        <v>21702.560000000001</v>
      </c>
      <c r="D28">
        <v>14125.77</v>
      </c>
      <c r="E28">
        <v>9314.7900000000009</v>
      </c>
      <c r="F28">
        <v>11155.03</v>
      </c>
      <c r="G28">
        <v>-31371.15</v>
      </c>
      <c r="H28">
        <v>-10579.98</v>
      </c>
      <c r="I28">
        <v>-10474.280000000001</v>
      </c>
      <c r="J28">
        <v>-7003.41</v>
      </c>
      <c r="K28">
        <v>3057.55</v>
      </c>
    </row>
    <row r="29" spans="1:11" s="9" customFormat="1" x14ac:dyDescent="0.3">
      <c r="A29" s="9" t="s">
        <v>13</v>
      </c>
      <c r="B29">
        <v>4764.79</v>
      </c>
      <c r="C29">
        <v>7642.91</v>
      </c>
      <c r="D29">
        <v>3025.05</v>
      </c>
      <c r="E29">
        <v>3251.23</v>
      </c>
      <c r="F29">
        <v>4341.93</v>
      </c>
      <c r="G29">
        <v>-2437.4499999999998</v>
      </c>
      <c r="H29">
        <v>395.25</v>
      </c>
      <c r="I29">
        <v>2541.86</v>
      </c>
      <c r="J29">
        <v>4231.29</v>
      </c>
      <c r="K29">
        <v>704.06</v>
      </c>
    </row>
    <row r="30" spans="1:11" s="9" customFormat="1" x14ac:dyDescent="0.3">
      <c r="A30" s="9" t="s">
        <v>14</v>
      </c>
      <c r="B30">
        <v>13991.02</v>
      </c>
      <c r="C30">
        <v>13986.29</v>
      </c>
      <c r="D30">
        <v>11579.31</v>
      </c>
      <c r="E30">
        <v>7454.36</v>
      </c>
      <c r="F30">
        <v>8988.91</v>
      </c>
      <c r="G30">
        <v>-28826.23</v>
      </c>
      <c r="H30">
        <v>-12070.85</v>
      </c>
      <c r="I30">
        <v>-13451.39</v>
      </c>
      <c r="J30">
        <v>-11441.47</v>
      </c>
      <c r="K30">
        <v>2414.29</v>
      </c>
    </row>
    <row r="31" spans="1:11" s="9" customFormat="1" x14ac:dyDescent="0.3">
      <c r="A31" s="9" t="s">
        <v>70</v>
      </c>
      <c r="B31">
        <v>643.78</v>
      </c>
      <c r="D31">
        <v>67.92</v>
      </c>
      <c r="K31">
        <v>766.02</v>
      </c>
    </row>
    <row r="32" spans="1:11" s="9" customFormat="1" x14ac:dyDescent="0.3"/>
    <row r="33" spans="1:11" x14ac:dyDescent="0.3">
      <c r="A33" s="9"/>
    </row>
    <row r="35" spans="1:11" x14ac:dyDescent="0.3">
      <c r="A35" s="9"/>
    </row>
    <row r="36" spans="1:11" x14ac:dyDescent="0.3">
      <c r="A36" s="9"/>
    </row>
    <row r="37" spans="1:11" x14ac:dyDescent="0.3">
      <c r="A37" s="9"/>
    </row>
    <row r="38" spans="1:11" x14ac:dyDescent="0.3">
      <c r="A38" s="9"/>
    </row>
    <row r="39" spans="1:11" x14ac:dyDescent="0.3">
      <c r="A39" s="9"/>
    </row>
    <row r="40" spans="1:11" x14ac:dyDescent="0.3">
      <c r="A40" s="1" t="s">
        <v>39</v>
      </c>
    </row>
    <row r="41" spans="1:11" s="24" customFormat="1" x14ac:dyDescent="0.3">
      <c r="A41" s="23" t="s">
        <v>38</v>
      </c>
      <c r="B41" s="16">
        <v>44469</v>
      </c>
      <c r="C41" s="16">
        <v>44561</v>
      </c>
      <c r="D41" s="16">
        <v>44651</v>
      </c>
      <c r="E41" s="16">
        <v>44742</v>
      </c>
      <c r="F41" s="16">
        <v>44834</v>
      </c>
      <c r="G41" s="16">
        <v>44926</v>
      </c>
      <c r="H41" s="16">
        <v>45016</v>
      </c>
      <c r="I41" s="16">
        <v>45107</v>
      </c>
      <c r="J41" s="16">
        <v>45199</v>
      </c>
      <c r="K41" s="16">
        <v>45291</v>
      </c>
    </row>
    <row r="42" spans="1:11" s="9" customFormat="1" x14ac:dyDescent="0.3">
      <c r="A42" s="9" t="s">
        <v>6</v>
      </c>
      <c r="B42">
        <v>61378.82</v>
      </c>
      <c r="C42">
        <v>72229.289999999994</v>
      </c>
      <c r="D42">
        <v>78439.06</v>
      </c>
      <c r="E42">
        <v>71934.66</v>
      </c>
      <c r="F42">
        <v>79611.37</v>
      </c>
      <c r="G42">
        <v>88488.59</v>
      </c>
      <c r="H42">
        <v>105932.35</v>
      </c>
      <c r="I42">
        <v>102236.08</v>
      </c>
      <c r="J42">
        <v>105128.24</v>
      </c>
      <c r="K42">
        <v>110577.14</v>
      </c>
    </row>
    <row r="43" spans="1:11" s="9" customFormat="1" x14ac:dyDescent="0.3">
      <c r="A43" s="9" t="s">
        <v>7</v>
      </c>
      <c r="B43">
        <v>57262.21</v>
      </c>
      <c r="C43">
        <v>65151.27</v>
      </c>
      <c r="D43">
        <v>70156.27</v>
      </c>
      <c r="E43">
        <v>69521.929999999993</v>
      </c>
      <c r="F43">
        <v>74039.06</v>
      </c>
      <c r="G43">
        <v>77668.350000000006</v>
      </c>
      <c r="H43">
        <v>92817.95</v>
      </c>
      <c r="I43">
        <v>89018.36</v>
      </c>
      <c r="J43">
        <v>91361.3</v>
      </c>
      <c r="K43">
        <v>95158.77</v>
      </c>
    </row>
    <row r="44" spans="1:11" s="9" customFormat="1" x14ac:dyDescent="0.3">
      <c r="A44" s="9" t="s">
        <v>9</v>
      </c>
      <c r="B44">
        <v>862.46</v>
      </c>
      <c r="C44">
        <v>788.73</v>
      </c>
      <c r="D44">
        <v>188.74</v>
      </c>
      <c r="E44">
        <v>2380.98</v>
      </c>
      <c r="F44">
        <v>1351.14</v>
      </c>
      <c r="G44">
        <v>1129.98</v>
      </c>
      <c r="H44">
        <v>1361.61</v>
      </c>
      <c r="I44">
        <v>683.56</v>
      </c>
      <c r="J44">
        <v>1507.05</v>
      </c>
      <c r="K44">
        <v>1410.5</v>
      </c>
    </row>
    <row r="45" spans="1:11" s="9" customFormat="1" x14ac:dyDescent="0.3">
      <c r="A45" s="9" t="s">
        <v>10</v>
      </c>
      <c r="B45">
        <v>6123.32</v>
      </c>
      <c r="C45">
        <v>6078.13</v>
      </c>
      <c r="D45">
        <v>6432.11</v>
      </c>
      <c r="E45">
        <v>5841.04</v>
      </c>
      <c r="F45">
        <v>5897.34</v>
      </c>
      <c r="G45">
        <v>6071.78</v>
      </c>
      <c r="H45">
        <v>7050.2</v>
      </c>
      <c r="I45">
        <v>6633.18</v>
      </c>
      <c r="J45">
        <v>6636.42</v>
      </c>
      <c r="K45">
        <v>6850</v>
      </c>
    </row>
    <row r="46" spans="1:11" s="9" customFormat="1" x14ac:dyDescent="0.3">
      <c r="A46" s="9" t="s">
        <v>11</v>
      </c>
      <c r="B46">
        <v>2327.3000000000002</v>
      </c>
      <c r="C46">
        <v>2400.7399999999998</v>
      </c>
      <c r="D46">
        <v>2380.52</v>
      </c>
      <c r="E46">
        <v>2420.7199999999998</v>
      </c>
      <c r="F46">
        <v>2487.2600000000002</v>
      </c>
      <c r="G46">
        <v>2675.83</v>
      </c>
      <c r="H46">
        <v>2641.67</v>
      </c>
      <c r="I46">
        <v>2615.39</v>
      </c>
      <c r="J46">
        <v>2651.69</v>
      </c>
      <c r="K46">
        <v>2484.91</v>
      </c>
    </row>
    <row r="47" spans="1:11" s="9" customFormat="1" x14ac:dyDescent="0.3">
      <c r="A47" s="9" t="s">
        <v>12</v>
      </c>
      <c r="B47">
        <v>-3471.55</v>
      </c>
      <c r="C47">
        <v>-612.12</v>
      </c>
      <c r="D47">
        <v>-341.1</v>
      </c>
      <c r="E47">
        <v>-3468.05</v>
      </c>
      <c r="F47">
        <v>-1461.15</v>
      </c>
      <c r="G47">
        <v>3202.61</v>
      </c>
      <c r="H47">
        <v>4784.1400000000003</v>
      </c>
      <c r="I47">
        <v>4652.71</v>
      </c>
      <c r="J47">
        <v>5985.88</v>
      </c>
      <c r="K47">
        <v>7493.96</v>
      </c>
    </row>
    <row r="48" spans="1:11" s="9" customFormat="1" x14ac:dyDescent="0.3">
      <c r="A48" s="9" t="s">
        <v>13</v>
      </c>
      <c r="B48">
        <v>1005.06</v>
      </c>
      <c r="C48">
        <v>726.05</v>
      </c>
      <c r="D48">
        <v>758.22</v>
      </c>
      <c r="E48">
        <v>1518.96</v>
      </c>
      <c r="F48">
        <v>-457.08</v>
      </c>
      <c r="G48">
        <v>262.83</v>
      </c>
      <c r="H48">
        <v>-620.65</v>
      </c>
      <c r="I48">
        <v>1563.01</v>
      </c>
      <c r="J48">
        <v>2202.84</v>
      </c>
      <c r="K48">
        <v>541.79</v>
      </c>
    </row>
    <row r="49" spans="1:11" s="9" customFormat="1" x14ac:dyDescent="0.3">
      <c r="A49" s="9" t="s">
        <v>14</v>
      </c>
      <c r="B49">
        <v>-4441.57</v>
      </c>
      <c r="C49">
        <v>-1516.14</v>
      </c>
      <c r="D49">
        <v>-1032.8399999999999</v>
      </c>
      <c r="E49">
        <v>-5006.6000000000004</v>
      </c>
      <c r="F49">
        <v>-944.61</v>
      </c>
      <c r="G49">
        <v>2957.71</v>
      </c>
      <c r="H49">
        <v>5407.79</v>
      </c>
      <c r="I49">
        <v>3202.8</v>
      </c>
      <c r="J49">
        <v>3764</v>
      </c>
      <c r="K49">
        <v>7025.11</v>
      </c>
    </row>
    <row r="50" spans="1:11" x14ac:dyDescent="0.3">
      <c r="A50" s="9" t="s">
        <v>8</v>
      </c>
      <c r="B50">
        <v>4116.6099999999997</v>
      </c>
      <c r="C50">
        <v>7078.02</v>
      </c>
      <c r="D50">
        <v>8282.7900000000009</v>
      </c>
      <c r="E50">
        <v>2412.73</v>
      </c>
      <c r="F50">
        <v>5572.31</v>
      </c>
      <c r="G50">
        <v>10820.24</v>
      </c>
      <c r="H50">
        <v>13114.4</v>
      </c>
      <c r="I50">
        <v>13217.72</v>
      </c>
      <c r="J50">
        <v>13766.94</v>
      </c>
      <c r="K50">
        <v>15418.37</v>
      </c>
    </row>
    <row r="51" spans="1:11" x14ac:dyDescent="0.3">
      <c r="A51" s="9"/>
    </row>
    <row r="52" spans="1:11" x14ac:dyDescent="0.3">
      <c r="A52" s="9"/>
    </row>
    <row r="53" spans="1:11" x14ac:dyDescent="0.3">
      <c r="A53" s="9"/>
    </row>
    <row r="54" spans="1:11" x14ac:dyDescent="0.3">
      <c r="A54" s="9"/>
    </row>
    <row r="55" spans="1:11" x14ac:dyDescent="0.3">
      <c r="A55" s="1" t="s">
        <v>40</v>
      </c>
    </row>
    <row r="56" spans="1:11" s="24" customFormat="1" x14ac:dyDescent="0.3">
      <c r="A56" s="23" t="s">
        <v>38</v>
      </c>
      <c r="B56" s="16">
        <v>41729</v>
      </c>
      <c r="C56" s="16">
        <v>42094</v>
      </c>
      <c r="D56" s="16">
        <v>42460</v>
      </c>
      <c r="E56" s="16">
        <v>42825</v>
      </c>
      <c r="F56" s="16">
        <v>43190</v>
      </c>
      <c r="G56" s="16">
        <v>43555</v>
      </c>
      <c r="H56" s="16">
        <v>43921</v>
      </c>
      <c r="I56" s="16">
        <v>44286</v>
      </c>
      <c r="J56" s="16">
        <v>44651</v>
      </c>
      <c r="K56" s="16">
        <v>45016</v>
      </c>
    </row>
    <row r="57" spans="1:11" x14ac:dyDescent="0.3">
      <c r="A57" s="9" t="s">
        <v>24</v>
      </c>
      <c r="B57">
        <v>643.78</v>
      </c>
      <c r="C57">
        <v>643.78</v>
      </c>
      <c r="D57">
        <v>679.18</v>
      </c>
      <c r="E57">
        <v>679.22</v>
      </c>
      <c r="F57">
        <v>679.22</v>
      </c>
      <c r="G57">
        <v>679.22</v>
      </c>
      <c r="H57">
        <v>719.54</v>
      </c>
      <c r="I57">
        <v>765.81</v>
      </c>
      <c r="J57">
        <v>765.88</v>
      </c>
      <c r="K57">
        <v>766.02</v>
      </c>
    </row>
    <row r="58" spans="1:11" x14ac:dyDescent="0.3">
      <c r="A58" s="9" t="s">
        <v>25</v>
      </c>
      <c r="B58">
        <v>64959.67</v>
      </c>
      <c r="C58">
        <v>55618.14</v>
      </c>
      <c r="D58">
        <v>78273.23</v>
      </c>
      <c r="E58">
        <v>57382.67</v>
      </c>
      <c r="F58">
        <v>94748.69</v>
      </c>
      <c r="G58">
        <v>59500.34</v>
      </c>
      <c r="H58">
        <v>61491.49</v>
      </c>
      <c r="I58">
        <v>54480.91</v>
      </c>
      <c r="J58">
        <v>43795.360000000001</v>
      </c>
      <c r="K58">
        <v>44555.77</v>
      </c>
    </row>
    <row r="59" spans="1:11" x14ac:dyDescent="0.3">
      <c r="A59" s="9" t="s">
        <v>71</v>
      </c>
      <c r="B59">
        <v>60642.28</v>
      </c>
      <c r="C59">
        <v>73610.39</v>
      </c>
      <c r="D59">
        <v>69359.960000000006</v>
      </c>
      <c r="E59">
        <v>78603.98</v>
      </c>
      <c r="F59">
        <v>88950.47</v>
      </c>
      <c r="G59">
        <v>106175.34</v>
      </c>
      <c r="H59">
        <v>124787.64</v>
      </c>
      <c r="I59">
        <v>142130.57</v>
      </c>
      <c r="J59">
        <v>146449.03</v>
      </c>
      <c r="K59">
        <v>134113.44</v>
      </c>
    </row>
    <row r="60" spans="1:11" x14ac:dyDescent="0.3">
      <c r="A60" s="9" t="s">
        <v>72</v>
      </c>
      <c r="B60">
        <v>92180.26</v>
      </c>
      <c r="C60">
        <v>107442.48</v>
      </c>
      <c r="D60">
        <v>114871.75</v>
      </c>
      <c r="E60">
        <v>135914.49</v>
      </c>
      <c r="F60">
        <v>142813.43</v>
      </c>
      <c r="G60">
        <v>139348.59</v>
      </c>
      <c r="H60">
        <v>133180.72</v>
      </c>
      <c r="I60">
        <v>144192.62</v>
      </c>
      <c r="J60">
        <v>138051.22</v>
      </c>
      <c r="K60">
        <v>155239.20000000001</v>
      </c>
    </row>
    <row r="61" spans="1:11" s="1" customFormat="1" x14ac:dyDescent="0.3">
      <c r="A61" s="1" t="s">
        <v>26</v>
      </c>
      <c r="B61">
        <v>218425.99</v>
      </c>
      <c r="C61">
        <v>237314.79</v>
      </c>
      <c r="D61">
        <v>263184.12</v>
      </c>
      <c r="E61">
        <v>272580.36</v>
      </c>
      <c r="F61">
        <v>327191.81</v>
      </c>
      <c r="G61">
        <v>305703.49</v>
      </c>
      <c r="H61">
        <v>320179.39</v>
      </c>
      <c r="I61">
        <v>341569.91</v>
      </c>
      <c r="J61">
        <v>329061.49</v>
      </c>
      <c r="K61">
        <v>334674.43</v>
      </c>
    </row>
    <row r="62" spans="1:11" x14ac:dyDescent="0.3">
      <c r="A62" s="9" t="s">
        <v>27</v>
      </c>
      <c r="B62">
        <v>69091.67</v>
      </c>
      <c r="C62">
        <v>88479.49</v>
      </c>
      <c r="D62">
        <v>107231.76</v>
      </c>
      <c r="E62">
        <v>95944.08</v>
      </c>
      <c r="F62">
        <v>121413.86</v>
      </c>
      <c r="G62">
        <v>111234.47</v>
      </c>
      <c r="H62">
        <v>127107.14</v>
      </c>
      <c r="I62">
        <v>138707.60999999999</v>
      </c>
      <c r="J62">
        <v>138855.45000000001</v>
      </c>
      <c r="K62">
        <v>132079.76</v>
      </c>
    </row>
    <row r="63" spans="1:11" x14ac:dyDescent="0.3">
      <c r="A63" s="9" t="s">
        <v>28</v>
      </c>
      <c r="B63">
        <v>33262.559999999998</v>
      </c>
      <c r="C63">
        <v>28640.09</v>
      </c>
      <c r="D63">
        <v>25918.94</v>
      </c>
      <c r="E63">
        <v>33698.839999999997</v>
      </c>
      <c r="F63">
        <v>40033.5</v>
      </c>
      <c r="G63">
        <v>31883.84</v>
      </c>
      <c r="H63">
        <v>35622.29</v>
      </c>
      <c r="I63">
        <v>20963.93</v>
      </c>
      <c r="J63">
        <v>10251.09</v>
      </c>
      <c r="K63">
        <v>14274.5</v>
      </c>
    </row>
    <row r="64" spans="1:11" x14ac:dyDescent="0.3">
      <c r="A64" s="9" t="s">
        <v>29</v>
      </c>
      <c r="B64">
        <v>10686.67</v>
      </c>
      <c r="C64">
        <v>15336.74</v>
      </c>
      <c r="D64">
        <v>23767.02</v>
      </c>
      <c r="E64">
        <v>20337.919999999998</v>
      </c>
      <c r="F64">
        <v>20812.75</v>
      </c>
      <c r="G64">
        <v>15770.72</v>
      </c>
      <c r="H64">
        <v>16308.48</v>
      </c>
      <c r="I64">
        <v>24620.28</v>
      </c>
      <c r="J64">
        <v>29379.53</v>
      </c>
      <c r="K64">
        <v>26379.16</v>
      </c>
    </row>
    <row r="65" spans="1:11" x14ac:dyDescent="0.3">
      <c r="A65" s="9" t="s">
        <v>73</v>
      </c>
      <c r="B65">
        <v>105385.09</v>
      </c>
      <c r="C65">
        <v>104858.47</v>
      </c>
      <c r="D65">
        <v>106266.4</v>
      </c>
      <c r="E65">
        <v>122599.52</v>
      </c>
      <c r="F65">
        <v>144931.70000000001</v>
      </c>
      <c r="G65">
        <v>146814.46</v>
      </c>
      <c r="H65">
        <v>141141.48000000001</v>
      </c>
      <c r="I65">
        <v>157278.09</v>
      </c>
      <c r="J65">
        <v>150575.42000000001</v>
      </c>
      <c r="K65">
        <v>161941.01</v>
      </c>
    </row>
    <row r="66" spans="1:11" s="1" customFormat="1" x14ac:dyDescent="0.3">
      <c r="A66" s="1" t="s">
        <v>26</v>
      </c>
      <c r="B66">
        <v>218425.99</v>
      </c>
      <c r="C66">
        <v>237314.79</v>
      </c>
      <c r="D66">
        <v>263184.12</v>
      </c>
      <c r="E66">
        <v>272580.36</v>
      </c>
      <c r="F66">
        <v>327191.81</v>
      </c>
      <c r="G66">
        <v>305703.49</v>
      </c>
      <c r="H66">
        <v>320179.39</v>
      </c>
      <c r="I66">
        <v>341569.91</v>
      </c>
      <c r="J66">
        <v>329061.49</v>
      </c>
      <c r="K66">
        <v>334674.43</v>
      </c>
    </row>
    <row r="67" spans="1:11" s="9" customFormat="1" x14ac:dyDescent="0.3">
      <c r="A67" s="9" t="s">
        <v>78</v>
      </c>
      <c r="B67">
        <v>10574.23</v>
      </c>
      <c r="C67">
        <v>12579.2</v>
      </c>
      <c r="D67">
        <v>13570.91</v>
      </c>
      <c r="E67">
        <v>14075.55</v>
      </c>
      <c r="F67">
        <v>19893.3</v>
      </c>
      <c r="G67">
        <v>18996.169999999998</v>
      </c>
      <c r="H67">
        <v>11172.69</v>
      </c>
      <c r="I67">
        <v>12679.08</v>
      </c>
      <c r="J67">
        <v>12442.12</v>
      </c>
      <c r="K67">
        <v>15737.97</v>
      </c>
    </row>
    <row r="68" spans="1:11" x14ac:dyDescent="0.3">
      <c r="A68" s="9" t="s">
        <v>45</v>
      </c>
      <c r="B68">
        <v>27270.89</v>
      </c>
      <c r="C68">
        <v>29272.34</v>
      </c>
      <c r="D68">
        <v>32655.73</v>
      </c>
      <c r="E68">
        <v>35085.31</v>
      </c>
      <c r="F68">
        <v>42137.63</v>
      </c>
      <c r="G68">
        <v>39013.730000000003</v>
      </c>
      <c r="H68">
        <v>37456.879999999997</v>
      </c>
      <c r="I68">
        <v>36088.589999999997</v>
      </c>
      <c r="J68">
        <v>35240.339999999997</v>
      </c>
      <c r="K68">
        <v>40755.39</v>
      </c>
    </row>
    <row r="69" spans="1:11" x14ac:dyDescent="0.3">
      <c r="A69" s="5" t="s">
        <v>87</v>
      </c>
      <c r="B69">
        <v>29711.79</v>
      </c>
      <c r="C69">
        <v>32115.759999999998</v>
      </c>
      <c r="D69">
        <v>30460.400000000001</v>
      </c>
      <c r="E69">
        <v>36077.879999999997</v>
      </c>
      <c r="F69">
        <v>34613.910000000003</v>
      </c>
      <c r="G69">
        <v>32648.82</v>
      </c>
      <c r="H69">
        <v>33726.97</v>
      </c>
      <c r="I69">
        <v>46792.46</v>
      </c>
      <c r="J69">
        <v>40669.19</v>
      </c>
      <c r="K69">
        <v>37015.56</v>
      </c>
    </row>
    <row r="70" spans="1:11" x14ac:dyDescent="0.3">
      <c r="A70" s="5" t="s">
        <v>74</v>
      </c>
      <c r="B70">
        <v>3218930000</v>
      </c>
      <c r="C70">
        <v>3218930067</v>
      </c>
      <c r="D70">
        <v>3395930306</v>
      </c>
      <c r="E70">
        <v>3396100719</v>
      </c>
      <c r="F70">
        <v>3396100719</v>
      </c>
      <c r="G70">
        <v>3396100719</v>
      </c>
      <c r="H70">
        <v>3597726185</v>
      </c>
      <c r="I70">
        <v>3829060661</v>
      </c>
      <c r="J70">
        <v>3829414903</v>
      </c>
      <c r="K70">
        <v>3830097221</v>
      </c>
    </row>
    <row r="71" spans="1:11" x14ac:dyDescent="0.3">
      <c r="A71" s="5" t="s">
        <v>75</v>
      </c>
    </row>
    <row r="72" spans="1:11" x14ac:dyDescent="0.3">
      <c r="A72" s="5" t="s">
        <v>88</v>
      </c>
      <c r="B72">
        <v>2</v>
      </c>
      <c r="C72">
        <v>2</v>
      </c>
      <c r="D72">
        <v>2</v>
      </c>
      <c r="E72">
        <v>2</v>
      </c>
      <c r="F72">
        <v>2</v>
      </c>
      <c r="G72">
        <v>2</v>
      </c>
      <c r="H72">
        <v>2</v>
      </c>
      <c r="I72">
        <v>2</v>
      </c>
      <c r="J72">
        <v>2</v>
      </c>
      <c r="K72">
        <v>2</v>
      </c>
    </row>
    <row r="75" spans="1:11" x14ac:dyDescent="0.3">
      <c r="A75" s="9"/>
    </row>
    <row r="76" spans="1:11" x14ac:dyDescent="0.3">
      <c r="A76" s="9"/>
    </row>
    <row r="77" spans="1:11" x14ac:dyDescent="0.3">
      <c r="A77" s="9"/>
    </row>
    <row r="78" spans="1:11" x14ac:dyDescent="0.3">
      <c r="A78" s="9"/>
    </row>
    <row r="79" spans="1:11" x14ac:dyDescent="0.3">
      <c r="A79" s="9"/>
    </row>
    <row r="80" spans="1:11" x14ac:dyDescent="0.3">
      <c r="A80" s="1" t="s">
        <v>41</v>
      </c>
    </row>
    <row r="81" spans="1:11" s="24" customFormat="1" x14ac:dyDescent="0.3">
      <c r="A81" s="23" t="s">
        <v>38</v>
      </c>
      <c r="B81" s="16">
        <v>41729</v>
      </c>
      <c r="C81" s="16">
        <v>42094</v>
      </c>
      <c r="D81" s="16">
        <v>42460</v>
      </c>
      <c r="E81" s="16">
        <v>42825</v>
      </c>
      <c r="F81" s="16">
        <v>43190</v>
      </c>
      <c r="G81" s="16">
        <v>43555</v>
      </c>
      <c r="H81" s="16">
        <v>43921</v>
      </c>
      <c r="I81" s="16">
        <v>44286</v>
      </c>
      <c r="J81" s="16">
        <v>44651</v>
      </c>
      <c r="K81" s="16">
        <v>45016</v>
      </c>
    </row>
    <row r="82" spans="1:11" s="1" customFormat="1" x14ac:dyDescent="0.3">
      <c r="A82" s="9" t="s">
        <v>32</v>
      </c>
      <c r="B82">
        <v>36151.160000000003</v>
      </c>
      <c r="C82">
        <v>35531.26</v>
      </c>
      <c r="D82">
        <v>37899.54</v>
      </c>
      <c r="E82">
        <v>30199.25</v>
      </c>
      <c r="F82">
        <v>23857.42</v>
      </c>
      <c r="G82">
        <v>18890.75</v>
      </c>
      <c r="H82">
        <v>26632.94</v>
      </c>
      <c r="I82">
        <v>29000.51</v>
      </c>
      <c r="J82">
        <v>14282.83</v>
      </c>
      <c r="K82">
        <v>35388.01</v>
      </c>
    </row>
    <row r="83" spans="1:11" s="9" customFormat="1" x14ac:dyDescent="0.3">
      <c r="A83" s="9" t="s">
        <v>33</v>
      </c>
      <c r="B83">
        <v>-27990.91</v>
      </c>
      <c r="C83">
        <v>-36232.35</v>
      </c>
      <c r="D83">
        <v>-36693.9</v>
      </c>
      <c r="E83">
        <v>-39571.4</v>
      </c>
      <c r="F83">
        <v>-25139.14</v>
      </c>
      <c r="G83">
        <v>-20878.07</v>
      </c>
      <c r="H83">
        <v>-33114.550000000003</v>
      </c>
      <c r="I83">
        <v>-25672.5</v>
      </c>
      <c r="J83">
        <v>-4443.66</v>
      </c>
      <c r="K83">
        <v>-15417.17</v>
      </c>
    </row>
    <row r="84" spans="1:11" s="9" customFormat="1" x14ac:dyDescent="0.3">
      <c r="A84" s="9" t="s">
        <v>34</v>
      </c>
      <c r="B84">
        <v>-3883.24</v>
      </c>
      <c r="C84">
        <v>5201.4399999999996</v>
      </c>
      <c r="D84">
        <v>-3795.12</v>
      </c>
      <c r="E84">
        <v>6205.3</v>
      </c>
      <c r="F84">
        <v>2011.71</v>
      </c>
      <c r="G84">
        <v>8830.3700000000008</v>
      </c>
      <c r="H84">
        <v>3389.61</v>
      </c>
      <c r="I84">
        <v>9904.2000000000007</v>
      </c>
      <c r="J84">
        <v>-3380.17</v>
      </c>
      <c r="K84">
        <v>-26242.9</v>
      </c>
    </row>
    <row r="85" spans="1:11" s="1" customFormat="1" x14ac:dyDescent="0.3">
      <c r="A85" s="9" t="s">
        <v>35</v>
      </c>
      <c r="B85">
        <v>4277.01</v>
      </c>
      <c r="C85">
        <v>4500.3500000000004</v>
      </c>
      <c r="D85">
        <v>-2589.48</v>
      </c>
      <c r="E85">
        <v>-3166.85</v>
      </c>
      <c r="F85">
        <v>729.99</v>
      </c>
      <c r="G85">
        <v>6843.05</v>
      </c>
      <c r="H85">
        <v>-3092</v>
      </c>
      <c r="I85">
        <v>13232.21</v>
      </c>
      <c r="J85">
        <v>6459</v>
      </c>
      <c r="K85">
        <v>-6272.06</v>
      </c>
    </row>
    <row r="86" spans="1:11" x14ac:dyDescent="0.3">
      <c r="A86" s="9"/>
    </row>
    <row r="87" spans="1:11" x14ac:dyDescent="0.3">
      <c r="A87" s="9"/>
    </row>
    <row r="88" spans="1:11" x14ac:dyDescent="0.3">
      <c r="A88" s="9"/>
    </row>
    <row r="89" spans="1:11" x14ac:dyDescent="0.3">
      <c r="A89" s="9"/>
    </row>
    <row r="90" spans="1:11" s="1" customFormat="1" x14ac:dyDescent="0.3">
      <c r="A90" s="1" t="s">
        <v>77</v>
      </c>
      <c r="B90">
        <v>394.42</v>
      </c>
      <c r="C90">
        <v>544.37</v>
      </c>
      <c r="D90">
        <v>386.6</v>
      </c>
      <c r="E90">
        <v>465.85</v>
      </c>
      <c r="F90">
        <v>326.85000000000002</v>
      </c>
      <c r="G90">
        <v>174.25</v>
      </c>
      <c r="H90">
        <v>71.05</v>
      </c>
      <c r="I90">
        <v>301.8</v>
      </c>
      <c r="J90">
        <v>433.75</v>
      </c>
      <c r="K90">
        <v>420.8</v>
      </c>
    </row>
    <row r="92" spans="1:11" s="1" customFormat="1" x14ac:dyDescent="0.3">
      <c r="A92" s="1" t="s">
        <v>76</v>
      </c>
    </row>
    <row r="93" spans="1:11" x14ac:dyDescent="0.3">
      <c r="A93" s="5" t="s">
        <v>89</v>
      </c>
      <c r="B93" s="31">
        <v>288.74</v>
      </c>
      <c r="C93" s="31">
        <v>288.74</v>
      </c>
      <c r="D93" s="31">
        <v>288.72000000000003</v>
      </c>
      <c r="E93" s="31">
        <v>288.73</v>
      </c>
      <c r="F93" s="31">
        <v>288.73</v>
      </c>
      <c r="G93" s="31">
        <v>288.73</v>
      </c>
      <c r="H93" s="31">
        <v>308.89999999999998</v>
      </c>
      <c r="I93" s="31">
        <v>332.03</v>
      </c>
      <c r="J93" s="31">
        <v>332.07</v>
      </c>
      <c r="K93" s="31">
        <v>332.13</v>
      </c>
    </row>
  </sheetData>
  <mergeCells count="2">
    <mergeCell ref="E1:K1"/>
    <mergeCell ref="E2:K2"/>
  </mergeCells>
  <conditionalFormatting sqref="E1:K1">
    <cfRule type="cellIs" dxfId="0" priority="1" operator="notEqual">
      <formula>""</formula>
    </cfRule>
  </conditionalFormatting>
  <hyperlinks>
    <hyperlink ref="E1:K1" r:id="rId1" display="https://www.screener.in/excel/" xr:uid="{00000000-0004-0000-0500-000000000000}"/>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26C3A-28AB-4AEF-9AEC-023B3152455A}">
  <sheetPr>
    <tabColor rgb="FFFFD85B"/>
  </sheetPr>
  <dimension ref="A4:L8"/>
  <sheetViews>
    <sheetView showGridLines="0" topLeftCell="A4" workbookViewId="0">
      <selection activeCell="A4" sqref="A4"/>
    </sheetView>
  </sheetViews>
  <sheetFormatPr defaultRowHeight="14.4" x14ac:dyDescent="0.3"/>
  <cols>
    <col min="1" max="1" width="1.88671875" customWidth="1"/>
  </cols>
  <sheetData>
    <row r="4" spans="1:12" x14ac:dyDescent="0.3">
      <c r="A4" s="32"/>
      <c r="B4" s="32"/>
      <c r="C4" s="32"/>
      <c r="D4" s="32"/>
      <c r="E4" s="32"/>
      <c r="F4" s="32"/>
      <c r="G4" s="32"/>
      <c r="H4" s="32"/>
      <c r="I4" s="32"/>
      <c r="J4" s="32"/>
      <c r="K4" s="32"/>
      <c r="L4" s="32"/>
    </row>
    <row r="5" spans="1:12" x14ac:dyDescent="0.3">
      <c r="A5" s="32"/>
      <c r="B5" s="32"/>
      <c r="C5" s="32"/>
      <c r="D5" s="32"/>
      <c r="E5" s="32"/>
      <c r="F5" s="32"/>
      <c r="G5" s="32"/>
      <c r="H5" s="32"/>
      <c r="I5" s="32"/>
      <c r="J5" s="32"/>
      <c r="K5" s="32"/>
      <c r="L5" s="32"/>
    </row>
    <row r="6" spans="1:12" x14ac:dyDescent="0.3">
      <c r="A6" s="32"/>
      <c r="B6" s="32"/>
      <c r="C6" s="32"/>
      <c r="D6" s="32"/>
      <c r="E6" s="32"/>
      <c r="F6" s="32"/>
      <c r="G6" s="32"/>
      <c r="H6" s="32"/>
      <c r="I6" s="32"/>
      <c r="J6" s="32"/>
      <c r="K6" s="32"/>
      <c r="L6" s="32"/>
    </row>
    <row r="7" spans="1:12" x14ac:dyDescent="0.3">
      <c r="A7" s="32"/>
      <c r="B7" s="32"/>
      <c r="C7" s="32"/>
      <c r="D7" s="32"/>
      <c r="E7" s="32"/>
      <c r="F7" s="32"/>
      <c r="G7" s="32"/>
      <c r="H7" s="32"/>
      <c r="I7" s="32"/>
      <c r="J7" s="32"/>
      <c r="K7" s="32"/>
      <c r="L7" s="32"/>
    </row>
    <row r="8" spans="1:12" x14ac:dyDescent="0.3">
      <c r="A8" s="32"/>
      <c r="B8" s="32"/>
      <c r="C8" s="32"/>
      <c r="D8" s="32"/>
      <c r="E8" s="32"/>
      <c r="F8" s="32"/>
      <c r="G8" s="32"/>
      <c r="H8" s="32"/>
      <c r="I8" s="32"/>
      <c r="J8" s="32"/>
      <c r="K8" s="32"/>
      <c r="L8" s="32"/>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5481A-074C-418B-BEAC-546A07EC6769}">
  <sheetPr>
    <tabColor theme="9" tint="-0.249977111117893"/>
  </sheetPr>
  <dimension ref="A1:L112"/>
  <sheetViews>
    <sheetView showGridLines="0" zoomScaleNormal="100" workbookViewId="0">
      <pane ySplit="8" topLeftCell="A50" activePane="bottomLeft" state="frozen"/>
      <selection pane="bottomLeft" activeCell="C55" sqref="C55"/>
    </sheetView>
  </sheetViews>
  <sheetFormatPr defaultRowHeight="14.4" x14ac:dyDescent="0.3"/>
  <cols>
    <col min="1" max="1" width="1.88671875" customWidth="1"/>
    <col min="2" max="2" width="25.88671875" bestFit="1" customWidth="1"/>
    <col min="3" max="16" width="11" bestFit="1" customWidth="1"/>
  </cols>
  <sheetData>
    <row r="1" spans="1:12" x14ac:dyDescent="0.3">
      <c r="A1" s="158"/>
      <c r="B1" s="158"/>
      <c r="C1" s="158"/>
      <c r="D1" s="158"/>
      <c r="E1" s="158"/>
      <c r="F1" s="158"/>
      <c r="G1" s="158"/>
      <c r="H1" s="158"/>
      <c r="I1" s="158"/>
      <c r="J1" s="158"/>
      <c r="K1" s="158"/>
      <c r="L1" s="158"/>
    </row>
    <row r="2" spans="1:12" x14ac:dyDescent="0.3">
      <c r="A2" s="158"/>
      <c r="B2" s="158"/>
      <c r="C2" s="158"/>
      <c r="D2" s="158"/>
      <c r="E2" s="158"/>
      <c r="F2" s="158"/>
      <c r="G2" s="158"/>
      <c r="H2" s="158"/>
      <c r="I2" s="158"/>
      <c r="J2" s="158"/>
      <c r="K2" s="158"/>
      <c r="L2" s="158"/>
    </row>
    <row r="3" spans="1:12" x14ac:dyDescent="0.3">
      <c r="A3" s="158"/>
      <c r="B3" s="158"/>
      <c r="C3" s="158"/>
      <c r="D3" s="158"/>
      <c r="E3" s="158"/>
      <c r="F3" s="158"/>
      <c r="G3" s="158"/>
      <c r="H3" s="158"/>
      <c r="I3" s="158"/>
      <c r="J3" s="158"/>
      <c r="K3" s="158"/>
      <c r="L3" s="158"/>
    </row>
    <row r="4" spans="1:12" x14ac:dyDescent="0.3">
      <c r="A4" s="158"/>
      <c r="B4" s="158"/>
      <c r="C4" s="158"/>
      <c r="D4" s="158"/>
      <c r="E4" s="158"/>
      <c r="F4" s="158"/>
      <c r="G4" s="158"/>
      <c r="H4" s="158"/>
      <c r="I4" s="158"/>
      <c r="J4" s="158"/>
      <c r="K4" s="158"/>
      <c r="L4" s="158"/>
    </row>
    <row r="5" spans="1:12" x14ac:dyDescent="0.3">
      <c r="A5" s="158"/>
      <c r="B5" s="158"/>
      <c r="C5" s="158"/>
      <c r="D5" s="158"/>
      <c r="E5" s="158"/>
      <c r="F5" s="158"/>
      <c r="G5" s="158"/>
      <c r="H5" s="158"/>
      <c r="I5" s="158"/>
      <c r="J5" s="158"/>
      <c r="K5" s="158"/>
      <c r="L5" s="158"/>
    </row>
    <row r="7" spans="1:12" ht="15.6" x14ac:dyDescent="0.3">
      <c r="A7" s="254" t="str">
        <f>"Historical Financial Statement of"&amp;" - "&amp;'Data Sheet'!$B$1</f>
        <v>Historical Financial Statement of - TATA MOTORS LTD</v>
      </c>
      <c r="B7" s="254"/>
      <c r="C7" s="254"/>
      <c r="D7" s="254"/>
      <c r="E7" s="254"/>
      <c r="F7" s="254"/>
      <c r="G7" s="254"/>
      <c r="H7" s="254"/>
      <c r="I7" s="254"/>
      <c r="J7" s="254"/>
      <c r="K7" s="254"/>
      <c r="L7" s="254"/>
    </row>
    <row r="8" spans="1:12" x14ac:dyDescent="0.3">
      <c r="A8" s="161"/>
      <c r="B8" s="162" t="s">
        <v>100</v>
      </c>
      <c r="C8" s="163">
        <f>'Data Sheet'!B$16</f>
        <v>41729</v>
      </c>
      <c r="D8" s="163">
        <f>'Data Sheet'!C$16</f>
        <v>42094</v>
      </c>
      <c r="E8" s="163">
        <f>'Data Sheet'!D$16</f>
        <v>42460</v>
      </c>
      <c r="F8" s="163">
        <f>'Data Sheet'!E$16</f>
        <v>42825</v>
      </c>
      <c r="G8" s="163">
        <f>'Data Sheet'!F$16</f>
        <v>43190</v>
      </c>
      <c r="H8" s="163">
        <f>'Data Sheet'!G$16</f>
        <v>43555</v>
      </c>
      <c r="I8" s="163">
        <f>'Data Sheet'!H$16</f>
        <v>43921</v>
      </c>
      <c r="J8" s="163">
        <f>'Data Sheet'!I$16</f>
        <v>44286</v>
      </c>
      <c r="K8" s="163">
        <f>'Data Sheet'!J$16</f>
        <v>44651</v>
      </c>
      <c r="L8" s="163">
        <f>'Data Sheet'!K$16</f>
        <v>45016</v>
      </c>
    </row>
    <row r="10" spans="1:12" x14ac:dyDescent="0.3">
      <c r="A10" t="s">
        <v>101</v>
      </c>
      <c r="B10" s="151" t="str">
        <f>"Income Statement"&amp;" - "&amp;'Data Sheet'!$B$1</f>
        <v>Income Statement - TATA MOTORS LTD</v>
      </c>
      <c r="C10" s="164"/>
      <c r="D10" s="164"/>
      <c r="E10" s="164"/>
      <c r="F10" s="164"/>
      <c r="G10" s="164"/>
      <c r="H10" s="164"/>
      <c r="I10" s="164"/>
      <c r="J10" s="164"/>
      <c r="K10" s="164"/>
      <c r="L10" s="164"/>
    </row>
    <row r="11" spans="1:12" x14ac:dyDescent="0.3">
      <c r="B11" s="37" t="s">
        <v>93</v>
      </c>
      <c r="C11" s="165">
        <f>IFERROR('Data Sheet'!B$17,0)</f>
        <v>232833.66</v>
      </c>
      <c r="D11" s="165">
        <f>IFERROR('Data Sheet'!C$17,0)</f>
        <v>263158.98</v>
      </c>
      <c r="E11" s="165">
        <f>IFERROR('Data Sheet'!D$17,0)</f>
        <v>273045.59999999998</v>
      </c>
      <c r="F11" s="165">
        <f>IFERROR('Data Sheet'!E$17,0)</f>
        <v>269692.51</v>
      </c>
      <c r="G11" s="165">
        <f>IFERROR('Data Sheet'!F$17,0)</f>
        <v>291550.48</v>
      </c>
      <c r="H11" s="165">
        <f>IFERROR('Data Sheet'!G$17,0)</f>
        <v>301938.40000000002</v>
      </c>
      <c r="I11" s="165">
        <f>IFERROR('Data Sheet'!H$17,0)</f>
        <v>261067.97</v>
      </c>
      <c r="J11" s="165">
        <f>IFERROR('Data Sheet'!I$17,0)</f>
        <v>249794.75</v>
      </c>
      <c r="K11" s="165">
        <f>IFERROR('Data Sheet'!J$17,0)</f>
        <v>278453.62</v>
      </c>
      <c r="L11" s="165">
        <f>IFERROR('Data Sheet'!K$17,0)</f>
        <v>345966.97</v>
      </c>
    </row>
    <row r="12" spans="1:12" x14ac:dyDescent="0.3">
      <c r="B12" s="35" t="s">
        <v>22</v>
      </c>
      <c r="C12" s="166" t="s">
        <v>96</v>
      </c>
      <c r="D12" s="167">
        <f>IFERROR(D11/C11-1,0)</f>
        <v>0.13024457030826198</v>
      </c>
      <c r="E12" s="167">
        <f t="shared" ref="E12:L12" si="0">IFERROR(E11/D11-1,0)</f>
        <v>3.75690010654397E-2</v>
      </c>
      <c r="F12" s="167">
        <f t="shared" si="0"/>
        <v>-1.2280329732469508E-2</v>
      </c>
      <c r="G12" s="167">
        <f t="shared" si="0"/>
        <v>8.104774581985974E-2</v>
      </c>
      <c r="H12" s="167">
        <f t="shared" si="0"/>
        <v>3.5629919045237157E-2</v>
      </c>
      <c r="I12" s="167">
        <f t="shared" si="0"/>
        <v>-0.135360159555724</v>
      </c>
      <c r="J12" s="167">
        <f t="shared" si="0"/>
        <v>-4.3181168490336042E-2</v>
      </c>
      <c r="K12" s="167">
        <f t="shared" si="0"/>
        <v>0.11472967306158344</v>
      </c>
      <c r="L12" s="167">
        <f t="shared" si="0"/>
        <v>0.24245815155859707</v>
      </c>
    </row>
    <row r="14" spans="1:12" x14ac:dyDescent="0.3">
      <c r="B14" t="s">
        <v>94</v>
      </c>
      <c r="C14" s="168">
        <f>IFERROR(SUM('Data Sheet'!B18,'Data Sheet'!B20,'Data Sheet'!B21,'Data Sheet'!B22,)-1*'Data Sheet'!B19,0)</f>
        <v>180131.06000000003</v>
      </c>
      <c r="D14" s="168">
        <f>IFERROR(SUM('Data Sheet'!C18,'Data Sheet'!C20,'Data Sheet'!C21,'Data Sheet'!C22,)-1*'Data Sheet'!C19,0)</f>
        <v>202856.88</v>
      </c>
      <c r="E14" s="168">
        <f>IFERROR(SUM('Data Sheet'!D18,'Data Sheet'!D20,'Data Sheet'!D21,'Data Sheet'!D22,)-1*'Data Sheet'!D19,0)</f>
        <v>205509.07</v>
      </c>
      <c r="F14" s="168">
        <f>IFERROR(SUM('Data Sheet'!E18,'Data Sheet'!E20,'Data Sheet'!E21,'Data Sheet'!E22,)-1*'Data Sheet'!E19,0)</f>
        <v>205454.23999999996</v>
      </c>
      <c r="G14" s="168">
        <f>IFERROR(SUM('Data Sheet'!F18,'Data Sheet'!F20,'Data Sheet'!F21,'Data Sheet'!F22,)-1*'Data Sheet'!F19,0)</f>
        <v>228429.83</v>
      </c>
      <c r="H14" s="168">
        <f>IFERROR(SUM('Data Sheet'!G18,'Data Sheet'!G20,'Data Sheet'!G21,'Data Sheet'!G22,)-1*'Data Sheet'!G19,0)</f>
        <v>242845.53</v>
      </c>
      <c r="I14" s="168">
        <f>IFERROR(SUM('Data Sheet'!H18,'Data Sheet'!H20,'Data Sheet'!H21,'Data Sheet'!H22,)-1*'Data Sheet'!H19,0)</f>
        <v>210376.07000000004</v>
      </c>
      <c r="J14" s="168">
        <f>IFERROR(SUM('Data Sheet'!I18,'Data Sheet'!I20,'Data Sheet'!I21,'Data Sheet'!I22,)-1*'Data Sheet'!I19,0)</f>
        <v>195326.04</v>
      </c>
      <c r="K14" s="168">
        <f>IFERROR(SUM('Data Sheet'!J18,'Data Sheet'!J20,'Data Sheet'!J21,'Data Sheet'!J22,)-1*'Data Sheet'!J19,0)</f>
        <v>223300.00999999998</v>
      </c>
      <c r="L14" s="168">
        <f>IFERROR(SUM('Data Sheet'!K18,'Data Sheet'!K20,'Data Sheet'!K21,'Data Sheet'!K22,)-1*'Data Sheet'!K19,0)</f>
        <v>274403.64</v>
      </c>
    </row>
    <row r="15" spans="1:12" x14ac:dyDescent="0.3">
      <c r="B15" s="35" t="s">
        <v>97</v>
      </c>
      <c r="C15" s="167">
        <f>IFERROR(C14/C11,0)</f>
        <v>0.77364698901353024</v>
      </c>
      <c r="D15" s="167">
        <f t="shared" ref="D15:L15" si="1">IFERROR(D14/D11,0)</f>
        <v>0.77085296500237244</v>
      </c>
      <c r="E15" s="167">
        <f t="shared" si="1"/>
        <v>0.75265475803309057</v>
      </c>
      <c r="F15" s="167">
        <f t="shared" si="1"/>
        <v>0.76180921746770036</v>
      </c>
      <c r="G15" s="167">
        <f t="shared" si="1"/>
        <v>0.78350009919380004</v>
      </c>
      <c r="H15" s="167">
        <f t="shared" si="1"/>
        <v>0.80428832503583503</v>
      </c>
      <c r="I15" s="167">
        <f t="shared" si="1"/>
        <v>0.80582872728508226</v>
      </c>
      <c r="J15" s="167">
        <f t="shared" si="1"/>
        <v>0.7819461377791167</v>
      </c>
      <c r="K15" s="167">
        <f t="shared" si="1"/>
        <v>0.80192891728252624</v>
      </c>
      <c r="L15" s="167">
        <f t="shared" si="1"/>
        <v>0.79314982005363122</v>
      </c>
    </row>
    <row r="16" spans="1:12" x14ac:dyDescent="0.3">
      <c r="B16" s="35"/>
      <c r="C16" s="36"/>
      <c r="D16" s="36"/>
      <c r="E16" s="36"/>
      <c r="F16" s="36"/>
      <c r="G16" s="36"/>
      <c r="H16" s="36"/>
      <c r="I16" s="36"/>
      <c r="J16" s="36"/>
      <c r="K16" s="36"/>
      <c r="L16" s="36"/>
    </row>
    <row r="17" spans="2:12" x14ac:dyDescent="0.3">
      <c r="B17" s="38" t="s">
        <v>98</v>
      </c>
      <c r="C17" s="39">
        <f>IFERROR(C11-C14,0)</f>
        <v>52702.599999999977</v>
      </c>
      <c r="D17" s="39">
        <f t="shared" ref="D17:L17" si="2">IFERROR(D11-D14,0)</f>
        <v>60302.099999999977</v>
      </c>
      <c r="E17" s="39">
        <f t="shared" si="2"/>
        <v>67536.52999999997</v>
      </c>
      <c r="F17" s="39">
        <f t="shared" si="2"/>
        <v>64238.270000000048</v>
      </c>
      <c r="G17" s="39">
        <f t="shared" si="2"/>
        <v>63120.649999999994</v>
      </c>
      <c r="H17" s="39">
        <f t="shared" si="2"/>
        <v>59092.870000000024</v>
      </c>
      <c r="I17" s="39">
        <f t="shared" si="2"/>
        <v>50691.899999999965</v>
      </c>
      <c r="J17" s="39">
        <f t="shared" si="2"/>
        <v>54468.709999999992</v>
      </c>
      <c r="K17" s="39">
        <f t="shared" si="2"/>
        <v>55153.610000000015</v>
      </c>
      <c r="L17" s="39">
        <f t="shared" si="2"/>
        <v>71563.329999999958</v>
      </c>
    </row>
    <row r="18" spans="2:12" x14ac:dyDescent="0.3">
      <c r="B18" s="36" t="s">
        <v>99</v>
      </c>
      <c r="C18" s="169">
        <f>IFERROR(C17/C11,0)</f>
        <v>0.22635301098646982</v>
      </c>
      <c r="D18" s="169">
        <f t="shared" ref="D18:L18" si="3">IFERROR(D17/D11,0)</f>
        <v>0.22914703499762759</v>
      </c>
      <c r="E18" s="169">
        <f t="shared" si="3"/>
        <v>0.24734524196690946</v>
      </c>
      <c r="F18" s="169">
        <f t="shared" si="3"/>
        <v>0.23819078253229964</v>
      </c>
      <c r="G18" s="169">
        <f t="shared" si="3"/>
        <v>0.21649990080619999</v>
      </c>
      <c r="H18" s="169">
        <f t="shared" si="3"/>
        <v>0.19571167496416494</v>
      </c>
      <c r="I18" s="169">
        <f t="shared" si="3"/>
        <v>0.19417127271491774</v>
      </c>
      <c r="J18" s="169">
        <f t="shared" si="3"/>
        <v>0.2180538622208833</v>
      </c>
      <c r="K18" s="169">
        <f t="shared" si="3"/>
        <v>0.19807108271747378</v>
      </c>
      <c r="L18" s="169">
        <f t="shared" si="3"/>
        <v>0.20685017994636876</v>
      </c>
    </row>
    <row r="19" spans="2:12" x14ac:dyDescent="0.3">
      <c r="B19" s="36"/>
      <c r="C19" s="171"/>
      <c r="D19" s="171"/>
      <c r="E19" s="171"/>
      <c r="F19" s="171"/>
      <c r="G19" s="171"/>
      <c r="H19" s="171"/>
      <c r="I19" s="171"/>
      <c r="J19" s="171"/>
      <c r="K19" s="171"/>
      <c r="L19" s="171"/>
    </row>
    <row r="20" spans="2:12" x14ac:dyDescent="0.3">
      <c r="B20" t="s">
        <v>102</v>
      </c>
      <c r="C20" s="168">
        <f>IFERROR(SUM('Data Sheet'!B23:B24),0)</f>
        <v>17849.240000000002</v>
      </c>
      <c r="D20" s="168">
        <f>IFERROR(SUM('Data Sheet'!C23:C24),0)</f>
        <v>21063.449999999997</v>
      </c>
      <c r="E20" s="168">
        <f>IFERROR(SUM('Data Sheet'!D23:D24),0)</f>
        <v>29141.280000000002</v>
      </c>
      <c r="F20" s="168">
        <f>IFERROR(SUM('Data Sheet'!E23:E24),0)</f>
        <v>34649.58</v>
      </c>
      <c r="G20" s="168">
        <f>IFERROR(SUM('Data Sheet'!F23:F24),0)</f>
        <v>31662.97</v>
      </c>
      <c r="H20" s="168">
        <f>IFERROR(SUM('Data Sheet'!G23:G24),0)</f>
        <v>34428.54</v>
      </c>
      <c r="I20" s="168">
        <f>IFERROR(SUM('Data Sheet'!H23:H24),0)</f>
        <v>32704.83</v>
      </c>
      <c r="J20" s="168">
        <f>IFERROR(SUM('Data Sheet'!I23:I24),0)</f>
        <v>22181.280000000002</v>
      </c>
      <c r="K20" s="168">
        <f>IFERROR(SUM('Data Sheet'!J23:J24),0)</f>
        <v>30433.52</v>
      </c>
      <c r="L20" s="168">
        <f>IFERROR(SUM('Data Sheet'!K23:K24),0)</f>
        <v>39747.53</v>
      </c>
    </row>
    <row r="21" spans="2:12" x14ac:dyDescent="0.3">
      <c r="B21" s="36" t="s">
        <v>103</v>
      </c>
      <c r="C21" s="167">
        <f>IFERROR(C20/C11,0)</f>
        <v>7.6660908908102038E-2</v>
      </c>
      <c r="D21" s="167">
        <f t="shared" ref="D21:L21" si="4">IFERROR(D20/D11,0)</f>
        <v>8.0040779911823637E-2</v>
      </c>
      <c r="E21" s="167">
        <f t="shared" si="4"/>
        <v>0.10672678849247161</v>
      </c>
      <c r="F21" s="167">
        <f t="shared" si="4"/>
        <v>0.12847809529452636</v>
      </c>
      <c r="G21" s="167">
        <f t="shared" si="4"/>
        <v>0.10860201636437025</v>
      </c>
      <c r="H21" s="167">
        <f t="shared" si="4"/>
        <v>0.11402504616835751</v>
      </c>
      <c r="I21" s="167">
        <f t="shared" si="4"/>
        <v>0.12527323822987554</v>
      </c>
      <c r="J21" s="167">
        <f t="shared" si="4"/>
        <v>8.8798023177028354E-2</v>
      </c>
      <c r="K21" s="167">
        <f t="shared" si="4"/>
        <v>0.10929475436519734</v>
      </c>
      <c r="L21" s="167">
        <f t="shared" si="4"/>
        <v>0.11488822184383672</v>
      </c>
    </row>
    <row r="22" spans="2:12" x14ac:dyDescent="0.3">
      <c r="B22" s="36"/>
      <c r="C22" s="34"/>
    </row>
    <row r="23" spans="2:12" x14ac:dyDescent="0.3">
      <c r="B23" s="38" t="s">
        <v>95</v>
      </c>
      <c r="C23" s="39">
        <f>IFERROR(C17-C20,0)</f>
        <v>34853.359999999971</v>
      </c>
      <c r="D23" s="39">
        <f t="shared" ref="D23:L23" si="5">IFERROR(D17-D20,0)</f>
        <v>39238.64999999998</v>
      </c>
      <c r="E23" s="39">
        <f t="shared" si="5"/>
        <v>38395.249999999971</v>
      </c>
      <c r="F23" s="39">
        <f t="shared" si="5"/>
        <v>29588.690000000046</v>
      </c>
      <c r="G23" s="39">
        <f t="shared" si="5"/>
        <v>31457.679999999993</v>
      </c>
      <c r="H23" s="39">
        <f t="shared" si="5"/>
        <v>24664.330000000024</v>
      </c>
      <c r="I23" s="39">
        <f t="shared" si="5"/>
        <v>17987.069999999963</v>
      </c>
      <c r="J23" s="39">
        <f t="shared" si="5"/>
        <v>32287.429999999989</v>
      </c>
      <c r="K23" s="39">
        <f t="shared" si="5"/>
        <v>24720.090000000015</v>
      </c>
      <c r="L23" s="39">
        <f t="shared" si="5"/>
        <v>31815.799999999959</v>
      </c>
    </row>
    <row r="24" spans="2:12" x14ac:dyDescent="0.3">
      <c r="B24" s="36" t="s">
        <v>104</v>
      </c>
      <c r="C24" s="169">
        <f>IFERROR(C23/C11,0)</f>
        <v>0.14969210207836775</v>
      </c>
      <c r="D24" s="169">
        <f t="shared" ref="D24:L24" si="6">IFERROR(D23/D11,0)</f>
        <v>0.14910625508580397</v>
      </c>
      <c r="E24" s="169">
        <f t="shared" si="6"/>
        <v>0.14061845347443788</v>
      </c>
      <c r="F24" s="169">
        <f t="shared" si="6"/>
        <v>0.10971268723777329</v>
      </c>
      <c r="G24" s="169">
        <f t="shared" si="6"/>
        <v>0.10789788444182975</v>
      </c>
      <c r="H24" s="169">
        <f t="shared" si="6"/>
        <v>8.1686628795807431E-2</v>
      </c>
      <c r="I24" s="169">
        <f t="shared" si="6"/>
        <v>6.8898034485042198E-2</v>
      </c>
      <c r="J24" s="169">
        <f t="shared" si="6"/>
        <v>0.12925583904385496</v>
      </c>
      <c r="K24" s="169">
        <f t="shared" si="6"/>
        <v>8.877632835227646E-2</v>
      </c>
      <c r="L24" s="169">
        <f t="shared" si="6"/>
        <v>9.1961958102532049E-2</v>
      </c>
    </row>
    <row r="25" spans="2:12" x14ac:dyDescent="0.3">
      <c r="C25" s="172"/>
      <c r="D25" s="172"/>
      <c r="E25" s="172"/>
      <c r="F25" s="172"/>
      <c r="G25" s="172"/>
      <c r="H25" s="172"/>
      <c r="I25" s="172"/>
      <c r="J25" s="172"/>
      <c r="K25" s="172"/>
      <c r="L25" s="172"/>
    </row>
    <row r="26" spans="2:12" x14ac:dyDescent="0.3">
      <c r="B26" t="s">
        <v>105</v>
      </c>
      <c r="C26" s="170">
        <f>IFERROR('Data Sheet'!B26,0)</f>
        <v>11078.16</v>
      </c>
      <c r="D26" s="170">
        <f>IFERROR('Data Sheet'!C26,0)</f>
        <v>13388.63</v>
      </c>
      <c r="E26" s="170">
        <f>IFERROR('Data Sheet'!D26,0)</f>
        <v>16710.78</v>
      </c>
      <c r="F26" s="170">
        <f>IFERROR('Data Sheet'!E26,0)</f>
        <v>17904.990000000002</v>
      </c>
      <c r="G26" s="170">
        <f>IFERROR('Data Sheet'!F26,0)</f>
        <v>21553.59</v>
      </c>
      <c r="H26" s="170">
        <f>IFERROR('Data Sheet'!G26,0)</f>
        <v>23590.63</v>
      </c>
      <c r="I26" s="170">
        <f>IFERROR('Data Sheet'!H26,0)</f>
        <v>21425.43</v>
      </c>
      <c r="J26" s="170">
        <f>IFERROR('Data Sheet'!I26,0)</f>
        <v>23546.71</v>
      </c>
      <c r="K26" s="170">
        <f>IFERROR('Data Sheet'!J26,0)</f>
        <v>24835.69</v>
      </c>
      <c r="L26" s="170">
        <f>IFERROR('Data Sheet'!K26,0)</f>
        <v>24860.36</v>
      </c>
    </row>
    <row r="27" spans="2:12" x14ac:dyDescent="0.3">
      <c r="B27" s="36" t="s">
        <v>106</v>
      </c>
      <c r="C27" s="169">
        <f>IFERROR(C26/C11,0)</f>
        <v>4.757971849946438E-2</v>
      </c>
      <c r="D27" s="169">
        <f t="shared" ref="D27:L27" si="7">IFERROR(D26/D11,0)</f>
        <v>5.0876584184966822E-2</v>
      </c>
      <c r="E27" s="169">
        <f t="shared" si="7"/>
        <v>6.1201425695927715E-2</v>
      </c>
      <c r="F27" s="169">
        <f t="shared" si="7"/>
        <v>6.63903865924938E-2</v>
      </c>
      <c r="G27" s="169">
        <f t="shared" si="7"/>
        <v>7.3927472182518786E-2</v>
      </c>
      <c r="H27" s="169">
        <f t="shared" si="7"/>
        <v>7.8130605447998658E-2</v>
      </c>
      <c r="I27" s="169">
        <f t="shared" si="7"/>
        <v>8.206839774331566E-2</v>
      </c>
      <c r="J27" s="169">
        <f t="shared" si="7"/>
        <v>9.4264230933596482E-2</v>
      </c>
      <c r="K27" s="169">
        <f t="shared" si="7"/>
        <v>8.9191478279219347E-2</v>
      </c>
      <c r="L27" s="169">
        <f t="shared" si="7"/>
        <v>7.1857611147098821E-2</v>
      </c>
    </row>
    <row r="28" spans="2:12" x14ac:dyDescent="0.3">
      <c r="B28" s="36"/>
      <c r="C28" s="171"/>
      <c r="D28" s="171"/>
      <c r="E28" s="171"/>
      <c r="F28" s="171"/>
      <c r="G28" s="171"/>
      <c r="H28" s="171"/>
      <c r="I28" s="171"/>
      <c r="J28" s="171"/>
      <c r="K28" s="171"/>
      <c r="L28" s="171"/>
    </row>
    <row r="29" spans="2:12" x14ac:dyDescent="0.3">
      <c r="B29" t="s">
        <v>11</v>
      </c>
      <c r="C29" s="168">
        <f>IFERROR('Data Sheet'!B27,0)</f>
        <v>4749.4399999999996</v>
      </c>
      <c r="D29" s="168">
        <f>IFERROR('Data Sheet'!C27,0)</f>
        <v>4861.49</v>
      </c>
      <c r="E29" s="168">
        <f>IFERROR('Data Sheet'!D27,0)</f>
        <v>4889.08</v>
      </c>
      <c r="F29" s="168">
        <f>IFERROR('Data Sheet'!E27,0)</f>
        <v>4238.01</v>
      </c>
      <c r="G29" s="168">
        <f>IFERROR('Data Sheet'!F27,0)</f>
        <v>4681.79</v>
      </c>
      <c r="H29" s="168">
        <f>IFERROR('Data Sheet'!G27,0)</f>
        <v>5758.6</v>
      </c>
      <c r="I29" s="168">
        <f>IFERROR('Data Sheet'!H27,0)</f>
        <v>7243.33</v>
      </c>
      <c r="J29" s="168">
        <f>IFERROR('Data Sheet'!I27,0)</f>
        <v>8097.17</v>
      </c>
      <c r="K29" s="168">
        <f>IFERROR('Data Sheet'!J27,0)</f>
        <v>9311.86</v>
      </c>
      <c r="L29" s="168">
        <f>IFERROR('Data Sheet'!K27,0)</f>
        <v>10225.48</v>
      </c>
    </row>
    <row r="30" spans="2:12" x14ac:dyDescent="0.3">
      <c r="B30" s="36" t="s">
        <v>107</v>
      </c>
      <c r="C30" s="167">
        <f t="shared" ref="C30:L30" si="8">IFERROR(C29/C11,0)</f>
        <v>2.0398425210512945E-2</v>
      </c>
      <c r="D30" s="167">
        <f t="shared" si="8"/>
        <v>1.8473585814932098E-2</v>
      </c>
      <c r="E30" s="167">
        <f t="shared" si="8"/>
        <v>1.7905727101993223E-2</v>
      </c>
      <c r="F30" s="167">
        <f t="shared" si="8"/>
        <v>1.5714229512714312E-2</v>
      </c>
      <c r="G30" s="167">
        <f t="shared" si="8"/>
        <v>1.605824830060304E-2</v>
      </c>
      <c r="H30" s="167">
        <f t="shared" si="8"/>
        <v>1.9072102124141878E-2</v>
      </c>
      <c r="I30" s="167">
        <f t="shared" si="8"/>
        <v>2.7744996829752802E-2</v>
      </c>
      <c r="J30" s="167">
        <f t="shared" si="8"/>
        <v>3.2415292955516477E-2</v>
      </c>
      <c r="K30" s="167">
        <f t="shared" si="8"/>
        <v>3.3441332168710897E-2</v>
      </c>
      <c r="L30" s="167">
        <f t="shared" si="8"/>
        <v>2.9556231914277829E-2</v>
      </c>
    </row>
    <row r="32" spans="2:12" x14ac:dyDescent="0.3">
      <c r="B32" s="38" t="s">
        <v>108</v>
      </c>
      <c r="C32" s="39">
        <f>IFERROR(C23-SUM(C26,C29),0)</f>
        <v>19025.759999999973</v>
      </c>
      <c r="D32" s="39">
        <f t="shared" ref="D32:L32" si="9">IFERROR(D23-SUM(D26,D29),0)</f>
        <v>20988.529999999981</v>
      </c>
      <c r="E32" s="39">
        <f t="shared" si="9"/>
        <v>16795.38999999997</v>
      </c>
      <c r="F32" s="39">
        <f t="shared" si="9"/>
        <v>7445.690000000046</v>
      </c>
      <c r="G32" s="39">
        <f t="shared" si="9"/>
        <v>5222.299999999992</v>
      </c>
      <c r="H32" s="39">
        <f t="shared" si="9"/>
        <v>-4684.8999999999796</v>
      </c>
      <c r="I32" s="39">
        <f t="shared" si="9"/>
        <v>-10681.690000000039</v>
      </c>
      <c r="J32" s="39">
        <f t="shared" si="9"/>
        <v>643.549999999992</v>
      </c>
      <c r="K32" s="39">
        <f t="shared" si="9"/>
        <v>-9427.4599999999882</v>
      </c>
      <c r="L32" s="39">
        <f t="shared" si="9"/>
        <v>-3270.0400000000373</v>
      </c>
    </row>
    <row r="33" spans="2:12" x14ac:dyDescent="0.3">
      <c r="B33" s="36" t="s">
        <v>109</v>
      </c>
      <c r="C33" s="169">
        <f>IFERROR(C32/C11,0)</f>
        <v>8.1713958368390432E-2</v>
      </c>
      <c r="D33" s="169">
        <f t="shared" ref="D33:L33" si="10">IFERROR(D32/D11,0)</f>
        <v>7.9756085085905037E-2</v>
      </c>
      <c r="E33" s="169">
        <f t="shared" si="10"/>
        <v>6.1511300676516931E-2</v>
      </c>
      <c r="F33" s="169">
        <f t="shared" si="10"/>
        <v>2.7608071132565179E-2</v>
      </c>
      <c r="G33" s="169">
        <f t="shared" si="10"/>
        <v>1.7912163958707913E-2</v>
      </c>
      <c r="H33" s="169">
        <f t="shared" si="10"/>
        <v>-1.5516078776333117E-2</v>
      </c>
      <c r="I33" s="169">
        <f t="shared" si="10"/>
        <v>-4.0915360088026265E-2</v>
      </c>
      <c r="J33" s="169">
        <f t="shared" si="10"/>
        <v>2.5763151547420113E-3</v>
      </c>
      <c r="K33" s="169">
        <f t="shared" si="10"/>
        <v>-3.3856482095653805E-2</v>
      </c>
      <c r="L33" s="169">
        <f t="shared" si="10"/>
        <v>-9.4518849588445895E-3</v>
      </c>
    </row>
    <row r="34" spans="2:12" x14ac:dyDescent="0.3">
      <c r="C34" s="173"/>
      <c r="D34" s="173"/>
      <c r="E34" s="173"/>
      <c r="F34" s="173"/>
      <c r="G34" s="173"/>
      <c r="H34" s="173"/>
      <c r="I34" s="173"/>
      <c r="J34" s="173"/>
      <c r="K34" s="173"/>
      <c r="L34" s="173"/>
    </row>
    <row r="35" spans="2:12" x14ac:dyDescent="0.3">
      <c r="B35" t="s">
        <v>110</v>
      </c>
      <c r="C35" s="168">
        <f>IFERROR('Data Sheet'!B29,0)</f>
        <v>4764.79</v>
      </c>
      <c r="D35" s="168">
        <f>IFERROR('Data Sheet'!C29,0)</f>
        <v>7642.91</v>
      </c>
      <c r="E35" s="168">
        <f>IFERROR('Data Sheet'!D29,0)</f>
        <v>3025.05</v>
      </c>
      <c r="F35" s="168">
        <f>IFERROR('Data Sheet'!E29,0)</f>
        <v>3251.23</v>
      </c>
      <c r="G35" s="168">
        <f>IFERROR('Data Sheet'!F29,0)</f>
        <v>4341.93</v>
      </c>
      <c r="H35" s="168">
        <f>IFERROR('Data Sheet'!G29,0)</f>
        <v>-2437.4499999999998</v>
      </c>
      <c r="I35" s="168">
        <f>IFERROR('Data Sheet'!H29,0)</f>
        <v>395.25</v>
      </c>
      <c r="J35" s="168">
        <f>IFERROR('Data Sheet'!I29,0)</f>
        <v>2541.86</v>
      </c>
      <c r="K35" s="168">
        <f>IFERROR('Data Sheet'!J29,0)</f>
        <v>4231.29</v>
      </c>
      <c r="L35" s="168">
        <f>IFERROR('Data Sheet'!K29,0)</f>
        <v>704.06</v>
      </c>
    </row>
    <row r="36" spans="2:12" x14ac:dyDescent="0.3">
      <c r="B36" s="36" t="s">
        <v>152</v>
      </c>
      <c r="C36" s="167">
        <f>C35/C32</f>
        <v>0.25043887865714731</v>
      </c>
      <c r="D36" s="167">
        <f t="shared" ref="D36:L36" si="11">D35/D32</f>
        <v>0.3641469888553418</v>
      </c>
      <c r="E36" s="167">
        <f t="shared" si="11"/>
        <v>0.18011192356950362</v>
      </c>
      <c r="F36" s="167">
        <f t="shared" si="11"/>
        <v>0.43665932908836924</v>
      </c>
      <c r="G36" s="167">
        <f t="shared" si="11"/>
        <v>0.8314210213890445</v>
      </c>
      <c r="H36" s="167">
        <f t="shared" si="11"/>
        <v>0.52027791414971725</v>
      </c>
      <c r="I36" s="167">
        <f t="shared" si="11"/>
        <v>-3.7002571690434617E-2</v>
      </c>
      <c r="J36" s="167">
        <f t="shared" si="11"/>
        <v>3.9497474943672315</v>
      </c>
      <c r="K36" s="167">
        <f t="shared" si="11"/>
        <v>-0.4488260888935095</v>
      </c>
      <c r="L36" s="167">
        <f t="shared" si="11"/>
        <v>-0.21530623478611635</v>
      </c>
    </row>
    <row r="37" spans="2:12" x14ac:dyDescent="0.3">
      <c r="B37" s="34"/>
    </row>
    <row r="38" spans="2:12" x14ac:dyDescent="0.3">
      <c r="B38" s="38" t="s">
        <v>111</v>
      </c>
      <c r="C38" s="39">
        <f>IFERROR(C32-C35,0)</f>
        <v>14260.969999999972</v>
      </c>
      <c r="D38" s="39">
        <f t="shared" ref="D38:L38" si="12">IFERROR(D32-D35,0)</f>
        <v>13345.619999999981</v>
      </c>
      <c r="E38" s="39">
        <f t="shared" si="12"/>
        <v>13770.339999999971</v>
      </c>
      <c r="F38" s="39">
        <f t="shared" si="12"/>
        <v>4194.4600000000464</v>
      </c>
      <c r="G38" s="39">
        <f t="shared" si="12"/>
        <v>880.36999999999171</v>
      </c>
      <c r="H38" s="39">
        <f t="shared" si="12"/>
        <v>-2247.4499999999798</v>
      </c>
      <c r="I38" s="39">
        <f t="shared" si="12"/>
        <v>-11076.940000000039</v>
      </c>
      <c r="J38" s="39">
        <f t="shared" si="12"/>
        <v>-1898.3100000000081</v>
      </c>
      <c r="K38" s="39">
        <f t="shared" si="12"/>
        <v>-13658.749999999989</v>
      </c>
      <c r="L38" s="39">
        <f t="shared" si="12"/>
        <v>-3974.1000000000372</v>
      </c>
    </row>
    <row r="39" spans="2:12" x14ac:dyDescent="0.3">
      <c r="B39" s="36" t="s">
        <v>112</v>
      </c>
      <c r="C39" s="169">
        <f>IFERROR(C38/C11,0)</f>
        <v>6.124960626397391E-2</v>
      </c>
      <c r="D39" s="169">
        <f t="shared" ref="D39:L39" si="13">IFERROR(D38/D11,0)</f>
        <v>5.0713146858982282E-2</v>
      </c>
      <c r="E39" s="169">
        <f t="shared" si="13"/>
        <v>5.0432381990407359E-2</v>
      </c>
      <c r="F39" s="169">
        <f t="shared" si="13"/>
        <v>1.5552749314395296E-2</v>
      </c>
      <c r="G39" s="169">
        <f t="shared" si="13"/>
        <v>3.01961430487095E-3</v>
      </c>
      <c r="H39" s="169">
        <f t="shared" si="13"/>
        <v>-7.4434056747998256E-3</v>
      </c>
      <c r="I39" s="169">
        <f t="shared" si="13"/>
        <v>-4.2429333632923408E-2</v>
      </c>
      <c r="J39" s="169">
        <f t="shared" si="13"/>
        <v>-7.5994791724005731E-3</v>
      </c>
      <c r="K39" s="169">
        <f t="shared" si="13"/>
        <v>-4.9052154538339235E-2</v>
      </c>
      <c r="L39" s="169">
        <f t="shared" si="13"/>
        <v>-1.1486934720964945E-2</v>
      </c>
    </row>
    <row r="40" spans="2:12" x14ac:dyDescent="0.3">
      <c r="B40" s="36"/>
      <c r="C40" s="171"/>
      <c r="D40" s="171"/>
      <c r="E40" s="171"/>
      <c r="F40" s="171"/>
      <c r="G40" s="171"/>
      <c r="H40" s="171"/>
      <c r="I40" s="171"/>
      <c r="J40" s="171"/>
      <c r="K40" s="171"/>
      <c r="L40" s="171"/>
    </row>
    <row r="41" spans="2:12" x14ac:dyDescent="0.3">
      <c r="B41" t="s">
        <v>115</v>
      </c>
      <c r="C41" s="170">
        <f>IFERROR('Data Sheet'!B93,0)</f>
        <v>288.74</v>
      </c>
      <c r="D41" s="170">
        <f>IFERROR('Data Sheet'!C93,0)</f>
        <v>288.74</v>
      </c>
      <c r="E41" s="170">
        <f>IFERROR('Data Sheet'!D93,0)</f>
        <v>288.72000000000003</v>
      </c>
      <c r="F41" s="170">
        <f>IFERROR('Data Sheet'!E93,0)</f>
        <v>288.73</v>
      </c>
      <c r="G41" s="170">
        <f>IFERROR('Data Sheet'!F93,0)</f>
        <v>288.73</v>
      </c>
      <c r="H41" s="170">
        <f>IFERROR('Data Sheet'!G93,0)</f>
        <v>288.73</v>
      </c>
      <c r="I41" s="170">
        <f>IFERROR('Data Sheet'!H93,0)</f>
        <v>308.89999999999998</v>
      </c>
      <c r="J41" s="170">
        <f>IFERROR('Data Sheet'!I93,0)</f>
        <v>332.03</v>
      </c>
      <c r="K41" s="170">
        <f>IFERROR('Data Sheet'!J93,0)</f>
        <v>332.07</v>
      </c>
      <c r="L41" s="170">
        <f>IFERROR('Data Sheet'!K93,0)</f>
        <v>332.13</v>
      </c>
    </row>
    <row r="42" spans="2:12" x14ac:dyDescent="0.3">
      <c r="C42" s="175"/>
      <c r="D42" s="175"/>
      <c r="E42" s="175"/>
      <c r="F42" s="175"/>
      <c r="G42" s="175"/>
      <c r="H42" s="175"/>
      <c r="I42" s="175"/>
      <c r="J42" s="175"/>
      <c r="K42" s="175"/>
      <c r="L42" s="175"/>
    </row>
    <row r="43" spans="2:12" x14ac:dyDescent="0.3">
      <c r="B43" t="s">
        <v>153</v>
      </c>
      <c r="C43" s="170">
        <f>IFERROR(C38/C41,0)</f>
        <v>49.390351180993186</v>
      </c>
      <c r="D43" s="170">
        <f t="shared" ref="D43:L43" si="14">IFERROR(D38/D41,0)</f>
        <v>46.220198102098706</v>
      </c>
      <c r="E43" s="170">
        <f t="shared" si="14"/>
        <v>47.694444444444336</v>
      </c>
      <c r="F43" s="170">
        <f t="shared" si="14"/>
        <v>14.527274616423808</v>
      </c>
      <c r="G43" s="170">
        <f t="shared" si="14"/>
        <v>3.049111626779315</v>
      </c>
      <c r="H43" s="170">
        <f>IFERROR(H38/H41,0)</f>
        <v>-7.7839157690575265</v>
      </c>
      <c r="I43" s="170">
        <f t="shared" si="14"/>
        <v>-35.859307219164904</v>
      </c>
      <c r="J43" s="170">
        <f t="shared" si="14"/>
        <v>-5.7172845827184542</v>
      </c>
      <c r="K43" s="170">
        <f t="shared" si="14"/>
        <v>-41.132140813683833</v>
      </c>
      <c r="L43" s="170">
        <f t="shared" si="14"/>
        <v>-11.965495438533218</v>
      </c>
    </row>
    <row r="44" spans="2:12" x14ac:dyDescent="0.3">
      <c r="B44" s="36" t="s">
        <v>116</v>
      </c>
      <c r="C44" s="169"/>
      <c r="D44" s="169">
        <f>IFERROR(D43/C43-1,0)</f>
        <v>-6.4185676009415493E-2</v>
      </c>
      <c r="E44" s="169">
        <f t="shared" ref="E44:L44" si="15">IFERROR(E43/D43-1,0)</f>
        <v>3.189614936502605E-2</v>
      </c>
      <c r="F44" s="169">
        <f t="shared" si="15"/>
        <v>-0.69540950134463697</v>
      </c>
      <c r="G44" s="169">
        <f t="shared" si="15"/>
        <v>-0.79011124197155724</v>
      </c>
      <c r="H44" s="169">
        <f t="shared" si="15"/>
        <v>-3.5528470983790919</v>
      </c>
      <c r="I44" s="169">
        <f t="shared" si="15"/>
        <v>3.6068467700681115</v>
      </c>
      <c r="J44" s="169">
        <f t="shared" si="15"/>
        <v>-0.84056344011958861</v>
      </c>
      <c r="K44" s="169">
        <f t="shared" si="15"/>
        <v>6.194349033807641</v>
      </c>
      <c r="L44" s="169">
        <f t="shared" si="15"/>
        <v>-0.70909621522659627</v>
      </c>
    </row>
    <row r="45" spans="2:12" x14ac:dyDescent="0.3">
      <c r="B45" s="36"/>
      <c r="C45" s="173"/>
      <c r="D45" s="173"/>
      <c r="E45" s="173"/>
      <c r="F45" s="173"/>
      <c r="G45" s="173"/>
      <c r="H45" s="173"/>
      <c r="I45" s="173"/>
      <c r="J45" s="173"/>
      <c r="K45" s="173"/>
      <c r="L45" s="173"/>
    </row>
    <row r="46" spans="2:12" x14ac:dyDescent="0.3">
      <c r="B46" t="s">
        <v>154</v>
      </c>
      <c r="C46" s="170">
        <f>IFERROR('Data Sheet'!B31/'Data Sheet'!B93,0)</f>
        <v>2.2296183417607534</v>
      </c>
      <c r="D46" s="170">
        <f>IFERROR('Data Sheet'!C31/'Data Sheet'!C93,0)</f>
        <v>0</v>
      </c>
      <c r="E46" s="170">
        <f>IFERROR('Data Sheet'!D31/'Data Sheet'!D93,0)</f>
        <v>0.23524522028262676</v>
      </c>
      <c r="F46" s="170">
        <f>IFERROR('Data Sheet'!E31/'Data Sheet'!E93,0)</f>
        <v>0</v>
      </c>
      <c r="G46" s="170">
        <f>IFERROR('Data Sheet'!F31/'Data Sheet'!F93,0)</f>
        <v>0</v>
      </c>
      <c r="H46" s="170">
        <f>IFERROR('Data Sheet'!G31/'Data Sheet'!G93,0)</f>
        <v>0</v>
      </c>
      <c r="I46" s="170">
        <f>IFERROR('Data Sheet'!H31/'Data Sheet'!H93,0)</f>
        <v>0</v>
      </c>
      <c r="J46" s="170">
        <f>IFERROR('Data Sheet'!I31/'Data Sheet'!I93,0)</f>
        <v>0</v>
      </c>
      <c r="K46" s="170">
        <f>IFERROR('Data Sheet'!J31/'Data Sheet'!J93,0)</f>
        <v>0</v>
      </c>
      <c r="L46" s="170">
        <f>IFERROR('Data Sheet'!K31/'Data Sheet'!K93,0)</f>
        <v>2.3063860536536898</v>
      </c>
    </row>
    <row r="47" spans="2:12" x14ac:dyDescent="0.3">
      <c r="B47" s="36" t="s">
        <v>113</v>
      </c>
      <c r="C47" s="169">
        <f>IFERROR(C46/C43,0)</f>
        <v>4.5142791829728357E-2</v>
      </c>
      <c r="D47" s="169">
        <f t="shared" ref="D47:L47" si="16">IFERROR(D46/D43,0)</f>
        <v>0</v>
      </c>
      <c r="E47" s="169">
        <f t="shared" si="16"/>
        <v>4.9323400874633563E-3</v>
      </c>
      <c r="F47" s="169">
        <f t="shared" si="16"/>
        <v>0</v>
      </c>
      <c r="G47" s="169">
        <f t="shared" si="16"/>
        <v>0</v>
      </c>
      <c r="H47" s="169">
        <f t="shared" si="16"/>
        <v>0</v>
      </c>
      <c r="I47" s="169">
        <f t="shared" si="16"/>
        <v>0</v>
      </c>
      <c r="J47" s="169">
        <f t="shared" si="16"/>
        <v>0</v>
      </c>
      <c r="K47" s="169">
        <f t="shared" si="16"/>
        <v>0</v>
      </c>
      <c r="L47" s="169">
        <f t="shared" si="16"/>
        <v>-0.19275307616818721</v>
      </c>
    </row>
    <row r="48" spans="2:12" x14ac:dyDescent="0.3">
      <c r="C48" s="173"/>
      <c r="D48" s="173"/>
      <c r="E48" s="173"/>
      <c r="F48" s="173"/>
      <c r="G48" s="173"/>
      <c r="H48" s="173"/>
      <c r="I48" s="173"/>
      <c r="J48" s="173"/>
      <c r="K48" s="173"/>
      <c r="L48" s="173"/>
    </row>
    <row r="49" spans="1:12" x14ac:dyDescent="0.3">
      <c r="B49" t="s">
        <v>114</v>
      </c>
      <c r="C49" s="176">
        <f>IFERROR(IF(C43&gt;C46,1-C47,0),0)</f>
        <v>0.95485720817027164</v>
      </c>
      <c r="D49" s="176">
        <f t="shared" ref="D49:L49" si="17">IFERROR(IF(D43&gt;D46,1-D47,0),0)</f>
        <v>1</v>
      </c>
      <c r="E49" s="176">
        <f t="shared" si="17"/>
        <v>0.99506765991253665</v>
      </c>
      <c r="F49" s="176">
        <f t="shared" si="17"/>
        <v>1</v>
      </c>
      <c r="G49" s="176">
        <f t="shared" si="17"/>
        <v>1</v>
      </c>
      <c r="H49" s="176">
        <f t="shared" si="17"/>
        <v>0</v>
      </c>
      <c r="I49" s="176">
        <f t="shared" si="17"/>
        <v>0</v>
      </c>
      <c r="J49" s="176">
        <f t="shared" si="17"/>
        <v>0</v>
      </c>
      <c r="K49" s="176">
        <f t="shared" si="17"/>
        <v>0</v>
      </c>
      <c r="L49" s="176">
        <f t="shared" si="17"/>
        <v>0</v>
      </c>
    </row>
    <row r="50" spans="1:12" x14ac:dyDescent="0.3">
      <c r="C50" s="40"/>
      <c r="D50" s="40"/>
      <c r="E50" s="40"/>
      <c r="F50" s="40"/>
      <c r="G50" s="40"/>
      <c r="H50" s="40"/>
      <c r="I50" s="40"/>
      <c r="J50" s="40"/>
      <c r="K50" s="40"/>
      <c r="L50" s="40"/>
    </row>
    <row r="52" spans="1:12" x14ac:dyDescent="0.3">
      <c r="A52" t="s">
        <v>101</v>
      </c>
      <c r="B52" s="151" t="str">
        <f>"Balance Sheet"&amp;" - "&amp;'Data Sheet'!$B$1</f>
        <v>Balance Sheet - TATA MOTORS LTD</v>
      </c>
      <c r="C52" s="164"/>
      <c r="D52" s="164"/>
      <c r="E52" s="164"/>
      <c r="F52" s="164"/>
      <c r="G52" s="164"/>
      <c r="H52" s="164"/>
      <c r="I52" s="164"/>
      <c r="J52" s="164"/>
      <c r="K52" s="164"/>
      <c r="L52" s="164"/>
    </row>
    <row r="53" spans="1:12" x14ac:dyDescent="0.3">
      <c r="B53" t="s">
        <v>24</v>
      </c>
      <c r="C53" s="175">
        <f>IFERROR('Data Sheet'!B57,0)</f>
        <v>643.78</v>
      </c>
      <c r="D53" s="175">
        <f>IFERROR('Data Sheet'!C57,0)</f>
        <v>643.78</v>
      </c>
      <c r="E53" s="175">
        <f>IFERROR('Data Sheet'!D57,0)</f>
        <v>679.18</v>
      </c>
      <c r="F53" s="175">
        <f>IFERROR('Data Sheet'!E57,0)</f>
        <v>679.22</v>
      </c>
      <c r="G53" s="175">
        <f>IFERROR('Data Sheet'!F57,0)</f>
        <v>679.22</v>
      </c>
      <c r="H53" s="175">
        <f>IFERROR('Data Sheet'!G57,0)</f>
        <v>679.22</v>
      </c>
      <c r="I53" s="175">
        <f>IFERROR('Data Sheet'!H57,0)</f>
        <v>719.54</v>
      </c>
      <c r="J53" s="175">
        <f>IFERROR('Data Sheet'!I57,0)</f>
        <v>765.81</v>
      </c>
      <c r="K53" s="175">
        <f>IFERROR('Data Sheet'!J57,0)</f>
        <v>765.88</v>
      </c>
      <c r="L53" s="175">
        <f>IFERROR('Data Sheet'!K57,0)</f>
        <v>766.02</v>
      </c>
    </row>
    <row r="54" spans="1:12" x14ac:dyDescent="0.3">
      <c r="B54" t="s">
        <v>25</v>
      </c>
      <c r="C54" s="175">
        <f>IFERROR('Data Sheet'!B58,0)</f>
        <v>64959.67</v>
      </c>
      <c r="D54" s="175">
        <f>IFERROR('Data Sheet'!C58,0)</f>
        <v>55618.14</v>
      </c>
      <c r="E54" s="175">
        <f>IFERROR('Data Sheet'!D58,0)</f>
        <v>78273.23</v>
      </c>
      <c r="F54" s="175">
        <f>IFERROR('Data Sheet'!E58,0)</f>
        <v>57382.67</v>
      </c>
      <c r="G54" s="175">
        <f>IFERROR('Data Sheet'!F58,0)</f>
        <v>94748.69</v>
      </c>
      <c r="H54" s="175">
        <f>IFERROR('Data Sheet'!G58,0)</f>
        <v>59500.34</v>
      </c>
      <c r="I54" s="175">
        <f>IFERROR('Data Sheet'!H58,0)</f>
        <v>61491.49</v>
      </c>
      <c r="J54" s="175">
        <f>IFERROR('Data Sheet'!I58,0)</f>
        <v>54480.91</v>
      </c>
      <c r="K54" s="175">
        <f>IFERROR('Data Sheet'!J58,0)</f>
        <v>43795.360000000001</v>
      </c>
      <c r="L54" s="175">
        <f>IFERROR('Data Sheet'!K58,0)</f>
        <v>44555.77</v>
      </c>
    </row>
    <row r="55" spans="1:12" x14ac:dyDescent="0.3">
      <c r="B55" t="s">
        <v>71</v>
      </c>
      <c r="C55" s="175">
        <f>IFERROR('Data Sheet'!B59,0)</f>
        <v>60642.28</v>
      </c>
      <c r="D55" s="175">
        <f>IFERROR('Data Sheet'!C59,0)</f>
        <v>73610.39</v>
      </c>
      <c r="E55" s="175">
        <f>IFERROR('Data Sheet'!D59,0)</f>
        <v>69359.960000000006</v>
      </c>
      <c r="F55" s="175">
        <f>IFERROR('Data Sheet'!E59,0)</f>
        <v>78603.98</v>
      </c>
      <c r="G55" s="175">
        <f>IFERROR('Data Sheet'!F59,0)</f>
        <v>88950.47</v>
      </c>
      <c r="H55" s="175">
        <f>IFERROR('Data Sheet'!G59,0)</f>
        <v>106175.34</v>
      </c>
      <c r="I55" s="175">
        <f>IFERROR('Data Sheet'!H59,0)</f>
        <v>124787.64</v>
      </c>
      <c r="J55" s="175">
        <f>IFERROR('Data Sheet'!I59,0)</f>
        <v>142130.57</v>
      </c>
      <c r="K55" s="175">
        <f>IFERROR('Data Sheet'!J59,0)</f>
        <v>146449.03</v>
      </c>
      <c r="L55" s="175">
        <f>IFERROR('Data Sheet'!K59,0)</f>
        <v>134113.44</v>
      </c>
    </row>
    <row r="56" spans="1:12" x14ac:dyDescent="0.3">
      <c r="B56" t="s">
        <v>72</v>
      </c>
      <c r="C56" s="170">
        <f>IFERROR('Data Sheet'!B60,0)</f>
        <v>92180.26</v>
      </c>
      <c r="D56" s="170">
        <f>IFERROR('Data Sheet'!C60,0)</f>
        <v>107442.48</v>
      </c>
      <c r="E56" s="170">
        <f>IFERROR('Data Sheet'!D60,0)</f>
        <v>114871.75</v>
      </c>
      <c r="F56" s="170">
        <f>IFERROR('Data Sheet'!E60,0)</f>
        <v>135914.49</v>
      </c>
      <c r="G56" s="170">
        <f>IFERROR('Data Sheet'!F60,0)</f>
        <v>142813.43</v>
      </c>
      <c r="H56" s="170">
        <f>IFERROR('Data Sheet'!G60,0)</f>
        <v>139348.59</v>
      </c>
      <c r="I56" s="170">
        <f>IFERROR('Data Sheet'!H60,0)</f>
        <v>133180.72</v>
      </c>
      <c r="J56" s="170">
        <f>IFERROR('Data Sheet'!I60,0)</f>
        <v>144192.62</v>
      </c>
      <c r="K56" s="170">
        <f>IFERROR('Data Sheet'!J60,0)</f>
        <v>138051.22</v>
      </c>
      <c r="L56" s="170">
        <f>IFERROR('Data Sheet'!K60,0)</f>
        <v>155239.20000000001</v>
      </c>
    </row>
    <row r="57" spans="1:12" x14ac:dyDescent="0.3">
      <c r="B57" s="38" t="s">
        <v>118</v>
      </c>
      <c r="C57" s="39">
        <f>IFERROR(SUM(C53:C56),0)</f>
        <v>218425.99</v>
      </c>
      <c r="D57" s="39">
        <f t="shared" ref="D57:L57" si="18">IFERROR(SUM(D53:D56),0)</f>
        <v>237314.78999999998</v>
      </c>
      <c r="E57" s="39">
        <f t="shared" si="18"/>
        <v>263184.12</v>
      </c>
      <c r="F57" s="39">
        <f t="shared" si="18"/>
        <v>272580.36</v>
      </c>
      <c r="G57" s="39">
        <f t="shared" si="18"/>
        <v>327191.81</v>
      </c>
      <c r="H57" s="39">
        <f t="shared" si="18"/>
        <v>305703.49</v>
      </c>
      <c r="I57" s="39">
        <f t="shared" si="18"/>
        <v>320179.39</v>
      </c>
      <c r="J57" s="39">
        <f t="shared" si="18"/>
        <v>341569.91000000003</v>
      </c>
      <c r="K57" s="39">
        <f t="shared" si="18"/>
        <v>329061.49</v>
      </c>
      <c r="L57" s="39">
        <f t="shared" si="18"/>
        <v>334674.43</v>
      </c>
    </row>
    <row r="58" spans="1:12" x14ac:dyDescent="0.3">
      <c r="B58" s="37"/>
    </row>
    <row r="59" spans="1:12" x14ac:dyDescent="0.3">
      <c r="B59" t="s">
        <v>117</v>
      </c>
      <c r="C59" s="175">
        <f>IFERROR('Data Sheet'!B62,0)</f>
        <v>69091.67</v>
      </c>
      <c r="D59" s="175">
        <f>IFERROR('Data Sheet'!C62,0)</f>
        <v>88479.49</v>
      </c>
      <c r="E59" s="175">
        <f>IFERROR('Data Sheet'!D62,0)</f>
        <v>107231.76</v>
      </c>
      <c r="F59" s="175">
        <f>IFERROR('Data Sheet'!E62,0)</f>
        <v>95944.08</v>
      </c>
      <c r="G59" s="175">
        <f>IFERROR('Data Sheet'!F62,0)</f>
        <v>121413.86</v>
      </c>
      <c r="H59" s="175">
        <f>IFERROR('Data Sheet'!G62,0)</f>
        <v>111234.47</v>
      </c>
      <c r="I59" s="175">
        <f>IFERROR('Data Sheet'!H62,0)</f>
        <v>127107.14</v>
      </c>
      <c r="J59" s="175">
        <f>IFERROR('Data Sheet'!I62,0)</f>
        <v>138707.60999999999</v>
      </c>
      <c r="K59" s="175">
        <f>IFERROR('Data Sheet'!J62,0)</f>
        <v>138855.45000000001</v>
      </c>
      <c r="L59" s="175">
        <f>IFERROR('Data Sheet'!K62,0)</f>
        <v>132079.76</v>
      </c>
    </row>
    <row r="60" spans="1:12" x14ac:dyDescent="0.3">
      <c r="B60" t="s">
        <v>28</v>
      </c>
      <c r="C60" s="170">
        <f>IFERROR('Data Sheet'!B63,0)</f>
        <v>33262.559999999998</v>
      </c>
      <c r="D60" s="170">
        <f>IFERROR('Data Sheet'!C63,0)</f>
        <v>28640.09</v>
      </c>
      <c r="E60" s="170">
        <f>IFERROR('Data Sheet'!D63,0)</f>
        <v>25918.94</v>
      </c>
      <c r="F60" s="170">
        <f>IFERROR('Data Sheet'!E63,0)</f>
        <v>33698.839999999997</v>
      </c>
      <c r="G60" s="170">
        <f>IFERROR('Data Sheet'!F63,0)</f>
        <v>40033.5</v>
      </c>
      <c r="H60" s="170">
        <f>IFERROR('Data Sheet'!G63,0)</f>
        <v>31883.84</v>
      </c>
      <c r="I60" s="170">
        <f>IFERROR('Data Sheet'!H63,0)</f>
        <v>35622.29</v>
      </c>
      <c r="J60" s="170">
        <f>IFERROR('Data Sheet'!I63,0)</f>
        <v>20963.93</v>
      </c>
      <c r="K60" s="170">
        <f>IFERROR('Data Sheet'!J63,0)</f>
        <v>10251.09</v>
      </c>
      <c r="L60" s="170">
        <f>IFERROR('Data Sheet'!K63,0)</f>
        <v>14274.5</v>
      </c>
    </row>
    <row r="61" spans="1:12" x14ac:dyDescent="0.3">
      <c r="B61" t="s">
        <v>29</v>
      </c>
      <c r="C61" s="175">
        <f>IFERROR('Data Sheet'!B64,0)</f>
        <v>10686.67</v>
      </c>
      <c r="D61" s="175">
        <f>IFERROR('Data Sheet'!C64,0)</f>
        <v>15336.74</v>
      </c>
      <c r="E61" s="175">
        <f>IFERROR('Data Sheet'!D64,0)</f>
        <v>23767.02</v>
      </c>
      <c r="F61" s="175">
        <f>IFERROR('Data Sheet'!E64,0)</f>
        <v>20337.919999999998</v>
      </c>
      <c r="G61" s="175">
        <f>IFERROR('Data Sheet'!F64,0)</f>
        <v>20812.75</v>
      </c>
      <c r="H61" s="175">
        <f>IFERROR('Data Sheet'!G64,0)</f>
        <v>15770.72</v>
      </c>
      <c r="I61" s="175">
        <f>IFERROR('Data Sheet'!H64,0)</f>
        <v>16308.48</v>
      </c>
      <c r="J61" s="175">
        <f>IFERROR('Data Sheet'!I64,0)</f>
        <v>24620.28</v>
      </c>
      <c r="K61" s="175">
        <f>IFERROR('Data Sheet'!J64,0)</f>
        <v>29379.53</v>
      </c>
      <c r="L61" s="175">
        <f>IFERROR('Data Sheet'!K64,0)</f>
        <v>26379.16</v>
      </c>
    </row>
    <row r="62" spans="1:12" x14ac:dyDescent="0.3">
      <c r="B62" t="s">
        <v>73</v>
      </c>
      <c r="C62" s="170">
        <f>IFERROR('Data Sheet'!B65-SUM('Data Sheet'!B67:B69),0)</f>
        <v>37828.179999999993</v>
      </c>
      <c r="D62" s="170">
        <f>IFERROR('Data Sheet'!C65-SUM('Data Sheet'!C67:C69),0)</f>
        <v>30891.17</v>
      </c>
      <c r="E62" s="170">
        <f>IFERROR('Data Sheet'!D65-SUM('Data Sheet'!D67:D69),0)</f>
        <v>29579.359999999986</v>
      </c>
      <c r="F62" s="170">
        <f>IFERROR('Data Sheet'!E65-SUM('Data Sheet'!E67:E69),0)</f>
        <v>37360.780000000013</v>
      </c>
      <c r="G62" s="170">
        <f>IFERROR('Data Sheet'!F65-SUM('Data Sheet'!F67:F69),0)</f>
        <v>48286.860000000015</v>
      </c>
      <c r="H62" s="170">
        <f>IFERROR('Data Sheet'!G65-SUM('Data Sheet'!G67:G69),0)</f>
        <v>56155.739999999991</v>
      </c>
      <c r="I62" s="170">
        <f>IFERROR('Data Sheet'!H65-SUM('Data Sheet'!H67:H69),0)</f>
        <v>58784.94</v>
      </c>
      <c r="J62" s="170">
        <f>IFERROR('Data Sheet'!I65-SUM('Data Sheet'!I67:I69),0)</f>
        <v>61717.959999999992</v>
      </c>
      <c r="K62" s="170">
        <f>IFERROR('Data Sheet'!J65-SUM('Data Sheet'!J67:J69),0)</f>
        <v>62223.770000000019</v>
      </c>
      <c r="L62" s="170">
        <f>IFERROR('Data Sheet'!K65-SUM('Data Sheet'!K67:K69),0)</f>
        <v>68432.090000000011</v>
      </c>
    </row>
    <row r="63" spans="1:12" x14ac:dyDescent="0.3">
      <c r="B63" s="38" t="s">
        <v>119</v>
      </c>
      <c r="C63" s="39">
        <f>IFERROR(SUM(C59:C62),0)</f>
        <v>150869.07999999999</v>
      </c>
      <c r="D63" s="39">
        <f t="shared" ref="D63:L63" si="19">IFERROR(SUM(D59:D62),0)</f>
        <v>163347.49</v>
      </c>
      <c r="E63" s="39">
        <f t="shared" si="19"/>
        <v>186497.07999999996</v>
      </c>
      <c r="F63" s="39">
        <f t="shared" si="19"/>
        <v>187341.62</v>
      </c>
      <c r="G63" s="39">
        <f t="shared" si="19"/>
        <v>230546.97</v>
      </c>
      <c r="H63" s="39">
        <f t="shared" si="19"/>
        <v>215044.77</v>
      </c>
      <c r="I63" s="39">
        <f t="shared" si="19"/>
        <v>237822.85</v>
      </c>
      <c r="J63" s="39">
        <f t="shared" si="19"/>
        <v>246009.77999999997</v>
      </c>
      <c r="K63" s="39">
        <f t="shared" si="19"/>
        <v>240709.84000000003</v>
      </c>
      <c r="L63" s="39">
        <f t="shared" si="19"/>
        <v>241165.51</v>
      </c>
    </row>
    <row r="64" spans="1:12" x14ac:dyDescent="0.3">
      <c r="B64" s="37"/>
    </row>
    <row r="65" spans="1:12" x14ac:dyDescent="0.3">
      <c r="B65" t="s">
        <v>78</v>
      </c>
      <c r="C65" s="175">
        <f>IFERROR('Data Sheet'!B67,0)</f>
        <v>10574.23</v>
      </c>
      <c r="D65" s="175">
        <f>IFERROR('Data Sheet'!C67,0)</f>
        <v>12579.2</v>
      </c>
      <c r="E65" s="175">
        <f>IFERROR('Data Sheet'!D67,0)</f>
        <v>13570.91</v>
      </c>
      <c r="F65" s="175">
        <f>IFERROR('Data Sheet'!E67,0)</f>
        <v>14075.55</v>
      </c>
      <c r="G65" s="175">
        <f>IFERROR('Data Sheet'!F67,0)</f>
        <v>19893.3</v>
      </c>
      <c r="H65" s="175">
        <f>IFERROR('Data Sheet'!G67,0)</f>
        <v>18996.169999999998</v>
      </c>
      <c r="I65" s="175">
        <f>IFERROR('Data Sheet'!H67,0)</f>
        <v>11172.69</v>
      </c>
      <c r="J65" s="175">
        <f>IFERROR('Data Sheet'!I67,0)</f>
        <v>12679.08</v>
      </c>
      <c r="K65" s="175">
        <f>IFERROR('Data Sheet'!J67,0)</f>
        <v>12442.12</v>
      </c>
      <c r="L65" s="175">
        <f>IFERROR('Data Sheet'!K67,0)</f>
        <v>15737.97</v>
      </c>
    </row>
    <row r="66" spans="1:12" x14ac:dyDescent="0.3">
      <c r="B66" t="s">
        <v>45</v>
      </c>
      <c r="C66" s="175">
        <f>IFERROR('Data Sheet'!B68,0)</f>
        <v>27270.89</v>
      </c>
      <c r="D66" s="175">
        <f>IFERROR('Data Sheet'!C68,0)</f>
        <v>29272.34</v>
      </c>
      <c r="E66" s="175">
        <f>IFERROR('Data Sheet'!D68,0)</f>
        <v>32655.73</v>
      </c>
      <c r="F66" s="175">
        <f>IFERROR('Data Sheet'!E68,0)</f>
        <v>35085.31</v>
      </c>
      <c r="G66" s="175">
        <f>IFERROR('Data Sheet'!F68,0)</f>
        <v>42137.63</v>
      </c>
      <c r="H66" s="175">
        <f>IFERROR('Data Sheet'!G68,0)</f>
        <v>39013.730000000003</v>
      </c>
      <c r="I66" s="175">
        <f>IFERROR('Data Sheet'!H68,0)</f>
        <v>37456.879999999997</v>
      </c>
      <c r="J66" s="175">
        <f>IFERROR('Data Sheet'!I68,0)</f>
        <v>36088.589999999997</v>
      </c>
      <c r="K66" s="175">
        <f>IFERROR('Data Sheet'!J68,0)</f>
        <v>35240.339999999997</v>
      </c>
      <c r="L66" s="175">
        <f>IFERROR('Data Sheet'!K68,0)</f>
        <v>40755.39</v>
      </c>
    </row>
    <row r="67" spans="1:12" x14ac:dyDescent="0.3">
      <c r="B67" t="s">
        <v>87</v>
      </c>
      <c r="C67" s="174">
        <f>IFERROR('Data Sheet'!B69,0)</f>
        <v>29711.79</v>
      </c>
      <c r="D67" s="174">
        <f>IFERROR('Data Sheet'!C69,0)</f>
        <v>32115.759999999998</v>
      </c>
      <c r="E67" s="174">
        <f>IFERROR('Data Sheet'!D69,0)</f>
        <v>30460.400000000001</v>
      </c>
      <c r="F67" s="174">
        <f>IFERROR('Data Sheet'!E69,0)</f>
        <v>36077.879999999997</v>
      </c>
      <c r="G67" s="174">
        <f>IFERROR('Data Sheet'!F69,0)</f>
        <v>34613.910000000003</v>
      </c>
      <c r="H67" s="174">
        <f>IFERROR('Data Sheet'!G69,0)</f>
        <v>32648.82</v>
      </c>
      <c r="I67" s="174">
        <f>IFERROR('Data Sheet'!H69,0)</f>
        <v>33726.97</v>
      </c>
      <c r="J67" s="174">
        <f>IFERROR('Data Sheet'!I69,0)</f>
        <v>46792.46</v>
      </c>
      <c r="K67" s="174">
        <f>IFERROR('Data Sheet'!J69,0)</f>
        <v>40669.19</v>
      </c>
      <c r="L67" s="174">
        <f>IFERROR('Data Sheet'!K69,0)</f>
        <v>37015.56</v>
      </c>
    </row>
    <row r="68" spans="1:12" x14ac:dyDescent="0.3">
      <c r="B68" s="39" t="s">
        <v>120</v>
      </c>
      <c r="C68" s="39">
        <f>IFERROR(SUM(C65:C67),0)</f>
        <v>67556.91</v>
      </c>
      <c r="D68" s="39">
        <f t="shared" ref="D68:L68" si="20">IFERROR(SUM(D65:D67),0)</f>
        <v>73967.3</v>
      </c>
      <c r="E68" s="39">
        <f t="shared" si="20"/>
        <v>76687.040000000008</v>
      </c>
      <c r="F68" s="39">
        <f t="shared" si="20"/>
        <v>85238.739999999991</v>
      </c>
      <c r="G68" s="39">
        <f t="shared" si="20"/>
        <v>96644.84</v>
      </c>
      <c r="H68" s="39">
        <f t="shared" si="20"/>
        <v>90658.72</v>
      </c>
      <c r="I68" s="39">
        <f t="shared" si="20"/>
        <v>82356.540000000008</v>
      </c>
      <c r="J68" s="39">
        <f t="shared" si="20"/>
        <v>95560.13</v>
      </c>
      <c r="K68" s="39">
        <f t="shared" si="20"/>
        <v>88351.65</v>
      </c>
      <c r="L68" s="39">
        <f t="shared" si="20"/>
        <v>93508.92</v>
      </c>
    </row>
    <row r="70" spans="1:12" ht="15" thickBot="1" x14ac:dyDescent="0.35">
      <c r="B70" s="41" t="s">
        <v>121</v>
      </c>
      <c r="C70" s="41">
        <f>IFERROR(C63+C68,0)</f>
        <v>218425.99</v>
      </c>
      <c r="D70" s="41">
        <f t="shared" ref="D70:L70" si="21">IFERROR(D63+D68,0)</f>
        <v>237314.78999999998</v>
      </c>
      <c r="E70" s="41">
        <f t="shared" si="21"/>
        <v>263184.12</v>
      </c>
      <c r="F70" s="41">
        <f t="shared" si="21"/>
        <v>272580.36</v>
      </c>
      <c r="G70" s="41">
        <f t="shared" si="21"/>
        <v>327191.81</v>
      </c>
      <c r="H70" s="41">
        <f t="shared" si="21"/>
        <v>305703.49</v>
      </c>
      <c r="I70" s="41">
        <f t="shared" si="21"/>
        <v>320179.39</v>
      </c>
      <c r="J70" s="41">
        <f t="shared" si="21"/>
        <v>341569.91</v>
      </c>
      <c r="K70" s="41">
        <f t="shared" si="21"/>
        <v>329061.49</v>
      </c>
      <c r="L70" s="41">
        <f t="shared" si="21"/>
        <v>334674.43</v>
      </c>
    </row>
    <row r="72" spans="1:12" x14ac:dyDescent="0.3">
      <c r="B72" s="36" t="s">
        <v>122</v>
      </c>
      <c r="C72" s="36" t="b">
        <f>C57=C70</f>
        <v>1</v>
      </c>
      <c r="D72" s="36" t="b">
        <f t="shared" ref="D72:L72" si="22">D57=D70</f>
        <v>1</v>
      </c>
      <c r="E72" s="36" t="b">
        <f t="shared" si="22"/>
        <v>1</v>
      </c>
      <c r="F72" s="36" t="b">
        <f t="shared" si="22"/>
        <v>1</v>
      </c>
      <c r="G72" s="36" t="b">
        <f t="shared" si="22"/>
        <v>1</v>
      </c>
      <c r="H72" s="36" t="b">
        <f t="shared" si="22"/>
        <v>1</v>
      </c>
      <c r="I72" s="36" t="b">
        <f t="shared" si="22"/>
        <v>1</v>
      </c>
      <c r="J72" s="36" t="b">
        <f t="shared" si="22"/>
        <v>1</v>
      </c>
      <c r="K72" s="36" t="b">
        <f t="shared" si="22"/>
        <v>1</v>
      </c>
      <c r="L72" s="36" t="b">
        <f t="shared" si="22"/>
        <v>1</v>
      </c>
    </row>
    <row r="74" spans="1:12" x14ac:dyDescent="0.3">
      <c r="A74" t="s">
        <v>101</v>
      </c>
      <c r="B74" s="151" t="str">
        <f>"Cash Flow Statement of "&amp;" - "&amp;'Data Sheet'!$B$1</f>
        <v>Cash Flow Statement of  - TATA MOTORS LTD</v>
      </c>
      <c r="C74" s="164"/>
      <c r="D74" s="164"/>
      <c r="E74" s="164"/>
      <c r="F74" s="164"/>
      <c r="G74" s="164"/>
      <c r="H74" s="164"/>
      <c r="I74" s="164"/>
      <c r="J74" s="164"/>
      <c r="K74" s="164"/>
      <c r="L74" s="164"/>
    </row>
    <row r="75" spans="1:12" x14ac:dyDescent="0.3">
      <c r="B75" s="37" t="s">
        <v>155</v>
      </c>
    </row>
    <row r="76" spans="1:12" x14ac:dyDescent="0.3">
      <c r="B76" t="str">
        <f>'Cash Flow Data'!B4</f>
        <v>Profit from operations</v>
      </c>
      <c r="C76" s="175">
        <f>IFERROR('Cash Flow Data'!E4,0)</f>
        <v>36303</v>
      </c>
      <c r="D76" s="175">
        <f>IFERROR('Cash Flow Data'!F4,0)</f>
        <v>43397</v>
      </c>
      <c r="E76" s="175">
        <f>IFERROR('Cash Flow Data'!G4,0)</f>
        <v>38626</v>
      </c>
      <c r="F76" s="175">
        <f>IFERROR('Cash Flow Data'!H4,0)</f>
        <v>28840</v>
      </c>
      <c r="G76" s="175">
        <f>IFERROR('Cash Flow Data'!I4,0)</f>
        <v>33312</v>
      </c>
      <c r="H76" s="175">
        <f>IFERROR('Cash Flow Data'!J4,0)</f>
        <v>28771</v>
      </c>
      <c r="I76" s="175">
        <f>IFERROR('Cash Flow Data'!K4,0)</f>
        <v>23352</v>
      </c>
      <c r="J76" s="175">
        <f>IFERROR('Cash Flow Data'!L4,0)</f>
        <v>31198</v>
      </c>
      <c r="K76" s="175">
        <f>IFERROR('Cash Flow Data'!M4,0)</f>
        <v>26943</v>
      </c>
      <c r="L76" s="175">
        <f>IFERROR('Cash Flow Data'!N4,0)</f>
        <v>41694</v>
      </c>
    </row>
    <row r="77" spans="1:12" x14ac:dyDescent="0.3">
      <c r="B77" t="str">
        <f>'Cash Flow Data'!B5</f>
        <v>Receivables</v>
      </c>
      <c r="C77" s="175">
        <f>IFERROR('Cash Flow Data'!E5,0)</f>
        <v>445</v>
      </c>
      <c r="D77" s="175">
        <f>IFERROR('Cash Flow Data'!F5,0)</f>
        <v>-3179</v>
      </c>
      <c r="E77" s="175">
        <f>IFERROR('Cash Flow Data'!G5,0)</f>
        <v>-2223</v>
      </c>
      <c r="F77" s="175">
        <f>IFERROR('Cash Flow Data'!H5,0)</f>
        <v>-4152</v>
      </c>
      <c r="G77" s="175">
        <f>IFERROR('Cash Flow Data'!I5,0)</f>
        <v>-10688</v>
      </c>
      <c r="H77" s="175">
        <f>IFERROR('Cash Flow Data'!J5,0)</f>
        <v>-9109</v>
      </c>
      <c r="I77" s="175">
        <f>IFERROR('Cash Flow Data'!K5,0)</f>
        <v>9950</v>
      </c>
      <c r="J77" s="175">
        <f>IFERROR('Cash Flow Data'!L5,0)</f>
        <v>-5505</v>
      </c>
      <c r="K77" s="175">
        <f>IFERROR('Cash Flow Data'!M5,0)</f>
        <v>185</v>
      </c>
      <c r="L77" s="175">
        <f>IFERROR('Cash Flow Data'!N5,0)</f>
        <v>-2213</v>
      </c>
    </row>
    <row r="78" spans="1:12" x14ac:dyDescent="0.3">
      <c r="B78" t="str">
        <f>'Cash Flow Data'!B6</f>
        <v>Inventory</v>
      </c>
      <c r="C78" s="175">
        <f>IFERROR('Cash Flow Data'!E6,0)</f>
        <v>-2853</v>
      </c>
      <c r="D78" s="175">
        <f>IFERROR('Cash Flow Data'!F6,0)</f>
        <v>-3692</v>
      </c>
      <c r="E78" s="175">
        <f>IFERROR('Cash Flow Data'!G6,0)</f>
        <v>-5743</v>
      </c>
      <c r="F78" s="175">
        <f>IFERROR('Cash Flow Data'!H6,0)</f>
        <v>-6621</v>
      </c>
      <c r="G78" s="175">
        <f>IFERROR('Cash Flow Data'!I6,0)</f>
        <v>-3560</v>
      </c>
      <c r="H78" s="175">
        <f>IFERROR('Cash Flow Data'!J6,0)</f>
        <v>2069</v>
      </c>
      <c r="I78" s="175">
        <f>IFERROR('Cash Flow Data'!K6,0)</f>
        <v>2326</v>
      </c>
      <c r="J78" s="175">
        <f>IFERROR('Cash Flow Data'!L6,0)</f>
        <v>3814</v>
      </c>
      <c r="K78" s="175">
        <f>IFERROR('Cash Flow Data'!M6,0)</f>
        <v>472</v>
      </c>
      <c r="L78" s="175">
        <f>IFERROR('Cash Flow Data'!N6,0)</f>
        <v>-5665</v>
      </c>
    </row>
    <row r="79" spans="1:12" x14ac:dyDescent="0.3">
      <c r="B79" t="str">
        <f>'Cash Flow Data'!B7</f>
        <v>Payables</v>
      </c>
      <c r="C79" s="175">
        <f>IFERROR('Cash Flow Data'!E7,0)</f>
        <v>4694</v>
      </c>
      <c r="D79" s="175">
        <f>IFERROR('Cash Flow Data'!F7,0)</f>
        <v>3598</v>
      </c>
      <c r="E79" s="175">
        <f>IFERROR('Cash Flow Data'!G7,0)</f>
        <v>3947</v>
      </c>
      <c r="F79" s="175">
        <f>IFERROR('Cash Flow Data'!H7,0)</f>
        <v>9301</v>
      </c>
      <c r="G79" s="175">
        <f>IFERROR('Cash Flow Data'!I7,0)</f>
        <v>7320</v>
      </c>
      <c r="H79" s="175">
        <f>IFERROR('Cash Flow Data'!J7,0)</f>
        <v>-4692</v>
      </c>
      <c r="I79" s="175">
        <f>IFERROR('Cash Flow Data'!K7,0)</f>
        <v>-8085</v>
      </c>
      <c r="J79" s="175">
        <f>IFERROR('Cash Flow Data'!L7,0)</f>
        <v>5748</v>
      </c>
      <c r="K79" s="175">
        <f>IFERROR('Cash Flow Data'!M7,0)</f>
        <v>-7012</v>
      </c>
      <c r="L79" s="175">
        <f>IFERROR('Cash Flow Data'!N7,0)</f>
        <v>6945</v>
      </c>
    </row>
    <row r="80" spans="1:12" x14ac:dyDescent="0.3">
      <c r="B80" t="str">
        <f>'Cash Flow Data'!B8</f>
        <v>Loans Advances</v>
      </c>
      <c r="C80" s="175">
        <f>IFERROR('Cash Flow Data'!E8,0)</f>
        <v>0</v>
      </c>
      <c r="D80" s="175">
        <f>IFERROR('Cash Flow Data'!F8,0)</f>
        <v>0</v>
      </c>
      <c r="E80" s="175">
        <f>IFERROR('Cash Flow Data'!G8,0)</f>
        <v>-520</v>
      </c>
      <c r="F80" s="175">
        <f>IFERROR('Cash Flow Data'!H8,0)</f>
        <v>0</v>
      </c>
      <c r="G80" s="175">
        <f>IFERROR('Cash Flow Data'!I8,0)</f>
        <v>0</v>
      </c>
      <c r="H80" s="175">
        <f>IFERROR('Cash Flow Data'!J8,0)</f>
        <v>0</v>
      </c>
      <c r="I80" s="175">
        <f>IFERROR('Cash Flow Data'!K8,0)</f>
        <v>0</v>
      </c>
      <c r="J80" s="175">
        <f>IFERROR('Cash Flow Data'!L8,0)</f>
        <v>0</v>
      </c>
      <c r="K80" s="175">
        <f>IFERROR('Cash Flow Data'!M8,0)</f>
        <v>0</v>
      </c>
      <c r="L80" s="175">
        <f>IFERROR('Cash Flow Data'!N8,0)</f>
        <v>0</v>
      </c>
    </row>
    <row r="81" spans="2:12" x14ac:dyDescent="0.3">
      <c r="B81" t="str">
        <f>'Cash Flow Data'!B9</f>
        <v>Other WC items</v>
      </c>
      <c r="C81" s="175">
        <f>IFERROR('Cash Flow Data'!E9,0)</f>
        <v>1870</v>
      </c>
      <c r="D81" s="175">
        <f>IFERROR('Cash Flow Data'!F9,0)</f>
        <v>-398</v>
      </c>
      <c r="E81" s="175">
        <f>IFERROR('Cash Flow Data'!G9,0)</f>
        <v>5852</v>
      </c>
      <c r="F81" s="175">
        <f>IFERROR('Cash Flow Data'!H9,0)</f>
        <v>4727</v>
      </c>
      <c r="G81" s="175">
        <f>IFERROR('Cash Flow Data'!I9,0)</f>
        <v>494</v>
      </c>
      <c r="H81" s="175">
        <f>IFERROR('Cash Flow Data'!J9,0)</f>
        <v>4512</v>
      </c>
      <c r="I81" s="175">
        <f>IFERROR('Cash Flow Data'!K9,0)</f>
        <v>875</v>
      </c>
      <c r="J81" s="175">
        <f>IFERROR('Cash Flow Data'!L9,0)</f>
        <v>-4150</v>
      </c>
      <c r="K81" s="175">
        <f>IFERROR('Cash Flow Data'!M9,0)</f>
        <v>-4396</v>
      </c>
      <c r="L81" s="175">
        <f>IFERROR('Cash Flow Data'!N9,0)</f>
        <v>-2194</v>
      </c>
    </row>
    <row r="82" spans="2:12" x14ac:dyDescent="0.3">
      <c r="B82" t="str">
        <f>'Cash Flow Data'!B10</f>
        <v>Working capital changes</v>
      </c>
      <c r="C82" s="175">
        <f>IFERROR('Cash Flow Data'!E10,0)</f>
        <v>4157</v>
      </c>
      <c r="D82" s="175">
        <f>IFERROR('Cash Flow Data'!F10,0)</f>
        <v>-3672</v>
      </c>
      <c r="E82" s="175">
        <f>IFERROR('Cash Flow Data'!G10,0)</f>
        <v>1313</v>
      </c>
      <c r="F82" s="175">
        <f>IFERROR('Cash Flow Data'!H10,0)</f>
        <v>3254</v>
      </c>
      <c r="G82" s="175">
        <f>IFERROR('Cash Flow Data'!I10,0)</f>
        <v>-6434</v>
      </c>
      <c r="H82" s="175">
        <f>IFERROR('Cash Flow Data'!J10,0)</f>
        <v>-7221</v>
      </c>
      <c r="I82" s="175">
        <f>IFERROR('Cash Flow Data'!K10,0)</f>
        <v>5065</v>
      </c>
      <c r="J82" s="175">
        <f>IFERROR('Cash Flow Data'!L10,0)</f>
        <v>-93</v>
      </c>
      <c r="K82" s="175">
        <f>IFERROR('Cash Flow Data'!M10,0)</f>
        <v>-10750</v>
      </c>
      <c r="L82" s="175">
        <f>IFERROR('Cash Flow Data'!N10,0)</f>
        <v>-3127</v>
      </c>
    </row>
    <row r="83" spans="2:12" x14ac:dyDescent="0.3">
      <c r="B83" t="str">
        <f>'Cash Flow Data'!B11</f>
        <v>Direct taxes</v>
      </c>
      <c r="C83" s="174">
        <f>IFERROR('Cash Flow Data'!E11,0)</f>
        <v>-4308</v>
      </c>
      <c r="D83" s="174">
        <f>IFERROR('Cash Flow Data'!F11,0)</f>
        <v>-4194</v>
      </c>
      <c r="E83" s="174">
        <f>IFERROR('Cash Flow Data'!G11,0)</f>
        <v>-2040</v>
      </c>
      <c r="F83" s="174">
        <f>IFERROR('Cash Flow Data'!H11,0)</f>
        <v>-1895</v>
      </c>
      <c r="G83" s="174">
        <f>IFERROR('Cash Flow Data'!I11,0)</f>
        <v>-3021</v>
      </c>
      <c r="H83" s="174">
        <f>IFERROR('Cash Flow Data'!J11,0)</f>
        <v>-2659</v>
      </c>
      <c r="I83" s="174">
        <f>IFERROR('Cash Flow Data'!K11,0)</f>
        <v>-1785</v>
      </c>
      <c r="J83" s="174">
        <f>IFERROR('Cash Flow Data'!L11,0)</f>
        <v>-2105</v>
      </c>
      <c r="K83" s="174">
        <f>IFERROR('Cash Flow Data'!M11,0)</f>
        <v>-1910</v>
      </c>
      <c r="L83" s="174">
        <f>IFERROR('Cash Flow Data'!N11,0)</f>
        <v>-3179</v>
      </c>
    </row>
    <row r="84" spans="2:12" ht="15" thickBot="1" x14ac:dyDescent="0.35">
      <c r="B84" s="41" t="s">
        <v>156</v>
      </c>
      <c r="C84" s="41">
        <f>IFERROR(IF(C82&gt;0,SUM(C76:C83)-C82,SUM(C76:C83)+(C82*-1)),0)</f>
        <v>36151</v>
      </c>
      <c r="D84" s="41">
        <f t="shared" ref="D84:L84" si="23">IFERROR(IF(D82&gt;0,SUM(D76:D83)-D82,SUM(D76:D83)+(D82*-1)),0)</f>
        <v>35532</v>
      </c>
      <c r="E84" s="41">
        <f t="shared" si="23"/>
        <v>37899</v>
      </c>
      <c r="F84" s="41">
        <f t="shared" si="23"/>
        <v>30200</v>
      </c>
      <c r="G84" s="41">
        <f t="shared" si="23"/>
        <v>23857</v>
      </c>
      <c r="H84" s="41">
        <f t="shared" si="23"/>
        <v>18892</v>
      </c>
      <c r="I84" s="41">
        <f t="shared" si="23"/>
        <v>26633</v>
      </c>
      <c r="J84" s="41">
        <f t="shared" si="23"/>
        <v>29000</v>
      </c>
      <c r="K84" s="41">
        <f t="shared" si="23"/>
        <v>14282</v>
      </c>
      <c r="L84" s="41">
        <f t="shared" si="23"/>
        <v>35388</v>
      </c>
    </row>
    <row r="85" spans="2:12" ht="3.6" customHeight="1" x14ac:dyDescent="0.3"/>
    <row r="86" spans="2:12" x14ac:dyDescent="0.3">
      <c r="B86" s="37" t="s">
        <v>157</v>
      </c>
    </row>
    <row r="87" spans="2:12" x14ac:dyDescent="0.3">
      <c r="B87" t="str">
        <f>'Cash Flow Data'!B13</f>
        <v>Fixed assets purchased</v>
      </c>
      <c r="C87" s="175">
        <f>IFERROR('Cash Flow Data'!E13,0)</f>
        <v>-26975</v>
      </c>
      <c r="D87" s="175">
        <f>IFERROR('Cash Flow Data'!F13,0)</f>
        <v>-31962</v>
      </c>
      <c r="E87" s="175">
        <f>IFERROR('Cash Flow Data'!G13,0)</f>
        <v>-31503</v>
      </c>
      <c r="F87" s="175">
        <f>IFERROR('Cash Flow Data'!H13,0)</f>
        <v>-16072</v>
      </c>
      <c r="G87" s="175">
        <f>IFERROR('Cash Flow Data'!I13,0)</f>
        <v>-35079</v>
      </c>
      <c r="H87" s="175">
        <f>IFERROR('Cash Flow Data'!J13,0)</f>
        <v>-35304</v>
      </c>
      <c r="I87" s="175">
        <f>IFERROR('Cash Flow Data'!K13,0)</f>
        <v>-29702</v>
      </c>
      <c r="J87" s="175">
        <f>IFERROR('Cash Flow Data'!L13,0)</f>
        <v>-20205</v>
      </c>
      <c r="K87" s="175">
        <f>IFERROR('Cash Flow Data'!M13,0)</f>
        <v>-15168</v>
      </c>
      <c r="L87" s="175">
        <f>IFERROR('Cash Flow Data'!N13,0)</f>
        <v>-19230</v>
      </c>
    </row>
    <row r="88" spans="2:12" x14ac:dyDescent="0.3">
      <c r="B88" t="str">
        <f>'Cash Flow Data'!B14</f>
        <v>Fixed assets sold</v>
      </c>
      <c r="C88" s="175">
        <f>IFERROR('Cash Flow Data'!E14,0)</f>
        <v>50</v>
      </c>
      <c r="D88" s="175">
        <f>IFERROR('Cash Flow Data'!F14,0)</f>
        <v>74</v>
      </c>
      <c r="E88" s="175">
        <f>IFERROR('Cash Flow Data'!G14,0)</f>
        <v>59</v>
      </c>
      <c r="F88" s="175">
        <f>IFERROR('Cash Flow Data'!H14,0)</f>
        <v>53</v>
      </c>
      <c r="G88" s="175">
        <f>IFERROR('Cash Flow Data'!I14,0)</f>
        <v>30</v>
      </c>
      <c r="H88" s="175">
        <f>IFERROR('Cash Flow Data'!J14,0)</f>
        <v>67</v>
      </c>
      <c r="I88" s="175">
        <f>IFERROR('Cash Flow Data'!K14,0)</f>
        <v>171</v>
      </c>
      <c r="J88" s="175">
        <f>IFERROR('Cash Flow Data'!L14,0)</f>
        <v>351</v>
      </c>
      <c r="K88" s="175">
        <f>IFERROR('Cash Flow Data'!M14,0)</f>
        <v>230</v>
      </c>
      <c r="L88" s="175">
        <f>IFERROR('Cash Flow Data'!N14,0)</f>
        <v>285</v>
      </c>
    </row>
    <row r="89" spans="2:12" x14ac:dyDescent="0.3">
      <c r="B89" t="str">
        <f>'Cash Flow Data'!B15</f>
        <v>Investments purchased</v>
      </c>
      <c r="C89" s="175">
        <f>IFERROR('Cash Flow Data'!E15,0)</f>
        <v>-429</v>
      </c>
      <c r="D89" s="175">
        <f>IFERROR('Cash Flow Data'!F15,0)</f>
        <v>-5461</v>
      </c>
      <c r="E89" s="175">
        <f>IFERROR('Cash Flow Data'!G15,0)</f>
        <v>-4728</v>
      </c>
      <c r="F89" s="175">
        <f>IFERROR('Cash Flow Data'!H15,0)</f>
        <v>-6</v>
      </c>
      <c r="G89" s="175">
        <f>IFERROR('Cash Flow Data'!I15,0)</f>
        <v>-329</v>
      </c>
      <c r="H89" s="175">
        <f>IFERROR('Cash Flow Data'!J15,0)</f>
        <v>-130</v>
      </c>
      <c r="I89" s="175">
        <f>IFERROR('Cash Flow Data'!K15,0)</f>
        <v>-1439</v>
      </c>
      <c r="J89" s="175">
        <f>IFERROR('Cash Flow Data'!L15,0)</f>
        <v>-7530</v>
      </c>
      <c r="K89" s="175">
        <f>IFERROR('Cash Flow Data'!M15,0)</f>
        <v>-3008</v>
      </c>
      <c r="L89" s="175">
        <f>IFERROR('Cash Flow Data'!N15,0)</f>
        <v>-50</v>
      </c>
    </row>
    <row r="90" spans="2:12" x14ac:dyDescent="0.3">
      <c r="B90" t="str">
        <f>'Cash Flow Data'!B16</f>
        <v>Investments sold</v>
      </c>
      <c r="C90" s="175">
        <f>IFERROR('Cash Flow Data'!E16,0)</f>
        <v>4</v>
      </c>
      <c r="D90" s="175">
        <f>IFERROR('Cash Flow Data'!F16,0)</f>
        <v>42</v>
      </c>
      <c r="E90" s="175">
        <f>IFERROR('Cash Flow Data'!G16,0)</f>
        <v>89</v>
      </c>
      <c r="F90" s="175">
        <f>IFERROR('Cash Flow Data'!H16,0)</f>
        <v>1965</v>
      </c>
      <c r="G90" s="175">
        <f>IFERROR('Cash Flow Data'!I16,0)</f>
        <v>2381</v>
      </c>
      <c r="H90" s="175">
        <f>IFERROR('Cash Flow Data'!J16,0)</f>
        <v>5644</v>
      </c>
      <c r="I90" s="175">
        <f>IFERROR('Cash Flow Data'!K16,0)</f>
        <v>21</v>
      </c>
      <c r="J90" s="175">
        <f>IFERROR('Cash Flow Data'!L16,0)</f>
        <v>226</v>
      </c>
      <c r="K90" s="175">
        <f>IFERROR('Cash Flow Data'!M16,0)</f>
        <v>104</v>
      </c>
      <c r="L90" s="175">
        <f>IFERROR('Cash Flow Data'!N16,0)</f>
        <v>6895</v>
      </c>
    </row>
    <row r="91" spans="2:12" x14ac:dyDescent="0.3">
      <c r="B91" t="str">
        <f>'Cash Flow Data'!B17</f>
        <v>Interest received</v>
      </c>
      <c r="C91" s="175">
        <f>IFERROR('Cash Flow Data'!E17,0)</f>
        <v>653</v>
      </c>
      <c r="D91" s="175">
        <f>IFERROR('Cash Flow Data'!F17,0)</f>
        <v>698</v>
      </c>
      <c r="E91" s="175">
        <f>IFERROR('Cash Flow Data'!G17,0)</f>
        <v>731</v>
      </c>
      <c r="F91" s="175">
        <f>IFERROR('Cash Flow Data'!H17,0)</f>
        <v>638</v>
      </c>
      <c r="G91" s="175">
        <f>IFERROR('Cash Flow Data'!I17,0)</f>
        <v>690</v>
      </c>
      <c r="H91" s="175">
        <f>IFERROR('Cash Flow Data'!J17,0)</f>
        <v>761</v>
      </c>
      <c r="I91" s="175">
        <f>IFERROR('Cash Flow Data'!K17,0)</f>
        <v>1104</v>
      </c>
      <c r="J91" s="175">
        <f>IFERROR('Cash Flow Data'!L17,0)</f>
        <v>428</v>
      </c>
      <c r="K91" s="175">
        <f>IFERROR('Cash Flow Data'!M17,0)</f>
        <v>653</v>
      </c>
      <c r="L91" s="175">
        <f>IFERROR('Cash Flow Data'!N17,0)</f>
        <v>973</v>
      </c>
    </row>
    <row r="92" spans="2:12" x14ac:dyDescent="0.3">
      <c r="B92" t="str">
        <f>'Cash Flow Data'!B18</f>
        <v>Dividends received</v>
      </c>
      <c r="C92" s="175">
        <f>IFERROR('Cash Flow Data'!E18,0)</f>
        <v>40</v>
      </c>
      <c r="D92" s="175">
        <f>IFERROR('Cash Flow Data'!F18,0)</f>
        <v>80</v>
      </c>
      <c r="E92" s="175">
        <f>IFERROR('Cash Flow Data'!G18,0)</f>
        <v>58</v>
      </c>
      <c r="F92" s="175">
        <f>IFERROR('Cash Flow Data'!H18,0)</f>
        <v>620</v>
      </c>
      <c r="G92" s="175">
        <f>IFERROR('Cash Flow Data'!I18,0)</f>
        <v>1797</v>
      </c>
      <c r="H92" s="175">
        <f>IFERROR('Cash Flow Data'!J18,0)</f>
        <v>232</v>
      </c>
      <c r="I92" s="175">
        <f>IFERROR('Cash Flow Data'!K18,0)</f>
        <v>21</v>
      </c>
      <c r="J92" s="175">
        <f>IFERROR('Cash Flow Data'!L18,0)</f>
        <v>18</v>
      </c>
      <c r="K92" s="175">
        <f>IFERROR('Cash Flow Data'!M18,0)</f>
        <v>32</v>
      </c>
      <c r="L92" s="175">
        <f>IFERROR('Cash Flow Data'!N18,0)</f>
        <v>46</v>
      </c>
    </row>
    <row r="93" spans="2:12" x14ac:dyDescent="0.3">
      <c r="B93" t="str">
        <f>'Cash Flow Data'!B19</f>
        <v>Invest in subsidiaries</v>
      </c>
      <c r="C93" s="175">
        <f>IFERROR('Cash Flow Data'!E19,0)</f>
        <v>0</v>
      </c>
      <c r="D93" s="175">
        <f>IFERROR('Cash Flow Data'!F19,0)</f>
        <v>0</v>
      </c>
      <c r="E93" s="175">
        <f>IFERROR('Cash Flow Data'!G19,0)</f>
        <v>0</v>
      </c>
      <c r="F93" s="175">
        <f>IFERROR('Cash Flow Data'!H19,0)</f>
        <v>0</v>
      </c>
      <c r="G93" s="175">
        <f>IFERROR('Cash Flow Data'!I19,0)</f>
        <v>0</v>
      </c>
      <c r="H93" s="175">
        <f>IFERROR('Cash Flow Data'!J19,0)</f>
        <v>0</v>
      </c>
      <c r="I93" s="175">
        <f>IFERROR('Cash Flow Data'!K19,0)</f>
        <v>0</v>
      </c>
      <c r="J93" s="175">
        <f>IFERROR('Cash Flow Data'!L19,0)</f>
        <v>0</v>
      </c>
      <c r="K93" s="175">
        <f>IFERROR('Cash Flow Data'!M19,0)</f>
        <v>0</v>
      </c>
      <c r="L93" s="175">
        <f>IFERROR('Cash Flow Data'!N19,0)</f>
        <v>0</v>
      </c>
    </row>
    <row r="94" spans="2:12" x14ac:dyDescent="0.3">
      <c r="B94" t="str">
        <f>'Cash Flow Data'!B20</f>
        <v>Investment in group cos</v>
      </c>
      <c r="C94" s="175">
        <f>IFERROR('Cash Flow Data'!E20,0)</f>
        <v>0</v>
      </c>
      <c r="D94" s="175">
        <f>IFERROR('Cash Flow Data'!F20,0)</f>
        <v>-160</v>
      </c>
      <c r="E94" s="175">
        <f>IFERROR('Cash Flow Data'!G20,0)</f>
        <v>0</v>
      </c>
      <c r="F94" s="175">
        <f>IFERROR('Cash Flow Data'!H20,0)</f>
        <v>-107</v>
      </c>
      <c r="G94" s="175">
        <f>IFERROR('Cash Flow Data'!I20,0)</f>
        <v>-4</v>
      </c>
      <c r="H94" s="175">
        <f>IFERROR('Cash Flow Data'!J20,0)</f>
        <v>-9</v>
      </c>
      <c r="I94" s="175">
        <f>IFERROR('Cash Flow Data'!K20,0)</f>
        <v>-606</v>
      </c>
      <c r="J94" s="175">
        <f>IFERROR('Cash Flow Data'!L20,0)</f>
        <v>-10</v>
      </c>
      <c r="K94" s="175">
        <f>IFERROR('Cash Flow Data'!M20,0)</f>
        <v>0</v>
      </c>
      <c r="L94" s="175">
        <f>IFERROR('Cash Flow Data'!N20,0)</f>
        <v>0</v>
      </c>
    </row>
    <row r="95" spans="2:12" x14ac:dyDescent="0.3">
      <c r="B95" t="str">
        <f>'Cash Flow Data'!B21</f>
        <v>Redemp n Canc of Shares</v>
      </c>
      <c r="C95" s="175">
        <f>IFERROR('Cash Flow Data'!E21,0)</f>
        <v>0</v>
      </c>
      <c r="D95" s="175">
        <f>IFERROR('Cash Flow Data'!F21,0)</f>
        <v>0</v>
      </c>
      <c r="E95" s="175">
        <f>IFERROR('Cash Flow Data'!G21,0)</f>
        <v>0</v>
      </c>
      <c r="F95" s="175">
        <f>IFERROR('Cash Flow Data'!H21,0)</f>
        <v>0</v>
      </c>
      <c r="G95" s="175">
        <f>IFERROR('Cash Flow Data'!I21,0)</f>
        <v>14</v>
      </c>
      <c r="H95" s="175">
        <f>IFERROR('Cash Flow Data'!J21,0)</f>
        <v>533</v>
      </c>
      <c r="I95" s="175">
        <f>IFERROR('Cash Flow Data'!K21,0)</f>
        <v>0</v>
      </c>
      <c r="J95" s="175">
        <f>IFERROR('Cash Flow Data'!L21,0)</f>
        <v>0</v>
      </c>
      <c r="K95" s="175">
        <f>IFERROR('Cash Flow Data'!M21,0)</f>
        <v>0</v>
      </c>
      <c r="L95" s="175">
        <f>IFERROR('Cash Flow Data'!N21,0)</f>
        <v>19</v>
      </c>
    </row>
    <row r="96" spans="2:12" x14ac:dyDescent="0.3">
      <c r="B96" t="str">
        <f>'Cash Flow Data'!B22</f>
        <v>Acquisition of companies</v>
      </c>
      <c r="C96" s="175">
        <f>IFERROR('Cash Flow Data'!E22,0)</f>
        <v>-185</v>
      </c>
      <c r="D96" s="175">
        <f>IFERROR('Cash Flow Data'!F22,0)</f>
        <v>0</v>
      </c>
      <c r="E96" s="175">
        <f>IFERROR('Cash Flow Data'!G22,0)</f>
        <v>-111</v>
      </c>
      <c r="F96" s="175">
        <f>IFERROR('Cash Flow Data'!H22,0)</f>
        <v>0</v>
      </c>
      <c r="G96" s="175">
        <f>IFERROR('Cash Flow Data'!I22,0)</f>
        <v>0</v>
      </c>
      <c r="H96" s="175">
        <f>IFERROR('Cash Flow Data'!J22,0)</f>
        <v>-8</v>
      </c>
      <c r="I96" s="175">
        <f>IFERROR('Cash Flow Data'!K22,0)</f>
        <v>-27</v>
      </c>
      <c r="J96" s="175">
        <f>IFERROR('Cash Flow Data'!L22,0)</f>
        <v>0</v>
      </c>
      <c r="K96" s="175">
        <f>IFERROR('Cash Flow Data'!M22,0)</f>
        <v>-98</v>
      </c>
      <c r="L96" s="175">
        <f>IFERROR('Cash Flow Data'!N22,0)</f>
        <v>0</v>
      </c>
    </row>
    <row r="97" spans="2:12" x14ac:dyDescent="0.3">
      <c r="B97" t="str">
        <f>'Cash Flow Data'!B23</f>
        <v>Inter corporate deposits</v>
      </c>
      <c r="C97" s="175">
        <f>IFERROR('Cash Flow Data'!E23,0)</f>
        <v>0</v>
      </c>
      <c r="D97" s="175">
        <f>IFERROR('Cash Flow Data'!F23,0)</f>
        <v>0</v>
      </c>
      <c r="E97" s="175">
        <f>IFERROR('Cash Flow Data'!G23,0)</f>
        <v>0</v>
      </c>
      <c r="F97" s="175">
        <f>IFERROR('Cash Flow Data'!H23,0)</f>
        <v>0</v>
      </c>
      <c r="G97" s="175">
        <f>IFERROR('Cash Flow Data'!I23,0)</f>
        <v>0</v>
      </c>
      <c r="H97" s="175">
        <f>IFERROR('Cash Flow Data'!J23,0)</f>
        <v>0</v>
      </c>
      <c r="I97" s="175">
        <f>IFERROR('Cash Flow Data'!K23,0)</f>
        <v>0</v>
      </c>
      <c r="J97" s="175">
        <f>IFERROR('Cash Flow Data'!L23,0)</f>
        <v>0</v>
      </c>
      <c r="K97" s="175">
        <f>IFERROR('Cash Flow Data'!M23,0)</f>
        <v>0</v>
      </c>
      <c r="L97" s="175">
        <f>IFERROR('Cash Flow Data'!N23,0)</f>
        <v>0</v>
      </c>
    </row>
    <row r="98" spans="2:12" x14ac:dyDescent="0.3">
      <c r="B98" t="str">
        <f>'Cash Flow Data'!B24</f>
        <v>Other investing items</v>
      </c>
      <c r="C98" s="174">
        <f>IFERROR('Cash Flow Data'!E24,0)</f>
        <v>-1149</v>
      </c>
      <c r="D98" s="174">
        <f>IFERROR('Cash Flow Data'!F24,0)</f>
        <v>456</v>
      </c>
      <c r="E98" s="174">
        <f>IFERROR('Cash Flow Data'!G24,0)</f>
        <v>-1289</v>
      </c>
      <c r="F98" s="174">
        <f>IFERROR('Cash Flow Data'!H24,0)</f>
        <v>-26663</v>
      </c>
      <c r="G98" s="174">
        <f>IFERROR('Cash Flow Data'!I24,0)</f>
        <v>5360</v>
      </c>
      <c r="H98" s="174">
        <f>IFERROR('Cash Flow Data'!J24,0)</f>
        <v>7335</v>
      </c>
      <c r="I98" s="174">
        <f>IFERROR('Cash Flow Data'!K24,0)</f>
        <v>-2659</v>
      </c>
      <c r="J98" s="174">
        <f>IFERROR('Cash Flow Data'!L24,0)</f>
        <v>1051</v>
      </c>
      <c r="K98" s="174">
        <f>IFERROR('Cash Flow Data'!M24,0)</f>
        <v>12813</v>
      </c>
      <c r="L98" s="174">
        <f>IFERROR('Cash Flow Data'!N24,0)</f>
        <v>-4357</v>
      </c>
    </row>
    <row r="99" spans="2:12" ht="15" thickBot="1" x14ac:dyDescent="0.35">
      <c r="B99" s="41" t="s">
        <v>158</v>
      </c>
      <c r="C99" s="41">
        <f>IFERROR(SUM(C87:C98),0)</f>
        <v>-27991</v>
      </c>
      <c r="D99" s="41">
        <f t="shared" ref="D99:L99" si="24">IFERROR(SUM(D87:D98),0)</f>
        <v>-36233</v>
      </c>
      <c r="E99" s="41">
        <f t="shared" si="24"/>
        <v>-36694</v>
      </c>
      <c r="F99" s="41">
        <f t="shared" si="24"/>
        <v>-39572</v>
      </c>
      <c r="G99" s="41">
        <f t="shared" si="24"/>
        <v>-25140</v>
      </c>
      <c r="H99" s="41">
        <f t="shared" si="24"/>
        <v>-20879</v>
      </c>
      <c r="I99" s="41">
        <f t="shared" si="24"/>
        <v>-33116</v>
      </c>
      <c r="J99" s="41">
        <f t="shared" si="24"/>
        <v>-25671</v>
      </c>
      <c r="K99" s="41">
        <f t="shared" si="24"/>
        <v>-4442</v>
      </c>
      <c r="L99" s="41">
        <f t="shared" si="24"/>
        <v>-15419</v>
      </c>
    </row>
    <row r="100" spans="2:12" ht="3.6" customHeight="1" x14ac:dyDescent="0.3"/>
    <row r="101" spans="2:12" x14ac:dyDescent="0.3">
      <c r="B101" s="37" t="s">
        <v>159</v>
      </c>
    </row>
    <row r="102" spans="2:12" x14ac:dyDescent="0.3">
      <c r="B102" t="str">
        <f>'Cash Flow Data'!B26</f>
        <v>Proceeds from shares</v>
      </c>
      <c r="C102" s="175">
        <f>IFERROR('Cash Flow Data'!E26,0)</f>
        <v>0</v>
      </c>
      <c r="D102" s="175">
        <f>IFERROR('Cash Flow Data'!F26,0)</f>
        <v>0</v>
      </c>
      <c r="E102" s="175">
        <f>IFERROR('Cash Flow Data'!G26,0)</f>
        <v>7433</v>
      </c>
      <c r="F102" s="175">
        <f>IFERROR('Cash Flow Data'!H26,0)</f>
        <v>5</v>
      </c>
      <c r="G102" s="175">
        <f>IFERROR('Cash Flow Data'!I26,0)</f>
        <v>0</v>
      </c>
      <c r="H102" s="175">
        <f>IFERROR('Cash Flow Data'!J26,0)</f>
        <v>0</v>
      </c>
      <c r="I102" s="175">
        <f>IFERROR('Cash Flow Data'!K26,0)</f>
        <v>3889</v>
      </c>
      <c r="J102" s="175">
        <f>IFERROR('Cash Flow Data'!L26,0)</f>
        <v>2603</v>
      </c>
      <c r="K102" s="175">
        <f>IFERROR('Cash Flow Data'!M26,0)</f>
        <v>19</v>
      </c>
      <c r="L102" s="175">
        <f>IFERROR('Cash Flow Data'!N26,0)</f>
        <v>20</v>
      </c>
    </row>
    <row r="103" spans="2:12" x14ac:dyDescent="0.3">
      <c r="B103" t="str">
        <f>'Cash Flow Data'!B27</f>
        <v>Redemption of debentures</v>
      </c>
      <c r="C103" s="175">
        <f>IFERROR('Cash Flow Data'!E27,0)</f>
        <v>-658</v>
      </c>
      <c r="D103" s="175">
        <f>IFERROR('Cash Flow Data'!F27,0)</f>
        <v>-744</v>
      </c>
      <c r="E103" s="175">
        <f>IFERROR('Cash Flow Data'!G27,0)</f>
        <v>0</v>
      </c>
      <c r="F103" s="175">
        <f>IFERROR('Cash Flow Data'!H27,0)</f>
        <v>0</v>
      </c>
      <c r="G103" s="175">
        <f>IFERROR('Cash Flow Data'!I27,0)</f>
        <v>0</v>
      </c>
      <c r="H103" s="175">
        <f>IFERROR('Cash Flow Data'!J27,0)</f>
        <v>0</v>
      </c>
      <c r="I103" s="175">
        <f>IFERROR('Cash Flow Data'!K27,0)</f>
        <v>0</v>
      </c>
      <c r="J103" s="175">
        <f>IFERROR('Cash Flow Data'!L27,0)</f>
        <v>0</v>
      </c>
      <c r="K103" s="175">
        <f>IFERROR('Cash Flow Data'!M27,0)</f>
        <v>0</v>
      </c>
      <c r="L103" s="175">
        <f>IFERROR('Cash Flow Data'!N27,0)</f>
        <v>0</v>
      </c>
    </row>
    <row r="104" spans="2:12" x14ac:dyDescent="0.3">
      <c r="B104" t="str">
        <f>'Cash Flow Data'!B28</f>
        <v>Proceeds from borrowings</v>
      </c>
      <c r="C104" s="175">
        <f>IFERROR('Cash Flow Data'!E28,0)</f>
        <v>33258</v>
      </c>
      <c r="D104" s="175">
        <f>IFERROR('Cash Flow Data'!F28,0)</f>
        <v>36363</v>
      </c>
      <c r="E104" s="175">
        <f>IFERROR('Cash Flow Data'!G28,0)</f>
        <v>19519</v>
      </c>
      <c r="F104" s="175">
        <f>IFERROR('Cash Flow Data'!H28,0)</f>
        <v>33390</v>
      </c>
      <c r="G104" s="175">
        <f>IFERROR('Cash Flow Data'!I28,0)</f>
        <v>37482</v>
      </c>
      <c r="H104" s="175">
        <f>IFERROR('Cash Flow Data'!J28,0)</f>
        <v>51128</v>
      </c>
      <c r="I104" s="175">
        <f>IFERROR('Cash Flow Data'!K28,0)</f>
        <v>38297</v>
      </c>
      <c r="J104" s="175">
        <f>IFERROR('Cash Flow Data'!L28,0)</f>
        <v>46641</v>
      </c>
      <c r="K104" s="175">
        <f>IFERROR('Cash Flow Data'!M28,0)</f>
        <v>46578</v>
      </c>
      <c r="L104" s="175">
        <f>IFERROR('Cash Flow Data'!N28,0)</f>
        <v>43934</v>
      </c>
    </row>
    <row r="105" spans="2:12" x14ac:dyDescent="0.3">
      <c r="B105" t="str">
        <f>'Cash Flow Data'!B29</f>
        <v>Repayment of borrowings</v>
      </c>
      <c r="C105" s="175">
        <f>IFERROR('Cash Flow Data'!E29,0)</f>
        <v>-29141</v>
      </c>
      <c r="D105" s="175">
        <f>IFERROR('Cash Flow Data'!F29,0)</f>
        <v>-23332</v>
      </c>
      <c r="E105" s="175">
        <f>IFERROR('Cash Flow Data'!G29,0)</f>
        <v>-24924</v>
      </c>
      <c r="F105" s="175">
        <f>IFERROR('Cash Flow Data'!H29,0)</f>
        <v>-21732</v>
      </c>
      <c r="G105" s="175">
        <f>IFERROR('Cash Flow Data'!I29,0)</f>
        <v>-29964</v>
      </c>
      <c r="H105" s="175">
        <f>IFERROR('Cash Flow Data'!J29,0)</f>
        <v>-35198</v>
      </c>
      <c r="I105" s="175">
        <f>IFERROR('Cash Flow Data'!K29,0)</f>
        <v>-29847</v>
      </c>
      <c r="J105" s="175">
        <f>IFERROR('Cash Flow Data'!L29,0)</f>
        <v>-29709</v>
      </c>
      <c r="K105" s="175">
        <f>IFERROR('Cash Flow Data'!M29,0)</f>
        <v>-42816</v>
      </c>
      <c r="L105" s="175">
        <f>IFERROR('Cash Flow Data'!N29,0)</f>
        <v>-62557</v>
      </c>
    </row>
    <row r="106" spans="2:12" x14ac:dyDescent="0.3">
      <c r="B106" t="str">
        <f>'Cash Flow Data'!B30</f>
        <v>Interest paid fin</v>
      </c>
      <c r="C106" s="175">
        <f>IFERROR('Cash Flow Data'!E30,0)</f>
        <v>-6171</v>
      </c>
      <c r="D106" s="175">
        <f>IFERROR('Cash Flow Data'!F30,0)</f>
        <v>-6307</v>
      </c>
      <c r="E106" s="175">
        <f>IFERROR('Cash Flow Data'!G30,0)</f>
        <v>-5716</v>
      </c>
      <c r="F106" s="175">
        <f>IFERROR('Cash Flow Data'!H30,0)</f>
        <v>-5336</v>
      </c>
      <c r="G106" s="175">
        <f>IFERROR('Cash Flow Data'!I30,0)</f>
        <v>-5411</v>
      </c>
      <c r="H106" s="175">
        <f>IFERROR('Cash Flow Data'!J30,0)</f>
        <v>-7005</v>
      </c>
      <c r="I106" s="175">
        <f>IFERROR('Cash Flow Data'!K30,0)</f>
        <v>-7518</v>
      </c>
      <c r="J106" s="175">
        <f>IFERROR('Cash Flow Data'!L30,0)</f>
        <v>-8123</v>
      </c>
      <c r="K106" s="175">
        <f>IFERROR('Cash Flow Data'!M30,0)</f>
        <v>-9251</v>
      </c>
      <c r="L106" s="175">
        <f>IFERROR('Cash Flow Data'!N30,0)</f>
        <v>-9336</v>
      </c>
    </row>
    <row r="107" spans="2:12" x14ac:dyDescent="0.3">
      <c r="B107" t="str">
        <f>'Cash Flow Data'!B31</f>
        <v>Dividends paid</v>
      </c>
      <c r="C107" s="175">
        <f>IFERROR('Cash Flow Data'!E31,0)</f>
        <v>-722</v>
      </c>
      <c r="D107" s="175">
        <f>IFERROR('Cash Flow Data'!F31,0)</f>
        <v>-720</v>
      </c>
      <c r="E107" s="175">
        <f>IFERROR('Cash Flow Data'!G31,0)</f>
        <v>-108</v>
      </c>
      <c r="F107" s="175">
        <f>IFERROR('Cash Flow Data'!H31,0)</f>
        <v>-121</v>
      </c>
      <c r="G107" s="175">
        <f>IFERROR('Cash Flow Data'!I31,0)</f>
        <v>-96</v>
      </c>
      <c r="H107" s="175">
        <f>IFERROR('Cash Flow Data'!J31,0)</f>
        <v>-95</v>
      </c>
      <c r="I107" s="175">
        <f>IFERROR('Cash Flow Data'!K31,0)</f>
        <v>-57</v>
      </c>
      <c r="J107" s="175">
        <f>IFERROR('Cash Flow Data'!L31,0)</f>
        <v>-30</v>
      </c>
      <c r="K107" s="175">
        <f>IFERROR('Cash Flow Data'!M31,0)</f>
        <v>-100</v>
      </c>
      <c r="L107" s="175">
        <f>IFERROR('Cash Flow Data'!N31,0)</f>
        <v>-141</v>
      </c>
    </row>
    <row r="108" spans="2:12" x14ac:dyDescent="0.3">
      <c r="B108" t="str">
        <f>'Cash Flow Data'!B32</f>
        <v>Financial liabilities</v>
      </c>
      <c r="C108" s="175">
        <f>IFERROR('Cash Flow Data'!E32,0)</f>
        <v>0</v>
      </c>
      <c r="D108" s="175">
        <f>IFERROR('Cash Flow Data'!F32,0)</f>
        <v>0</v>
      </c>
      <c r="E108" s="175">
        <f>IFERROR('Cash Flow Data'!G32,0)</f>
        <v>0</v>
      </c>
      <c r="F108" s="175">
        <f>IFERROR('Cash Flow Data'!H32,0)</f>
        <v>0</v>
      </c>
      <c r="G108" s="175">
        <f>IFERROR('Cash Flow Data'!I32,0)</f>
        <v>0</v>
      </c>
      <c r="H108" s="175">
        <f>IFERROR('Cash Flow Data'!J32,0)</f>
        <v>0</v>
      </c>
      <c r="I108" s="175">
        <f>IFERROR('Cash Flow Data'!K32,0)</f>
        <v>-1346</v>
      </c>
      <c r="J108" s="175">
        <f>IFERROR('Cash Flow Data'!L32,0)</f>
        <v>-1477</v>
      </c>
      <c r="K108" s="175">
        <f>IFERROR('Cash Flow Data'!M32,0)</f>
        <v>-1559</v>
      </c>
      <c r="L108" s="175">
        <f>IFERROR('Cash Flow Data'!N32,0)</f>
        <v>-1517</v>
      </c>
    </row>
    <row r="109" spans="2:12" x14ac:dyDescent="0.3">
      <c r="B109" t="str">
        <f>'Cash Flow Data'!B33</f>
        <v>Other financing items</v>
      </c>
      <c r="C109" s="174">
        <f>IFERROR('Cash Flow Data'!E33,0)</f>
        <v>-450</v>
      </c>
      <c r="D109" s="174">
        <f>IFERROR('Cash Flow Data'!F33,0)</f>
        <v>-57</v>
      </c>
      <c r="E109" s="174">
        <f>IFERROR('Cash Flow Data'!G33,0)</f>
        <v>0</v>
      </c>
      <c r="F109" s="174">
        <f>IFERROR('Cash Flow Data'!H33,0)</f>
        <v>0</v>
      </c>
      <c r="G109" s="174">
        <f>IFERROR('Cash Flow Data'!I33,0)</f>
        <v>0</v>
      </c>
      <c r="H109" s="174">
        <f>IFERROR('Cash Flow Data'!J33,0)</f>
        <v>0</v>
      </c>
      <c r="I109" s="174">
        <f>IFERROR('Cash Flow Data'!K33,0)</f>
        <v>-29</v>
      </c>
      <c r="J109" s="174">
        <f>IFERROR('Cash Flow Data'!L33,0)</f>
        <v>0</v>
      </c>
      <c r="K109" s="174">
        <f>IFERROR('Cash Flow Data'!M33,0)</f>
        <v>3750</v>
      </c>
      <c r="L109" s="174">
        <f>IFERROR('Cash Flow Data'!N33,0)</f>
        <v>3355</v>
      </c>
    </row>
    <row r="110" spans="2:12" ht="15" thickBot="1" x14ac:dyDescent="0.35">
      <c r="B110" s="41" t="s">
        <v>160</v>
      </c>
      <c r="C110" s="41">
        <f>IFERROR(SUM(C102:C109),0)</f>
        <v>-3884</v>
      </c>
      <c r="D110" s="41">
        <f t="shared" ref="D110:L110" si="25">IFERROR(SUM(D102:D109),0)</f>
        <v>5203</v>
      </c>
      <c r="E110" s="41">
        <f t="shared" si="25"/>
        <v>-3796</v>
      </c>
      <c r="F110" s="41">
        <f t="shared" si="25"/>
        <v>6206</v>
      </c>
      <c r="G110" s="41">
        <f t="shared" si="25"/>
        <v>2011</v>
      </c>
      <c r="H110" s="41">
        <f t="shared" si="25"/>
        <v>8830</v>
      </c>
      <c r="I110" s="41">
        <f t="shared" si="25"/>
        <v>3389</v>
      </c>
      <c r="J110" s="41">
        <f t="shared" si="25"/>
        <v>9905</v>
      </c>
      <c r="K110" s="41">
        <f t="shared" si="25"/>
        <v>-3379</v>
      </c>
      <c r="L110" s="41">
        <f t="shared" si="25"/>
        <v>-26242</v>
      </c>
    </row>
    <row r="111" spans="2:12" x14ac:dyDescent="0.3">
      <c r="B111" s="43"/>
      <c r="C111" s="43"/>
      <c r="D111" s="43"/>
      <c r="E111" s="43"/>
      <c r="F111" s="43"/>
      <c r="G111" s="43"/>
      <c r="H111" s="43"/>
      <c r="I111" s="43"/>
      <c r="J111" s="43"/>
      <c r="K111" s="43"/>
      <c r="L111" s="43"/>
    </row>
    <row r="112" spans="2:12" ht="15" thickBot="1" x14ac:dyDescent="0.35">
      <c r="B112" s="41" t="str">
        <f>'Cash Flow Data'!B34</f>
        <v>Net Cash Flow</v>
      </c>
      <c r="C112" s="41">
        <f>IFERROR(SUM(C110,C99,C84),0)</f>
        <v>4276</v>
      </c>
      <c r="D112" s="41">
        <f t="shared" ref="D112:L112" si="26">IFERROR(SUM(D110,D99,D84),0)</f>
        <v>4502</v>
      </c>
      <c r="E112" s="41">
        <f t="shared" si="26"/>
        <v>-2591</v>
      </c>
      <c r="F112" s="41">
        <f t="shared" si="26"/>
        <v>-3166</v>
      </c>
      <c r="G112" s="41">
        <f t="shared" si="26"/>
        <v>728</v>
      </c>
      <c r="H112" s="41">
        <f t="shared" si="26"/>
        <v>6843</v>
      </c>
      <c r="I112" s="41">
        <f t="shared" si="26"/>
        <v>-3094</v>
      </c>
      <c r="J112" s="41">
        <f t="shared" si="26"/>
        <v>13234</v>
      </c>
      <c r="K112" s="41">
        <f t="shared" si="26"/>
        <v>6461</v>
      </c>
      <c r="L112" s="41">
        <f t="shared" si="26"/>
        <v>-6273</v>
      </c>
    </row>
  </sheetData>
  <mergeCells count="1">
    <mergeCell ref="A7:L7"/>
  </mergeCells>
  <pageMargins left="0.7" right="0.7" top="0.75" bottom="0.75" header="0.3" footer="0.3"/>
  <pageSetup scale="65" orientation="portrait" r:id="rId1"/>
  <rowBreaks count="1" manualBreakCount="1">
    <brk id="50" max="16383" man="1"/>
  </rowBreaks>
  <ignoredErrors>
    <ignoredError sqref="C20:L20" formulaRange="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ACD2D-1930-47AA-919D-E5B3F893FC21}">
  <sheetPr>
    <tabColor theme="9" tint="-0.249977111117893"/>
  </sheetPr>
  <dimension ref="A1:L56"/>
  <sheetViews>
    <sheetView showGridLines="0" workbookViewId="0">
      <pane xSplit="1" ySplit="8" topLeftCell="B9" activePane="bottomRight" state="frozen"/>
      <selection pane="topRight" activeCell="B1" sqref="B1"/>
      <selection pane="bottomLeft" activeCell="A9" sqref="A9"/>
      <selection pane="bottomRight" activeCell="C12" sqref="C12:C13"/>
    </sheetView>
  </sheetViews>
  <sheetFormatPr defaultRowHeight="14.4" x14ac:dyDescent="0.3"/>
  <cols>
    <col min="1" max="1" width="1.88671875" customWidth="1"/>
    <col min="2" max="2" width="25" bestFit="1" customWidth="1"/>
  </cols>
  <sheetData>
    <row r="1" spans="1:12" x14ac:dyDescent="0.3">
      <c r="A1" s="158"/>
      <c r="B1" s="158"/>
      <c r="C1" s="158"/>
      <c r="D1" s="158"/>
      <c r="E1" s="158"/>
      <c r="F1" s="158"/>
      <c r="G1" s="158"/>
      <c r="H1" s="158"/>
      <c r="I1" s="158"/>
      <c r="J1" s="158"/>
      <c r="K1" s="158"/>
      <c r="L1" s="158"/>
    </row>
    <row r="2" spans="1:12" x14ac:dyDescent="0.3">
      <c r="A2" s="158"/>
      <c r="B2" s="158"/>
      <c r="C2" s="158"/>
      <c r="D2" s="158"/>
      <c r="E2" s="158"/>
      <c r="F2" s="158"/>
      <c r="G2" s="158"/>
      <c r="H2" s="158"/>
      <c r="I2" s="158"/>
      <c r="J2" s="158"/>
      <c r="K2" s="158"/>
      <c r="L2" s="158"/>
    </row>
    <row r="3" spans="1:12" x14ac:dyDescent="0.3">
      <c r="A3" s="158"/>
      <c r="B3" s="158"/>
      <c r="C3" s="158"/>
      <c r="D3" s="158"/>
      <c r="E3" s="158"/>
      <c r="F3" s="158"/>
      <c r="G3" s="158"/>
      <c r="H3" s="158"/>
      <c r="I3" s="158"/>
      <c r="J3" s="158"/>
      <c r="K3" s="158"/>
      <c r="L3" s="158"/>
    </row>
    <row r="4" spans="1:12" x14ac:dyDescent="0.3">
      <c r="A4" s="158"/>
      <c r="B4" s="158"/>
      <c r="C4" s="158"/>
      <c r="D4" s="158"/>
      <c r="E4" s="158"/>
      <c r="F4" s="158"/>
      <c r="G4" s="158"/>
      <c r="H4" s="158"/>
      <c r="I4" s="158"/>
      <c r="J4" s="158"/>
      <c r="K4" s="158"/>
      <c r="L4" s="158"/>
    </row>
    <row r="5" spans="1:12" x14ac:dyDescent="0.3">
      <c r="A5" s="158"/>
      <c r="B5" s="158"/>
      <c r="C5" s="158"/>
      <c r="D5" s="158"/>
      <c r="E5" s="158"/>
      <c r="F5" s="158"/>
      <c r="G5" s="158"/>
      <c r="H5" s="158"/>
      <c r="I5" s="158"/>
      <c r="J5" s="158"/>
      <c r="K5" s="158"/>
      <c r="L5" s="158"/>
    </row>
    <row r="7" spans="1:12" ht="15.6" x14ac:dyDescent="0.3">
      <c r="A7" s="161"/>
      <c r="B7" s="254" t="str">
        <f>"Historical Financial Statement of"&amp;" - "&amp;'Data Sheet'!$B$1</f>
        <v>Historical Financial Statement of - TATA MOTORS LTD</v>
      </c>
      <c r="C7" s="254"/>
      <c r="D7" s="254"/>
      <c r="E7" s="254"/>
      <c r="F7" s="254"/>
      <c r="G7" s="254"/>
      <c r="H7" s="254"/>
      <c r="I7" s="254"/>
      <c r="J7" s="254"/>
      <c r="K7" s="254"/>
      <c r="L7" s="254"/>
    </row>
    <row r="8" spans="1:12" x14ac:dyDescent="0.3">
      <c r="A8" s="161"/>
      <c r="B8" s="162" t="s">
        <v>100</v>
      </c>
      <c r="C8" s="163">
        <f>'Data Sheet'!B$16</f>
        <v>41729</v>
      </c>
      <c r="D8" s="163">
        <f>'Data Sheet'!C$16</f>
        <v>42094</v>
      </c>
      <c r="E8" s="163">
        <f>'Data Sheet'!D$16</f>
        <v>42460</v>
      </c>
      <c r="F8" s="163">
        <f>'Data Sheet'!E$16</f>
        <v>42825</v>
      </c>
      <c r="G8" s="163">
        <f>'Data Sheet'!F$16</f>
        <v>43190</v>
      </c>
      <c r="H8" s="163">
        <f>'Data Sheet'!G$16</f>
        <v>43555</v>
      </c>
      <c r="I8" s="163">
        <f>'Data Sheet'!H$16</f>
        <v>43921</v>
      </c>
      <c r="J8" s="163">
        <f>'Data Sheet'!I$16</f>
        <v>44286</v>
      </c>
      <c r="K8" s="163">
        <f>'Data Sheet'!J$16</f>
        <v>44651</v>
      </c>
      <c r="L8" s="163">
        <f>'Data Sheet'!K$16</f>
        <v>45016</v>
      </c>
    </row>
    <row r="10" spans="1:12" x14ac:dyDescent="0.3">
      <c r="A10" t="s">
        <v>101</v>
      </c>
      <c r="B10" s="151" t="str">
        <f>"Common Size Income Statement of"&amp;" - "&amp;'Data Sheet'!$B$1</f>
        <v>Common Size Income Statement of - TATA MOTORS LTD</v>
      </c>
      <c r="C10" s="164"/>
      <c r="D10" s="164"/>
      <c r="E10" s="164"/>
      <c r="F10" s="164"/>
      <c r="G10" s="164"/>
      <c r="H10" s="164"/>
      <c r="I10" s="164"/>
      <c r="J10" s="164"/>
      <c r="K10" s="164"/>
      <c r="L10" s="164"/>
    </row>
    <row r="11" spans="1:12" x14ac:dyDescent="0.3">
      <c r="B11" s="37" t="str">
        <f>'Historical FS'!B11</f>
        <v xml:space="preserve">Sales </v>
      </c>
      <c r="C11" s="177">
        <f>IFERROR('Historical FS'!C11/'Historical FS'!C11,0)</f>
        <v>1</v>
      </c>
      <c r="D11" s="177">
        <f>IFERROR('Historical FS'!D11/'Historical FS'!D11,0)</f>
        <v>1</v>
      </c>
      <c r="E11" s="177">
        <f>IFERROR('Historical FS'!E11/'Historical FS'!E11,0)</f>
        <v>1</v>
      </c>
      <c r="F11" s="177">
        <f>IFERROR('Historical FS'!F11/'Historical FS'!F11,0)</f>
        <v>1</v>
      </c>
      <c r="G11" s="177">
        <f>IFERROR('Historical FS'!G11/'Historical FS'!G11,0)</f>
        <v>1</v>
      </c>
      <c r="H11" s="177">
        <f>IFERROR('Historical FS'!H11/'Historical FS'!H11,0)</f>
        <v>1</v>
      </c>
      <c r="I11" s="177">
        <f>IFERROR('Historical FS'!I11/'Historical FS'!I11,0)</f>
        <v>1</v>
      </c>
      <c r="J11" s="177">
        <f>IFERROR('Historical FS'!J11/'Historical FS'!J11,0)</f>
        <v>1</v>
      </c>
      <c r="K11" s="177">
        <f>IFERROR('Historical FS'!K11/'Historical FS'!K11,0)</f>
        <v>1</v>
      </c>
      <c r="L11" s="177">
        <f>IFERROR('Historical FS'!L11/'Historical FS'!L11,0)</f>
        <v>1</v>
      </c>
    </row>
    <row r="12" spans="1:12" x14ac:dyDescent="0.3">
      <c r="B12" t="str">
        <f>'Historical FS'!B14</f>
        <v>COGS</v>
      </c>
      <c r="C12" s="176">
        <f>IFERROR('Historical FS'!C14/'Historical FS'!C11,0)</f>
        <v>0.77364698901353024</v>
      </c>
      <c r="D12" s="176">
        <f>IFERROR('Historical FS'!D14/'Historical FS'!D11,0)</f>
        <v>0.77085296500237244</v>
      </c>
      <c r="E12" s="176">
        <f>IFERROR('Historical FS'!E14/'Historical FS'!E11,0)</f>
        <v>0.75265475803309057</v>
      </c>
      <c r="F12" s="176">
        <f>IFERROR('Historical FS'!F14/'Historical FS'!F11,0)</f>
        <v>0.76180921746770036</v>
      </c>
      <c r="G12" s="176">
        <f>IFERROR('Historical FS'!G14/'Historical FS'!G11,0)</f>
        <v>0.78350009919380004</v>
      </c>
      <c r="H12" s="176">
        <f>IFERROR('Historical FS'!H14/'Historical FS'!H11,0)</f>
        <v>0.80428832503583503</v>
      </c>
      <c r="I12" s="176">
        <f>IFERROR('Historical FS'!I14/'Historical FS'!I11,0)</f>
        <v>0.80582872728508226</v>
      </c>
      <c r="J12" s="176">
        <f>IFERROR('Historical FS'!J14/'Historical FS'!J11,0)</f>
        <v>0.7819461377791167</v>
      </c>
      <c r="K12" s="176">
        <f>IFERROR('Historical FS'!K14/'Historical FS'!K11,0)</f>
        <v>0.80192891728252624</v>
      </c>
      <c r="L12" s="176">
        <f>IFERROR('Historical FS'!L14/'Historical FS'!L11,0)</f>
        <v>0.79314982005363122</v>
      </c>
    </row>
    <row r="13" spans="1:12" x14ac:dyDescent="0.3">
      <c r="B13" t="str">
        <f>'Historical FS'!B17</f>
        <v>Gross Profit</v>
      </c>
      <c r="C13" s="176">
        <f>IFERROR('Historical FS'!C17/'Historical FS'!C11,0)</f>
        <v>0.22635301098646982</v>
      </c>
      <c r="D13" s="176">
        <f>IFERROR('Historical FS'!D17/'Historical FS'!D11,0)</f>
        <v>0.22914703499762759</v>
      </c>
      <c r="E13" s="176">
        <f>IFERROR('Historical FS'!E17/'Historical FS'!E11,0)</f>
        <v>0.24734524196690946</v>
      </c>
      <c r="F13" s="176">
        <f>IFERROR('Historical FS'!F17/'Historical FS'!F11,0)</f>
        <v>0.23819078253229964</v>
      </c>
      <c r="G13" s="176">
        <f>IFERROR('Historical FS'!G17/'Historical FS'!G11,0)</f>
        <v>0.21649990080619999</v>
      </c>
      <c r="H13" s="176">
        <f>IFERROR('Historical FS'!H17/'Historical FS'!H11,0)</f>
        <v>0.19571167496416494</v>
      </c>
      <c r="I13" s="176">
        <f>IFERROR('Historical FS'!I17/'Historical FS'!I11,0)</f>
        <v>0.19417127271491774</v>
      </c>
      <c r="J13" s="176">
        <f>IFERROR('Historical FS'!J17/'Historical FS'!J11,0)</f>
        <v>0.2180538622208833</v>
      </c>
      <c r="K13" s="176">
        <f>IFERROR('Historical FS'!K17/'Historical FS'!K11,0)</f>
        <v>0.19807108271747378</v>
      </c>
      <c r="L13" s="176">
        <f>IFERROR('Historical FS'!L17/'Historical FS'!L11,0)</f>
        <v>0.20685017994636876</v>
      </c>
    </row>
    <row r="14" spans="1:12" x14ac:dyDescent="0.3">
      <c r="B14" t="str">
        <f>'Historical FS'!B20</f>
        <v xml:space="preserve">Selling and General Expenses </v>
      </c>
      <c r="C14" s="176">
        <f>IFERROR('Historical FS'!C20/'Historical FS'!C11,0)</f>
        <v>7.6660908908102038E-2</v>
      </c>
      <c r="D14" s="176">
        <f>IFERROR('Historical FS'!D20/'Historical FS'!D11,0)</f>
        <v>8.0040779911823637E-2</v>
      </c>
      <c r="E14" s="176">
        <f>IFERROR('Historical FS'!E20/'Historical FS'!E11,0)</f>
        <v>0.10672678849247161</v>
      </c>
      <c r="F14" s="176">
        <f>IFERROR('Historical FS'!F20/'Historical FS'!F11,0)</f>
        <v>0.12847809529452636</v>
      </c>
      <c r="G14" s="176">
        <f>IFERROR('Historical FS'!G20/'Historical FS'!G11,0)</f>
        <v>0.10860201636437025</v>
      </c>
      <c r="H14" s="176">
        <f>IFERROR('Historical FS'!H20/'Historical FS'!H11,0)</f>
        <v>0.11402504616835751</v>
      </c>
      <c r="I14" s="176">
        <f>IFERROR('Historical FS'!I20/'Historical FS'!I11,0)</f>
        <v>0.12527323822987554</v>
      </c>
      <c r="J14" s="176">
        <f>IFERROR('Historical FS'!J20/'Historical FS'!J11,0)</f>
        <v>8.8798023177028354E-2</v>
      </c>
      <c r="K14" s="176">
        <f>IFERROR('Historical FS'!K20/'Historical FS'!K11,0)</f>
        <v>0.10929475436519734</v>
      </c>
      <c r="L14" s="176">
        <f>IFERROR('Historical FS'!L20/'Historical FS'!L11,0)</f>
        <v>0.11488822184383672</v>
      </c>
    </row>
    <row r="15" spans="1:12" x14ac:dyDescent="0.3">
      <c r="B15" t="str">
        <f>'Historical FS'!B23</f>
        <v>EBITDA</v>
      </c>
      <c r="C15" s="176">
        <f>IFERROR('Historical FS'!C23/'Historical FS'!C11,0)</f>
        <v>0.14969210207836775</v>
      </c>
      <c r="D15" s="176">
        <f>IFERROR('Historical FS'!D23/'Historical FS'!D11,0)</f>
        <v>0.14910625508580397</v>
      </c>
      <c r="E15" s="176">
        <f>IFERROR('Historical FS'!E23/'Historical FS'!E11,0)</f>
        <v>0.14061845347443788</v>
      </c>
      <c r="F15" s="176">
        <f>IFERROR('Historical FS'!F23/'Historical FS'!F11,0)</f>
        <v>0.10971268723777329</v>
      </c>
      <c r="G15" s="176">
        <f>IFERROR('Historical FS'!G23/'Historical FS'!G11,0)</f>
        <v>0.10789788444182975</v>
      </c>
      <c r="H15" s="176">
        <f>IFERROR('Historical FS'!H23/'Historical FS'!H11,0)</f>
        <v>8.1686628795807431E-2</v>
      </c>
      <c r="I15" s="176">
        <f>IFERROR('Historical FS'!I23/'Historical FS'!I11,0)</f>
        <v>6.8898034485042198E-2</v>
      </c>
      <c r="J15" s="176">
        <f>IFERROR('Historical FS'!J23/'Historical FS'!J11,0)</f>
        <v>0.12925583904385496</v>
      </c>
      <c r="K15" s="176">
        <f>IFERROR('Historical FS'!K23/'Historical FS'!K11,0)</f>
        <v>8.877632835227646E-2</v>
      </c>
      <c r="L15" s="176">
        <f>IFERROR('Historical FS'!L23/'Historical FS'!L11,0)</f>
        <v>9.1961958102532049E-2</v>
      </c>
    </row>
    <row r="16" spans="1:12" x14ac:dyDescent="0.3">
      <c r="B16" t="str">
        <f>'Historical FS'!B26</f>
        <v xml:space="preserve">Depreciation </v>
      </c>
      <c r="C16" s="176">
        <f>IFERROR('Historical FS'!C26/'Historical FS'!C11,0)</f>
        <v>4.757971849946438E-2</v>
      </c>
      <c r="D16" s="176">
        <f>IFERROR('Historical FS'!D26/'Historical FS'!D11,0)</f>
        <v>5.0876584184966822E-2</v>
      </c>
      <c r="E16" s="176">
        <f>IFERROR('Historical FS'!E26/'Historical FS'!E11,0)</f>
        <v>6.1201425695927715E-2</v>
      </c>
      <c r="F16" s="176">
        <f>IFERROR('Historical FS'!F26/'Historical FS'!F11,0)</f>
        <v>6.63903865924938E-2</v>
      </c>
      <c r="G16" s="176">
        <f>IFERROR('Historical FS'!G26/'Historical FS'!G11,0)</f>
        <v>7.3927472182518786E-2</v>
      </c>
      <c r="H16" s="176">
        <f>IFERROR('Historical FS'!H26/'Historical FS'!H11,0)</f>
        <v>7.8130605447998658E-2</v>
      </c>
      <c r="I16" s="176">
        <f>IFERROR('Historical FS'!I26/'Historical FS'!I11,0)</f>
        <v>8.206839774331566E-2</v>
      </c>
      <c r="J16" s="176">
        <f>IFERROR('Historical FS'!J26/'Historical FS'!J11,0)</f>
        <v>9.4264230933596482E-2</v>
      </c>
      <c r="K16" s="176">
        <f>IFERROR('Historical FS'!K26/'Historical FS'!K11,0)</f>
        <v>8.9191478279219347E-2</v>
      </c>
      <c r="L16" s="176">
        <f>IFERROR('Historical FS'!L26/'Historical FS'!L11,0)</f>
        <v>7.1857611147098821E-2</v>
      </c>
    </row>
    <row r="17" spans="1:12" x14ac:dyDescent="0.3">
      <c r="B17" t="str">
        <f>'Historical FS'!B29</f>
        <v>Interest</v>
      </c>
      <c r="C17" s="176">
        <f>IFERROR('Historical FS'!C29/'Historical FS'!C11,0)</f>
        <v>2.0398425210512945E-2</v>
      </c>
      <c r="D17" s="176">
        <f>IFERROR('Historical FS'!D29/'Historical FS'!D11,0)</f>
        <v>1.8473585814932098E-2</v>
      </c>
      <c r="E17" s="176">
        <f>IFERROR('Historical FS'!E29/'Historical FS'!E11,0)</f>
        <v>1.7905727101993223E-2</v>
      </c>
      <c r="F17" s="176">
        <f>IFERROR('Historical FS'!F29/'Historical FS'!F11,0)</f>
        <v>1.5714229512714312E-2</v>
      </c>
      <c r="G17" s="176">
        <f>IFERROR('Historical FS'!G29/'Historical FS'!G11,0)</f>
        <v>1.605824830060304E-2</v>
      </c>
      <c r="H17" s="176">
        <f>IFERROR('Historical FS'!H29/'Historical FS'!H11,0)</f>
        <v>1.9072102124141878E-2</v>
      </c>
      <c r="I17" s="176">
        <f>IFERROR('Historical FS'!I29/'Historical FS'!I11,0)</f>
        <v>2.7744996829752802E-2</v>
      </c>
      <c r="J17" s="176">
        <f>IFERROR('Historical FS'!J29/'Historical FS'!J11,0)</f>
        <v>3.2415292955516477E-2</v>
      </c>
      <c r="K17" s="176">
        <f>IFERROR('Historical FS'!K29/'Historical FS'!K11,0)</f>
        <v>3.3441332168710897E-2</v>
      </c>
      <c r="L17" s="176">
        <f>IFERROR('Historical FS'!L29/'Historical FS'!L11,0)</f>
        <v>2.9556231914277829E-2</v>
      </c>
    </row>
    <row r="18" spans="1:12" x14ac:dyDescent="0.3">
      <c r="B18" t="str">
        <f>'Historical FS'!B32</f>
        <v xml:space="preserve">Profit Before Tax </v>
      </c>
      <c r="C18" s="176">
        <f>IFERROR('Historical FS'!C32/'Historical FS'!C11,0)</f>
        <v>8.1713958368390432E-2</v>
      </c>
      <c r="D18" s="176">
        <f>IFERROR('Historical FS'!D32/'Historical FS'!D11,0)</f>
        <v>7.9756085085905037E-2</v>
      </c>
      <c r="E18" s="176">
        <f>IFERROR('Historical FS'!E32/'Historical FS'!E11,0)</f>
        <v>6.1511300676516931E-2</v>
      </c>
      <c r="F18" s="176">
        <f>IFERROR('Historical FS'!F32/'Historical FS'!F11,0)</f>
        <v>2.7608071132565179E-2</v>
      </c>
      <c r="G18" s="176">
        <f>IFERROR('Historical FS'!G32/'Historical FS'!G11,0)</f>
        <v>1.7912163958707913E-2</v>
      </c>
      <c r="H18" s="176">
        <f>IFERROR('Historical FS'!H32/'Historical FS'!H11,0)</f>
        <v>-1.5516078776333117E-2</v>
      </c>
      <c r="I18" s="176">
        <f>IFERROR('Historical FS'!I32/'Historical FS'!I11,0)</f>
        <v>-4.0915360088026265E-2</v>
      </c>
      <c r="J18" s="176">
        <f>IFERROR('Historical FS'!J32/'Historical FS'!J11,0)</f>
        <v>2.5763151547420113E-3</v>
      </c>
      <c r="K18" s="176">
        <f>IFERROR('Historical FS'!K32/'Historical FS'!K11,0)</f>
        <v>-3.3856482095653805E-2</v>
      </c>
      <c r="L18" s="176">
        <f>IFERROR('Historical FS'!L32/'Historical FS'!L11,0)</f>
        <v>-9.4518849588445895E-3</v>
      </c>
    </row>
    <row r="19" spans="1:12" x14ac:dyDescent="0.3">
      <c r="B19" t="str">
        <f>'Historical FS'!B35</f>
        <v xml:space="preserve">Tax </v>
      </c>
      <c r="C19" s="176">
        <f>IFERROR('Historical FS'!C35/'Historical FS'!C11,0)</f>
        <v>2.0464352104416519E-2</v>
      </c>
      <c r="D19" s="176">
        <f>IFERROR('Historical FS'!D35/'Historical FS'!D11,0)</f>
        <v>2.9042938226922752E-2</v>
      </c>
      <c r="E19" s="176">
        <f>IFERROR('Historical FS'!E35/'Historical FS'!E11,0)</f>
        <v>1.1078918686109574E-2</v>
      </c>
      <c r="F19" s="176">
        <f>IFERROR('Historical FS'!F35/'Historical FS'!F11,0)</f>
        <v>1.2055321818169885E-2</v>
      </c>
      <c r="G19" s="176">
        <f>IFERROR('Historical FS'!G35/'Historical FS'!G11,0)</f>
        <v>1.4892549653836963E-2</v>
      </c>
      <c r="H19" s="176">
        <f>IFERROR('Historical FS'!H35/'Historical FS'!H11,0)</f>
        <v>-8.0726731015332912E-3</v>
      </c>
      <c r="I19" s="176">
        <f>IFERROR('Historical FS'!I35/'Historical FS'!I11,0)</f>
        <v>1.5139735448971392E-3</v>
      </c>
      <c r="J19" s="176">
        <f>IFERROR('Historical FS'!J35/'Historical FS'!J11,0)</f>
        <v>1.0175794327142584E-2</v>
      </c>
      <c r="K19" s="176">
        <f>IFERROR('Historical FS'!K35/'Historical FS'!K11,0)</f>
        <v>1.5195672442685429E-2</v>
      </c>
      <c r="L19" s="176">
        <f>IFERROR('Historical FS'!L35/'Historical FS'!L11,0)</f>
        <v>2.0350497621203548E-3</v>
      </c>
    </row>
    <row r="20" spans="1:12" x14ac:dyDescent="0.3">
      <c r="B20" s="37" t="str">
        <f>'Historical FS'!B38</f>
        <v xml:space="preserve">Net Profit </v>
      </c>
      <c r="C20" s="178">
        <f>IFERROR('Historical FS'!C38/'Historical FS'!C11,0)</f>
        <v>6.124960626397391E-2</v>
      </c>
      <c r="D20" s="178">
        <f>IFERROR('Historical FS'!D38/'Historical FS'!D11,0)</f>
        <v>5.0713146858982282E-2</v>
      </c>
      <c r="E20" s="178">
        <f>IFERROR('Historical FS'!E38/'Historical FS'!E11,0)</f>
        <v>5.0432381990407359E-2</v>
      </c>
      <c r="F20" s="178">
        <f>IFERROR('Historical FS'!F38/'Historical FS'!F11,0)</f>
        <v>1.5552749314395296E-2</v>
      </c>
      <c r="G20" s="178">
        <f>IFERROR('Historical FS'!G38/'Historical FS'!G11,0)</f>
        <v>3.01961430487095E-3</v>
      </c>
      <c r="H20" s="178">
        <f>IFERROR('Historical FS'!H38/'Historical FS'!H11,0)</f>
        <v>-7.4434056747998256E-3</v>
      </c>
      <c r="I20" s="178">
        <f>IFERROR('Historical FS'!I38/'Historical FS'!I11,0)</f>
        <v>-4.2429333632923408E-2</v>
      </c>
      <c r="J20" s="178">
        <f>IFERROR('Historical FS'!J38/'Historical FS'!J11,0)</f>
        <v>-7.5994791724005731E-3</v>
      </c>
      <c r="K20" s="178">
        <f>IFERROR('Historical FS'!K38/'Historical FS'!K11,0)</f>
        <v>-4.9052154538339235E-2</v>
      </c>
      <c r="L20" s="178">
        <f>IFERROR('Historical FS'!L38/'Historical FS'!L11,0)</f>
        <v>-1.1486934720964945E-2</v>
      </c>
    </row>
    <row r="21" spans="1:12" x14ac:dyDescent="0.3">
      <c r="B21" s="37"/>
      <c r="C21" s="46"/>
      <c r="D21" s="46"/>
      <c r="E21" s="46"/>
      <c r="F21" s="46"/>
      <c r="G21" s="46"/>
      <c r="H21" s="46"/>
      <c r="I21" s="46"/>
      <c r="J21" s="46"/>
      <c r="K21" s="46"/>
      <c r="L21" s="46"/>
    </row>
    <row r="23" spans="1:12" x14ac:dyDescent="0.3">
      <c r="A23" t="s">
        <v>101</v>
      </c>
      <c r="B23" s="151" t="str">
        <f>"Common Size Balance Sheet of"&amp;" - "&amp;'Data Sheet'!$B$1</f>
        <v>Common Size Balance Sheet of - TATA MOTORS LTD</v>
      </c>
      <c r="C23" s="164"/>
      <c r="D23" s="164"/>
      <c r="E23" s="164"/>
      <c r="F23" s="164"/>
      <c r="G23" s="164"/>
      <c r="H23" s="164"/>
      <c r="I23" s="164"/>
      <c r="J23" s="164"/>
      <c r="K23" s="164"/>
      <c r="L23" s="164"/>
    </row>
    <row r="24" spans="1:12" x14ac:dyDescent="0.3">
      <c r="B24" s="37" t="str">
        <f>'Historical FS'!B57</f>
        <v xml:space="preserve">Total Liabilities </v>
      </c>
      <c r="C24" s="177">
        <f>IFERROR('Historical FS'!C57/'Historical FS'!C57,0)</f>
        <v>1</v>
      </c>
      <c r="D24" s="177">
        <f>IFERROR('Historical FS'!D57/'Historical FS'!D57,0)</f>
        <v>1</v>
      </c>
      <c r="E24" s="177">
        <f>IFERROR('Historical FS'!E57/'Historical FS'!E57,0)</f>
        <v>1</v>
      </c>
      <c r="F24" s="177">
        <f>IFERROR('Historical FS'!F57/'Historical FS'!F57,0)</f>
        <v>1</v>
      </c>
      <c r="G24" s="177">
        <f>IFERROR('Historical FS'!G57/'Historical FS'!G57,0)</f>
        <v>1</v>
      </c>
      <c r="H24" s="177">
        <f>IFERROR('Historical FS'!H57/'Historical FS'!H57,0)</f>
        <v>1</v>
      </c>
      <c r="I24" s="177">
        <f>IFERROR('Historical FS'!I57/'Historical FS'!I57,0)</f>
        <v>1</v>
      </c>
      <c r="J24" s="177">
        <f>IFERROR('Historical FS'!J57/'Historical FS'!J57,0)</f>
        <v>1</v>
      </c>
      <c r="K24" s="177">
        <f>IFERROR('Historical FS'!K57/'Historical FS'!K57,0)</f>
        <v>1</v>
      </c>
      <c r="L24" s="177">
        <f>IFERROR('Historical FS'!L57/'Historical FS'!L57,0)</f>
        <v>1</v>
      </c>
    </row>
    <row r="25" spans="1:12" x14ac:dyDescent="0.3">
      <c r="B25" t="str">
        <f>'Historical FS'!B53</f>
        <v>Equity Share Capital</v>
      </c>
      <c r="C25" s="176">
        <f>IFERROR('Historical FS'!C53/'Historical FS'!C$57,0)</f>
        <v>2.9473598814866307E-3</v>
      </c>
      <c r="D25" s="176">
        <f>IFERROR('Historical FS'!D53/'Historical FS'!D$57,0)</f>
        <v>2.712768133836075E-3</v>
      </c>
      <c r="E25" s="176">
        <f>IFERROR('Historical FS'!E53/'Historical FS'!E$57,0)</f>
        <v>2.5806268250531225E-3</v>
      </c>
      <c r="F25" s="176">
        <f>IFERROR('Historical FS'!F53/'Historical FS'!F$57,0)</f>
        <v>2.491815624573979E-3</v>
      </c>
      <c r="G25" s="176">
        <f>IFERROR('Historical FS'!G53/'Historical FS'!G$57,0)</f>
        <v>2.0759077068585549E-3</v>
      </c>
      <c r="H25" s="176">
        <f>IFERROR('Historical FS'!H53/'Historical FS'!H$57,0)</f>
        <v>2.2218261230841693E-3</v>
      </c>
      <c r="I25" s="176">
        <f>IFERROR('Historical FS'!I53/'Historical FS'!I$57,0)</f>
        <v>2.2473026761653833E-3</v>
      </c>
      <c r="J25" s="176">
        <f>IFERROR('Historical FS'!J53/'Historical FS'!J$57,0)</f>
        <v>2.2420300429859289E-3</v>
      </c>
      <c r="K25" s="176">
        <f>IFERROR('Historical FS'!K53/'Historical FS'!K$57,0)</f>
        <v>2.3274677325505334E-3</v>
      </c>
      <c r="L25" s="176">
        <f>IFERROR('Historical FS'!L53/'Historical FS'!L$57,0)</f>
        <v>2.2888512875034999E-3</v>
      </c>
    </row>
    <row r="26" spans="1:12" x14ac:dyDescent="0.3">
      <c r="B26" t="str">
        <f>'Historical FS'!B54</f>
        <v>Reserves</v>
      </c>
      <c r="C26" s="176">
        <f>IFERROR('Historical FS'!C54/'Historical FS'!C$57,0)</f>
        <v>0.29739899542174447</v>
      </c>
      <c r="D26" s="176">
        <f>IFERROR('Historical FS'!D54/'Historical FS'!D$57,0)</f>
        <v>0.23436440687072224</v>
      </c>
      <c r="E26" s="176">
        <f>IFERROR('Historical FS'!E54/'Historical FS'!E$57,0)</f>
        <v>0.2974086354450261</v>
      </c>
      <c r="F26" s="176">
        <f>IFERROR('Historical FS'!F54/'Historical FS'!F$57,0)</f>
        <v>0.21051652437468349</v>
      </c>
      <c r="G26" s="176">
        <f>IFERROR('Historical FS'!G54/'Historical FS'!G$57,0)</f>
        <v>0.28958148432871839</v>
      </c>
      <c r="H26" s="176">
        <f>IFERROR('Historical FS'!H54/'Historical FS'!H$57,0)</f>
        <v>0.19463415350606564</v>
      </c>
      <c r="I26" s="176">
        <f>IFERROR('Historical FS'!I54/'Historical FS'!I$57,0)</f>
        <v>0.19205324240264182</v>
      </c>
      <c r="J26" s="176">
        <f>IFERROR('Historical FS'!J54/'Historical FS'!J$57,0)</f>
        <v>0.15950149121742016</v>
      </c>
      <c r="K26" s="176">
        <f>IFERROR('Historical FS'!K54/'Historical FS'!K$57,0)</f>
        <v>0.13309172094249011</v>
      </c>
      <c r="L26" s="176">
        <f>IFERROR('Historical FS'!L54/'Historical FS'!L$57,0)</f>
        <v>0.13313168263258116</v>
      </c>
    </row>
    <row r="27" spans="1:12" x14ac:dyDescent="0.3">
      <c r="B27" t="str">
        <f>'Historical FS'!B55</f>
        <v>Borrowings</v>
      </c>
      <c r="C27" s="176">
        <f>IFERROR('Historical FS'!C55/'Historical FS'!C$57,0)</f>
        <v>0.27763307837130552</v>
      </c>
      <c r="D27" s="176">
        <f>IFERROR('Historical FS'!D55/'Historical FS'!D$57,0)</f>
        <v>0.31018037266029652</v>
      </c>
      <c r="E27" s="176">
        <f>IFERROR('Historical FS'!E55/'Historical FS'!E$57,0)</f>
        <v>0.2635415844998551</v>
      </c>
      <c r="F27" s="176">
        <f>IFERROR('Historical FS'!F55/'Historical FS'!F$57,0)</f>
        <v>0.2883699324485447</v>
      </c>
      <c r="G27" s="176">
        <f>IFERROR('Historical FS'!G55/'Historical FS'!G$57,0)</f>
        <v>0.27186031948660327</v>
      </c>
      <c r="H27" s="176">
        <f>IFERROR('Historical FS'!H55/'Historical FS'!H$57,0)</f>
        <v>0.34731477877468786</v>
      </c>
      <c r="I27" s="176">
        <f>IFERROR('Historical FS'!I55/'Historical FS'!I$57,0)</f>
        <v>0.38974288757311953</v>
      </c>
      <c r="J27" s="176">
        <f>IFERROR('Historical FS'!J55/'Historical FS'!J$57,0)</f>
        <v>0.41610975041683268</v>
      </c>
      <c r="K27" s="176">
        <f>IFERROR('Historical FS'!K55/'Historical FS'!K$57,0)</f>
        <v>0.445050649956031</v>
      </c>
      <c r="L27" s="176">
        <f>IFERROR('Historical FS'!L55/'Historical FS'!L$57,0)</f>
        <v>0.40072807474416255</v>
      </c>
    </row>
    <row r="28" spans="1:12" x14ac:dyDescent="0.3">
      <c r="B28" t="str">
        <f>'Historical FS'!B56</f>
        <v>Other Liabilities</v>
      </c>
      <c r="C28" s="176">
        <f>IFERROR('Historical FS'!C56/'Historical FS'!C$57,0)</f>
        <v>0.42202056632546336</v>
      </c>
      <c r="D28" s="176">
        <f>IFERROR('Historical FS'!D56/'Historical FS'!D$57,0)</f>
        <v>0.45274245233514526</v>
      </c>
      <c r="E28" s="176">
        <f>IFERROR('Historical FS'!E56/'Historical FS'!E$57,0)</f>
        <v>0.43646915323006569</v>
      </c>
      <c r="F28" s="176">
        <f>IFERROR('Historical FS'!F56/'Historical FS'!F$57,0)</f>
        <v>0.4986217275521978</v>
      </c>
      <c r="G28" s="176">
        <f>IFERROR('Historical FS'!G56/'Historical FS'!G$57,0)</f>
        <v>0.43648228847781978</v>
      </c>
      <c r="H28" s="176">
        <f>IFERROR('Historical FS'!H56/'Historical FS'!H$57,0)</f>
        <v>0.45582924159616234</v>
      </c>
      <c r="I28" s="176">
        <f>IFERROR('Historical FS'!I56/'Historical FS'!I$57,0)</f>
        <v>0.41595656734807318</v>
      </c>
      <c r="J28" s="176">
        <f>IFERROR('Historical FS'!J56/'Historical FS'!J$57,0)</f>
        <v>0.42214672832276118</v>
      </c>
      <c r="K28" s="176">
        <f>IFERROR('Historical FS'!K56/'Historical FS'!K$57,0)</f>
        <v>0.41953016136892834</v>
      </c>
      <c r="L28" s="176">
        <f>IFERROR('Historical FS'!L56/'Historical FS'!L$57,0)</f>
        <v>0.46385139133575282</v>
      </c>
    </row>
    <row r="30" spans="1:12" x14ac:dyDescent="0.3">
      <c r="B30" s="37" t="str">
        <f>'Historical FS'!B70</f>
        <v xml:space="preserve">Total Assets </v>
      </c>
      <c r="C30" s="178">
        <f>IFERROR('Historical FS'!C70/'Historical FS'!C70,0)</f>
        <v>1</v>
      </c>
      <c r="D30" s="178">
        <f>IFERROR('Historical FS'!D70/'Historical FS'!D70,0)</f>
        <v>1</v>
      </c>
      <c r="E30" s="178">
        <f>IFERROR('Historical FS'!E70/'Historical FS'!E70,0)</f>
        <v>1</v>
      </c>
      <c r="F30" s="178">
        <f>IFERROR('Historical FS'!F70/'Historical FS'!F70,0)</f>
        <v>1</v>
      </c>
      <c r="G30" s="178">
        <f>IFERROR('Historical FS'!G70/'Historical FS'!G70,0)</f>
        <v>1</v>
      </c>
      <c r="H30" s="178">
        <f>IFERROR('Historical FS'!H70/'Historical FS'!H70,0)</f>
        <v>1</v>
      </c>
      <c r="I30" s="178">
        <f>IFERROR('Historical FS'!I70/'Historical FS'!I70,0)</f>
        <v>1</v>
      </c>
      <c r="J30" s="178">
        <f>IFERROR('Historical FS'!J70/'Historical FS'!J70,0)</f>
        <v>1</v>
      </c>
      <c r="K30" s="178">
        <f>IFERROR('Historical FS'!K70/'Historical FS'!K70,0)</f>
        <v>1</v>
      </c>
      <c r="L30" s="178">
        <f>IFERROR('Historical FS'!L70/'Historical FS'!L70,0)</f>
        <v>1</v>
      </c>
    </row>
    <row r="31" spans="1:12" x14ac:dyDescent="0.3">
      <c r="B31" t="str">
        <f>'Historical FS'!B59</f>
        <v>Fixed Assets - Net Block</v>
      </c>
      <c r="C31" s="176">
        <f>IFERROR('Historical FS'!C59/'Historical FS'!C$70,0)</f>
        <v>0.31631615816414521</v>
      </c>
      <c r="D31" s="176">
        <f>IFERROR('Historical FS'!D59/'Historical FS'!D$70,0)</f>
        <v>0.37283597031605159</v>
      </c>
      <c r="E31" s="176">
        <f>IFERROR('Historical FS'!E59/'Historical FS'!E$70,0)</f>
        <v>0.40744008415097382</v>
      </c>
      <c r="F31" s="176">
        <f>IFERROR('Historical FS'!F59/'Historical FS'!F$70,0)</f>
        <v>0.35198456704657666</v>
      </c>
      <c r="G31" s="176">
        <f>IFERROR('Historical FS'!G59/'Historical FS'!G$70,0)</f>
        <v>0.37107854258332446</v>
      </c>
      <c r="H31" s="176">
        <f>IFERROR('Historical FS'!H59/'Historical FS'!H$70,0)</f>
        <v>0.36386391925064382</v>
      </c>
      <c r="I31" s="176">
        <f>IFERROR('Historical FS'!I59/'Historical FS'!I$70,0)</f>
        <v>0.39698726392101624</v>
      </c>
      <c r="J31" s="176">
        <f>IFERROR('Historical FS'!J59/'Historical FS'!J$70,0)</f>
        <v>0.40608849298230043</v>
      </c>
      <c r="K31" s="176">
        <f>IFERROR('Historical FS'!K59/'Historical FS'!K$70,0)</f>
        <v>0.42197417266906562</v>
      </c>
      <c r="L31" s="176">
        <f>IFERROR('Historical FS'!L59/'Historical FS'!L$70,0)</f>
        <v>0.39465148263642374</v>
      </c>
    </row>
    <row r="32" spans="1:12" x14ac:dyDescent="0.3">
      <c r="B32" t="str">
        <f>'Historical FS'!B60</f>
        <v>Capital Work in Progress</v>
      </c>
      <c r="C32" s="176">
        <f>IFERROR('Historical FS'!C60/'Historical FS'!C$70,0)</f>
        <v>0.15228297694793555</v>
      </c>
      <c r="D32" s="176">
        <f>IFERROR('Historical FS'!D60/'Historical FS'!D$70,0)</f>
        <v>0.12068396579918177</v>
      </c>
      <c r="E32" s="176">
        <f>IFERROR('Historical FS'!E60/'Historical FS'!E$70,0)</f>
        <v>9.8482157662096018E-2</v>
      </c>
      <c r="F32" s="176">
        <f>IFERROR('Historical FS'!F60/'Historical FS'!F$70,0)</f>
        <v>0.12362900980833688</v>
      </c>
      <c r="G32" s="176">
        <f>IFERROR('Historical FS'!G60/'Historical FS'!G$70,0)</f>
        <v>0.12235483522646853</v>
      </c>
      <c r="H32" s="176">
        <f>IFERROR('Historical FS'!H60/'Historical FS'!H$70,0)</f>
        <v>0.1042966176146697</v>
      </c>
      <c r="I32" s="176">
        <f>IFERROR('Historical FS'!I60/'Historical FS'!I$70,0)</f>
        <v>0.11125728611076434</v>
      </c>
      <c r="J32" s="176">
        <f>IFERROR('Historical FS'!J60/'Historical FS'!J$70,0)</f>
        <v>6.137522476731045E-2</v>
      </c>
      <c r="K32" s="176">
        <f>IFERROR('Historical FS'!K60/'Historical FS'!K$70,0)</f>
        <v>3.1152505873598278E-2</v>
      </c>
      <c r="L32" s="176">
        <f>IFERROR('Historical FS'!L60/'Historical FS'!L$70,0)</f>
        <v>4.2651899041106903E-2</v>
      </c>
    </row>
    <row r="33" spans="2:12" x14ac:dyDescent="0.3">
      <c r="B33" t="str">
        <f>'Historical FS'!B61</f>
        <v>Investments</v>
      </c>
      <c r="C33" s="176">
        <f>IFERROR('Historical FS'!C61/'Historical FS'!C$70,0)</f>
        <v>4.8925816932316527E-2</v>
      </c>
      <c r="D33" s="176">
        <f>IFERROR('Historical FS'!D61/'Historical FS'!D$70,0)</f>
        <v>6.4626144877021785E-2</v>
      </c>
      <c r="E33" s="176">
        <f>IFERROR('Historical FS'!E61/'Historical FS'!E$70,0)</f>
        <v>9.0305676497502971E-2</v>
      </c>
      <c r="F33" s="176">
        <f>IFERROR('Historical FS'!F61/'Historical FS'!F$70,0)</f>
        <v>7.4612565630187005E-2</v>
      </c>
      <c r="G33" s="176">
        <f>IFERROR('Historical FS'!G61/'Historical FS'!G$70,0)</f>
        <v>6.3610241344366172E-2</v>
      </c>
      <c r="H33" s="176">
        <f>IFERROR('Historical FS'!H61/'Historical FS'!H$70,0)</f>
        <v>5.1588289031309388E-2</v>
      </c>
      <c r="I33" s="176">
        <f>IFERROR('Historical FS'!I61/'Historical FS'!I$70,0)</f>
        <v>5.0935445907370862E-2</v>
      </c>
      <c r="J33" s="176">
        <f>IFERROR('Historical FS'!J61/'Historical FS'!J$70,0)</f>
        <v>7.207976838475029E-2</v>
      </c>
      <c r="K33" s="176">
        <f>IFERROR('Historical FS'!K61/'Historical FS'!K$70,0)</f>
        <v>8.928279635517361E-2</v>
      </c>
      <c r="L33" s="176">
        <f>IFERROR('Historical FS'!L61/'Historical FS'!L$70,0)</f>
        <v>7.8820362822460022E-2</v>
      </c>
    </row>
    <row r="34" spans="2:12" x14ac:dyDescent="0.3">
      <c r="B34" t="str">
        <f>'Historical FS'!B62</f>
        <v>Other Assets</v>
      </c>
      <c r="C34" s="176">
        <f>IFERROR('Historical FS'!C62/'Historical FS'!C$70,0)</f>
        <v>0.17318534300794514</v>
      </c>
      <c r="D34" s="176">
        <f>IFERROR('Historical FS'!D62/'Historical FS'!D$70,0)</f>
        <v>0.13016959457099156</v>
      </c>
      <c r="E34" s="176">
        <f>IFERROR('Historical FS'!E62/'Historical FS'!E$70,0)</f>
        <v>0.11239036762552386</v>
      </c>
      <c r="F34" s="176">
        <f>IFERROR('Historical FS'!F62/'Historical FS'!F$70,0)</f>
        <v>0.13706335995740859</v>
      </c>
      <c r="G34" s="176">
        <f>IFERROR('Historical FS'!G62/'Historical FS'!G$70,0)</f>
        <v>0.14757967199729119</v>
      </c>
      <c r="H34" s="176">
        <f>IFERROR('Historical FS'!H62/'Historical FS'!H$70,0)</f>
        <v>0.1836934867835496</v>
      </c>
      <c r="I34" s="176">
        <f>IFERROR('Historical FS'!I62/'Historical FS'!I$70,0)</f>
        <v>0.1836000124805035</v>
      </c>
      <c r="J34" s="176">
        <f>IFERROR('Historical FS'!J62/'Historical FS'!J$70,0)</f>
        <v>0.18068910109792749</v>
      </c>
      <c r="K34" s="176">
        <f>IFERROR('Historical FS'!K62/'Historical FS'!K$70,0)</f>
        <v>0.18909465826584576</v>
      </c>
      <c r="L34" s="176">
        <f>IFERROR('Historical FS'!L62/'Historical FS'!L$70,0)</f>
        <v>0.20447361335612049</v>
      </c>
    </row>
    <row r="35" spans="2:12" x14ac:dyDescent="0.3">
      <c r="B35" t="str">
        <f>'Historical FS'!B65</f>
        <v>Receivables</v>
      </c>
      <c r="C35" s="176">
        <f>IFERROR('Historical FS'!C65/'Historical FS'!C$70,0)</f>
        <v>4.8411043026518961E-2</v>
      </c>
      <c r="D35" s="176">
        <f>IFERROR('Historical FS'!D65/'Historical FS'!D$70,0)</f>
        <v>5.3006388687363321E-2</v>
      </c>
      <c r="E35" s="176">
        <f>IFERROR('Historical FS'!E65/'Historical FS'!E$70,0)</f>
        <v>5.1564319306195219E-2</v>
      </c>
      <c r="F35" s="176">
        <f>IFERROR('Historical FS'!F65/'Historical FS'!F$70,0)</f>
        <v>5.1638166447501938E-2</v>
      </c>
      <c r="G35" s="176">
        <f>IFERROR('Historical FS'!G65/'Historical FS'!G$70,0)</f>
        <v>6.0800115993123419E-2</v>
      </c>
      <c r="H35" s="176">
        <f>IFERROR('Historical FS'!H65/'Historical FS'!H$70,0)</f>
        <v>6.2139198999658127E-2</v>
      </c>
      <c r="I35" s="176">
        <f>IFERROR('Historical FS'!I65/'Historical FS'!I$70,0)</f>
        <v>3.4895094278241959E-2</v>
      </c>
      <c r="J35" s="176">
        <f>IFERROR('Historical FS'!J65/'Historical FS'!J$70,0)</f>
        <v>3.7120014464974392E-2</v>
      </c>
      <c r="K35" s="176">
        <f>IFERROR('Historical FS'!K65/'Historical FS'!K$70,0)</f>
        <v>3.7810927070195913E-2</v>
      </c>
      <c r="L35" s="176">
        <f>IFERROR('Historical FS'!L65/'Historical FS'!L$70,0)</f>
        <v>4.7024715930643397E-2</v>
      </c>
    </row>
    <row r="36" spans="2:12" x14ac:dyDescent="0.3">
      <c r="B36" t="str">
        <f>'Historical FS'!B66</f>
        <v>Inventory</v>
      </c>
      <c r="C36" s="176">
        <f>IFERROR('Historical FS'!C66/'Historical FS'!C$70,0)</f>
        <v>0.12485185485481834</v>
      </c>
      <c r="D36" s="176">
        <f>IFERROR('Historical FS'!D66/'Historical FS'!D$70,0)</f>
        <v>0.12334814867627932</v>
      </c>
      <c r="E36" s="176">
        <f>IFERROR('Historical FS'!E66/'Historical FS'!E$70,0)</f>
        <v>0.12407940874244236</v>
      </c>
      <c r="F36" s="176">
        <f>IFERROR('Historical FS'!F66/'Historical FS'!F$70,0)</f>
        <v>0.12871547311772571</v>
      </c>
      <c r="G36" s="176">
        <f>IFERROR('Historical FS'!G66/'Historical FS'!G$70,0)</f>
        <v>0.12878571135383859</v>
      </c>
      <c r="H36" s="176">
        <f>IFERROR('Historical FS'!H66/'Historical FS'!H$70,0)</f>
        <v>0.12761951131143451</v>
      </c>
      <c r="I36" s="176">
        <f>IFERROR('Historical FS'!I66/'Historical FS'!I$70,0)</f>
        <v>0.11698716772494318</v>
      </c>
      <c r="J36" s="176">
        <f>IFERROR('Historical FS'!J66/'Historical FS'!J$70,0)</f>
        <v>0.1056550619461767</v>
      </c>
      <c r="K36" s="176">
        <f>IFERROR('Historical FS'!K66/'Historical FS'!K$70,0)</f>
        <v>0.1070934797019244</v>
      </c>
      <c r="L36" s="176">
        <f>IFERROR('Historical FS'!L66/'Historical FS'!L$70,0)</f>
        <v>0.12177622891596469</v>
      </c>
    </row>
    <row r="37" spans="2:12" x14ac:dyDescent="0.3">
      <c r="B37" t="str">
        <f>'Historical FS'!B67</f>
        <v>Cash &amp; Bank</v>
      </c>
      <c r="C37" s="176">
        <f>IFERROR('Historical FS'!C67/'Historical FS'!C$70,0)</f>
        <v>0.13602680706632028</v>
      </c>
      <c r="D37" s="176">
        <f>IFERROR('Historical FS'!D67/'Historical FS'!D$70,0)</f>
        <v>0.13532978707311077</v>
      </c>
      <c r="E37" s="176">
        <f>IFERROR('Historical FS'!E67/'Historical FS'!E$70,0)</f>
        <v>0.11573798601526566</v>
      </c>
      <c r="F37" s="176">
        <f>IFERROR('Historical FS'!F67/'Historical FS'!F$70,0)</f>
        <v>0.13235685799226327</v>
      </c>
      <c r="G37" s="176">
        <f>IFERROR('Historical FS'!G67/'Historical FS'!G$70,0)</f>
        <v>0.10579088150158772</v>
      </c>
      <c r="H37" s="176">
        <f>IFERROR('Historical FS'!H67/'Historical FS'!H$70,0)</f>
        <v>0.10679897700873484</v>
      </c>
      <c r="I37" s="176">
        <f>IFERROR('Historical FS'!I67/'Historical FS'!I$70,0)</f>
        <v>0.10533772957715985</v>
      </c>
      <c r="J37" s="176">
        <f>IFERROR('Historical FS'!J67/'Historical FS'!J$70,0)</f>
        <v>0.13699233635656022</v>
      </c>
      <c r="K37" s="176">
        <f>IFERROR('Historical FS'!K67/'Historical FS'!K$70,0)</f>
        <v>0.12359146006419652</v>
      </c>
      <c r="L37" s="176">
        <f>IFERROR('Historical FS'!L67/'Historical FS'!L$70,0)</f>
        <v>0.11060169729728082</v>
      </c>
    </row>
    <row r="56" spans="1:1" x14ac:dyDescent="0.3">
      <c r="A56" t="s">
        <v>101</v>
      </c>
    </row>
  </sheetData>
  <mergeCells count="1">
    <mergeCell ref="B7:L7"/>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64EFC-71E9-40FA-A082-3A19C9A9E251}">
  <sheetPr>
    <tabColor theme="9" tint="-0.249977111117893"/>
  </sheetPr>
  <dimension ref="A1:O45"/>
  <sheetViews>
    <sheetView showGridLines="0" workbookViewId="0">
      <pane ySplit="8" topLeftCell="A9" activePane="bottomLeft" state="frozen"/>
      <selection pane="bottomLeft" activeCell="M10" sqref="M10"/>
    </sheetView>
  </sheetViews>
  <sheetFormatPr defaultRowHeight="14.4" x14ac:dyDescent="0.3"/>
  <cols>
    <col min="1" max="1" width="1.88671875" customWidth="1"/>
    <col min="2" max="2" width="24.109375" bestFit="1" customWidth="1"/>
    <col min="3" max="11" width="9.5546875" bestFit="1" customWidth="1"/>
    <col min="12" max="12" width="10.33203125" bestFit="1" customWidth="1"/>
    <col min="13" max="13" width="21.21875" customWidth="1"/>
    <col min="14" max="14" width="8" bestFit="1" customWidth="1"/>
    <col min="15" max="15" width="7.6640625" bestFit="1" customWidth="1"/>
  </cols>
  <sheetData>
    <row r="1" spans="1:15" x14ac:dyDescent="0.3">
      <c r="A1" s="158"/>
      <c r="B1" s="158"/>
      <c r="C1" s="158"/>
      <c r="D1" s="158"/>
      <c r="E1" s="158"/>
      <c r="F1" s="158"/>
      <c r="G1" s="158"/>
      <c r="H1" s="158"/>
      <c r="I1" s="158"/>
      <c r="J1" s="158"/>
      <c r="K1" s="158"/>
      <c r="L1" s="158"/>
      <c r="M1" s="158"/>
      <c r="N1" s="158"/>
      <c r="O1" s="158"/>
    </row>
    <row r="2" spans="1:15" x14ac:dyDescent="0.3">
      <c r="A2" s="158"/>
      <c r="B2" s="158"/>
      <c r="C2" s="158"/>
      <c r="D2" s="158"/>
      <c r="E2" s="158"/>
      <c r="F2" s="158"/>
      <c r="G2" s="158"/>
      <c r="H2" s="158"/>
      <c r="I2" s="158"/>
      <c r="J2" s="158"/>
      <c r="K2" s="158"/>
      <c r="L2" s="158"/>
      <c r="M2" s="158"/>
      <c r="N2" s="158"/>
      <c r="O2" s="158"/>
    </row>
    <row r="3" spans="1:15" x14ac:dyDescent="0.3">
      <c r="A3" s="158"/>
      <c r="B3" s="158"/>
      <c r="C3" s="158"/>
      <c r="D3" s="158"/>
      <c r="E3" s="158"/>
      <c r="F3" s="158"/>
      <c r="G3" s="158"/>
      <c r="H3" s="158"/>
      <c r="I3" s="158"/>
      <c r="J3" s="158"/>
      <c r="K3" s="158"/>
      <c r="L3" s="158"/>
      <c r="M3" s="158"/>
      <c r="N3" s="158"/>
      <c r="O3" s="158"/>
    </row>
    <row r="4" spans="1:15" x14ac:dyDescent="0.3">
      <c r="A4" s="158"/>
      <c r="B4" s="158"/>
      <c r="C4" s="158"/>
      <c r="D4" s="158"/>
      <c r="E4" s="158"/>
      <c r="F4" s="158"/>
      <c r="G4" s="158"/>
      <c r="H4" s="158"/>
      <c r="I4" s="158"/>
      <c r="J4" s="158"/>
      <c r="K4" s="158"/>
      <c r="L4" s="158"/>
      <c r="M4" s="158"/>
      <c r="N4" s="158"/>
      <c r="O4" s="158"/>
    </row>
    <row r="5" spans="1:15" x14ac:dyDescent="0.3">
      <c r="A5" s="158"/>
      <c r="B5" s="158"/>
      <c r="C5" s="158"/>
      <c r="D5" s="158"/>
      <c r="E5" s="158"/>
      <c r="F5" s="158"/>
      <c r="G5" s="158"/>
      <c r="H5" s="158"/>
      <c r="I5" s="158"/>
      <c r="J5" s="158"/>
      <c r="K5" s="158"/>
      <c r="L5" s="158"/>
      <c r="M5" s="158"/>
      <c r="N5" s="158"/>
      <c r="O5" s="158"/>
    </row>
    <row r="7" spans="1:15" ht="15.6" x14ac:dyDescent="0.3">
      <c r="A7" s="161"/>
      <c r="B7" s="254" t="str">
        <f>"Ratio Analysis of"&amp;" - "&amp;'Data Sheet'!$B$1</f>
        <v>Ratio Analysis of - TATA MOTORS LTD</v>
      </c>
      <c r="C7" s="254"/>
      <c r="D7" s="254"/>
      <c r="E7" s="254"/>
      <c r="F7" s="254"/>
      <c r="G7" s="254"/>
      <c r="H7" s="254"/>
      <c r="I7" s="254"/>
      <c r="J7" s="254"/>
      <c r="K7" s="254"/>
      <c r="L7" s="254"/>
      <c r="M7" s="254"/>
      <c r="N7" s="254"/>
      <c r="O7" s="254"/>
    </row>
    <row r="8" spans="1:15" x14ac:dyDescent="0.3">
      <c r="A8" s="161"/>
      <c r="B8" s="162" t="s">
        <v>100</v>
      </c>
      <c r="C8" s="163">
        <f>'Data Sheet'!B$16</f>
        <v>41729</v>
      </c>
      <c r="D8" s="163">
        <f>'Data Sheet'!C$16</f>
        <v>42094</v>
      </c>
      <c r="E8" s="163">
        <f>'Data Sheet'!D$16</f>
        <v>42460</v>
      </c>
      <c r="F8" s="163">
        <f>'Data Sheet'!E$16</f>
        <v>42825</v>
      </c>
      <c r="G8" s="163">
        <f>'Data Sheet'!F$16</f>
        <v>43190</v>
      </c>
      <c r="H8" s="163">
        <f>'Data Sheet'!G$16</f>
        <v>43555</v>
      </c>
      <c r="I8" s="163">
        <f>'Data Sheet'!H$16</f>
        <v>43921</v>
      </c>
      <c r="J8" s="163">
        <f>'Data Sheet'!I$16</f>
        <v>44286</v>
      </c>
      <c r="K8" s="163">
        <f>'Data Sheet'!J$16</f>
        <v>44651</v>
      </c>
      <c r="L8" s="163">
        <f>'Data Sheet'!K$16</f>
        <v>45016</v>
      </c>
      <c r="M8" s="194" t="s">
        <v>191</v>
      </c>
      <c r="N8" s="195" t="s">
        <v>189</v>
      </c>
      <c r="O8" s="195" t="s">
        <v>190</v>
      </c>
    </row>
    <row r="10" spans="1:15" x14ac:dyDescent="0.3">
      <c r="B10" s="182" t="s">
        <v>22</v>
      </c>
      <c r="C10" s="183"/>
      <c r="D10" s="183">
        <f>IFERROR('Historical FS'!D12,0)</f>
        <v>0.13024457030826198</v>
      </c>
      <c r="E10" s="183">
        <f>IFERROR('Historical FS'!E12,0)</f>
        <v>3.75690010654397E-2</v>
      </c>
      <c r="F10" s="183">
        <f>IFERROR('Historical FS'!F12,0)</f>
        <v>-1.2280329732469508E-2</v>
      </c>
      <c r="G10" s="183">
        <f>IFERROR('Historical FS'!G12,0)</f>
        <v>8.104774581985974E-2</v>
      </c>
      <c r="H10" s="183">
        <f>IFERROR('Historical FS'!H12,0)</f>
        <v>3.5629919045237157E-2</v>
      </c>
      <c r="I10" s="183">
        <f>IFERROR('Historical FS'!I12,0)</f>
        <v>-0.135360159555724</v>
      </c>
      <c r="J10" s="183">
        <f>IFERROR('Historical FS'!J12,0)</f>
        <v>-4.3181168490336042E-2</v>
      </c>
      <c r="K10" s="183">
        <f>IFERROR('Historical FS'!K12,0)</f>
        <v>0.11472967306158344</v>
      </c>
      <c r="L10" s="183">
        <f>IFERROR('Historical FS'!L12,0)</f>
        <v>0.24245815155859707</v>
      </c>
      <c r="M10" s="184"/>
      <c r="N10" s="185">
        <f>AVERAGE(D10:L10)</f>
        <v>5.0095267008938835E-2</v>
      </c>
      <c r="O10" s="185">
        <f>MEDIAN(D10:L10)</f>
        <v>3.75690010654397E-2</v>
      </c>
    </row>
    <row r="11" spans="1:15" x14ac:dyDescent="0.3">
      <c r="B11" s="173" t="s">
        <v>161</v>
      </c>
      <c r="C11" s="176"/>
      <c r="D11" s="176">
        <f>IFERROR('Historical FS'!D23/'Historical FS'!C23-1,0)</f>
        <v>0.12582115468924693</v>
      </c>
      <c r="E11" s="176">
        <f>IFERROR('Historical FS'!E23/'Historical FS'!D23-1,0)</f>
        <v>-2.1494113584437979E-2</v>
      </c>
      <c r="F11" s="176">
        <f>IFERROR('Historical FS'!F23/'Historical FS'!E23-1,0)</f>
        <v>-0.22936587208052905</v>
      </c>
      <c r="G11" s="176">
        <f>IFERROR('Historical FS'!G23/'Historical FS'!F23-1,0)</f>
        <v>6.3165689322506102E-2</v>
      </c>
      <c r="H11" s="176">
        <f>IFERROR('Historical FS'!H23/'Historical FS'!G23-1,0)</f>
        <v>-0.21595203460649259</v>
      </c>
      <c r="I11" s="176">
        <f>IFERROR('Historical FS'!I23/'Historical FS'!H23-1,0)</f>
        <v>-0.27072537547138131</v>
      </c>
      <c r="J11" s="176">
        <f>IFERROR('Historical FS'!J23/'Historical FS'!I23-1,0)</f>
        <v>0.79503554497758966</v>
      </c>
      <c r="K11" s="176">
        <f>IFERROR('Historical FS'!K23/'Historical FS'!J23-1,0)</f>
        <v>-0.234374182150762</v>
      </c>
      <c r="L11" s="176">
        <f>IFERROR('Historical FS'!L23/'Historical FS'!K23-1,0)</f>
        <v>0.28704223973294352</v>
      </c>
      <c r="M11" s="11"/>
      <c r="N11" s="179">
        <f t="shared" ref="N11:N45" si="0">AVERAGE(D11:L11)</f>
        <v>3.3239227869853699E-2</v>
      </c>
      <c r="O11" s="179">
        <f>MEDIAN(D11:L11)</f>
        <v>-2.1494113584437979E-2</v>
      </c>
    </row>
    <row r="12" spans="1:15" x14ac:dyDescent="0.3">
      <c r="B12" s="173" t="s">
        <v>162</v>
      </c>
      <c r="C12" s="176"/>
      <c r="D12" s="176">
        <f>IFERROR(IF(('Historical FS'!C23-'Historical FS'!C26)&gt;0,(('Historical FS'!D23-'Historical FS'!D26)/('Historical FS'!C23-'Historical FS'!C26)-1),(('Historical FS'!D23-'Historical FS'!D26)/('Historical FS'!C23-'Historical FS'!C26)-1)*-1),0)</f>
        <v>8.7268245903294739E-2</v>
      </c>
      <c r="E12" s="176">
        <f>IFERROR(IF(('Historical FS'!D23-'Historical FS'!D26)&gt;0,(('Historical FS'!E23-'Historical FS'!E26)/('Historical FS'!D23-'Historical FS'!D26)-1),(('Historical FS'!E23-'Historical FS'!E26)/('Historical FS'!D23-'Historical FS'!D26)-1)*-1),0)</f>
        <v>-0.16114300878684085</v>
      </c>
      <c r="F12" s="176">
        <f>IFERROR(IF(('Historical FS'!E23-'Historical FS'!E26)&gt;0,(('Historical FS'!F23-'Historical FS'!F26)/('Historical FS'!E23-'Historical FS'!E26)-1),(('Historical FS'!F23-'Historical FS'!F26)/('Historical FS'!E23-'Historical FS'!E26)-1)*-1),0)</f>
        <v>-0.46119503958362551</v>
      </c>
      <c r="G12" s="176">
        <f>IFERROR(IF(('Historical FS'!F23-'Historical FS'!F26)&gt;0,(('Historical FS'!G23-'Historical FS'!G26)/('Historical FS'!F23-'Historical FS'!F26)-1),(('Historical FS'!G23-'Historical FS'!G26)/('Historical FS'!F23-'Historical FS'!F26)-1)*-1),0)</f>
        <v>-0.15231561919597769</v>
      </c>
      <c r="H12" s="176">
        <f>IFERROR(IF(('Historical FS'!G23-'Historical FS'!G26)&gt;0,(('Historical FS'!H23-'Historical FS'!H26)/('Historical FS'!G23-'Historical FS'!G26)-1),(('Historical FS'!H23-'Historical FS'!H26)/('Historical FS'!G23-'Historical FS'!G26)-1)*-1),0)</f>
        <v>-0.89159024201112635</v>
      </c>
      <c r="I12" s="176">
        <f>IFERROR(IF(('Historical FS'!H23-'Historical FS'!H26)&gt;0,(('Historical FS'!I23-'Historical FS'!I26)/('Historical FS'!H23-'Historical FS'!H26)-1),(('Historical FS'!I23-'Historical FS'!I26)/('Historical FS'!H23-'Historical FS'!H26)-1)*-1),0)</f>
        <v>-4.2023470243084331</v>
      </c>
      <c r="J12" s="176">
        <f>IFERROR(IF(('Historical FS'!I23-'Historical FS'!I26)&gt;0,(('Historical FS'!J23-'Historical FS'!J26)/('Historical FS'!I23-'Historical FS'!I26)-1),(('Historical FS'!J23-'Historical FS'!J26)/('Historical FS'!I23-'Historical FS'!I26)-1)*-1),0)</f>
        <v>3.5421189171581497</v>
      </c>
      <c r="K12" s="176">
        <f>IFERROR(IF(('Historical FS'!J23-'Historical FS'!J26)&gt;0,(('Historical FS'!K23-'Historical FS'!K26)/('Historical FS'!J23-'Historical FS'!J26)-1),(('Historical FS'!K23-'Historical FS'!K26)/('Historical FS'!J23-'Historical FS'!J26)-1)*-1),0)</f>
        <v>-1.0132254551112476</v>
      </c>
      <c r="L12" s="176">
        <f>IFERROR(IF(('Historical FS'!K23-'Historical FS'!K26)&gt;0,(('Historical FS'!L23-'Historical FS'!L26)/('Historical FS'!K23-'Historical FS'!K26)-1),(('Historical FS'!L23-'Historical FS'!L26)/('Historical FS'!K23-'Historical FS'!K26)-1)*-1),0)</f>
        <v>61.168166089973369</v>
      </c>
      <c r="M12" s="11"/>
      <c r="N12" s="179">
        <f t="shared" si="0"/>
        <v>6.4350818737819511</v>
      </c>
      <c r="O12" s="179">
        <f>MEDIAN(D12:L12)</f>
        <v>-0.16114300878684085</v>
      </c>
    </row>
    <row r="13" spans="1:15" x14ac:dyDescent="0.3">
      <c r="B13" s="173" t="s">
        <v>163</v>
      </c>
      <c r="C13" s="176"/>
      <c r="D13" s="176">
        <f>IFERROR('Historical FS'!D38/'Historical FS'!C38-1,0)</f>
        <v>-6.4185676009415382E-2</v>
      </c>
      <c r="E13" s="176">
        <f>IFERROR('Historical FS'!E38/'Historical FS'!D38-1,0)</f>
        <v>3.1824673563310757E-2</v>
      </c>
      <c r="F13" s="176">
        <f>IFERROR('Historical FS'!F38/'Historical FS'!E38-1,0)</f>
        <v>-0.69539895165986787</v>
      </c>
      <c r="G13" s="176">
        <f>IFERROR('Historical FS'!G38/'Historical FS'!F38-1,0)</f>
        <v>-0.79011124197155724</v>
      </c>
      <c r="H13" s="176">
        <f>IFERROR('Historical FS'!H38/'Historical FS'!G38-1,0)</f>
        <v>-3.5528470983790919</v>
      </c>
      <c r="I13" s="176">
        <f>IFERROR('Historical FS'!I38/'Historical FS'!H38-1,0)</f>
        <v>3.9286702707513577</v>
      </c>
      <c r="J13" s="176">
        <f>IFERROR('Historical FS'!J38/'Historical FS'!I38-1,0)</f>
        <v>-0.82862505348950144</v>
      </c>
      <c r="K13" s="176">
        <f>IFERROR('Historical FS'!K38/'Historical FS'!J38-1,0)</f>
        <v>6.1952157445306248</v>
      </c>
      <c r="L13" s="176">
        <f>IFERROR('Historical FS'!L38/'Historical FS'!K38-1,0)</f>
        <v>-0.7090436533357708</v>
      </c>
      <c r="M13" s="11"/>
      <c r="N13" s="179">
        <f t="shared" si="0"/>
        <v>0.39061100155556538</v>
      </c>
      <c r="O13" s="179">
        <f>MEDIAN(D13:L13)</f>
        <v>-0.69539895165986787</v>
      </c>
    </row>
    <row r="14" spans="1:15" x14ac:dyDescent="0.3">
      <c r="B14" s="186" t="s">
        <v>164</v>
      </c>
      <c r="C14" s="187"/>
      <c r="D14" s="187">
        <f>IFERROR('Historical FS'!D46/'Historical FS'!C46-1,0)</f>
        <v>-1</v>
      </c>
      <c r="E14" s="187">
        <f>IFERROR('Historical FS'!E46/'Historical FS'!D46-1,0)</f>
        <v>0</v>
      </c>
      <c r="F14" s="187">
        <f>IFERROR('Historical FS'!F46/'Historical FS'!E46-1,0)</f>
        <v>-1</v>
      </c>
      <c r="G14" s="187">
        <f>IFERROR('Historical FS'!G46/'Historical FS'!F46-1,0)</f>
        <v>0</v>
      </c>
      <c r="H14" s="187">
        <f>IFERROR('Historical FS'!H46/'Historical FS'!G46-1,0)</f>
        <v>0</v>
      </c>
      <c r="I14" s="187">
        <f>IFERROR('Historical FS'!I46/'Historical FS'!H46-1,0)</f>
        <v>0</v>
      </c>
      <c r="J14" s="187">
        <f>IFERROR('Historical FS'!J46/'Historical FS'!I46-1,0)</f>
        <v>0</v>
      </c>
      <c r="K14" s="187">
        <f>IFERROR('Historical FS'!K46/'Historical FS'!J46-1,0)</f>
        <v>0</v>
      </c>
      <c r="L14" s="187">
        <f>IFERROR('Historical FS'!L46/'Historical FS'!K46-1,0)</f>
        <v>0</v>
      </c>
      <c r="M14" s="188"/>
      <c r="N14" s="189">
        <f t="shared" si="0"/>
        <v>-0.22222222222222221</v>
      </c>
      <c r="O14" s="189">
        <f>MEDIAN(D14:L14)</f>
        <v>0</v>
      </c>
    </row>
    <row r="15" spans="1:15" x14ac:dyDescent="0.3">
      <c r="N15" s="11"/>
      <c r="O15" s="11"/>
    </row>
    <row r="16" spans="1:15" x14ac:dyDescent="0.3">
      <c r="B16" s="184" t="s">
        <v>165</v>
      </c>
      <c r="C16" s="183">
        <f>IFERROR('Historical FS'!C18,0)</f>
        <v>0.22635301098646982</v>
      </c>
      <c r="D16" s="183">
        <f>IFERROR('Historical FS'!D18,0)</f>
        <v>0.22914703499762759</v>
      </c>
      <c r="E16" s="183">
        <f>IFERROR('Historical FS'!E18,0)</f>
        <v>0.24734524196690946</v>
      </c>
      <c r="F16" s="183">
        <f>IFERROR('Historical FS'!F18,0)</f>
        <v>0.23819078253229964</v>
      </c>
      <c r="G16" s="183">
        <f>IFERROR('Historical FS'!G18,0)</f>
        <v>0.21649990080619999</v>
      </c>
      <c r="H16" s="183">
        <f>IFERROR('Historical FS'!H18,0)</f>
        <v>0.19571167496416494</v>
      </c>
      <c r="I16" s="183">
        <f>IFERROR('Historical FS'!I18,0)</f>
        <v>0.19417127271491774</v>
      </c>
      <c r="J16" s="183">
        <f>IFERROR('Historical FS'!J18,0)</f>
        <v>0.2180538622208833</v>
      </c>
      <c r="K16" s="183">
        <f>IFERROR('Historical FS'!K18,0)</f>
        <v>0.19807108271747378</v>
      </c>
      <c r="L16" s="183">
        <f>IFERROR('Historical FS'!L18,0)</f>
        <v>0.20685017994636876</v>
      </c>
      <c r="M16" s="184"/>
      <c r="N16" s="185">
        <f t="shared" si="0"/>
        <v>0.21600455920742723</v>
      </c>
      <c r="O16" s="185">
        <f>MEDIAN(D16:L16)</f>
        <v>0.21649990080619999</v>
      </c>
    </row>
    <row r="17" spans="2:15" x14ac:dyDescent="0.3">
      <c r="B17" s="11" t="s">
        <v>166</v>
      </c>
      <c r="C17" s="176">
        <f>IFERROR('Historical FS'!C24,0)</f>
        <v>0.14969210207836775</v>
      </c>
      <c r="D17" s="176">
        <f>IFERROR('Historical FS'!D24,0)</f>
        <v>0.14910625508580397</v>
      </c>
      <c r="E17" s="176">
        <f>IFERROR('Historical FS'!E24,0)</f>
        <v>0.14061845347443788</v>
      </c>
      <c r="F17" s="176">
        <f>IFERROR('Historical FS'!F24,0)</f>
        <v>0.10971268723777329</v>
      </c>
      <c r="G17" s="176">
        <f>IFERROR('Historical FS'!G24,0)</f>
        <v>0.10789788444182975</v>
      </c>
      <c r="H17" s="176">
        <f>IFERROR('Historical FS'!H24,0)</f>
        <v>8.1686628795807431E-2</v>
      </c>
      <c r="I17" s="176">
        <f>IFERROR('Historical FS'!I24,0)</f>
        <v>6.8898034485042198E-2</v>
      </c>
      <c r="J17" s="176">
        <f>IFERROR('Historical FS'!J24,0)</f>
        <v>0.12925583904385496</v>
      </c>
      <c r="K17" s="176">
        <f>IFERROR('Historical FS'!K24,0)</f>
        <v>8.877632835227646E-2</v>
      </c>
      <c r="L17" s="176">
        <f>IFERROR('Historical FS'!L24,0)</f>
        <v>9.1961958102532049E-2</v>
      </c>
      <c r="M17" s="11"/>
      <c r="N17" s="179">
        <f t="shared" si="0"/>
        <v>0.10754600766881756</v>
      </c>
      <c r="O17" s="179">
        <f>MEDIAN(D17:L17)</f>
        <v>0.10789788444182975</v>
      </c>
    </row>
    <row r="18" spans="2:15" x14ac:dyDescent="0.3">
      <c r="B18" s="11" t="s">
        <v>167</v>
      </c>
      <c r="C18" s="176">
        <f>IFERROR(('Historical FS'!C23-'Historical FS'!C26)/'Historical FS'!C11,0)</f>
        <v>0.10211238357890337</v>
      </c>
      <c r="D18" s="176">
        <f>IFERROR(('Historical FS'!D23-'Historical FS'!D26)/'Historical FS'!D11,0)</f>
        <v>9.8229670900837146E-2</v>
      </c>
      <c r="E18" s="176">
        <f>IFERROR(('Historical FS'!E23-'Historical FS'!E26)/'Historical FS'!E11,0)</f>
        <v>7.941702777851016E-2</v>
      </c>
      <c r="F18" s="176">
        <f>IFERROR(('Historical FS'!F23-'Historical FS'!F26)/'Historical FS'!F11,0)</f>
        <v>4.3322300645279484E-2</v>
      </c>
      <c r="G18" s="176">
        <f>IFERROR(('Historical FS'!G23-'Historical FS'!G26)/'Historical FS'!G11,0)</f>
        <v>3.3970412259310953E-2</v>
      </c>
      <c r="H18" s="176">
        <f>IFERROR(('Historical FS'!H23-'Historical FS'!H26)/'Historical FS'!H11,0)</f>
        <v>3.5560233478087663E-3</v>
      </c>
      <c r="I18" s="176">
        <f>IFERROR(('Historical FS'!I23-'Historical FS'!I26)/'Historical FS'!I11,0)</f>
        <v>-1.3170363258273456E-2</v>
      </c>
      <c r="J18" s="176">
        <f>IFERROR(('Historical FS'!J23-'Historical FS'!J26)/'Historical FS'!J11,0)</f>
        <v>3.4991608110258483E-2</v>
      </c>
      <c r="K18" s="176">
        <f>IFERROR(('Historical FS'!K23-'Historical FS'!K26)/'Historical FS'!K11,0)</f>
        <v>-4.1514992694289269E-4</v>
      </c>
      <c r="L18" s="176">
        <f>IFERROR(('Historical FS'!L23-'Historical FS'!L26)/'Historical FS'!L11,0)</f>
        <v>2.0104346955433228E-2</v>
      </c>
      <c r="M18" s="11"/>
      <c r="N18" s="179">
        <f t="shared" si="0"/>
        <v>3.3333986312469095E-2</v>
      </c>
      <c r="O18" s="179">
        <f>MEDIAN(D18:L18)</f>
        <v>3.3970412259310953E-2</v>
      </c>
    </row>
    <row r="19" spans="2:15" x14ac:dyDescent="0.3">
      <c r="B19" s="11" t="s">
        <v>168</v>
      </c>
      <c r="C19" s="176">
        <f>IFERROR('Historical FS'!C32/'Historical FS'!C11,0)</f>
        <v>8.1713958368390432E-2</v>
      </c>
      <c r="D19" s="176">
        <f>IFERROR('Historical FS'!D32/'Historical FS'!D11,0)</f>
        <v>7.9756085085905037E-2</v>
      </c>
      <c r="E19" s="176">
        <f>IFERROR('Historical FS'!E32/'Historical FS'!E11,0)</f>
        <v>6.1511300676516931E-2</v>
      </c>
      <c r="F19" s="176">
        <f>IFERROR('Historical FS'!F32/'Historical FS'!F11,0)</f>
        <v>2.7608071132565179E-2</v>
      </c>
      <c r="G19" s="176">
        <f>IFERROR('Historical FS'!G32/'Historical FS'!G11,0)</f>
        <v>1.7912163958707913E-2</v>
      </c>
      <c r="H19" s="176">
        <f>IFERROR('Historical FS'!H32/'Historical FS'!H11,0)</f>
        <v>-1.5516078776333117E-2</v>
      </c>
      <c r="I19" s="176">
        <f>IFERROR('Historical FS'!I32/'Historical FS'!I11,0)</f>
        <v>-4.0915360088026265E-2</v>
      </c>
      <c r="J19" s="176">
        <f>IFERROR('Historical FS'!J32/'Historical FS'!J11,0)</f>
        <v>2.5763151547420113E-3</v>
      </c>
      <c r="K19" s="176">
        <f>IFERROR('Historical FS'!K32/'Historical FS'!K11,0)</f>
        <v>-3.3856482095653805E-2</v>
      </c>
      <c r="L19" s="176">
        <f>IFERROR('Historical FS'!L32/'Historical FS'!L11,0)</f>
        <v>-9.4518849588445895E-3</v>
      </c>
      <c r="M19" s="11"/>
      <c r="N19" s="179">
        <f t="shared" si="0"/>
        <v>9.9582366766199255E-3</v>
      </c>
      <c r="O19" s="179">
        <f>MEDIAN(D19:L19)</f>
        <v>2.5763151547420113E-3</v>
      </c>
    </row>
    <row r="20" spans="2:15" x14ac:dyDescent="0.3">
      <c r="B20" s="188" t="s">
        <v>169</v>
      </c>
      <c r="C20" s="187">
        <f>IFERROR('Historical FS'!C39,0)</f>
        <v>6.124960626397391E-2</v>
      </c>
      <c r="D20" s="187">
        <f>IFERROR('Historical FS'!D39,0)</f>
        <v>5.0713146858982282E-2</v>
      </c>
      <c r="E20" s="187">
        <f>IFERROR('Historical FS'!E39,0)</f>
        <v>5.0432381990407359E-2</v>
      </c>
      <c r="F20" s="187">
        <f>IFERROR('Historical FS'!F39,0)</f>
        <v>1.5552749314395296E-2</v>
      </c>
      <c r="G20" s="187">
        <f>IFERROR('Historical FS'!G39,0)</f>
        <v>3.01961430487095E-3</v>
      </c>
      <c r="H20" s="187">
        <f>IFERROR('Historical FS'!H39,0)</f>
        <v>-7.4434056747998256E-3</v>
      </c>
      <c r="I20" s="187">
        <f>IFERROR('Historical FS'!I39,0)</f>
        <v>-4.2429333632923408E-2</v>
      </c>
      <c r="J20" s="187">
        <f>IFERROR('Historical FS'!J39,0)</f>
        <v>-7.5994791724005731E-3</v>
      </c>
      <c r="K20" s="187">
        <f>IFERROR('Historical FS'!K39,0)</f>
        <v>-4.9052154538339235E-2</v>
      </c>
      <c r="L20" s="187">
        <f>IFERROR('Historical FS'!L39,0)</f>
        <v>-1.1486934720964945E-2</v>
      </c>
      <c r="M20" s="188"/>
      <c r="N20" s="189">
        <f t="shared" si="0"/>
        <v>1.8962052546976638E-4</v>
      </c>
      <c r="O20" s="189">
        <f>MEDIAN(D20:L20)</f>
        <v>-7.4434056747998256E-3</v>
      </c>
    </row>
    <row r="21" spans="2:15" x14ac:dyDescent="0.3">
      <c r="N21" s="11"/>
      <c r="O21" s="11"/>
    </row>
    <row r="22" spans="2:15" x14ac:dyDescent="0.3">
      <c r="B22" s="184" t="s">
        <v>170</v>
      </c>
      <c r="C22" s="183">
        <f>IFERROR('Historical FS'!C21,0)</f>
        <v>7.6660908908102038E-2</v>
      </c>
      <c r="D22" s="183">
        <f>IFERROR('Historical FS'!D21,0)</f>
        <v>8.0040779911823637E-2</v>
      </c>
      <c r="E22" s="183">
        <f>IFERROR('Historical FS'!E21,0)</f>
        <v>0.10672678849247161</v>
      </c>
      <c r="F22" s="183">
        <f>IFERROR('Historical FS'!F21,0)</f>
        <v>0.12847809529452636</v>
      </c>
      <c r="G22" s="183">
        <f>IFERROR('Historical FS'!G21,0)</f>
        <v>0.10860201636437025</v>
      </c>
      <c r="H22" s="183">
        <f>IFERROR('Historical FS'!H21,0)</f>
        <v>0.11402504616835751</v>
      </c>
      <c r="I22" s="183">
        <f>IFERROR('Historical FS'!I21,0)</f>
        <v>0.12527323822987554</v>
      </c>
      <c r="J22" s="183">
        <f>IFERROR('Historical FS'!J21,0)</f>
        <v>8.8798023177028354E-2</v>
      </c>
      <c r="K22" s="183">
        <f>IFERROR('Historical FS'!K21,0)</f>
        <v>0.10929475436519734</v>
      </c>
      <c r="L22" s="183">
        <f>IFERROR('Historical FS'!L21,0)</f>
        <v>0.11488822184383672</v>
      </c>
      <c r="M22" s="184"/>
      <c r="N22" s="185">
        <f t="shared" si="0"/>
        <v>0.1084585515386097</v>
      </c>
      <c r="O22" s="185">
        <f>MEDIAN(D22:L22)</f>
        <v>0.10929475436519734</v>
      </c>
    </row>
    <row r="23" spans="2:15" x14ac:dyDescent="0.3">
      <c r="B23" s="11" t="s">
        <v>106</v>
      </c>
      <c r="C23" s="176">
        <f>IFERROR('Historical FS'!C27,0)</f>
        <v>4.757971849946438E-2</v>
      </c>
      <c r="D23" s="176">
        <f>IFERROR('Historical FS'!D27,0)</f>
        <v>5.0876584184966822E-2</v>
      </c>
      <c r="E23" s="176">
        <f>IFERROR('Historical FS'!E27,0)</f>
        <v>6.1201425695927715E-2</v>
      </c>
      <c r="F23" s="176">
        <f>IFERROR('Historical FS'!F27,0)</f>
        <v>6.63903865924938E-2</v>
      </c>
      <c r="G23" s="176">
        <f>IFERROR('Historical FS'!G27,0)</f>
        <v>7.3927472182518786E-2</v>
      </c>
      <c r="H23" s="176">
        <f>IFERROR('Historical FS'!H27,0)</f>
        <v>7.8130605447998658E-2</v>
      </c>
      <c r="I23" s="176">
        <f>IFERROR('Historical FS'!I27,0)</f>
        <v>8.206839774331566E-2</v>
      </c>
      <c r="J23" s="176">
        <f>IFERROR('Historical FS'!J27,0)</f>
        <v>9.4264230933596482E-2</v>
      </c>
      <c r="K23" s="176">
        <f>IFERROR('Historical FS'!K27,0)</f>
        <v>8.9191478279219347E-2</v>
      </c>
      <c r="L23" s="176">
        <f>IFERROR('Historical FS'!L27,0)</f>
        <v>7.1857611147098821E-2</v>
      </c>
      <c r="M23" s="11"/>
      <c r="N23" s="179">
        <f t="shared" si="0"/>
        <v>7.4212021356348468E-2</v>
      </c>
      <c r="O23" s="179">
        <f>MEDIAN(D23:L23)</f>
        <v>7.3927472182518786E-2</v>
      </c>
    </row>
    <row r="24" spans="2:15" x14ac:dyDescent="0.3">
      <c r="B24" s="188" t="s">
        <v>171</v>
      </c>
      <c r="C24" s="187">
        <f>C18</f>
        <v>0.10211238357890337</v>
      </c>
      <c r="D24" s="187">
        <f t="shared" ref="D24:L24" si="1">D18</f>
        <v>9.8229670900837146E-2</v>
      </c>
      <c r="E24" s="187">
        <f t="shared" si="1"/>
        <v>7.941702777851016E-2</v>
      </c>
      <c r="F24" s="187">
        <f t="shared" si="1"/>
        <v>4.3322300645279484E-2</v>
      </c>
      <c r="G24" s="187">
        <f t="shared" si="1"/>
        <v>3.3970412259310953E-2</v>
      </c>
      <c r="H24" s="187">
        <f t="shared" si="1"/>
        <v>3.5560233478087663E-3</v>
      </c>
      <c r="I24" s="187">
        <f t="shared" si="1"/>
        <v>-1.3170363258273456E-2</v>
      </c>
      <c r="J24" s="187">
        <f t="shared" si="1"/>
        <v>3.4991608110258483E-2</v>
      </c>
      <c r="K24" s="187">
        <f t="shared" si="1"/>
        <v>-4.1514992694289269E-4</v>
      </c>
      <c r="L24" s="187">
        <f t="shared" si="1"/>
        <v>2.0104346955433228E-2</v>
      </c>
      <c r="M24" s="188"/>
      <c r="N24" s="189">
        <f t="shared" si="0"/>
        <v>3.3333986312469095E-2</v>
      </c>
      <c r="O24" s="189">
        <f>MEDIAN(D24:L24)</f>
        <v>3.3970412259310953E-2</v>
      </c>
    </row>
    <row r="25" spans="2:15" x14ac:dyDescent="0.3">
      <c r="N25" s="11"/>
      <c r="O25" s="11"/>
    </row>
    <row r="26" spans="2:15" x14ac:dyDescent="0.3">
      <c r="B26" s="184" t="s">
        <v>172</v>
      </c>
      <c r="C26" s="183">
        <f>IFERROR(('Historical FS'!C23-'Historical FS'!C26)/(SUM('Historical FS'!C53:C55)),0)</f>
        <v>0.18832478532145183</v>
      </c>
      <c r="D26" s="183">
        <f>IFERROR(('Historical FS'!D23-'Historical FS'!D26)/(SUM('Historical FS'!D53:D55)),0)</f>
        <v>0.19904181268509033</v>
      </c>
      <c r="E26" s="183">
        <f>IFERROR(('Historical FS'!E23-'Historical FS'!E26)/(SUM('Historical FS'!E53:E55)),0)</f>
        <v>0.1462081011853561</v>
      </c>
      <c r="F26" s="183">
        <f>IFERROR(('Historical FS'!F23-'Historical FS'!F26)/(SUM('Historical FS'!F53:F55)),0)</f>
        <v>8.5490986154773282E-2</v>
      </c>
      <c r="G26" s="183">
        <f>IFERROR(('Historical FS'!G23-'Historical FS'!G26)/(SUM('Historical FS'!G53:G55)),0)</f>
        <v>5.3716113570365424E-2</v>
      </c>
      <c r="H26" s="183">
        <f>IFERROR(('Historical FS'!H23-'Historical FS'!H26)/(SUM('Historical FS'!H53:H55)),0)</f>
        <v>6.4542733637543747E-3</v>
      </c>
      <c r="I26" s="183">
        <f>IFERROR(('Historical FS'!I23-'Historical FS'!I26)/(SUM('Historical FS'!I53:I55)),0)</f>
        <v>-1.8387082646096023E-2</v>
      </c>
      <c r="J26" s="183">
        <f>IFERROR(('Historical FS'!J23-'Historical FS'!J26)/(SUM('Historical FS'!J53:J55)),0)</f>
        <v>4.4284324706251613E-2</v>
      </c>
      <c r="K26" s="183">
        <f>IFERROR(('Historical FS'!K23-'Historical FS'!K26)/(SUM('Historical FS'!K53:K55)),0)</f>
        <v>-6.0520306054739361E-4</v>
      </c>
      <c r="L26" s="183">
        <f>IFERROR(('Historical FS'!L23-'Historical FS'!L26)/(SUM('Historical FS'!L53:L55)),0)</f>
        <v>3.8762956416083731E-2</v>
      </c>
      <c r="M26" s="184"/>
      <c r="N26" s="185">
        <f t="shared" si="0"/>
        <v>6.166292026389239E-2</v>
      </c>
      <c r="O26" s="185">
        <f>MEDIAN(D26:L26)</f>
        <v>4.4284324706251613E-2</v>
      </c>
    </row>
    <row r="27" spans="2:15" x14ac:dyDescent="0.3">
      <c r="B27" s="11" t="s">
        <v>173</v>
      </c>
      <c r="C27" s="176">
        <f>IFERROR('Historical FS'!C49,0)</f>
        <v>0.95485720817027164</v>
      </c>
      <c r="D27" s="176">
        <f>IFERROR('Historical FS'!D49,0)</f>
        <v>1</v>
      </c>
      <c r="E27" s="176">
        <f>IFERROR('Historical FS'!E49,0)</f>
        <v>0.99506765991253665</v>
      </c>
      <c r="F27" s="176">
        <f>IFERROR('Historical FS'!F49,0)</f>
        <v>1</v>
      </c>
      <c r="G27" s="176">
        <f>IFERROR('Historical FS'!G49,0)</f>
        <v>1</v>
      </c>
      <c r="H27" s="176">
        <f>IFERROR('Historical FS'!H49,0)</f>
        <v>0</v>
      </c>
      <c r="I27" s="176">
        <f>IFERROR('Historical FS'!I49,0)</f>
        <v>0</v>
      </c>
      <c r="J27" s="176">
        <f>IFERROR('Historical FS'!J49,0)</f>
        <v>0</v>
      </c>
      <c r="K27" s="176">
        <f>IFERROR('Historical FS'!K49,0)</f>
        <v>0</v>
      </c>
      <c r="L27" s="176">
        <f>IFERROR('Historical FS'!L49,0)</f>
        <v>0</v>
      </c>
      <c r="M27" s="11"/>
      <c r="N27" s="179">
        <f t="shared" si="0"/>
        <v>0.44389640665694852</v>
      </c>
      <c r="O27" s="179">
        <f>MEDIAN(D27:L27)</f>
        <v>0</v>
      </c>
    </row>
    <row r="28" spans="2:15" x14ac:dyDescent="0.3">
      <c r="B28" s="11" t="s">
        <v>174</v>
      </c>
      <c r="C28" s="176">
        <f>IFERROR('Historical FS'!C38/SUM('Historical FS'!C53:C54),0)</f>
        <v>0.21738140295975247</v>
      </c>
      <c r="D28" s="176">
        <f>IFERROR('Historical FS'!D38/SUM('Historical FS'!D53:D54),0)</f>
        <v>0.2372052002491202</v>
      </c>
      <c r="E28" s="176">
        <f>IFERROR('Historical FS'!E38/SUM('Historical FS'!E53:E54),0)</f>
        <v>0.17441316864171685</v>
      </c>
      <c r="F28" s="176">
        <f>IFERROR('Historical FS'!F38/SUM('Historical FS'!F53:F54),0)</f>
        <v>7.2241189530689517E-2</v>
      </c>
      <c r="G28" s="176">
        <f>IFERROR('Historical FS'!G38/SUM('Historical FS'!G53:G54),0)</f>
        <v>9.2254980749341738E-3</v>
      </c>
      <c r="H28" s="176">
        <f>IFERROR('Historical FS'!H38/SUM('Historical FS'!H53:H54),0)</f>
        <v>-3.7345736658758885E-2</v>
      </c>
      <c r="I28" s="176">
        <f>IFERROR('Historical FS'!I38/SUM('Historical FS'!I53:I54),0)</f>
        <v>-0.1780542775131683</v>
      </c>
      <c r="J28" s="176">
        <f>IFERROR('Historical FS'!J38/SUM('Historical FS'!J53:J54),0)</f>
        <v>-3.4360591904822733E-2</v>
      </c>
      <c r="K28" s="176">
        <f>IFERROR('Historical FS'!K38/SUM('Historical FS'!K53:K54),0)</f>
        <v>-0.30651638060341208</v>
      </c>
      <c r="L28" s="176">
        <f>IFERROR('Historical FS'!L38/SUM('Historical FS'!L53:L54),0)</f>
        <v>-8.7686298356707396E-2</v>
      </c>
      <c r="M28" s="11"/>
      <c r="N28" s="179">
        <f t="shared" si="0"/>
        <v>-1.6764247615600969E-2</v>
      </c>
      <c r="O28" s="179">
        <f>MEDIAN(D28:L28)</f>
        <v>-3.4360591904822733E-2</v>
      </c>
    </row>
    <row r="29" spans="2:15" x14ac:dyDescent="0.3">
      <c r="B29" s="11" t="s">
        <v>175</v>
      </c>
      <c r="C29" s="176">
        <f>C27*C28</f>
        <v>0.20756819953828606</v>
      </c>
      <c r="D29" s="176">
        <f t="shared" ref="D29:L29" si="2">D27*D28</f>
        <v>0.2372052002491202</v>
      </c>
      <c r="E29" s="176">
        <f t="shared" si="2"/>
        <v>0.17355290357824379</v>
      </c>
      <c r="F29" s="176">
        <f t="shared" si="2"/>
        <v>7.2241189530689517E-2</v>
      </c>
      <c r="G29" s="176">
        <f t="shared" si="2"/>
        <v>9.2254980749341738E-3</v>
      </c>
      <c r="H29" s="176">
        <f t="shared" si="2"/>
        <v>0</v>
      </c>
      <c r="I29" s="176">
        <f t="shared" si="2"/>
        <v>0</v>
      </c>
      <c r="J29" s="176">
        <f t="shared" si="2"/>
        <v>0</v>
      </c>
      <c r="K29" s="176">
        <f t="shared" si="2"/>
        <v>0</v>
      </c>
      <c r="L29" s="176">
        <f t="shared" si="2"/>
        <v>0</v>
      </c>
      <c r="M29" s="11"/>
      <c r="N29" s="179">
        <f t="shared" si="0"/>
        <v>5.469164349255419E-2</v>
      </c>
      <c r="O29" s="179">
        <f>MEDIAN(D29:L29)</f>
        <v>0</v>
      </c>
    </row>
    <row r="30" spans="2:15" x14ac:dyDescent="0.3">
      <c r="B30" s="188" t="s">
        <v>176</v>
      </c>
      <c r="C30" s="190">
        <f>IFERROR(('Historical FS'!C23-'Historical FS'!C26)/'Historical FS'!C29,0)</f>
        <v>5.0058954318824904</v>
      </c>
      <c r="D30" s="190">
        <f>IFERROR(('Historical FS'!D23-'Historical FS'!D26)/'Historical FS'!D29,0)</f>
        <v>5.3173039541375138</v>
      </c>
      <c r="E30" s="190">
        <f>IFERROR(('Historical FS'!E23-'Historical FS'!E26)/'Historical FS'!E29,0)</f>
        <v>4.4352863933500721</v>
      </c>
      <c r="F30" s="190">
        <f>IFERROR(('Historical FS'!F23-'Historical FS'!F26)/'Historical FS'!F29,0)</f>
        <v>2.7568835373205922</v>
      </c>
      <c r="G30" s="190">
        <f>IFERROR(('Historical FS'!G23-'Historical FS'!G26)/'Historical FS'!G29,0)</f>
        <v>2.1154494328024094</v>
      </c>
      <c r="H30" s="190">
        <f>IFERROR(('Historical FS'!H23-'Historical FS'!H26)/'Historical FS'!H29,0)</f>
        <v>0.18645156808947008</v>
      </c>
      <c r="I30" s="190">
        <f>IFERROR(('Historical FS'!I23-'Historical FS'!I26)/'Historical FS'!I29,0)</f>
        <v>-0.47469326953211261</v>
      </c>
      <c r="J30" s="190">
        <f>IFERROR(('Historical FS'!J23-'Historical FS'!J26)/'Historical FS'!J29,0)</f>
        <v>1.079478385658198</v>
      </c>
      <c r="K30" s="190">
        <f>IFERROR(('Historical FS'!K23-'Historical FS'!K26)/'Historical FS'!K29,0)</f>
        <v>-1.2414275987824557E-2</v>
      </c>
      <c r="L30" s="190">
        <f>IFERROR(('Historical FS'!L23-'Historical FS'!L26)/'Historical FS'!L29,0)</f>
        <v>0.68020669934320532</v>
      </c>
      <c r="M30" s="188"/>
      <c r="N30" s="190">
        <f t="shared" si="0"/>
        <v>1.7871058250201695</v>
      </c>
      <c r="O30" s="190">
        <f>MEDIAN(D30:L30)</f>
        <v>1.079478385658198</v>
      </c>
    </row>
    <row r="31" spans="2:15" x14ac:dyDescent="0.3">
      <c r="N31" s="11"/>
      <c r="O31" s="11"/>
    </row>
    <row r="32" spans="2:15" x14ac:dyDescent="0.3">
      <c r="B32" s="184" t="s">
        <v>177</v>
      </c>
      <c r="C32" s="191">
        <f>IFERROR('Historical FS'!C11/'Historical FS'!C65,0)</f>
        <v>22.018970648453838</v>
      </c>
      <c r="D32" s="191">
        <f>IFERROR('Historical FS'!D11/'Historical FS'!D65,0)</f>
        <v>20.92016821419486</v>
      </c>
      <c r="E32" s="191">
        <f>IFERROR('Historical FS'!E11/'Historical FS'!E65,0)</f>
        <v>20.119918266350599</v>
      </c>
      <c r="F32" s="191">
        <f>IFERROR('Historical FS'!F11/'Historical FS'!F65,0)</f>
        <v>19.160353236640844</v>
      </c>
      <c r="G32" s="191">
        <f>IFERROR('Historical FS'!G11/'Historical FS'!G65,0)</f>
        <v>14.655712224718874</v>
      </c>
      <c r="H32" s="191">
        <f>IFERROR('Historical FS'!H11/'Historical FS'!H65,0)</f>
        <v>15.894698773489607</v>
      </c>
      <c r="I32" s="191">
        <f>IFERROR('Historical FS'!I11/'Historical FS'!I65,0)</f>
        <v>23.366617170976728</v>
      </c>
      <c r="J32" s="191">
        <f>IFERROR('Historical FS'!J11/'Historical FS'!J65,0)</f>
        <v>19.701330853658153</v>
      </c>
      <c r="K32" s="191">
        <f>IFERROR('Historical FS'!K11/'Historical FS'!K65,0)</f>
        <v>22.379917570317598</v>
      </c>
      <c r="L32" s="191">
        <f>IFERROR('Historical FS'!L11/'Historical FS'!L65,0)</f>
        <v>21.982947610142858</v>
      </c>
      <c r="M32" s="184"/>
      <c r="N32" s="191">
        <f t="shared" si="0"/>
        <v>19.797962657832233</v>
      </c>
      <c r="O32" s="191">
        <f>MEDIAN(D32:L32)</f>
        <v>20.119918266350599</v>
      </c>
    </row>
    <row r="33" spans="2:15" x14ac:dyDescent="0.3">
      <c r="B33" s="11" t="s">
        <v>178</v>
      </c>
      <c r="C33" s="180">
        <f>IFERROR('Historical FS'!C11/'Historical FS'!C56,0)</f>
        <v>2.5258516302731193</v>
      </c>
      <c r="D33" s="180">
        <f>IFERROR('Historical FS'!D11/'Historical FS'!D56,0)</f>
        <v>2.4493010585757142</v>
      </c>
      <c r="E33" s="180">
        <f>IFERROR('Historical FS'!E11/'Historical FS'!E56,0)</f>
        <v>2.3769603927858673</v>
      </c>
      <c r="F33" s="180">
        <f>IFERROR('Historical FS'!F11/'Historical FS'!F56,0)</f>
        <v>1.9842807783040648</v>
      </c>
      <c r="G33" s="180">
        <f>IFERROR('Historical FS'!G11/'Historical FS'!G56,0)</f>
        <v>2.0414780318629697</v>
      </c>
      <c r="H33" s="180">
        <f>IFERROR('Historical FS'!H11/'Historical FS'!H56,0)</f>
        <v>2.1667847518227492</v>
      </c>
      <c r="I33" s="180">
        <f>IFERROR('Historical FS'!I11/'Historical FS'!I56,0)</f>
        <v>1.9602534811345065</v>
      </c>
      <c r="J33" s="180">
        <f>IFERROR('Historical FS'!J11/'Historical FS'!J56,0)</f>
        <v>1.7323684804395676</v>
      </c>
      <c r="K33" s="180">
        <f>IFERROR('Historical FS'!K11/'Historical FS'!K56,0)</f>
        <v>2.0170312149360217</v>
      </c>
      <c r="L33" s="180">
        <f>IFERROR('Historical FS'!L11/'Historical FS'!L56,0)</f>
        <v>2.2286057258733614</v>
      </c>
      <c r="M33" s="11"/>
      <c r="N33" s="180">
        <f t="shared" si="0"/>
        <v>2.1063404350816466</v>
      </c>
      <c r="O33" s="180">
        <f>MEDIAN(D33:L33)</f>
        <v>2.0414780318629697</v>
      </c>
    </row>
    <row r="34" spans="2:15" x14ac:dyDescent="0.3">
      <c r="B34" s="11" t="s">
        <v>179</v>
      </c>
      <c r="C34" s="180">
        <f>IFERROR('Historical FS'!C11/'Historical FS'!C66,0)</f>
        <v>8.5378093637574715</v>
      </c>
      <c r="D34" s="180">
        <f>IFERROR('Historical FS'!D11/'Historical FS'!D66,0)</f>
        <v>8.9900219797938927</v>
      </c>
      <c r="E34" s="180">
        <f>IFERROR('Historical FS'!E11/'Historical FS'!E66,0)</f>
        <v>8.3613381173839922</v>
      </c>
      <c r="F34" s="180">
        <f>IFERROR('Historical FS'!F11/'Historical FS'!F66,0)</f>
        <v>7.6867643466738649</v>
      </c>
      <c r="G34" s="180">
        <f>IFERROR('Historical FS'!G11/'Historical FS'!G66,0)</f>
        <v>6.9190051742350009</v>
      </c>
      <c r="H34" s="180">
        <f>IFERROR('Historical FS'!H11/'Historical FS'!H66,0)</f>
        <v>7.7392856309817084</v>
      </c>
      <c r="I34" s="180">
        <f>IFERROR('Historical FS'!I11/'Historical FS'!I66,0)</f>
        <v>6.9698269049637886</v>
      </c>
      <c r="J34" s="180">
        <f>IFERROR('Historical FS'!J11/'Historical FS'!J66,0)</f>
        <v>6.9217098811563442</v>
      </c>
      <c r="K34" s="180">
        <f>IFERROR('Historical FS'!K11/'Historical FS'!K66,0)</f>
        <v>7.9015588385356104</v>
      </c>
      <c r="L34" s="180">
        <f>IFERROR('Historical FS'!L11/'Historical FS'!L66,0)</f>
        <v>8.4888641723217457</v>
      </c>
      <c r="M34" s="11"/>
      <c r="N34" s="180">
        <f t="shared" si="0"/>
        <v>7.7753750051162154</v>
      </c>
      <c r="O34" s="180">
        <f>MEDIAN(D34:L34)</f>
        <v>7.7392856309817084</v>
      </c>
    </row>
    <row r="35" spans="2:15" x14ac:dyDescent="0.3">
      <c r="B35" s="11" t="s">
        <v>180</v>
      </c>
      <c r="C35" s="180">
        <f>IFERROR('Historical FS'!C11/'Historical FS'!C59,0)</f>
        <v>3.3699237549186467</v>
      </c>
      <c r="D35" s="180">
        <f>IFERROR('Historical FS'!D11/'Historical FS'!D59,0)</f>
        <v>2.9742370802544178</v>
      </c>
      <c r="E35" s="180">
        <f>IFERROR('Historical FS'!E11/'Historical FS'!E59,0)</f>
        <v>2.546312771514708</v>
      </c>
      <c r="F35" s="180">
        <f>IFERROR('Historical FS'!F11/'Historical FS'!F59,0)</f>
        <v>2.8109343484246239</v>
      </c>
      <c r="G35" s="180">
        <f>IFERROR('Historical FS'!G11/'Historical FS'!G59,0)</f>
        <v>2.4012948768781421</v>
      </c>
      <c r="H35" s="180">
        <f>IFERROR('Historical FS'!H11/'Historical FS'!H59,0)</f>
        <v>2.7144319562092578</v>
      </c>
      <c r="I35" s="180">
        <f>IFERROR('Historical FS'!I11/'Historical FS'!I59,0)</f>
        <v>2.0539205744067566</v>
      </c>
      <c r="J35" s="180">
        <f>IFERROR('Historical FS'!J11/'Historical FS'!J59,0)</f>
        <v>1.8008727134726064</v>
      </c>
      <c r="K35" s="180">
        <f>IFERROR('Historical FS'!K11/'Historical FS'!K59,0)</f>
        <v>2.0053488717943728</v>
      </c>
      <c r="L35" s="180">
        <f>IFERROR('Historical FS'!L11/'Historical FS'!L59,0)</f>
        <v>2.6193791539294131</v>
      </c>
      <c r="M35" s="11"/>
      <c r="N35" s="180">
        <f t="shared" si="0"/>
        <v>2.4363035940982551</v>
      </c>
      <c r="O35" s="180">
        <f>MEDIAN(D35:L35)</f>
        <v>2.546312771514708</v>
      </c>
    </row>
    <row r="36" spans="2:15" x14ac:dyDescent="0.3">
      <c r="B36" s="188" t="s">
        <v>181</v>
      </c>
      <c r="C36" s="190">
        <f>IFERROR('Historical FS'!C11/SUM('Historical FS'!C53:C54),0)</f>
        <v>3.549106944832932</v>
      </c>
      <c r="D36" s="190">
        <f>IFERROR('Historical FS'!D11/SUM('Historical FS'!D53:D54),0)</f>
        <v>4.6773906756114965</v>
      </c>
      <c r="E36" s="190">
        <f>IFERROR('Historical FS'!E11/SUM('Historical FS'!E53:E54),0)</f>
        <v>3.4583567493379874</v>
      </c>
      <c r="F36" s="190">
        <f>IFERROR('Historical FS'!F11/SUM('Historical FS'!F53:F54),0)</f>
        <v>4.6449144180459854</v>
      </c>
      <c r="G36" s="190">
        <f>IFERROR('Historical FS'!G11/SUM('Historical FS'!G53:G54),0)</f>
        <v>3.0551908765475422</v>
      </c>
      <c r="H36" s="190">
        <f>IFERROR('Historical FS'!H11/SUM('Historical FS'!H53:H54),0)</f>
        <v>5.0172915853821474</v>
      </c>
      <c r="I36" s="190">
        <f>IFERROR('Historical FS'!I11/SUM('Historical FS'!I53:I54),0)</f>
        <v>4.196490075795241</v>
      </c>
      <c r="J36" s="190">
        <f>IFERROR('Historical FS'!J11/SUM('Historical FS'!J53:J54),0)</f>
        <v>4.5214403678625628</v>
      </c>
      <c r="K36" s="190">
        <f>IFERROR('Historical FS'!K11/SUM('Historical FS'!K53:K54),0)</f>
        <v>6.2487852671963351</v>
      </c>
      <c r="L36" s="190">
        <f>IFERROR('Historical FS'!L11/SUM('Historical FS'!L53:L54),0)</f>
        <v>7.6335680916398054</v>
      </c>
      <c r="M36" s="188"/>
      <c r="N36" s="190">
        <f t="shared" si="0"/>
        <v>4.8281586786021222</v>
      </c>
      <c r="O36" s="190">
        <f>MEDIAN(D36:L36)</f>
        <v>4.6449144180459854</v>
      </c>
    </row>
    <row r="37" spans="2:15" x14ac:dyDescent="0.3">
      <c r="C37" s="44"/>
      <c r="D37" s="44"/>
      <c r="E37" s="44"/>
      <c r="F37" s="44"/>
      <c r="G37" s="44"/>
      <c r="H37" s="44"/>
      <c r="I37" s="44"/>
      <c r="J37" s="44"/>
      <c r="K37" s="44"/>
      <c r="L37" s="44"/>
      <c r="N37" s="11"/>
      <c r="O37" s="11"/>
    </row>
    <row r="38" spans="2:15" x14ac:dyDescent="0.3">
      <c r="B38" s="184" t="s">
        <v>182</v>
      </c>
      <c r="C38" s="192">
        <f>IFERROR(365/C32,0)</f>
        <v>16.576615039251624</v>
      </c>
      <c r="D38" s="192">
        <f t="shared" ref="D38:L38" si="3">IFERROR(365/D32,0)</f>
        <v>17.447278447423685</v>
      </c>
      <c r="E38" s="192">
        <f t="shared" si="3"/>
        <v>18.141226776772818</v>
      </c>
      <c r="F38" s="192">
        <f t="shared" si="3"/>
        <v>19.049753180019717</v>
      </c>
      <c r="G38" s="192">
        <f t="shared" si="3"/>
        <v>24.904964999543136</v>
      </c>
      <c r="H38" s="192">
        <f t="shared" si="3"/>
        <v>22.963631157878556</v>
      </c>
      <c r="I38" s="192">
        <f t="shared" si="3"/>
        <v>15.620575170519771</v>
      </c>
      <c r="J38" s="192">
        <f t="shared" si="3"/>
        <v>18.52666719376608</v>
      </c>
      <c r="K38" s="192">
        <f t="shared" si="3"/>
        <v>16.309264717046954</v>
      </c>
      <c r="L38" s="192">
        <f t="shared" si="3"/>
        <v>16.603778823163378</v>
      </c>
      <c r="M38" s="184"/>
      <c r="N38" s="192">
        <f t="shared" si="0"/>
        <v>18.840793385126009</v>
      </c>
      <c r="O38" s="192">
        <f>MEDIAN(D38:L38)</f>
        <v>18.141226776772818</v>
      </c>
    </row>
    <row r="39" spans="2:15" x14ac:dyDescent="0.3">
      <c r="B39" s="11" t="s">
        <v>183</v>
      </c>
      <c r="C39" s="181">
        <f t="shared" ref="C39:L39" si="4">IFERROR(365/C33,0)</f>
        <v>144.50571665626009</v>
      </c>
      <c r="D39" s="181">
        <f t="shared" si="4"/>
        <v>149.02210519283818</v>
      </c>
      <c r="E39" s="181">
        <f t="shared" si="4"/>
        <v>153.55745981623585</v>
      </c>
      <c r="F39" s="181">
        <f t="shared" si="4"/>
        <v>183.94574194885871</v>
      </c>
      <c r="G39" s="181">
        <f t="shared" si="4"/>
        <v>178.79202925682029</v>
      </c>
      <c r="H39" s="181">
        <f t="shared" si="4"/>
        <v>168.45235766633192</v>
      </c>
      <c r="I39" s="181">
        <f t="shared" si="4"/>
        <v>186.20040903524091</v>
      </c>
      <c r="J39" s="181">
        <f t="shared" si="4"/>
        <v>210.69420514242194</v>
      </c>
      <c r="K39" s="181">
        <f t="shared" si="4"/>
        <v>180.95902398395825</v>
      </c>
      <c r="L39" s="181">
        <f t="shared" si="4"/>
        <v>163.77953074537726</v>
      </c>
      <c r="M39" s="11"/>
      <c r="N39" s="181">
        <f t="shared" si="0"/>
        <v>175.04476253200926</v>
      </c>
      <c r="O39" s="181">
        <f>MEDIAN(D39:L39)</f>
        <v>178.79202925682029</v>
      </c>
    </row>
    <row r="40" spans="2:15" x14ac:dyDescent="0.3">
      <c r="B40" s="11" t="s">
        <v>184</v>
      </c>
      <c r="C40" s="181">
        <f t="shared" ref="C40:L40" si="5">IFERROR(365/C34,0)</f>
        <v>42.751013105235728</v>
      </c>
      <c r="D40" s="181">
        <f t="shared" si="5"/>
        <v>40.600568143256986</v>
      </c>
      <c r="E40" s="181">
        <f t="shared" si="5"/>
        <v>43.653299851746382</v>
      </c>
      <c r="F40" s="181">
        <f t="shared" si="5"/>
        <v>47.484218786795374</v>
      </c>
      <c r="G40" s="181">
        <f t="shared" si="5"/>
        <v>52.753248596949661</v>
      </c>
      <c r="H40" s="181">
        <f t="shared" si="5"/>
        <v>47.161975588398164</v>
      </c>
      <c r="I40" s="181">
        <f t="shared" si="5"/>
        <v>52.368588915752468</v>
      </c>
      <c r="J40" s="181">
        <f t="shared" si="5"/>
        <v>52.732634893247351</v>
      </c>
      <c r="K40" s="181">
        <f t="shared" si="5"/>
        <v>46.193416698982041</v>
      </c>
      <c r="L40" s="181">
        <f t="shared" si="5"/>
        <v>42.997507392107408</v>
      </c>
      <c r="M40" s="11"/>
      <c r="N40" s="181">
        <f t="shared" si="0"/>
        <v>47.327273207470647</v>
      </c>
      <c r="O40" s="181">
        <f>MEDIAN(D40:L40)</f>
        <v>47.161975588398164</v>
      </c>
    </row>
    <row r="41" spans="2:15" x14ac:dyDescent="0.3">
      <c r="B41" s="188" t="s">
        <v>185</v>
      </c>
      <c r="C41" s="193">
        <f>IFERROR(SUM(C38,C40)-C39,0)</f>
        <v>-85.178088511772742</v>
      </c>
      <c r="D41" s="193">
        <f t="shared" ref="D41:L41" si="6">IFERROR(SUM(D38,D40)-D39,0)</f>
        <v>-90.974258602157505</v>
      </c>
      <c r="E41" s="193">
        <f t="shared" si="6"/>
        <v>-91.762933187716641</v>
      </c>
      <c r="F41" s="193">
        <f t="shared" si="6"/>
        <v>-117.41176998204362</v>
      </c>
      <c r="G41" s="193">
        <f t="shared" si="6"/>
        <v>-101.13381566032749</v>
      </c>
      <c r="H41" s="193">
        <f t="shared" si="6"/>
        <v>-98.326750920055204</v>
      </c>
      <c r="I41" s="193">
        <f t="shared" si="6"/>
        <v>-118.21124494896867</v>
      </c>
      <c r="J41" s="193">
        <f t="shared" si="6"/>
        <v>-139.43490305540851</v>
      </c>
      <c r="K41" s="193">
        <f t="shared" si="6"/>
        <v>-118.45634256792925</v>
      </c>
      <c r="L41" s="193">
        <f t="shared" si="6"/>
        <v>-104.17824453010647</v>
      </c>
      <c r="M41" s="188"/>
      <c r="N41" s="193">
        <f t="shared" si="0"/>
        <v>-108.8766959394126</v>
      </c>
      <c r="O41" s="193">
        <f>MEDIAN(D41:L41)</f>
        <v>-104.17824453010647</v>
      </c>
    </row>
    <row r="42" spans="2:15" x14ac:dyDescent="0.3">
      <c r="N42" s="11"/>
      <c r="O42" s="11"/>
    </row>
    <row r="43" spans="2:15" x14ac:dyDescent="0.3">
      <c r="B43" s="184" t="s">
        <v>186</v>
      </c>
      <c r="C43" s="183">
        <f>IFERROR('Historical FS'!C84/'Historical FS'!C11,0)</f>
        <v>0.15526535123830462</v>
      </c>
      <c r="D43" s="183">
        <f>IFERROR('Historical FS'!D84/'Historical FS'!D11,0)</f>
        <v>0.13502104317321797</v>
      </c>
      <c r="E43" s="183">
        <f>IFERROR('Historical FS'!E84/'Historical FS'!E11,0)</f>
        <v>0.13880099148274136</v>
      </c>
      <c r="F43" s="183">
        <f>IFERROR('Historical FS'!F84/'Historical FS'!F11,0)</f>
        <v>0.11197937977587882</v>
      </c>
      <c r="G43" s="183">
        <f>IFERROR('Historical FS'!G84/'Historical FS'!G11,0)</f>
        <v>8.1828025115925046E-2</v>
      </c>
      <c r="H43" s="183">
        <f>IFERROR('Historical FS'!H84/'Historical FS'!H11,0)</f>
        <v>6.2569053820249423E-2</v>
      </c>
      <c r="I43" s="183">
        <f>IFERROR('Historical FS'!I84/'Historical FS'!I11,0)</f>
        <v>0.10201557854837573</v>
      </c>
      <c r="J43" s="183">
        <f>IFERROR('Historical FS'!J84/'Historical FS'!J11,0)</f>
        <v>0.11609531425300171</v>
      </c>
      <c r="K43" s="183">
        <f>IFERROR('Historical FS'!K84/'Historical FS'!K11,0)</f>
        <v>5.1290408794110849E-2</v>
      </c>
      <c r="L43" s="183">
        <f>IFERROR('Historical FS'!L84/'Historical FS'!L11,0)</f>
        <v>0.10228722123386519</v>
      </c>
      <c r="M43" s="184"/>
      <c r="N43" s="185">
        <f t="shared" si="0"/>
        <v>0.100209668466374</v>
      </c>
      <c r="O43" s="185">
        <f>MEDIAN(D43:L43)</f>
        <v>0.10228722123386519</v>
      </c>
    </row>
    <row r="44" spans="2:15" x14ac:dyDescent="0.3">
      <c r="B44" s="11" t="s">
        <v>187</v>
      </c>
      <c r="C44" s="176">
        <f>IFERROR('Historical FS'!C84/'Historical FS'!C70,0)</f>
        <v>0.16550686115695298</v>
      </c>
      <c r="D44" s="176">
        <f>IFERROR('Historical FS'!D84/'Historical FS'!D70,0)</f>
        <v>0.14972518147731123</v>
      </c>
      <c r="E44" s="176">
        <f>IFERROR('Historical FS'!E84/'Historical FS'!E70,0)</f>
        <v>0.14400184935170102</v>
      </c>
      <c r="F44" s="176">
        <f>IFERROR('Historical FS'!F84/'Historical FS'!F70,0)</f>
        <v>0.11079301531482313</v>
      </c>
      <c r="G44" s="176">
        <f>IFERROR('Historical FS'!G84/'Historical FS'!G70,0)</f>
        <v>7.291441677589669E-2</v>
      </c>
      <c r="H44" s="176">
        <f>IFERROR('Historical FS'!H84/'Historical FS'!H70,0)</f>
        <v>6.1798443975893111E-2</v>
      </c>
      <c r="I44" s="176">
        <f>IFERROR('Historical FS'!I84/'Historical FS'!I70,0)</f>
        <v>8.3181493974362308E-2</v>
      </c>
      <c r="J44" s="176">
        <f>IFERROR('Historical FS'!J84/'Historical FS'!J70,0)</f>
        <v>8.4902092224692749E-2</v>
      </c>
      <c r="K44" s="176">
        <f>IFERROR('Historical FS'!K84/'Historical FS'!K70,0)</f>
        <v>4.3402222484314405E-2</v>
      </c>
      <c r="L44" s="176">
        <f>IFERROR('Historical FS'!L84/'Historical FS'!L70,0)</f>
        <v>0.10573858301633621</v>
      </c>
      <c r="M44" s="11"/>
      <c r="N44" s="179">
        <f t="shared" si="0"/>
        <v>9.5161922066147875E-2</v>
      </c>
      <c r="O44" s="179">
        <f>MEDIAN(D44:L44)</f>
        <v>8.4902092224692749E-2</v>
      </c>
    </row>
    <row r="45" spans="2:15" x14ac:dyDescent="0.3">
      <c r="B45" s="188" t="s">
        <v>188</v>
      </c>
      <c r="C45" s="187">
        <f>IFERROR('Historical FS'!C84/'Historical FS'!C55,0)</f>
        <v>0.59613523765927012</v>
      </c>
      <c r="D45" s="187">
        <f>IFERROR('Historical FS'!D84/'Historical FS'!D55,0)</f>
        <v>0.48270359659825196</v>
      </c>
      <c r="E45" s="187">
        <f>IFERROR('Historical FS'!E84/'Historical FS'!E55,0)</f>
        <v>0.54641034971761804</v>
      </c>
      <c r="F45" s="187">
        <f>IFERROR('Historical FS'!F84/'Historical FS'!F55,0)</f>
        <v>0.38420446394699098</v>
      </c>
      <c r="G45" s="187">
        <f>IFERROR('Historical FS'!G84/'Historical FS'!G55,0)</f>
        <v>0.2682054406233042</v>
      </c>
      <c r="H45" s="187">
        <f>IFERROR('Historical FS'!H84/'Historical FS'!H55,0)</f>
        <v>0.17793208856218404</v>
      </c>
      <c r="I45" s="187">
        <f>IFERROR('Historical FS'!I84/'Historical FS'!I55,0)</f>
        <v>0.21342658615869328</v>
      </c>
      <c r="J45" s="187">
        <f>IFERROR('Historical FS'!J84/'Historical FS'!J55,0)</f>
        <v>0.20403773797572189</v>
      </c>
      <c r="K45" s="187">
        <f>IFERROR('Historical FS'!K84/'Historical FS'!K55,0)</f>
        <v>9.7521984269885564E-2</v>
      </c>
      <c r="L45" s="187">
        <f>IFERROR('Historical FS'!L84/'Historical FS'!L55,0)</f>
        <v>0.26386617180202071</v>
      </c>
      <c r="M45" s="188"/>
      <c r="N45" s="189">
        <f t="shared" si="0"/>
        <v>0.29314537996163009</v>
      </c>
      <c r="O45" s="189">
        <f>MEDIAN(D45:L45)</f>
        <v>0.26386617180202071</v>
      </c>
    </row>
  </sheetData>
  <mergeCells count="1">
    <mergeCell ref="B7:O7"/>
  </mergeCells>
  <pageMargins left="0.7" right="0.7" top="0.75" bottom="0.75" header="0.3" footer="0.3"/>
  <drawing r:id="rId1"/>
  <extLst>
    <ext xmlns:x14="http://schemas.microsoft.com/office/spreadsheetml/2009/9/main" uri="{05C60535-1F16-4fd2-B633-F4F36F0B64E0}">
      <x14:sparklineGroups xmlns:xm="http://schemas.microsoft.com/office/excel/2006/main">
        <x14:sparklineGroup manualMax="0" manualMin="0" displayEmptyCellsAs="gap" markers="1" xr2:uid="{2541EC76-469D-4E21-B2CE-E4FA632C2BE1}">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'Ratio Analysis'!C43:L43</xm:f>
              <xm:sqref>M43</xm:sqref>
            </x14:sparkline>
            <x14:sparkline>
              <xm:f>'Ratio Analysis'!C44:L44</xm:f>
              <xm:sqref>M44</xm:sqref>
            </x14:sparkline>
            <x14:sparkline>
              <xm:f>'Ratio Analysis'!C45:L45</xm:f>
              <xm:sqref>M45</xm:sqref>
            </x14:sparkline>
          </x14:sparklines>
        </x14:sparklineGroup>
        <x14:sparklineGroup manualMax="0" manualMin="0" displayEmptyCellsAs="gap" markers="1" xr2:uid="{5E6E3118-6870-4438-AF1A-0D3575D67BF3}">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'Ratio Analysis'!C38:L38</xm:f>
              <xm:sqref>M38</xm:sqref>
            </x14:sparkline>
            <x14:sparkline>
              <xm:f>'Ratio Analysis'!C39:L39</xm:f>
              <xm:sqref>M39</xm:sqref>
            </x14:sparkline>
            <x14:sparkline>
              <xm:f>'Ratio Analysis'!C40:L40</xm:f>
              <xm:sqref>M40</xm:sqref>
            </x14:sparkline>
            <x14:sparkline>
              <xm:f>'Ratio Analysis'!C41:L41</xm:f>
              <xm:sqref>M41</xm:sqref>
            </x14:sparkline>
          </x14:sparklines>
        </x14:sparklineGroup>
        <x14:sparklineGroup manualMax="0" manualMin="0" displayEmptyCellsAs="gap" markers="1" xr2:uid="{8B15EA61-3BB2-4881-95EE-FF2E8A3E0AFA}">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'Ratio Analysis'!C32:L32</xm:f>
              <xm:sqref>M32</xm:sqref>
            </x14:sparkline>
            <x14:sparkline>
              <xm:f>'Ratio Analysis'!C33:L33</xm:f>
              <xm:sqref>M33</xm:sqref>
            </x14:sparkline>
            <x14:sparkline>
              <xm:f>'Ratio Analysis'!C34:L34</xm:f>
              <xm:sqref>M34</xm:sqref>
            </x14:sparkline>
            <x14:sparkline>
              <xm:f>'Ratio Analysis'!C35:L35</xm:f>
              <xm:sqref>M35</xm:sqref>
            </x14:sparkline>
            <x14:sparkline>
              <xm:f>'Ratio Analysis'!C36:L36</xm:f>
              <xm:sqref>M36</xm:sqref>
            </x14:sparkline>
          </x14:sparklines>
        </x14:sparklineGroup>
        <x14:sparklineGroup manualMax="0" manualMin="0" displayEmptyCellsAs="gap" markers="1" xr2:uid="{5EDD7F59-D0FA-4E9B-BA40-BCB04C499F26}">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'Ratio Analysis'!C26:L26</xm:f>
              <xm:sqref>M26</xm:sqref>
            </x14:sparkline>
            <x14:sparkline>
              <xm:f>'Ratio Analysis'!C27:L27</xm:f>
              <xm:sqref>M27</xm:sqref>
            </x14:sparkline>
            <x14:sparkline>
              <xm:f>'Ratio Analysis'!C28:L28</xm:f>
              <xm:sqref>M28</xm:sqref>
            </x14:sparkline>
            <x14:sparkline>
              <xm:f>'Ratio Analysis'!C29:L29</xm:f>
              <xm:sqref>M29</xm:sqref>
            </x14:sparkline>
            <x14:sparkline>
              <xm:f>'Ratio Analysis'!C30:L30</xm:f>
              <xm:sqref>M30</xm:sqref>
            </x14:sparkline>
          </x14:sparklines>
        </x14:sparklineGroup>
        <x14:sparklineGroup manualMax="0" manualMin="0" displayEmptyCellsAs="gap" markers="1" xr2:uid="{A5B362B9-C21B-4003-9E08-CEA6BC02924E}">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'Ratio Analysis'!C22:L22</xm:f>
              <xm:sqref>M22</xm:sqref>
            </x14:sparkline>
            <x14:sparkline>
              <xm:f>'Ratio Analysis'!C23:L23</xm:f>
              <xm:sqref>M23</xm:sqref>
            </x14:sparkline>
            <x14:sparkline>
              <xm:f>'Ratio Analysis'!C24:L24</xm:f>
              <xm:sqref>M24</xm:sqref>
            </x14:sparkline>
          </x14:sparklines>
        </x14:sparklineGroup>
        <x14:sparklineGroup manualMax="0" manualMin="0" displayEmptyCellsAs="gap" markers="1" xr2:uid="{D0D5319A-2E49-4F39-BB15-71EC4E3C12DA}">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'Ratio Analysis'!C16:L16</xm:f>
              <xm:sqref>M16</xm:sqref>
            </x14:sparkline>
            <x14:sparkline>
              <xm:f>'Ratio Analysis'!C17:L17</xm:f>
              <xm:sqref>M17</xm:sqref>
            </x14:sparkline>
            <x14:sparkline>
              <xm:f>'Ratio Analysis'!C18:L18</xm:f>
              <xm:sqref>M18</xm:sqref>
            </x14:sparkline>
            <x14:sparkline>
              <xm:f>'Ratio Analysis'!C19:L19</xm:f>
              <xm:sqref>M19</xm:sqref>
            </x14:sparkline>
            <x14:sparkline>
              <xm:f>'Ratio Analysis'!C20:L20</xm:f>
              <xm:sqref>M20</xm:sqref>
            </x14:sparkline>
          </x14:sparklines>
        </x14:sparklineGroup>
        <x14:sparklineGroup manualMax="0" manualMin="0" displayEmptyCellsAs="gap" markers="1" xr2:uid="{64760808-206A-4054-AF2C-F085CC665CE0}">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'Ratio Analysis'!D10:L10</xm:f>
              <xm:sqref>M10</xm:sqref>
            </x14:sparkline>
            <x14:sparkline>
              <xm:f>'Ratio Analysis'!D11:L11</xm:f>
              <xm:sqref>M11</xm:sqref>
            </x14:sparkline>
            <x14:sparkline>
              <xm:f>'Ratio Analysis'!D12:L12</xm:f>
              <xm:sqref>M12</xm:sqref>
            </x14:sparkline>
            <x14:sparkline>
              <xm:f>'Ratio Analysis'!D13:L13</xm:f>
              <xm:sqref>M13</xm:sqref>
            </x14:sparkline>
            <x14:sparkline>
              <xm:f>'Ratio Analysis'!D14:L14</xm:f>
              <xm:sqref>M14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CD450-9D93-41F2-B1EC-CE9F847F2570}">
  <sheetPr>
    <tabColor rgb="FF002060"/>
  </sheetPr>
  <dimension ref="A1:L43"/>
  <sheetViews>
    <sheetView showGridLines="0" workbookViewId="0">
      <selection activeCell="H41" sqref="H41"/>
    </sheetView>
  </sheetViews>
  <sheetFormatPr defaultRowHeight="14.4" outlineLevelRow="1" x14ac:dyDescent="0.3"/>
  <cols>
    <col min="1" max="1" width="1.88671875" customWidth="1"/>
    <col min="5" max="5" width="10.6640625" bestFit="1" customWidth="1"/>
    <col min="6" max="6" width="8.6640625" bestFit="1" customWidth="1"/>
    <col min="7" max="7" width="13.109375" bestFit="1" customWidth="1"/>
    <col min="8" max="12" width="9" bestFit="1" customWidth="1"/>
  </cols>
  <sheetData>
    <row r="1" spans="1:11" x14ac:dyDescent="0.3">
      <c r="A1" s="158"/>
      <c r="B1" s="158"/>
      <c r="C1" s="158"/>
      <c r="D1" s="158"/>
      <c r="E1" s="158"/>
      <c r="F1" s="158"/>
      <c r="G1" s="158"/>
      <c r="H1" s="158"/>
      <c r="I1" s="158"/>
      <c r="J1" s="158"/>
      <c r="K1" s="158"/>
    </row>
    <row r="2" spans="1:11" x14ac:dyDescent="0.3">
      <c r="A2" s="158"/>
      <c r="B2" s="158"/>
      <c r="C2" s="158"/>
      <c r="D2" s="158"/>
      <c r="E2" s="158"/>
      <c r="F2" s="158"/>
      <c r="G2" s="158"/>
      <c r="H2" s="158"/>
      <c r="I2" s="158"/>
      <c r="J2" s="158"/>
      <c r="K2" s="158"/>
    </row>
    <row r="3" spans="1:11" x14ac:dyDescent="0.3">
      <c r="A3" s="158"/>
      <c r="B3" s="158"/>
      <c r="C3" s="158"/>
      <c r="D3" s="158"/>
      <c r="E3" s="158"/>
      <c r="F3" s="158"/>
      <c r="G3" s="158"/>
      <c r="H3" s="158"/>
      <c r="I3" s="158"/>
      <c r="J3" s="158"/>
      <c r="K3" s="158"/>
    </row>
    <row r="4" spans="1:11" x14ac:dyDescent="0.3">
      <c r="A4" s="158"/>
      <c r="B4" s="158"/>
      <c r="C4" s="158"/>
      <c r="D4" s="158"/>
      <c r="E4" s="158"/>
      <c r="F4" s="158"/>
      <c r="G4" s="158"/>
      <c r="H4" s="158"/>
      <c r="I4" s="158"/>
      <c r="J4" s="158"/>
      <c r="K4" s="158"/>
    </row>
    <row r="5" spans="1:11" x14ac:dyDescent="0.3">
      <c r="A5" s="158"/>
      <c r="B5" s="158"/>
      <c r="C5" s="158"/>
      <c r="D5" s="158"/>
      <c r="E5" s="158"/>
      <c r="F5" s="158"/>
      <c r="G5" s="158"/>
      <c r="H5" s="158"/>
      <c r="I5" s="158"/>
      <c r="J5" s="158"/>
      <c r="K5" s="158"/>
    </row>
    <row r="7" spans="1:11" x14ac:dyDescent="0.3">
      <c r="A7" t="s">
        <v>101</v>
      </c>
      <c r="B7" s="162" t="s">
        <v>331</v>
      </c>
      <c r="C7" s="162"/>
      <c r="D7" s="162"/>
      <c r="E7" s="162"/>
      <c r="F7" s="196">
        <f>'Historical FS'!L8</f>
        <v>45016</v>
      </c>
      <c r="G7" s="197">
        <f>F7+365</f>
        <v>45381</v>
      </c>
      <c r="H7" s="197">
        <f t="shared" ref="H7:K7" si="0">G7+365</f>
        <v>45746</v>
      </c>
      <c r="I7" s="197">
        <f t="shared" si="0"/>
        <v>46111</v>
      </c>
      <c r="J7" s="197">
        <f t="shared" si="0"/>
        <v>46476</v>
      </c>
      <c r="K7" s="197">
        <f t="shared" si="0"/>
        <v>46841</v>
      </c>
    </row>
    <row r="9" spans="1:11" x14ac:dyDescent="0.3">
      <c r="B9" s="173" t="s">
        <v>317</v>
      </c>
      <c r="C9" s="173"/>
      <c r="D9" s="173"/>
      <c r="E9" s="173"/>
      <c r="F9" s="198">
        <f>'Historical FS'!L23-'Historical FS'!L26</f>
        <v>6955.4399999999587</v>
      </c>
      <c r="G9" s="199">
        <f>F9*(1+$D$18)</f>
        <v>8732.1424474054966</v>
      </c>
      <c r="H9" s="199">
        <f>G9*(1+$D$18)</f>
        <v>10962.687007835781</v>
      </c>
      <c r="I9" s="199">
        <f>H9*(1+$D$18)</f>
        <v>13763.003427352423</v>
      </c>
      <c r="J9" s="199">
        <f>I9*(1+$D$18)</f>
        <v>17278.63462725178</v>
      </c>
      <c r="K9" s="199">
        <f>J9*(1+$D$18)</f>
        <v>21692.301114212274</v>
      </c>
    </row>
    <row r="10" spans="1:11" x14ac:dyDescent="0.3">
      <c r="B10" s="173" t="s">
        <v>222</v>
      </c>
      <c r="C10" s="173"/>
      <c r="D10" s="173"/>
      <c r="E10" s="173"/>
      <c r="F10" s="200">
        <v>0.25</v>
      </c>
      <c r="G10" s="179">
        <f>$F$10</f>
        <v>0.25</v>
      </c>
      <c r="H10" s="179">
        <f t="shared" ref="H10:K10" si="1">$F$10</f>
        <v>0.25</v>
      </c>
      <c r="I10" s="179">
        <f t="shared" si="1"/>
        <v>0.25</v>
      </c>
      <c r="J10" s="179">
        <f t="shared" si="1"/>
        <v>0.25</v>
      </c>
      <c r="K10" s="179">
        <f t="shared" si="1"/>
        <v>0.25</v>
      </c>
    </row>
    <row r="11" spans="1:11" x14ac:dyDescent="0.3">
      <c r="B11" s="173" t="s">
        <v>332</v>
      </c>
      <c r="C11" s="173"/>
      <c r="D11" s="173"/>
      <c r="E11" s="173"/>
      <c r="F11" s="198">
        <f>F9*(1-F10)</f>
        <v>5216.579999999969</v>
      </c>
      <c r="G11" s="198">
        <f t="shared" ref="G11:K11" si="2">G9*(1-G10)</f>
        <v>6549.1068355541229</v>
      </c>
      <c r="H11" s="198">
        <f t="shared" si="2"/>
        <v>8222.015255876835</v>
      </c>
      <c r="I11" s="198">
        <f t="shared" si="2"/>
        <v>10322.252570514318</v>
      </c>
      <c r="J11" s="198">
        <f t="shared" si="2"/>
        <v>12958.975970438834</v>
      </c>
      <c r="K11" s="198">
        <f t="shared" si="2"/>
        <v>16269.225835659206</v>
      </c>
    </row>
    <row r="12" spans="1:11" x14ac:dyDescent="0.3">
      <c r="B12" s="173" t="s">
        <v>333</v>
      </c>
      <c r="C12" s="173"/>
      <c r="D12" s="173"/>
      <c r="E12" s="173"/>
      <c r="F12" s="201">
        <v>0</v>
      </c>
      <c r="G12" s="201">
        <v>0</v>
      </c>
      <c r="H12" s="201">
        <v>0</v>
      </c>
      <c r="I12" s="201">
        <v>0</v>
      </c>
      <c r="J12" s="201">
        <v>0</v>
      </c>
      <c r="K12" s="201">
        <v>0</v>
      </c>
    </row>
    <row r="13" spans="1:11" x14ac:dyDescent="0.3">
      <c r="B13" s="173" t="s">
        <v>334</v>
      </c>
      <c r="C13" s="173"/>
      <c r="D13" s="173"/>
      <c r="E13" s="173"/>
      <c r="F13" s="198">
        <f>F11*(1-F12)</f>
        <v>5216.579999999969</v>
      </c>
      <c r="G13" s="198">
        <f t="shared" ref="G13:K13" si="3">G11*(1-G12)</f>
        <v>6549.1068355541229</v>
      </c>
      <c r="H13" s="198">
        <f t="shared" si="3"/>
        <v>8222.015255876835</v>
      </c>
      <c r="I13" s="198">
        <f t="shared" si="3"/>
        <v>10322.252570514318</v>
      </c>
      <c r="J13" s="198">
        <f t="shared" si="3"/>
        <v>12958.975970438834</v>
      </c>
      <c r="K13" s="198">
        <f t="shared" si="3"/>
        <v>16269.225835659206</v>
      </c>
    </row>
    <row r="14" spans="1:11" x14ac:dyDescent="0.3">
      <c r="B14" s="173" t="s">
        <v>335</v>
      </c>
      <c r="C14" s="173"/>
      <c r="D14" s="173"/>
      <c r="E14" s="173"/>
      <c r="F14" s="202"/>
      <c r="G14" s="203">
        <v>0.5</v>
      </c>
      <c r="H14" s="173">
        <f>G14+1</f>
        <v>1.5</v>
      </c>
      <c r="I14" s="173">
        <f t="shared" ref="I14:K14" si="4">H14+1</f>
        <v>2.5</v>
      </c>
      <c r="J14" s="173">
        <f t="shared" si="4"/>
        <v>3.5</v>
      </c>
      <c r="K14" s="173">
        <f t="shared" si="4"/>
        <v>4.5</v>
      </c>
    </row>
    <row r="15" spans="1:11" x14ac:dyDescent="0.3">
      <c r="B15" t="s">
        <v>336</v>
      </c>
      <c r="F15" s="121"/>
      <c r="G15" s="122">
        <f>1/(1+$D$20)^G14</f>
        <v>0.93148646213146613</v>
      </c>
      <c r="H15" s="122">
        <f>1/(1+$D$20)^H14</f>
        <v>0.80822009127633132</v>
      </c>
      <c r="I15" s="122">
        <f>1/(1+$D$20)^I14</f>
        <v>0.70126592548430267</v>
      </c>
      <c r="J15" s="122">
        <f>1/(1+$D$20)^J14</f>
        <v>0.60846532219800675</v>
      </c>
      <c r="K15" s="122">
        <f>1/(1+$D$20)^K14</f>
        <v>0.52794529844272553</v>
      </c>
    </row>
    <row r="16" spans="1:11" ht="15" thickBot="1" x14ac:dyDescent="0.35">
      <c r="B16" s="207" t="s">
        <v>337</v>
      </c>
      <c r="C16" s="207"/>
      <c r="D16" s="207"/>
      <c r="E16" s="207"/>
      <c r="F16" s="208"/>
      <c r="G16" s="209">
        <f>G13*G15</f>
        <v>6100.4043563713112</v>
      </c>
      <c r="H16" s="209">
        <f t="shared" ref="H16:K16" si="5">H13*H15</f>
        <v>6645.1979205801645</v>
      </c>
      <c r="I16" s="209">
        <f t="shared" si="5"/>
        <v>7238.6440019444453</v>
      </c>
      <c r="J16" s="209">
        <f t="shared" si="5"/>
        <v>7885.0874892092925</v>
      </c>
      <c r="K16" s="209">
        <f t="shared" si="5"/>
        <v>8589.2612892392008</v>
      </c>
    </row>
    <row r="18" spans="2:12" outlineLevel="1" x14ac:dyDescent="0.3">
      <c r="B18" s="118" t="s">
        <v>338</v>
      </c>
      <c r="C18" s="118"/>
      <c r="D18" s="119">
        <f>'Intrinsic Value'!$J$67</f>
        <v>0.255440697843062</v>
      </c>
    </row>
    <row r="19" spans="2:12" outlineLevel="1" x14ac:dyDescent="0.3">
      <c r="B19" s="118" t="s">
        <v>339</v>
      </c>
      <c r="C19" s="118"/>
      <c r="D19" s="120">
        <v>7.1999999999999995E-2</v>
      </c>
    </row>
    <row r="20" spans="2:12" outlineLevel="1" x14ac:dyDescent="0.3">
      <c r="B20" s="118" t="s">
        <v>340</v>
      </c>
      <c r="C20" s="118"/>
      <c r="D20" s="119">
        <f>WACC!$J$45</f>
        <v>0.15251584585143638</v>
      </c>
    </row>
    <row r="22" spans="2:12" x14ac:dyDescent="0.3">
      <c r="B22" s="255" t="s">
        <v>341</v>
      </c>
      <c r="C22" s="255"/>
      <c r="D22" s="255"/>
      <c r="E22" s="255"/>
      <c r="G22" s="255" t="s">
        <v>357</v>
      </c>
      <c r="H22" s="255"/>
      <c r="I22" s="255"/>
      <c r="J22" s="255"/>
      <c r="K22" s="255"/>
      <c r="L22" s="255"/>
    </row>
    <row r="23" spans="2:12" x14ac:dyDescent="0.3">
      <c r="G23" s="127">
        <f>E39</f>
        <v>222.90002903735413</v>
      </c>
      <c r="H23" s="204">
        <v>0.13</v>
      </c>
      <c r="I23" s="204">
        <v>0.14000000000000001</v>
      </c>
      <c r="J23" s="204">
        <v>0.1525</v>
      </c>
      <c r="K23" s="204">
        <v>0.16</v>
      </c>
      <c r="L23" s="204">
        <v>0.17</v>
      </c>
    </row>
    <row r="24" spans="2:12" x14ac:dyDescent="0.3">
      <c r="B24" s="173" t="s">
        <v>342</v>
      </c>
      <c r="C24" s="173"/>
      <c r="D24" s="173"/>
      <c r="E24" s="173">
        <f>K13*(1+D18)</f>
        <v>20425.048236486371</v>
      </c>
      <c r="G24" s="128">
        <v>0.05</v>
      </c>
      <c r="H24" s="205">
        <f t="dataTable" ref="H24:L28" dt2D="1" dtr="1" r1="E25" r2="E26"/>
        <v>225.25492191731072</v>
      </c>
      <c r="I24" s="205">
        <v>184.41451461103597</v>
      </c>
      <c r="J24" s="205">
        <v>144.57021480003633</v>
      </c>
      <c r="K24" s="205">
        <v>125.01028580190925</v>
      </c>
      <c r="L24" s="205">
        <v>102.73369999848666</v>
      </c>
    </row>
    <row r="25" spans="2:12" x14ac:dyDescent="0.3">
      <c r="B25" s="173" t="s">
        <v>340</v>
      </c>
      <c r="C25" s="173"/>
      <c r="D25" s="173"/>
      <c r="E25" s="179">
        <f>D20</f>
        <v>0.15251584585143638</v>
      </c>
      <c r="G25" s="128">
        <v>0.06</v>
      </c>
      <c r="H25" s="205">
        <v>277.76401702537805</v>
      </c>
      <c r="I25" s="205">
        <v>225.25492191731064</v>
      </c>
      <c r="J25" s="205">
        <v>175.58415627454414</v>
      </c>
      <c r="K25" s="205">
        <v>151.74218876601634</v>
      </c>
      <c r="L25" s="205">
        <v>125.01028580190925</v>
      </c>
    </row>
    <row r="26" spans="2:12" x14ac:dyDescent="0.3">
      <c r="B26" s="173" t="s">
        <v>343</v>
      </c>
      <c r="C26" s="173"/>
      <c r="D26" s="173"/>
      <c r="E26" s="179">
        <f>D19</f>
        <v>7.1999999999999995E-2</v>
      </c>
      <c r="G26" s="128">
        <v>7.1999999999999995E-2</v>
      </c>
      <c r="H26" s="205">
        <v>364.67562272148962</v>
      </c>
      <c r="I26" s="205">
        <v>290.1190982272762</v>
      </c>
      <c r="J26" s="206">
        <v>222.97191778217737</v>
      </c>
      <c r="K26" s="205">
        <v>191.84004321217685</v>
      </c>
      <c r="L26" s="205">
        <v>157.74322820693826</v>
      </c>
    </row>
    <row r="27" spans="2:12" x14ac:dyDescent="0.3">
      <c r="G27" s="128">
        <v>0.08</v>
      </c>
      <c r="H27" s="205">
        <v>445.79312137119382</v>
      </c>
      <c r="I27" s="205">
        <v>347.77614383613462</v>
      </c>
      <c r="J27" s="205">
        <v>263.27874940935959</v>
      </c>
      <c r="K27" s="205">
        <v>225.25492191731072</v>
      </c>
      <c r="L27" s="205">
        <v>184.41451461103597</v>
      </c>
    </row>
    <row r="28" spans="2:12" ht="15" thickBot="1" x14ac:dyDescent="0.35">
      <c r="B28" s="207" t="s">
        <v>344</v>
      </c>
      <c r="C28" s="207"/>
      <c r="D28" s="207"/>
      <c r="E28" s="209">
        <f>E24/(E25-E26)</f>
        <v>253677.37270218335</v>
      </c>
      <c r="G28" s="128">
        <v>0.09</v>
      </c>
      <c r="H28" s="205">
        <v>592.81858767378253</v>
      </c>
      <c r="I28" s="205">
        <v>445.79312137119382</v>
      </c>
      <c r="J28" s="205">
        <v>328.1727483291229</v>
      </c>
      <c r="K28" s="205">
        <v>277.76401702537805</v>
      </c>
      <c r="L28" s="205">
        <v>225.25492191731064</v>
      </c>
    </row>
    <row r="30" spans="2:12" x14ac:dyDescent="0.3">
      <c r="B30" s="255" t="s">
        <v>346</v>
      </c>
      <c r="C30" s="255"/>
      <c r="D30" s="255"/>
      <c r="E30" s="255"/>
    </row>
    <row r="32" spans="2:12" x14ac:dyDescent="0.3">
      <c r="B32" s="173" t="s">
        <v>345</v>
      </c>
      <c r="C32" s="173"/>
      <c r="D32" s="173"/>
      <c r="E32" s="199">
        <f>SUM(G16:K16)</f>
        <v>36458.595057344413</v>
      </c>
    </row>
    <row r="33" spans="2:5" x14ac:dyDescent="0.3">
      <c r="B33" s="11" t="s">
        <v>347</v>
      </c>
      <c r="C33" s="11"/>
      <c r="D33" s="11"/>
      <c r="E33" s="210">
        <f>E28*K15</f>
        <v>133927.77623942069</v>
      </c>
    </row>
    <row r="34" spans="2:5" ht="15" thickBot="1" x14ac:dyDescent="0.35">
      <c r="B34" s="207" t="s">
        <v>348</v>
      </c>
      <c r="C34" s="207"/>
      <c r="D34" s="207"/>
      <c r="E34" s="209">
        <f>SUM(E32:E33)</f>
        <v>170386.37129676511</v>
      </c>
    </row>
    <row r="35" spans="2:5" x14ac:dyDescent="0.3">
      <c r="B35" s="6" t="s">
        <v>349</v>
      </c>
      <c r="C35" s="8"/>
      <c r="D35" s="8"/>
      <c r="E35" s="123">
        <f>'Data Sheet'!K69</f>
        <v>37015.56</v>
      </c>
    </row>
    <row r="36" spans="2:5" x14ac:dyDescent="0.3">
      <c r="B36" s="6" t="s">
        <v>350</v>
      </c>
      <c r="C36" s="8"/>
      <c r="D36" s="8"/>
      <c r="E36" s="123">
        <f>SUM('Raw FS'!M13:M14)</f>
        <v>125661</v>
      </c>
    </row>
    <row r="37" spans="2:5" ht="15" thickBot="1" x14ac:dyDescent="0.35">
      <c r="B37" s="207" t="s">
        <v>351</v>
      </c>
      <c r="C37" s="207"/>
      <c r="D37" s="207"/>
      <c r="E37" s="209">
        <f>E34+E35-E36</f>
        <v>81740.931296765106</v>
      </c>
    </row>
    <row r="38" spans="2:5" x14ac:dyDescent="0.3">
      <c r="B38" s="6" t="s">
        <v>352</v>
      </c>
      <c r="C38" s="8"/>
      <c r="D38" s="8"/>
      <c r="E38" s="123">
        <f>'Data Sheet'!B6</f>
        <v>366.71566015393728</v>
      </c>
    </row>
    <row r="39" spans="2:5" ht="15" thickBot="1" x14ac:dyDescent="0.35">
      <c r="B39" s="207" t="s">
        <v>353</v>
      </c>
      <c r="C39" s="207"/>
      <c r="D39" s="207"/>
      <c r="E39" s="209">
        <f>E37/E38</f>
        <v>222.90002903735413</v>
      </c>
    </row>
    <row r="41" spans="2:5" x14ac:dyDescent="0.3">
      <c r="B41" s="29" t="s">
        <v>354</v>
      </c>
      <c r="E41" s="124">
        <v>965</v>
      </c>
    </row>
    <row r="42" spans="2:5" x14ac:dyDescent="0.3">
      <c r="B42" s="37" t="s">
        <v>355</v>
      </c>
      <c r="C42" s="37"/>
      <c r="D42" s="37"/>
      <c r="E42" s="125">
        <f>E41/E39-1</f>
        <v>3.3292950842921734</v>
      </c>
    </row>
    <row r="43" spans="2:5" x14ac:dyDescent="0.3">
      <c r="B43" s="29" t="s">
        <v>356</v>
      </c>
      <c r="E43" s="126">
        <f>E41/E39</f>
        <v>4.3292950842921734</v>
      </c>
    </row>
  </sheetData>
  <mergeCells count="3">
    <mergeCell ref="B22:E22"/>
    <mergeCell ref="B30:E30"/>
    <mergeCell ref="G22:L22"/>
  </mergeCells>
  <pageMargins left="0.7" right="0.7" top="0.75" bottom="0.75" header="0.3" footer="0.3"/>
  <pageSetup orientation="portrait" r:id="rId1"/>
  <ignoredErrors>
    <ignoredError sqref="E36" formulaRange="1"/>
  </ignoredError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648CF-7CB1-423F-A91C-3080160BC969}">
  <sheetPr>
    <tabColor rgb="FF002060"/>
    <pageSetUpPr fitToPage="1"/>
  </sheetPr>
  <dimension ref="A1:J46"/>
  <sheetViews>
    <sheetView showGridLines="0" topLeftCell="A25" zoomScaleNormal="100" workbookViewId="0">
      <selection activeCell="J44" sqref="J44"/>
    </sheetView>
  </sheetViews>
  <sheetFormatPr defaultRowHeight="14.4" x14ac:dyDescent="0.3"/>
  <cols>
    <col min="1" max="1" width="1.88671875" customWidth="1"/>
    <col min="2" max="2" width="18.6640625" bestFit="1" customWidth="1"/>
    <col min="3" max="3" width="10" bestFit="1" customWidth="1"/>
    <col min="4" max="4" width="11.6640625" customWidth="1"/>
    <col min="5" max="6" width="10" bestFit="1" customWidth="1"/>
    <col min="7" max="7" width="12.77734375" bestFit="1" customWidth="1"/>
    <col min="8" max="8" width="10.88671875" customWidth="1"/>
    <col min="9" max="9" width="11.88671875" bestFit="1" customWidth="1"/>
    <col min="10" max="10" width="9.77734375" bestFit="1" customWidth="1"/>
    <col min="11" max="11" width="10.5546875" bestFit="1" customWidth="1"/>
  </cols>
  <sheetData>
    <row r="1" spans="1:10" x14ac:dyDescent="0.3">
      <c r="A1" s="158"/>
      <c r="B1" s="158"/>
      <c r="C1" s="158"/>
      <c r="D1" s="158"/>
      <c r="E1" s="158"/>
      <c r="F1" s="158"/>
      <c r="G1" s="158"/>
      <c r="H1" s="158"/>
      <c r="I1" s="158"/>
      <c r="J1" s="158"/>
    </row>
    <row r="2" spans="1:10" x14ac:dyDescent="0.3">
      <c r="A2" s="158"/>
      <c r="B2" s="158"/>
      <c r="C2" s="158"/>
      <c r="D2" s="158"/>
      <c r="E2" s="158"/>
      <c r="F2" s="158"/>
      <c r="G2" s="158"/>
      <c r="H2" s="158"/>
      <c r="I2" s="158"/>
      <c r="J2" s="158"/>
    </row>
    <row r="3" spans="1:10" x14ac:dyDescent="0.3">
      <c r="A3" s="158"/>
      <c r="B3" s="158"/>
      <c r="C3" s="158"/>
      <c r="D3" s="158"/>
      <c r="E3" s="158"/>
      <c r="F3" s="158"/>
      <c r="G3" s="158"/>
      <c r="H3" s="158"/>
      <c r="I3" s="158"/>
      <c r="J3" s="158"/>
    </row>
    <row r="4" spans="1:10" x14ac:dyDescent="0.3">
      <c r="A4" s="158"/>
      <c r="B4" s="158"/>
      <c r="C4" s="158"/>
      <c r="D4" s="158"/>
      <c r="E4" s="158"/>
      <c r="F4" s="158"/>
      <c r="G4" s="158"/>
      <c r="H4" s="158"/>
      <c r="I4" s="158"/>
      <c r="J4" s="158"/>
    </row>
    <row r="5" spans="1:10" x14ac:dyDescent="0.3">
      <c r="A5" s="158"/>
      <c r="B5" s="158"/>
      <c r="C5" s="158"/>
      <c r="D5" s="158"/>
      <c r="E5" s="158"/>
      <c r="F5" s="158"/>
      <c r="G5" s="158"/>
      <c r="H5" s="158"/>
      <c r="I5" s="158"/>
      <c r="J5" s="158"/>
    </row>
    <row r="7" spans="1:10" ht="18" x14ac:dyDescent="0.35">
      <c r="B7" s="211" t="s">
        <v>205</v>
      </c>
      <c r="C7" s="151"/>
      <c r="D7" s="151"/>
      <c r="E7" s="151"/>
      <c r="F7" s="151"/>
      <c r="G7" s="151"/>
      <c r="H7" s="151"/>
      <c r="I7" s="151"/>
      <c r="J7" s="151"/>
    </row>
    <row r="9" spans="1:10" x14ac:dyDescent="0.3">
      <c r="B9" s="55" t="s">
        <v>206</v>
      </c>
    </row>
    <row r="11" spans="1:10" x14ac:dyDescent="0.3">
      <c r="B11" s="37" t="s">
        <v>207</v>
      </c>
    </row>
    <row r="12" spans="1:10" x14ac:dyDescent="0.3">
      <c r="B12" s="56"/>
      <c r="C12" s="56"/>
      <c r="D12" s="56"/>
      <c r="E12" s="56"/>
      <c r="F12" s="56"/>
      <c r="G12" s="87" t="s">
        <v>213</v>
      </c>
      <c r="H12" s="87" t="s">
        <v>213</v>
      </c>
      <c r="I12" s="87" t="s">
        <v>216</v>
      </c>
      <c r="J12" s="87" t="s">
        <v>218</v>
      </c>
    </row>
    <row r="13" spans="1:10" ht="16.2" x14ac:dyDescent="0.3">
      <c r="B13" s="57" t="s">
        <v>208</v>
      </c>
      <c r="C13" s="57" t="s">
        <v>209</v>
      </c>
      <c r="D13" s="57" t="s">
        <v>210</v>
      </c>
      <c r="E13" s="57" t="s">
        <v>211</v>
      </c>
      <c r="F13" s="57" t="s">
        <v>212</v>
      </c>
      <c r="G13" s="88" t="s">
        <v>214</v>
      </c>
      <c r="H13" s="88" t="s">
        <v>215</v>
      </c>
      <c r="I13" s="88" t="s">
        <v>217</v>
      </c>
      <c r="J13" s="88" t="s">
        <v>219</v>
      </c>
    </row>
    <row r="15" spans="1:10" x14ac:dyDescent="0.3">
      <c r="B15" s="63" t="s">
        <v>200</v>
      </c>
      <c r="C15" s="63" t="s">
        <v>221</v>
      </c>
      <c r="D15" s="65">
        <v>118.6</v>
      </c>
      <c r="E15" s="65">
        <v>394026.54</v>
      </c>
      <c r="F15" s="67">
        <v>0.3</v>
      </c>
      <c r="G15" s="66">
        <f>D15/E15</f>
        <v>3.0099495328411127E-4</v>
      </c>
      <c r="H15" s="66">
        <f>D15/(SUM(D15,E15))</f>
        <v>3.0090438258353257E-4</v>
      </c>
      <c r="I15" s="98">
        <f>'Beta-Regression'!G82</f>
        <v>1.6130277294068607</v>
      </c>
      <c r="J15" s="84">
        <f>I15/(1+(1-F15)*G15)</f>
        <v>1.6126879417546773</v>
      </c>
    </row>
    <row r="16" spans="1:10" x14ac:dyDescent="0.3">
      <c r="B16" s="63" t="s">
        <v>201</v>
      </c>
      <c r="C16" s="63" t="s">
        <v>221</v>
      </c>
      <c r="D16" s="65">
        <v>127864.3</v>
      </c>
      <c r="E16" s="65">
        <v>377659.27</v>
      </c>
      <c r="F16" s="67">
        <v>0.3</v>
      </c>
      <c r="G16" s="66">
        <f>D16/E16</f>
        <v>0.33857053210953886</v>
      </c>
      <c r="H16" s="66">
        <f>D16/(SUM(D16,E16))</f>
        <v>0.25293439829126069</v>
      </c>
      <c r="I16" s="98">
        <f>'Beta-Regression'!J82</f>
        <v>0.95904536276814212</v>
      </c>
      <c r="J16" s="84">
        <f>I16/(1+(1-F16)*G16)</f>
        <v>0.77529979732162257</v>
      </c>
    </row>
    <row r="17" spans="2:10" x14ac:dyDescent="0.3">
      <c r="B17" s="63" t="s">
        <v>202</v>
      </c>
      <c r="C17" s="63" t="s">
        <v>221</v>
      </c>
      <c r="D17" s="65">
        <v>99711.679999999993</v>
      </c>
      <c r="E17" s="65">
        <v>275168.49</v>
      </c>
      <c r="F17" s="67">
        <v>0.3</v>
      </c>
      <c r="G17" s="66">
        <f>D17/E17</f>
        <v>0.36236590897453408</v>
      </c>
      <c r="H17" s="66">
        <f>D17/(SUM(D17,E17))</f>
        <v>0.26598280725278162</v>
      </c>
      <c r="I17" s="98">
        <f>'Beta-Regression'!M82</f>
        <v>1.2501308344143365</v>
      </c>
      <c r="J17" s="84">
        <f>I17/(1+(1-F17)*G17)</f>
        <v>0.99718798339846848</v>
      </c>
    </row>
    <row r="18" spans="2:10" x14ac:dyDescent="0.3">
      <c r="B18" s="63" t="s">
        <v>203</v>
      </c>
      <c r="C18" s="63" t="s">
        <v>221</v>
      </c>
      <c r="D18" s="65">
        <v>1911.74</v>
      </c>
      <c r="E18" s="65">
        <v>246949.45</v>
      </c>
      <c r="F18" s="67">
        <v>0.3</v>
      </c>
      <c r="G18" s="66">
        <f>D18/E18</f>
        <v>7.7414223842166884E-3</v>
      </c>
      <c r="H18" s="66">
        <f>D18/(SUM(D18,E18))</f>
        <v>7.6819531402224674E-3</v>
      </c>
      <c r="I18" s="98">
        <f>'Beta-Regression'!S82</f>
        <v>1.1324953969673599</v>
      </c>
      <c r="J18" s="84">
        <f>I18/(1+(1-F18)*G18)</f>
        <v>1.1263914863811166</v>
      </c>
    </row>
    <row r="19" spans="2:10" x14ac:dyDescent="0.3">
      <c r="B19" s="63" t="s">
        <v>204</v>
      </c>
      <c r="C19" s="63" t="s">
        <v>221</v>
      </c>
      <c r="D19" s="65">
        <v>416.16</v>
      </c>
      <c r="E19" s="65">
        <v>124847.23</v>
      </c>
      <c r="F19" s="67">
        <v>0.3</v>
      </c>
      <c r="G19" s="66">
        <f>D19/E19</f>
        <v>3.3333538917923932E-3</v>
      </c>
      <c r="H19" s="66">
        <f>D19/(SUM(D19,E19))</f>
        <v>3.3222795582971212E-3</v>
      </c>
      <c r="I19" s="98">
        <f>'Beta-Regression'!P82</f>
        <v>0.97423796148704556</v>
      </c>
      <c r="J19" s="84">
        <f>I19/(1+(1-F19)*G19)</f>
        <v>0.97197001745876443</v>
      </c>
    </row>
    <row r="21" spans="2:10" x14ac:dyDescent="0.3">
      <c r="E21" s="38" t="s">
        <v>223</v>
      </c>
      <c r="F21" s="69">
        <f>AVERAGE(F15:F19)</f>
        <v>0.3</v>
      </c>
      <c r="G21" s="71">
        <f>AVERAGE(G15:G19)</f>
        <v>0.1424624424626732</v>
      </c>
      <c r="H21" s="71">
        <f>AVERAGE(H15:H19)</f>
        <v>0.10604446852502906</v>
      </c>
      <c r="I21" s="73">
        <f>AVERAGE(I15:I19)</f>
        <v>1.185787457008749</v>
      </c>
      <c r="J21" s="73">
        <f>AVERAGE(J15:J19)</f>
        <v>1.0967074452629297</v>
      </c>
    </row>
    <row r="22" spans="2:10" x14ac:dyDescent="0.3">
      <c r="E22" s="68" t="s">
        <v>224</v>
      </c>
      <c r="F22" s="70">
        <f>MEDIAN(F15:F19)</f>
        <v>0.3</v>
      </c>
      <c r="G22" s="72">
        <f>MEDIAN(G15:G19)</f>
        <v>7.7414223842166884E-3</v>
      </c>
      <c r="H22" s="72">
        <f>MEDIAN(H15:H19)</f>
        <v>7.6819531402224674E-3</v>
      </c>
      <c r="I22" s="74">
        <f>MEDIAN(I15:I19)</f>
        <v>1.1324953969673599</v>
      </c>
      <c r="J22" s="74">
        <f>MEDIAN(J15:J19)</f>
        <v>0.99718798339846848</v>
      </c>
    </row>
    <row r="25" spans="2:10" x14ac:dyDescent="0.3">
      <c r="B25" s="68" t="s">
        <v>225</v>
      </c>
      <c r="C25" s="68"/>
      <c r="D25" s="57"/>
      <c r="E25" s="57"/>
      <c r="G25" s="68" t="s">
        <v>229</v>
      </c>
      <c r="H25" s="57"/>
      <c r="I25" s="57"/>
      <c r="J25" s="57"/>
    </row>
    <row r="27" spans="2:10" x14ac:dyDescent="0.3">
      <c r="B27" t="s">
        <v>226</v>
      </c>
      <c r="E27" s="67">
        <v>9.2999999999999999E-2</v>
      </c>
      <c r="G27" t="s">
        <v>230</v>
      </c>
      <c r="J27" s="99">
        <v>7.1160000000000001E-2</v>
      </c>
    </row>
    <row r="28" spans="2:10" x14ac:dyDescent="0.3">
      <c r="B28" t="s">
        <v>227</v>
      </c>
      <c r="E28" s="67">
        <v>0.3</v>
      </c>
      <c r="G28" t="s">
        <v>231</v>
      </c>
      <c r="J28" s="80">
        <f>Rm!G13-WACC!J27</f>
        <v>8.4931666666666655E-2</v>
      </c>
    </row>
    <row r="29" spans="2:10" ht="16.2" x14ac:dyDescent="0.3">
      <c r="B29" s="75" t="s">
        <v>228</v>
      </c>
      <c r="C29" s="75"/>
      <c r="D29" s="75"/>
      <c r="E29" s="77">
        <f>E27*(1-E28)</f>
        <v>6.5099999999999991E-2</v>
      </c>
      <c r="G29" t="s">
        <v>232</v>
      </c>
      <c r="J29" s="62">
        <f>J38</f>
        <v>1.0799911947407519</v>
      </c>
    </row>
    <row r="30" spans="2:10" x14ac:dyDescent="0.3">
      <c r="G30" s="75" t="s">
        <v>233</v>
      </c>
      <c r="H30" s="75"/>
      <c r="I30" s="75"/>
      <c r="J30" s="85">
        <f>J27+(J28*J29)</f>
        <v>0.16288545215465661</v>
      </c>
    </row>
    <row r="31" spans="2:10" x14ac:dyDescent="0.3">
      <c r="J31" t="s">
        <v>246</v>
      </c>
    </row>
    <row r="33" spans="2:10" x14ac:dyDescent="0.3">
      <c r="B33" s="68" t="s">
        <v>234</v>
      </c>
      <c r="C33" s="57"/>
      <c r="D33" s="57"/>
      <c r="E33" s="57"/>
      <c r="F33" s="11"/>
      <c r="G33" s="68" t="s">
        <v>238</v>
      </c>
      <c r="H33" s="57"/>
      <c r="I33" s="57"/>
      <c r="J33" s="57"/>
    </row>
    <row r="35" spans="2:10" x14ac:dyDescent="0.3">
      <c r="D35" s="78" t="s">
        <v>235</v>
      </c>
      <c r="E35" s="78" t="s">
        <v>236</v>
      </c>
      <c r="F35" s="82"/>
      <c r="G35" t="s">
        <v>239</v>
      </c>
      <c r="J35" s="62">
        <f>J22</f>
        <v>0.99718798339846848</v>
      </c>
    </row>
    <row r="36" spans="2:10" x14ac:dyDescent="0.3">
      <c r="B36" t="s">
        <v>210</v>
      </c>
      <c r="C36" s="34">
        <f>D16</f>
        <v>127864.3</v>
      </c>
      <c r="D36" s="64">
        <f>C36/$C$38</f>
        <v>0.25293439829126069</v>
      </c>
      <c r="E36" s="80">
        <f>H21</f>
        <v>0.10604446852502906</v>
      </c>
      <c r="F36" s="80"/>
      <c r="G36" t="s">
        <v>240</v>
      </c>
      <c r="J36" s="80">
        <f>E40</f>
        <v>0.11862387422119565</v>
      </c>
    </row>
    <row r="37" spans="2:10" x14ac:dyDescent="0.3">
      <c r="B37" t="s">
        <v>79</v>
      </c>
      <c r="C37" s="34">
        <f>E16</f>
        <v>377659.27</v>
      </c>
      <c r="D37" s="64">
        <f>C37/$C$38</f>
        <v>0.74706560170873937</v>
      </c>
      <c r="E37" s="80">
        <f>E38-E36</f>
        <v>0.89395553147497098</v>
      </c>
      <c r="F37" s="80"/>
      <c r="G37" t="s">
        <v>222</v>
      </c>
      <c r="J37" s="80">
        <f>E28</f>
        <v>0.3</v>
      </c>
    </row>
    <row r="38" spans="2:10" x14ac:dyDescent="0.3">
      <c r="B38" s="75" t="s">
        <v>237</v>
      </c>
      <c r="C38" s="79">
        <f>SUM(C36:C37)</f>
        <v>505523.57</v>
      </c>
      <c r="D38" s="76">
        <f>SUM(D36:D37)</f>
        <v>1</v>
      </c>
      <c r="E38" s="81">
        <v>1</v>
      </c>
      <c r="F38" s="83"/>
      <c r="G38" s="75" t="s">
        <v>238</v>
      </c>
      <c r="H38" s="75"/>
      <c r="I38" s="75"/>
      <c r="J38" s="86">
        <f>J35*(1+(1-J37)*J36)</f>
        <v>1.0799911947407519</v>
      </c>
    </row>
    <row r="40" spans="2:10" x14ac:dyDescent="0.3">
      <c r="B40" t="s">
        <v>241</v>
      </c>
      <c r="D40" s="66">
        <f>D36/D37</f>
        <v>0.3385705321095388</v>
      </c>
      <c r="E40" s="66">
        <f>E36/E37</f>
        <v>0.11862387422119565</v>
      </c>
      <c r="G40" s="68" t="s">
        <v>242</v>
      </c>
      <c r="H40" s="57"/>
      <c r="I40" s="57"/>
      <c r="J40" s="57"/>
    </row>
    <row r="42" spans="2:10" x14ac:dyDescent="0.3">
      <c r="B42" s="89" t="s">
        <v>247</v>
      </c>
      <c r="I42" s="78" t="s">
        <v>244</v>
      </c>
      <c r="J42" s="78" t="s">
        <v>245</v>
      </c>
    </row>
    <row r="43" spans="2:10" x14ac:dyDescent="0.3">
      <c r="B43" s="90" t="s">
        <v>248</v>
      </c>
      <c r="G43" t="s">
        <v>243</v>
      </c>
      <c r="I43" s="80">
        <f>E36</f>
        <v>0.10604446852502906</v>
      </c>
      <c r="J43" s="80">
        <f>E29</f>
        <v>6.5099999999999991E-2</v>
      </c>
    </row>
    <row r="44" spans="2:10" x14ac:dyDescent="0.3">
      <c r="B44" s="90" t="s">
        <v>251</v>
      </c>
      <c r="G44" t="s">
        <v>214</v>
      </c>
      <c r="I44" s="80">
        <f>E37</f>
        <v>0.89395553147497098</v>
      </c>
      <c r="J44" s="80">
        <f>J30</f>
        <v>0.16288545215465661</v>
      </c>
    </row>
    <row r="45" spans="2:10" x14ac:dyDescent="0.3">
      <c r="B45" s="90" t="s">
        <v>249</v>
      </c>
      <c r="G45" s="75" t="s">
        <v>242</v>
      </c>
      <c r="H45" s="75"/>
      <c r="I45" s="75"/>
      <c r="J45" s="77">
        <f>SUMPRODUCT(I43:I44,J43:J44)</f>
        <v>0.15251584585143638</v>
      </c>
    </row>
    <row r="46" spans="2:10" x14ac:dyDescent="0.3">
      <c r="B46" s="90" t="s">
        <v>250</v>
      </c>
    </row>
  </sheetData>
  <pageMargins left="0.25" right="0.25" top="0.75" bottom="0.75" header="0.3" footer="0.3"/>
  <pageSetup paperSize="9" scale="92"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C754A-A487-491D-8843-54D74EC04E0B}">
  <sheetPr>
    <tabColor rgb="FF002060"/>
  </sheetPr>
  <dimension ref="A1:J67"/>
  <sheetViews>
    <sheetView showGridLines="0" workbookViewId="0">
      <pane ySplit="5" topLeftCell="A15" activePane="bottomLeft" state="frozen"/>
      <selection pane="bottomLeft" activeCell="B22" sqref="B22:J22"/>
    </sheetView>
  </sheetViews>
  <sheetFormatPr defaultRowHeight="14.4" x14ac:dyDescent="0.3"/>
  <cols>
    <col min="1" max="1" width="1.88671875" customWidth="1"/>
    <col min="6" max="8" width="10.109375" bestFit="1" customWidth="1"/>
    <col min="9" max="9" width="10.6640625" bestFit="1" customWidth="1"/>
    <col min="10" max="10" width="10.109375" bestFit="1" customWidth="1"/>
  </cols>
  <sheetData>
    <row r="1" spans="1:10" x14ac:dyDescent="0.3">
      <c r="A1" s="158"/>
      <c r="B1" s="158"/>
      <c r="C1" s="158"/>
      <c r="D1" s="158"/>
      <c r="E1" s="158"/>
      <c r="F1" s="158"/>
      <c r="G1" s="158"/>
      <c r="H1" s="158"/>
      <c r="I1" s="158"/>
      <c r="J1" s="158"/>
    </row>
    <row r="2" spans="1:10" x14ac:dyDescent="0.3">
      <c r="A2" s="158"/>
      <c r="B2" s="158"/>
      <c r="C2" s="158"/>
      <c r="D2" s="158"/>
      <c r="E2" s="158"/>
      <c r="F2" s="158"/>
      <c r="G2" s="158"/>
      <c r="H2" s="158"/>
      <c r="I2" s="158"/>
      <c r="J2" s="158"/>
    </row>
    <row r="3" spans="1:10" x14ac:dyDescent="0.3">
      <c r="A3" s="158"/>
      <c r="B3" s="158"/>
      <c r="C3" s="158"/>
      <c r="D3" s="158"/>
      <c r="E3" s="158"/>
      <c r="F3" s="158"/>
      <c r="G3" s="158"/>
      <c r="H3" s="158"/>
      <c r="I3" s="158"/>
      <c r="J3" s="158"/>
    </row>
    <row r="4" spans="1:10" x14ac:dyDescent="0.3">
      <c r="A4" s="158"/>
      <c r="B4" s="158"/>
      <c r="C4" s="158"/>
      <c r="D4" s="158"/>
      <c r="E4" s="158"/>
      <c r="F4" s="158"/>
      <c r="G4" s="158"/>
      <c r="H4" s="158"/>
      <c r="I4" s="158"/>
      <c r="J4" s="158"/>
    </row>
    <row r="5" spans="1:10" x14ac:dyDescent="0.3">
      <c r="A5" s="158"/>
      <c r="B5" s="158"/>
      <c r="C5" s="158"/>
      <c r="D5" s="158"/>
      <c r="E5" s="158"/>
      <c r="F5" s="158"/>
      <c r="G5" s="158"/>
      <c r="H5" s="158"/>
      <c r="I5" s="158"/>
      <c r="J5" s="158"/>
    </row>
    <row r="7" spans="1:10" x14ac:dyDescent="0.3">
      <c r="A7" t="s">
        <v>101</v>
      </c>
      <c r="B7" s="162" t="s">
        <v>308</v>
      </c>
      <c r="C7" s="162"/>
      <c r="D7" s="162"/>
      <c r="E7" s="162"/>
      <c r="F7" s="163">
        <f>'Raw FS'!I$7</f>
        <v>43525</v>
      </c>
      <c r="G7" s="163">
        <f>'Raw FS'!J$7</f>
        <v>43891</v>
      </c>
      <c r="H7" s="163">
        <f>'Raw FS'!K$7</f>
        <v>44256</v>
      </c>
      <c r="I7" s="163">
        <f>'Raw FS'!L$7</f>
        <v>44621</v>
      </c>
      <c r="J7" s="163">
        <f>'Raw FS'!M$7</f>
        <v>44986</v>
      </c>
    </row>
    <row r="8" spans="1:10" s="113" customFormat="1" x14ac:dyDescent="0.3"/>
    <row r="9" spans="1:10" x14ac:dyDescent="0.3">
      <c r="B9" s="37" t="s">
        <v>309</v>
      </c>
    </row>
    <row r="10" spans="1:10" x14ac:dyDescent="0.3">
      <c r="B10" s="173" t="str">
        <f>'Raw FS'!B46</f>
        <v>Inventories</v>
      </c>
      <c r="C10" s="173"/>
      <c r="D10" s="173"/>
      <c r="E10" s="173"/>
      <c r="F10" s="199">
        <f>'Raw FS'!I46</f>
        <v>39014</v>
      </c>
      <c r="G10" s="199">
        <f>'Raw FS'!J46</f>
        <v>37457</v>
      </c>
      <c r="H10" s="199">
        <f>'Raw FS'!K46</f>
        <v>36089</v>
      </c>
      <c r="I10" s="199">
        <f>'Raw FS'!L46</f>
        <v>35240</v>
      </c>
      <c r="J10" s="199">
        <f>'Raw FS'!M46</f>
        <v>40755</v>
      </c>
    </row>
    <row r="11" spans="1:10" x14ac:dyDescent="0.3">
      <c r="B11" s="173" t="str">
        <f>'Raw FS'!B47</f>
        <v>Trade receivables</v>
      </c>
      <c r="C11" s="173"/>
      <c r="D11" s="173"/>
      <c r="E11" s="173"/>
      <c r="F11" s="199">
        <f>'Raw FS'!I47</f>
        <v>18996</v>
      </c>
      <c r="G11" s="199">
        <f>'Raw FS'!J47</f>
        <v>11173</v>
      </c>
      <c r="H11" s="199">
        <f>'Raw FS'!K47</f>
        <v>12679</v>
      </c>
      <c r="I11" s="199">
        <f>'Raw FS'!L47</f>
        <v>12442</v>
      </c>
      <c r="J11" s="199">
        <f>'Raw FS'!M47</f>
        <v>15738</v>
      </c>
    </row>
    <row r="12" spans="1:10" x14ac:dyDescent="0.3">
      <c r="B12" s="173" t="str">
        <f>'Raw FS'!B49</f>
        <v>Short term loans</v>
      </c>
      <c r="C12" s="173"/>
      <c r="D12" s="173"/>
      <c r="E12" s="173"/>
      <c r="F12" s="199">
        <f>'Raw FS'!I49</f>
        <v>974</v>
      </c>
      <c r="G12" s="199">
        <f>'Raw FS'!J49</f>
        <v>39</v>
      </c>
      <c r="H12" s="199">
        <f>'Raw FS'!K49</f>
        <v>142</v>
      </c>
      <c r="I12" s="199">
        <f>'Raw FS'!L49</f>
        <v>47</v>
      </c>
      <c r="J12" s="199">
        <f>'Raw FS'!M49</f>
        <v>50</v>
      </c>
    </row>
    <row r="13" spans="1:10" ht="15" thickBot="1" x14ac:dyDescent="0.35">
      <c r="B13" t="str">
        <f>'Raw FS'!B50</f>
        <v>Other asset items</v>
      </c>
      <c r="F13" s="116">
        <f>'Raw FS'!I50</f>
        <v>55182</v>
      </c>
      <c r="G13" s="116">
        <f>'Raw FS'!J50</f>
        <v>58746</v>
      </c>
      <c r="H13" s="116">
        <f>'Raw FS'!K50</f>
        <v>61576</v>
      </c>
      <c r="I13" s="116">
        <f>'Raw FS'!L50</f>
        <v>62177</v>
      </c>
      <c r="J13" s="116">
        <f>'Raw FS'!M50</f>
        <v>68382</v>
      </c>
    </row>
    <row r="14" spans="1:10" x14ac:dyDescent="0.3">
      <c r="B14" s="212" t="s">
        <v>310</v>
      </c>
      <c r="C14" s="213"/>
      <c r="D14" s="213"/>
      <c r="E14" s="213"/>
      <c r="F14" s="214">
        <f>SUM(F10:F13)</f>
        <v>114166</v>
      </c>
      <c r="G14" s="214">
        <f t="shared" ref="G14:J14" si="0">SUM(G10:G13)</f>
        <v>107415</v>
      </c>
      <c r="H14" s="214">
        <f t="shared" si="0"/>
        <v>110486</v>
      </c>
      <c r="I14" s="214">
        <f t="shared" si="0"/>
        <v>109906</v>
      </c>
      <c r="J14" s="214">
        <f t="shared" si="0"/>
        <v>124925</v>
      </c>
    </row>
    <row r="16" spans="1:10" x14ac:dyDescent="0.3">
      <c r="B16" s="37" t="s">
        <v>311</v>
      </c>
    </row>
    <row r="17" spans="1:10" x14ac:dyDescent="0.3">
      <c r="B17" s="173" t="str">
        <f>'Raw FS'!B20</f>
        <v>Trade Payables</v>
      </c>
      <c r="C17" s="173"/>
      <c r="D17" s="173"/>
      <c r="E17" s="173"/>
      <c r="F17" s="199">
        <f>'Raw FS'!I20</f>
        <v>71691</v>
      </c>
      <c r="G17" s="199">
        <f>'Raw FS'!J20</f>
        <v>66398</v>
      </c>
      <c r="H17" s="199">
        <f>'Raw FS'!K20</f>
        <v>76040</v>
      </c>
      <c r="I17" s="199">
        <f>'Raw FS'!L20</f>
        <v>69750</v>
      </c>
      <c r="J17" s="199">
        <f>'Raw FS'!M20</f>
        <v>79252</v>
      </c>
    </row>
    <row r="18" spans="1:10" x14ac:dyDescent="0.3">
      <c r="B18" s="173" t="str">
        <f>'Raw FS'!B21</f>
        <v>Advance from Customers</v>
      </c>
      <c r="C18" s="173"/>
      <c r="D18" s="173"/>
      <c r="E18" s="173"/>
      <c r="F18" s="199">
        <f>'Raw FS'!I21</f>
        <v>0</v>
      </c>
      <c r="G18" s="199">
        <f>'Raw FS'!J21</f>
        <v>0</v>
      </c>
      <c r="H18" s="199">
        <f>'Raw FS'!K21</f>
        <v>0</v>
      </c>
      <c r="I18" s="199">
        <f>'Raw FS'!L21</f>
        <v>0</v>
      </c>
      <c r="J18" s="199">
        <f>'Raw FS'!M21</f>
        <v>0</v>
      </c>
    </row>
    <row r="19" spans="1:10" ht="15" thickBot="1" x14ac:dyDescent="0.35">
      <c r="B19" s="11" t="str">
        <f>'Raw FS'!B22</f>
        <v>Other liability items</v>
      </c>
      <c r="C19" s="11"/>
      <c r="D19" s="11"/>
      <c r="E19" s="11"/>
      <c r="F19" s="215">
        <f>'Raw FS'!I22</f>
        <v>67135</v>
      </c>
      <c r="G19" s="215">
        <f>'Raw FS'!J22</f>
        <v>65969</v>
      </c>
      <c r="H19" s="215">
        <f>'Raw FS'!K22</f>
        <v>66579</v>
      </c>
      <c r="I19" s="215">
        <f>'Raw FS'!L22</f>
        <v>64030</v>
      </c>
      <c r="J19" s="215">
        <f>'Raw FS'!M22</f>
        <v>68710</v>
      </c>
    </row>
    <row r="20" spans="1:10" x14ac:dyDescent="0.3">
      <c r="B20" s="212" t="s">
        <v>312</v>
      </c>
      <c r="C20" s="213"/>
      <c r="D20" s="213"/>
      <c r="E20" s="213"/>
      <c r="F20" s="214">
        <f>SUM(F17:F19)</f>
        <v>138826</v>
      </c>
      <c r="G20" s="214">
        <f>SUM(G17:G19)</f>
        <v>132367</v>
      </c>
      <c r="H20" s="214">
        <f>SUM(H17:H19)</f>
        <v>142619</v>
      </c>
      <c r="I20" s="214">
        <f>SUM(I17:I19)</f>
        <v>133780</v>
      </c>
      <c r="J20" s="214">
        <f>SUM(J17:J19)</f>
        <v>147962</v>
      </c>
    </row>
    <row r="21" spans="1:10" x14ac:dyDescent="0.3">
      <c r="B21" s="215"/>
    </row>
    <row r="22" spans="1:10" ht="15" thickBot="1" x14ac:dyDescent="0.35">
      <c r="A22" t="s">
        <v>101</v>
      </c>
      <c r="B22" s="207" t="s">
        <v>313</v>
      </c>
      <c r="C22" s="218"/>
      <c r="D22" s="218"/>
      <c r="E22" s="218"/>
      <c r="F22" s="222">
        <f>F14-F20</f>
        <v>-24660</v>
      </c>
      <c r="G22" s="222">
        <f t="shared" ref="G22:J22" si="1">G14-G20</f>
        <v>-24952</v>
      </c>
      <c r="H22" s="222">
        <f t="shared" si="1"/>
        <v>-32133</v>
      </c>
      <c r="I22" s="222">
        <f t="shared" si="1"/>
        <v>-23874</v>
      </c>
      <c r="J22" s="222">
        <f t="shared" si="1"/>
        <v>-23037</v>
      </c>
    </row>
    <row r="24" spans="1:10" x14ac:dyDescent="0.3">
      <c r="B24" s="37" t="s">
        <v>314</v>
      </c>
    </row>
    <row r="25" spans="1:10" x14ac:dyDescent="0.3">
      <c r="B25" s="173" t="str">
        <f>'Raw FS'!B27</f>
        <v>Land</v>
      </c>
      <c r="C25" s="173"/>
      <c r="D25" s="173"/>
      <c r="E25" s="173"/>
      <c r="F25" s="199">
        <f>'Raw FS'!I27</f>
        <v>7286</v>
      </c>
      <c r="G25" s="199">
        <f>'Raw FS'!J27</f>
        <v>7675</v>
      </c>
      <c r="H25" s="199">
        <f>'Raw FS'!K27</f>
        <v>7819</v>
      </c>
      <c r="I25" s="199">
        <f>'Raw FS'!L27</f>
        <v>7760</v>
      </c>
      <c r="J25" s="199">
        <f>'Raw FS'!M27</f>
        <v>8045</v>
      </c>
    </row>
    <row r="26" spans="1:10" x14ac:dyDescent="0.3">
      <c r="B26" s="173" t="str">
        <f>'Raw FS'!B28</f>
        <v>Building</v>
      </c>
      <c r="C26" s="173"/>
      <c r="D26" s="173"/>
      <c r="E26" s="173"/>
      <c r="F26" s="199">
        <f>'Raw FS'!I28</f>
        <v>22938</v>
      </c>
      <c r="G26" s="199">
        <f>'Raw FS'!J28</f>
        <v>32665</v>
      </c>
      <c r="H26" s="199">
        <f>'Raw FS'!K28</f>
        <v>35537</v>
      </c>
      <c r="I26" s="199">
        <f>'Raw FS'!L28</f>
        <v>36466</v>
      </c>
      <c r="J26" s="199">
        <f>'Raw FS'!M28</f>
        <v>38781</v>
      </c>
    </row>
    <row r="27" spans="1:10" x14ac:dyDescent="0.3">
      <c r="B27" s="173" t="str">
        <f>'Raw FS'!B29</f>
        <v>Plant Machinery</v>
      </c>
      <c r="C27" s="173"/>
      <c r="D27" s="173"/>
      <c r="E27" s="173"/>
      <c r="F27" s="199">
        <f>'Raw FS'!I29</f>
        <v>109415</v>
      </c>
      <c r="G27" s="199">
        <f>'Raw FS'!J29</f>
        <v>124158</v>
      </c>
      <c r="H27" s="199">
        <f>'Raw FS'!K29</f>
        <v>138868</v>
      </c>
      <c r="I27" s="199">
        <f>'Raw FS'!L29</f>
        <v>148585</v>
      </c>
      <c r="J27" s="199">
        <f>'Raw FS'!M29</f>
        <v>153672</v>
      </c>
    </row>
    <row r="28" spans="1:10" x14ac:dyDescent="0.3">
      <c r="B28" s="173" t="str">
        <f>'Raw FS'!B30</f>
        <v>Equipments</v>
      </c>
      <c r="C28" s="173"/>
      <c r="D28" s="173"/>
      <c r="E28" s="173"/>
      <c r="F28" s="199">
        <f>'Raw FS'!I30</f>
        <v>0</v>
      </c>
      <c r="G28" s="199">
        <f>'Raw FS'!J30</f>
        <v>0</v>
      </c>
      <c r="H28" s="199">
        <f>'Raw FS'!K30</f>
        <v>0</v>
      </c>
      <c r="I28" s="199">
        <f>'Raw FS'!L30</f>
        <v>0</v>
      </c>
      <c r="J28" s="199">
        <f>'Raw FS'!M30</f>
        <v>0</v>
      </c>
    </row>
    <row r="29" spans="1:10" x14ac:dyDescent="0.3">
      <c r="B29" s="173" t="str">
        <f>'Raw FS'!B31</f>
        <v>Computers</v>
      </c>
      <c r="C29" s="173"/>
      <c r="D29" s="173"/>
      <c r="E29" s="173"/>
      <c r="F29" s="199">
        <f>'Raw FS'!I31</f>
        <v>2335</v>
      </c>
      <c r="G29" s="199">
        <f>'Raw FS'!J31</f>
        <v>3054</v>
      </c>
      <c r="H29" s="199">
        <f>'Raw FS'!K31</f>
        <v>3172</v>
      </c>
      <c r="I29" s="199">
        <f>'Raw FS'!L31</f>
        <v>3383</v>
      </c>
      <c r="J29" s="199">
        <f>'Raw FS'!M31</f>
        <v>3499</v>
      </c>
    </row>
    <row r="30" spans="1:10" x14ac:dyDescent="0.3">
      <c r="B30" s="173" t="str">
        <f>'Raw FS'!B32</f>
        <v>Furniture n fittings</v>
      </c>
      <c r="C30" s="173"/>
      <c r="D30" s="173"/>
      <c r="E30" s="173"/>
      <c r="F30" s="199">
        <f>'Raw FS'!I32</f>
        <v>1626</v>
      </c>
      <c r="G30" s="199">
        <f>'Raw FS'!J32</f>
        <v>1890</v>
      </c>
      <c r="H30" s="199">
        <f>'Raw FS'!K32</f>
        <v>1956</v>
      </c>
      <c r="I30" s="199">
        <f>'Raw FS'!L32</f>
        <v>1984</v>
      </c>
      <c r="J30" s="199">
        <f>'Raw FS'!M32</f>
        <v>2084</v>
      </c>
    </row>
    <row r="31" spans="1:10" x14ac:dyDescent="0.3">
      <c r="B31" s="173" t="str">
        <f>'Raw FS'!B33</f>
        <v>Vehicles</v>
      </c>
      <c r="C31" s="173"/>
      <c r="D31" s="173"/>
      <c r="E31" s="173"/>
      <c r="F31" s="199">
        <f>'Raw FS'!I33</f>
        <v>387</v>
      </c>
      <c r="G31" s="199">
        <f>'Raw FS'!J33</f>
        <v>601</v>
      </c>
      <c r="H31" s="199">
        <f>'Raw FS'!K33</f>
        <v>845</v>
      </c>
      <c r="I31" s="199">
        <f>'Raw FS'!L33</f>
        <v>725</v>
      </c>
      <c r="J31" s="199">
        <f>'Raw FS'!M33</f>
        <v>788</v>
      </c>
    </row>
    <row r="32" spans="1:10" x14ac:dyDescent="0.3">
      <c r="B32" s="173" t="str">
        <f>'Raw FS'!B34</f>
        <v>Intangible Assets</v>
      </c>
      <c r="C32" s="173"/>
      <c r="D32" s="173"/>
      <c r="E32" s="173"/>
      <c r="F32" s="199">
        <f>'Raw FS'!I34</f>
        <v>80480</v>
      </c>
      <c r="G32" s="199">
        <f>'Raw FS'!J34</f>
        <v>91157</v>
      </c>
      <c r="H32" s="199">
        <f>'Raw FS'!K34</f>
        <v>114809</v>
      </c>
      <c r="I32" s="199">
        <f>'Raw FS'!L34</f>
        <v>114323</v>
      </c>
      <c r="J32" s="199">
        <f>'Raw FS'!M34</f>
        <v>112538</v>
      </c>
    </row>
    <row r="33" spans="1:10" ht="15" thickBot="1" x14ac:dyDescent="0.35">
      <c r="B33" s="11" t="str">
        <f>'Raw FS'!B35</f>
        <v>Other fixed assets</v>
      </c>
      <c r="C33" s="11"/>
      <c r="D33" s="11"/>
      <c r="E33" s="11"/>
      <c r="F33" s="215">
        <f>'Raw FS'!I35</f>
        <v>8049</v>
      </c>
      <c r="G33" s="215">
        <f>'Raw FS'!J35</f>
        <v>9380</v>
      </c>
      <c r="H33" s="215">
        <f>'Raw FS'!K35</f>
        <v>10686</v>
      </c>
      <c r="I33" s="215">
        <f>'Raw FS'!L35</f>
        <v>10870</v>
      </c>
      <c r="J33" s="215">
        <f>'Raw FS'!M35</f>
        <v>11735</v>
      </c>
    </row>
    <row r="34" spans="1:10" x14ac:dyDescent="0.3">
      <c r="B34" s="212" t="s">
        <v>296</v>
      </c>
      <c r="C34" s="213"/>
      <c r="D34" s="213"/>
      <c r="E34" s="213"/>
      <c r="F34" s="214">
        <f>SUM(F25:F33)</f>
        <v>232516</v>
      </c>
      <c r="G34" s="214">
        <f>SUM(G25:G33)</f>
        <v>270580</v>
      </c>
      <c r="H34" s="214">
        <f>SUM(H25:H33)</f>
        <v>313692</v>
      </c>
      <c r="I34" s="214">
        <f>SUM(I25:I33)</f>
        <v>324096</v>
      </c>
      <c r="J34" s="214">
        <f>SUM(J25:J33)</f>
        <v>331142</v>
      </c>
    </row>
    <row r="35" spans="1:10" x14ac:dyDescent="0.3">
      <c r="B35" s="37" t="s">
        <v>297</v>
      </c>
      <c r="F35" s="116">
        <f>-'Raw FS'!I38</f>
        <v>-121283</v>
      </c>
      <c r="G35" s="116">
        <f>-'Raw FS'!J38</f>
        <v>-143471</v>
      </c>
      <c r="H35" s="116">
        <f>-'Raw FS'!K38</f>
        <v>-174985</v>
      </c>
      <c r="I35" s="116">
        <f>-'Raw FS'!L38</f>
        <v>-185241</v>
      </c>
      <c r="J35" s="116">
        <f>-'Raw FS'!M38</f>
        <v>-199062</v>
      </c>
    </row>
    <row r="36" spans="1:10" ht="15" thickBot="1" x14ac:dyDescent="0.35">
      <c r="A36" t="s">
        <v>101</v>
      </c>
      <c r="B36" s="207" t="s">
        <v>315</v>
      </c>
      <c r="C36" s="218"/>
      <c r="D36" s="218"/>
      <c r="E36" s="218"/>
      <c r="F36" s="222">
        <f>SUM(F34:F35)</f>
        <v>111233</v>
      </c>
      <c r="G36" s="222">
        <f t="shared" ref="G36:J36" si="2">SUM(G34:G35)</f>
        <v>127109</v>
      </c>
      <c r="H36" s="222">
        <f t="shared" si="2"/>
        <v>138707</v>
      </c>
      <c r="I36" s="222">
        <f t="shared" si="2"/>
        <v>138855</v>
      </c>
      <c r="J36" s="222">
        <f t="shared" si="2"/>
        <v>132080</v>
      </c>
    </row>
    <row r="38" spans="1:10" ht="15" thickBot="1" x14ac:dyDescent="0.35">
      <c r="A38" t="s">
        <v>101</v>
      </c>
      <c r="B38" s="207" t="s">
        <v>316</v>
      </c>
      <c r="C38" s="218"/>
      <c r="D38" s="218"/>
      <c r="E38" s="218"/>
      <c r="F38" s="222">
        <f>SUM(F36,F22)</f>
        <v>86573</v>
      </c>
      <c r="G38" s="222">
        <f t="shared" ref="G38:J38" si="3">SUM(G36,G22)</f>
        <v>102157</v>
      </c>
      <c r="H38" s="222">
        <f t="shared" si="3"/>
        <v>106574</v>
      </c>
      <c r="I38" s="222">
        <f t="shared" si="3"/>
        <v>114981</v>
      </c>
      <c r="J38" s="222">
        <f t="shared" si="3"/>
        <v>109043</v>
      </c>
    </row>
    <row r="39" spans="1:10" x14ac:dyDescent="0.3">
      <c r="B39" s="216" t="s">
        <v>317</v>
      </c>
      <c r="C39" s="217"/>
      <c r="D39" s="217"/>
      <c r="E39" s="217"/>
      <c r="F39" s="217">
        <f>'Historical FS'!H23-'Historical FS'!H26</f>
        <v>1073.7000000000226</v>
      </c>
      <c r="G39" s="217">
        <f>'Historical FS'!I23-'Historical FS'!I26</f>
        <v>-3438.360000000037</v>
      </c>
      <c r="H39" s="217">
        <f>'Historical FS'!J23-'Historical FS'!J26</f>
        <v>8740.7199999999903</v>
      </c>
      <c r="I39" s="217">
        <f>'Historical FS'!K23-'Historical FS'!K26</f>
        <v>-115.59999999998399</v>
      </c>
      <c r="J39" s="217">
        <f>'Historical FS'!L23-'Historical FS'!L26</f>
        <v>6955.4399999999587</v>
      </c>
    </row>
    <row r="41" spans="1:10" ht="15" thickBot="1" x14ac:dyDescent="0.35">
      <c r="A41" t="s">
        <v>101</v>
      </c>
      <c r="B41" s="207" t="s">
        <v>318</v>
      </c>
      <c r="C41" s="218"/>
      <c r="D41" s="218"/>
      <c r="E41" s="218"/>
      <c r="F41" s="219">
        <f>F39/F38</f>
        <v>1.2402250124172924E-2</v>
      </c>
      <c r="G41" s="219">
        <f t="shared" ref="G41:J41" si="4">G39/G38</f>
        <v>-3.3657605450434495E-2</v>
      </c>
      <c r="H41" s="219">
        <f t="shared" si="4"/>
        <v>8.2015500966464525E-2</v>
      </c>
      <c r="I41" s="219">
        <f t="shared" si="4"/>
        <v>-1.0053834981430324E-3</v>
      </c>
      <c r="J41" s="219">
        <f t="shared" si="4"/>
        <v>6.3786212778444817E-2</v>
      </c>
    </row>
    <row r="44" spans="1:10" x14ac:dyDescent="0.3">
      <c r="A44" t="s">
        <v>101</v>
      </c>
      <c r="B44" s="162" t="s">
        <v>319</v>
      </c>
      <c r="C44" s="162"/>
      <c r="D44" s="162"/>
      <c r="E44" s="162"/>
      <c r="F44" s="163">
        <f>'Raw FS'!I$7</f>
        <v>43525</v>
      </c>
      <c r="G44" s="163">
        <f>'Raw FS'!J$7</f>
        <v>43891</v>
      </c>
      <c r="H44" s="163">
        <f>'Raw FS'!K$7</f>
        <v>44256</v>
      </c>
      <c r="I44" s="163">
        <f>'Raw FS'!L$7</f>
        <v>44621</v>
      </c>
      <c r="J44" s="163">
        <f>'Raw FS'!M$7</f>
        <v>44986</v>
      </c>
    </row>
    <row r="46" spans="1:10" x14ac:dyDescent="0.3">
      <c r="B46" s="199" t="s">
        <v>320</v>
      </c>
      <c r="C46" s="199"/>
      <c r="D46" s="199"/>
      <c r="E46" s="199"/>
      <c r="F46" s="199">
        <f>-SUM('Cash Flow Data'!J13,'Cash Flow Data'!J14)</f>
        <v>35237</v>
      </c>
      <c r="G46" s="199">
        <f>-SUM('Cash Flow Data'!K13,'Cash Flow Data'!K14)</f>
        <v>29531</v>
      </c>
      <c r="H46" s="199">
        <f>-SUM('Cash Flow Data'!L13,'Cash Flow Data'!L14)</f>
        <v>19854</v>
      </c>
      <c r="I46" s="199">
        <f>-SUM('Cash Flow Data'!M13,'Cash Flow Data'!M14)</f>
        <v>14938</v>
      </c>
      <c r="J46" s="199">
        <f>-SUM('Cash Flow Data'!N13,'Cash Flow Data'!N14)</f>
        <v>18945</v>
      </c>
    </row>
    <row r="47" spans="1:10" x14ac:dyDescent="0.3">
      <c r="B47" s="199" t="s">
        <v>321</v>
      </c>
      <c r="C47" s="199"/>
      <c r="D47" s="199"/>
      <c r="E47" s="199"/>
      <c r="F47" s="199"/>
      <c r="G47" s="199">
        <f>G22-F22</f>
        <v>-292</v>
      </c>
      <c r="H47" s="199">
        <f t="shared" ref="H47:J47" si="5">H22-G22</f>
        <v>-7181</v>
      </c>
      <c r="I47" s="199">
        <f t="shared" si="5"/>
        <v>8259</v>
      </c>
      <c r="J47" s="199">
        <f t="shared" si="5"/>
        <v>837</v>
      </c>
    </row>
    <row r="49" spans="1:10" x14ac:dyDescent="0.3">
      <c r="B49" s="199" t="s">
        <v>322</v>
      </c>
      <c r="C49" s="199"/>
      <c r="D49" s="199"/>
      <c r="E49" s="199"/>
      <c r="F49" s="199">
        <f>F39</f>
        <v>1073.7000000000226</v>
      </c>
      <c r="G49" s="199">
        <f t="shared" ref="G49:J49" si="6">G39</f>
        <v>-3438.360000000037</v>
      </c>
      <c r="H49" s="199">
        <f t="shared" si="6"/>
        <v>8740.7199999999903</v>
      </c>
      <c r="I49" s="199">
        <f t="shared" si="6"/>
        <v>-115.59999999998399</v>
      </c>
      <c r="J49" s="199">
        <f t="shared" si="6"/>
        <v>6955.4399999999587</v>
      </c>
    </row>
    <row r="50" spans="1:10" ht="15" thickBot="1" x14ac:dyDescent="0.35">
      <c r="B50" s="40" t="s">
        <v>323</v>
      </c>
      <c r="C50" s="40"/>
      <c r="D50" s="40"/>
      <c r="E50" s="40"/>
      <c r="F50" s="83">
        <v>0.25</v>
      </c>
      <c r="G50" s="83">
        <v>0.25</v>
      </c>
      <c r="H50" s="83">
        <v>0.25</v>
      </c>
      <c r="I50" s="83">
        <v>0.25</v>
      </c>
      <c r="J50" s="83">
        <v>0.25</v>
      </c>
    </row>
    <row r="51" spans="1:10" x14ac:dyDescent="0.3">
      <c r="B51" s="214" t="s">
        <v>324</v>
      </c>
      <c r="C51" s="214"/>
      <c r="D51" s="214"/>
      <c r="E51" s="214"/>
      <c r="F51" s="214">
        <f>F49*(1-F50)</f>
        <v>805.27500000001692</v>
      </c>
      <c r="G51" s="214">
        <f t="shared" ref="G51:J51" si="7">G49*(1-G50)</f>
        <v>-2578.7700000000277</v>
      </c>
      <c r="H51" s="214">
        <f t="shared" si="7"/>
        <v>6555.5399999999927</v>
      </c>
      <c r="I51" s="214">
        <f t="shared" si="7"/>
        <v>-86.699999999987995</v>
      </c>
      <c r="J51" s="214">
        <f t="shared" si="7"/>
        <v>5216.579999999969</v>
      </c>
    </row>
    <row r="53" spans="1:10" x14ac:dyDescent="0.3">
      <c r="B53" s="220" t="s">
        <v>325</v>
      </c>
      <c r="C53" s="220"/>
      <c r="D53" s="220"/>
      <c r="E53" s="220"/>
      <c r="F53" s="220"/>
      <c r="G53" s="221">
        <f>SUM(G46:G47)</f>
        <v>29239</v>
      </c>
      <c r="H53" s="221">
        <f t="shared" ref="H53:J53" si="8">SUM(H46:H47)</f>
        <v>12673</v>
      </c>
      <c r="I53" s="221">
        <f t="shared" si="8"/>
        <v>23197</v>
      </c>
      <c r="J53" s="221">
        <f t="shared" si="8"/>
        <v>19782</v>
      </c>
    </row>
    <row r="54" spans="1:10" ht="15" thickBot="1" x14ac:dyDescent="0.35">
      <c r="A54" t="s">
        <v>101</v>
      </c>
      <c r="B54" s="207" t="s">
        <v>326</v>
      </c>
      <c r="C54" s="218"/>
      <c r="D54" s="218"/>
      <c r="E54" s="218"/>
      <c r="F54" s="219"/>
      <c r="G54" s="219">
        <f>G53/G51</f>
        <v>-11.338351229461987</v>
      </c>
      <c r="H54" s="219">
        <f t="shared" ref="H54:J54" si="9">H53/H51</f>
        <v>1.9331740787181551</v>
      </c>
      <c r="I54" s="219">
        <f t="shared" si="9"/>
        <v>-267.5547866205676</v>
      </c>
      <c r="J54" s="219">
        <f t="shared" si="9"/>
        <v>3.7921396777199079</v>
      </c>
    </row>
    <row r="56" spans="1:10" x14ac:dyDescent="0.3">
      <c r="H56" s="117" t="s">
        <v>327</v>
      </c>
      <c r="I56" s="117"/>
      <c r="J56" s="103">
        <f>AVERAGE(G54:J54)</f>
        <v>-68.291956023397887</v>
      </c>
    </row>
    <row r="57" spans="1:10" x14ac:dyDescent="0.3">
      <c r="H57" s="117" t="s">
        <v>328</v>
      </c>
      <c r="I57" s="117"/>
      <c r="J57" s="103">
        <f>MEDIAN(G54:J54)</f>
        <v>-4.7025885753719159</v>
      </c>
    </row>
    <row r="59" spans="1:10" x14ac:dyDescent="0.3">
      <c r="A59" t="s">
        <v>101</v>
      </c>
      <c r="B59" s="162" t="s">
        <v>329</v>
      </c>
      <c r="C59" s="162"/>
      <c r="D59" s="162"/>
      <c r="E59" s="162"/>
      <c r="F59" s="163">
        <f>'Raw FS'!I$7</f>
        <v>43525</v>
      </c>
      <c r="G59" s="163">
        <f>'Raw FS'!J$7</f>
        <v>43891</v>
      </c>
      <c r="H59" s="163">
        <f>'Raw FS'!K$7</f>
        <v>44256</v>
      </c>
      <c r="I59" s="163">
        <f>'Raw FS'!L$7</f>
        <v>44621</v>
      </c>
      <c r="J59" s="163">
        <f>'Raw FS'!M$7</f>
        <v>44986</v>
      </c>
    </row>
    <row r="61" spans="1:10" x14ac:dyDescent="0.3">
      <c r="B61" s="173" t="s">
        <v>326</v>
      </c>
      <c r="C61" s="173"/>
      <c r="D61" s="173"/>
      <c r="E61" s="173"/>
      <c r="F61" s="173"/>
      <c r="G61" s="179">
        <f>G54</f>
        <v>-11.338351229461987</v>
      </c>
      <c r="H61" s="179">
        <f t="shared" ref="H61:J61" si="10">H54</f>
        <v>1.9331740787181551</v>
      </c>
      <c r="I61" s="179">
        <f t="shared" si="10"/>
        <v>-267.5547866205676</v>
      </c>
      <c r="J61" s="179">
        <f t="shared" si="10"/>
        <v>3.7921396777199079</v>
      </c>
    </row>
    <row r="62" spans="1:10" x14ac:dyDescent="0.3">
      <c r="B62" s="173" t="s">
        <v>318</v>
      </c>
      <c r="C62" s="173"/>
      <c r="D62" s="173"/>
      <c r="E62" s="173"/>
      <c r="F62" s="173"/>
      <c r="G62" s="179">
        <f>G41</f>
        <v>-3.3657605450434495E-2</v>
      </c>
      <c r="H62" s="179">
        <f t="shared" ref="H62:J62" si="11">H41</f>
        <v>8.2015500966464525E-2</v>
      </c>
      <c r="I62" s="179">
        <f t="shared" si="11"/>
        <v>-1.0053834981430324E-3</v>
      </c>
      <c r="J62" s="179">
        <f t="shared" si="11"/>
        <v>6.3786212778444817E-2</v>
      </c>
    </row>
    <row r="64" spans="1:10" ht="15" thickBot="1" x14ac:dyDescent="0.35">
      <c r="B64" s="207" t="s">
        <v>330</v>
      </c>
      <c r="C64" s="218"/>
      <c r="D64" s="218"/>
      <c r="E64" s="218"/>
      <c r="F64" s="219"/>
      <c r="G64" s="219">
        <f>G61*G62</f>
        <v>0.38162175213968041</v>
      </c>
      <c r="H64" s="219">
        <f t="shared" ref="H64:J64" si="12">H61*H62</f>
        <v>0.158550240521453</v>
      </c>
      <c r="I64" s="219">
        <f t="shared" si="12"/>
        <v>0.26899516731749884</v>
      </c>
      <c r="J64" s="219">
        <f t="shared" si="12"/>
        <v>0.24188622836862519</v>
      </c>
    </row>
    <row r="66" spans="8:10" x14ac:dyDescent="0.3">
      <c r="H66" s="117" t="s">
        <v>327</v>
      </c>
      <c r="I66" s="117"/>
      <c r="J66" s="103">
        <f>AVERAGE(G64:J64)</f>
        <v>0.26276334708681437</v>
      </c>
    </row>
    <row r="67" spans="8:10" x14ac:dyDescent="0.3">
      <c r="H67" s="117" t="s">
        <v>328</v>
      </c>
      <c r="I67" s="117"/>
      <c r="J67" s="103">
        <f>MEDIAN(G64:J64)</f>
        <v>0.255440697843062</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FE3B4-1C57-40B8-A508-10338578A718}">
  <sheetPr>
    <tabColor rgb="FF002060"/>
  </sheetPr>
  <dimension ref="A1:O23"/>
  <sheetViews>
    <sheetView showGridLines="0" workbookViewId="0">
      <pane ySplit="5" topLeftCell="A6" activePane="bottomLeft" state="frozen"/>
      <selection pane="bottomLeft" activeCell="L19" sqref="L19:O23"/>
    </sheetView>
  </sheetViews>
  <sheetFormatPr defaultRowHeight="14.4" x14ac:dyDescent="0.3"/>
  <cols>
    <col min="1" max="1" width="1.88671875" customWidth="1"/>
    <col min="2" max="2" width="11.109375" bestFit="1" customWidth="1"/>
    <col min="3" max="3" width="8.5546875" bestFit="1" customWidth="1"/>
    <col min="4" max="4" width="10" bestFit="1" customWidth="1"/>
    <col min="5" max="5" width="7.6640625" bestFit="1" customWidth="1"/>
    <col min="6" max="6" width="2.77734375" customWidth="1"/>
    <col min="7" max="7" width="11.109375" bestFit="1" customWidth="1"/>
    <col min="8" max="8" width="8.5546875" bestFit="1" customWidth="1"/>
    <col min="9" max="9" width="11.109375" bestFit="1" customWidth="1"/>
    <col min="10" max="10" width="7.6640625" bestFit="1" customWidth="1"/>
    <col min="11" max="11" width="2.77734375" customWidth="1"/>
    <col min="12" max="12" width="11.109375" customWidth="1"/>
    <col min="13" max="13" width="8.5546875" bestFit="1" customWidth="1"/>
    <col min="14" max="14" width="9" bestFit="1" customWidth="1"/>
    <col min="15" max="15" width="7.6640625" bestFit="1" customWidth="1"/>
    <col min="16" max="17" width="9" bestFit="1" customWidth="1"/>
    <col min="18" max="18" width="7.6640625" bestFit="1" customWidth="1"/>
  </cols>
  <sheetData>
    <row r="1" spans="1:15" x14ac:dyDescent="0.3">
      <c r="A1" s="158"/>
      <c r="B1" s="158"/>
      <c r="C1" s="158"/>
      <c r="D1" s="158"/>
      <c r="E1" s="158"/>
      <c r="F1" s="158"/>
      <c r="G1" s="158"/>
      <c r="H1" s="158"/>
      <c r="I1" s="158"/>
      <c r="J1" s="158"/>
      <c r="K1" s="158"/>
      <c r="L1" s="158"/>
      <c r="M1" s="158"/>
      <c r="N1" s="158"/>
      <c r="O1" s="158"/>
    </row>
    <row r="2" spans="1:15" x14ac:dyDescent="0.3">
      <c r="A2" s="158"/>
      <c r="B2" s="158"/>
      <c r="C2" s="158"/>
      <c r="D2" s="158"/>
      <c r="E2" s="158"/>
      <c r="F2" s="158"/>
      <c r="G2" s="158"/>
      <c r="H2" s="158"/>
      <c r="I2" s="158"/>
      <c r="J2" s="158"/>
      <c r="K2" s="158"/>
      <c r="L2" s="158"/>
      <c r="M2" s="158"/>
      <c r="N2" s="158"/>
      <c r="O2" s="158"/>
    </row>
    <row r="3" spans="1:15" x14ac:dyDescent="0.3">
      <c r="A3" s="158"/>
      <c r="B3" s="158"/>
      <c r="C3" s="158"/>
      <c r="D3" s="158"/>
      <c r="E3" s="158"/>
      <c r="F3" s="158"/>
      <c r="G3" s="158"/>
      <c r="H3" s="158"/>
      <c r="I3" s="158"/>
      <c r="J3" s="158"/>
      <c r="K3" s="158"/>
      <c r="L3" s="158"/>
      <c r="M3" s="158"/>
      <c r="N3" s="158"/>
      <c r="O3" s="158"/>
    </row>
    <row r="4" spans="1:15" x14ac:dyDescent="0.3">
      <c r="A4" s="158"/>
      <c r="B4" s="158"/>
      <c r="C4" s="158"/>
      <c r="D4" s="158"/>
      <c r="E4" s="158"/>
      <c r="F4" s="158"/>
      <c r="G4" s="158"/>
      <c r="H4" s="158"/>
      <c r="I4" s="158"/>
      <c r="J4" s="158"/>
      <c r="K4" s="158"/>
      <c r="L4" s="158"/>
      <c r="M4" s="158"/>
      <c r="N4" s="158"/>
      <c r="O4" s="158"/>
    </row>
    <row r="5" spans="1:15" x14ac:dyDescent="0.3">
      <c r="A5" s="158"/>
      <c r="B5" s="158"/>
      <c r="C5" s="158"/>
      <c r="D5" s="158"/>
      <c r="E5" s="158"/>
      <c r="F5" s="158"/>
      <c r="G5" s="158"/>
      <c r="H5" s="158"/>
      <c r="I5" s="158"/>
      <c r="J5" s="158"/>
      <c r="K5" s="158"/>
      <c r="L5" s="158"/>
      <c r="M5" s="158"/>
      <c r="N5" s="158"/>
      <c r="O5" s="158"/>
    </row>
    <row r="7" spans="1:15" x14ac:dyDescent="0.3">
      <c r="B7" s="256" t="str">
        <f>'Data Sheet'!$B$1&amp;" - "&amp;'Historical FS'!$B$11&amp;" Forecasting"</f>
        <v>TATA MOTORS LTD - Sales  Forecasting</v>
      </c>
      <c r="C7" s="256"/>
      <c r="D7" s="256"/>
      <c r="E7" s="256"/>
      <c r="G7" s="256" t="str">
        <f>'Data Sheet'!$B$1&amp;" - "&amp;'Historical FS'!$B$17&amp;" Forecasting"</f>
        <v>TATA MOTORS LTD - Gross Profit Forecasting</v>
      </c>
      <c r="H7" s="256"/>
      <c r="I7" s="256"/>
      <c r="J7" s="256"/>
      <c r="L7" s="256" t="str">
        <f>'Data Sheet'!$B$1&amp;" - "&amp;'Historical FS'!B23&amp;" Forecasting"</f>
        <v>TATA MOTORS LTD - EBITDA Forecasting</v>
      </c>
      <c r="M7" s="256"/>
      <c r="N7" s="256"/>
      <c r="O7" s="256"/>
    </row>
    <row r="8" spans="1:15" x14ac:dyDescent="0.3">
      <c r="B8" s="223" t="s">
        <v>193</v>
      </c>
      <c r="C8" s="224" t="s">
        <v>100</v>
      </c>
      <c r="D8" s="224" t="str">
        <f>'Historical FS'!$B$11</f>
        <v xml:space="preserve">Sales </v>
      </c>
      <c r="E8" s="224" t="s">
        <v>192</v>
      </c>
      <c r="F8" s="47"/>
      <c r="G8" s="223" t="s">
        <v>193</v>
      </c>
      <c r="H8" s="224" t="s">
        <v>100</v>
      </c>
      <c r="I8" s="224" t="str">
        <f>'Historical FS'!$B$17</f>
        <v>Gross Profit</v>
      </c>
      <c r="J8" s="224" t="s">
        <v>192</v>
      </c>
      <c r="K8" s="47"/>
      <c r="L8" s="223" t="s">
        <v>193</v>
      </c>
      <c r="M8" s="224" t="s">
        <v>100</v>
      </c>
      <c r="N8" s="224" t="str">
        <f>'Historical FS'!$B$23</f>
        <v>EBITDA</v>
      </c>
      <c r="O8" s="224" t="s">
        <v>192</v>
      </c>
    </row>
    <row r="9" spans="1:15" x14ac:dyDescent="0.3">
      <c r="B9" s="225">
        <v>1</v>
      </c>
      <c r="C9" s="226">
        <f t="array" ref="C9:C18">TRANSPOSE('Historical FS'!C8:L8)</f>
        <v>41729</v>
      </c>
      <c r="D9" s="227">
        <f t="array" ref="D9:D18">TRANSPOSE('Historical FS'!C11:L11)</f>
        <v>232833.66</v>
      </c>
      <c r="E9" s="227"/>
      <c r="F9" s="48"/>
      <c r="G9" s="225">
        <v>1</v>
      </c>
      <c r="H9" s="226">
        <f t="array" ref="H9:H18">TRANSPOSE('Historical FS'!C8:L8)</f>
        <v>41729</v>
      </c>
      <c r="I9" s="227">
        <f t="array" ref="I9:I18">TRANSPOSE('Historical FS'!C17:L17)</f>
        <v>52702.599999999977</v>
      </c>
      <c r="J9" s="227"/>
      <c r="K9" s="48"/>
      <c r="L9" s="225">
        <v>1</v>
      </c>
      <c r="M9" s="226">
        <f t="array" ref="M9:M18">TRANSPOSE('Historical FS'!C8:L8)</f>
        <v>41729</v>
      </c>
      <c r="N9" s="227">
        <f t="array" ref="N9:N18">TRANSPOSE('Historical FS'!C23:L23)</f>
        <v>34853.359999999971</v>
      </c>
      <c r="O9" s="227"/>
    </row>
    <row r="10" spans="1:15" x14ac:dyDescent="0.3">
      <c r="B10" s="225">
        <v>2</v>
      </c>
      <c r="C10" s="226">
        <v>42094</v>
      </c>
      <c r="D10" s="227">
        <v>263158.98</v>
      </c>
      <c r="E10" s="228">
        <f>D10/D9-1</f>
        <v>0.13024457030826198</v>
      </c>
      <c r="F10" s="49"/>
      <c r="G10" s="225">
        <v>2</v>
      </c>
      <c r="H10" s="226">
        <v>42094</v>
      </c>
      <c r="I10" s="227">
        <v>60302.099999999977</v>
      </c>
      <c r="J10" s="228">
        <f>I10/I9-1</f>
        <v>0.14419592202282239</v>
      </c>
      <c r="K10" s="49"/>
      <c r="L10" s="225">
        <v>2</v>
      </c>
      <c r="M10" s="226">
        <v>42094</v>
      </c>
      <c r="N10" s="227">
        <v>39238.64999999998</v>
      </c>
      <c r="O10" s="228">
        <f>N10/N9-1</f>
        <v>0.12582115468924693</v>
      </c>
    </row>
    <row r="11" spans="1:15" x14ac:dyDescent="0.3">
      <c r="B11" s="225">
        <v>3</v>
      </c>
      <c r="C11" s="226">
        <v>42460</v>
      </c>
      <c r="D11" s="227">
        <v>273045.59999999998</v>
      </c>
      <c r="E11" s="228">
        <f t="shared" ref="E11:E23" si="0">D11/D10-1</f>
        <v>3.75690010654397E-2</v>
      </c>
      <c r="F11" s="49"/>
      <c r="G11" s="225">
        <v>3</v>
      </c>
      <c r="H11" s="226">
        <v>42460</v>
      </c>
      <c r="I11" s="227">
        <v>67536.52999999997</v>
      </c>
      <c r="J11" s="228">
        <f t="shared" ref="J11:J23" si="1">I11/I10-1</f>
        <v>0.11996978546352444</v>
      </c>
      <c r="K11" s="49"/>
      <c r="L11" s="225">
        <v>3</v>
      </c>
      <c r="M11" s="226">
        <v>42460</v>
      </c>
      <c r="N11" s="227">
        <v>38395.249999999971</v>
      </c>
      <c r="O11" s="228">
        <f t="shared" ref="O11:O23" si="2">N11/N10-1</f>
        <v>-2.1494113584437979E-2</v>
      </c>
    </row>
    <row r="12" spans="1:15" x14ac:dyDescent="0.3">
      <c r="B12" s="225">
        <v>4</v>
      </c>
      <c r="C12" s="226">
        <v>42825</v>
      </c>
      <c r="D12" s="227">
        <v>269692.51</v>
      </c>
      <c r="E12" s="228">
        <f t="shared" si="0"/>
        <v>-1.2280329732469508E-2</v>
      </c>
      <c r="F12" s="49"/>
      <c r="G12" s="225">
        <v>4</v>
      </c>
      <c r="H12" s="226">
        <v>42825</v>
      </c>
      <c r="I12" s="227">
        <v>64238.270000000048</v>
      </c>
      <c r="J12" s="228">
        <f t="shared" si="1"/>
        <v>-4.8836681422630424E-2</v>
      </c>
      <c r="K12" s="49"/>
      <c r="L12" s="225">
        <v>4</v>
      </c>
      <c r="M12" s="226">
        <v>42825</v>
      </c>
      <c r="N12" s="227">
        <v>29588.690000000046</v>
      </c>
      <c r="O12" s="228">
        <f t="shared" si="2"/>
        <v>-0.22936587208052905</v>
      </c>
    </row>
    <row r="13" spans="1:15" x14ac:dyDescent="0.3">
      <c r="B13" s="225">
        <v>5</v>
      </c>
      <c r="C13" s="226">
        <v>43190</v>
      </c>
      <c r="D13" s="227">
        <v>291550.48</v>
      </c>
      <c r="E13" s="228">
        <f t="shared" si="0"/>
        <v>8.104774581985974E-2</v>
      </c>
      <c r="F13" s="49"/>
      <c r="G13" s="225">
        <v>5</v>
      </c>
      <c r="H13" s="226">
        <v>43190</v>
      </c>
      <c r="I13" s="227">
        <v>63120.649999999994</v>
      </c>
      <c r="J13" s="228">
        <f t="shared" si="1"/>
        <v>-1.7398040140247484E-2</v>
      </c>
      <c r="K13" s="49"/>
      <c r="L13" s="225">
        <v>5</v>
      </c>
      <c r="M13" s="226">
        <v>43190</v>
      </c>
      <c r="N13" s="227">
        <v>31457.679999999993</v>
      </c>
      <c r="O13" s="228">
        <f t="shared" si="2"/>
        <v>6.3165689322506102E-2</v>
      </c>
    </row>
    <row r="14" spans="1:15" x14ac:dyDescent="0.3">
      <c r="B14" s="225">
        <v>6</v>
      </c>
      <c r="C14" s="226">
        <v>43555</v>
      </c>
      <c r="D14" s="227">
        <v>301938.40000000002</v>
      </c>
      <c r="E14" s="228">
        <f t="shared" si="0"/>
        <v>3.5629919045237157E-2</v>
      </c>
      <c r="F14" s="49"/>
      <c r="G14" s="225">
        <v>6</v>
      </c>
      <c r="H14" s="226">
        <v>43555</v>
      </c>
      <c r="I14" s="227">
        <v>59092.870000000024</v>
      </c>
      <c r="J14" s="228">
        <f t="shared" si="1"/>
        <v>-6.3810813101575659E-2</v>
      </c>
      <c r="K14" s="49"/>
      <c r="L14" s="225">
        <v>6</v>
      </c>
      <c r="M14" s="226">
        <v>43555</v>
      </c>
      <c r="N14" s="227">
        <v>24664.330000000024</v>
      </c>
      <c r="O14" s="228">
        <f t="shared" si="2"/>
        <v>-0.21595203460649259</v>
      </c>
    </row>
    <row r="15" spans="1:15" x14ac:dyDescent="0.3">
      <c r="B15" s="225">
        <v>7</v>
      </c>
      <c r="C15" s="226">
        <v>43921</v>
      </c>
      <c r="D15" s="227">
        <v>261067.97</v>
      </c>
      <c r="E15" s="228">
        <f t="shared" si="0"/>
        <v>-0.135360159555724</v>
      </c>
      <c r="F15" s="49"/>
      <c r="G15" s="225">
        <v>7</v>
      </c>
      <c r="H15" s="226">
        <v>43921</v>
      </c>
      <c r="I15" s="227">
        <v>50691.899999999965</v>
      </c>
      <c r="J15" s="228">
        <f t="shared" si="1"/>
        <v>-0.14216554382956959</v>
      </c>
      <c r="K15" s="49"/>
      <c r="L15" s="225">
        <v>7</v>
      </c>
      <c r="M15" s="226">
        <v>43921</v>
      </c>
      <c r="N15" s="227">
        <v>17987.069999999963</v>
      </c>
      <c r="O15" s="228">
        <f t="shared" si="2"/>
        <v>-0.27072537547138131</v>
      </c>
    </row>
    <row r="16" spans="1:15" x14ac:dyDescent="0.3">
      <c r="B16" s="225">
        <v>8</v>
      </c>
      <c r="C16" s="226">
        <v>44286</v>
      </c>
      <c r="D16" s="227">
        <v>249794.75</v>
      </c>
      <c r="E16" s="228">
        <f t="shared" si="0"/>
        <v>-4.3181168490336042E-2</v>
      </c>
      <c r="F16" s="49"/>
      <c r="G16" s="225">
        <v>8</v>
      </c>
      <c r="H16" s="226">
        <v>44286</v>
      </c>
      <c r="I16" s="227">
        <v>54468.709999999992</v>
      </c>
      <c r="J16" s="228">
        <f t="shared" si="1"/>
        <v>7.4505197082769259E-2</v>
      </c>
      <c r="K16" s="49"/>
      <c r="L16" s="225">
        <v>8</v>
      </c>
      <c r="M16" s="226">
        <v>44286</v>
      </c>
      <c r="N16" s="227">
        <v>32287.429999999989</v>
      </c>
      <c r="O16" s="228">
        <f t="shared" si="2"/>
        <v>0.79503554497758966</v>
      </c>
    </row>
    <row r="17" spans="2:15" x14ac:dyDescent="0.3">
      <c r="B17" s="225">
        <v>9</v>
      </c>
      <c r="C17" s="226">
        <v>44651</v>
      </c>
      <c r="D17" s="227">
        <v>278453.62</v>
      </c>
      <c r="E17" s="228">
        <f t="shared" si="0"/>
        <v>0.11472967306158344</v>
      </c>
      <c r="F17" s="49"/>
      <c r="G17" s="225">
        <v>9</v>
      </c>
      <c r="H17" s="226">
        <v>44651</v>
      </c>
      <c r="I17" s="227">
        <v>55153.610000000015</v>
      </c>
      <c r="J17" s="228">
        <f t="shared" si="1"/>
        <v>1.2574191678121682E-2</v>
      </c>
      <c r="K17" s="49"/>
      <c r="L17" s="225">
        <v>9</v>
      </c>
      <c r="M17" s="226">
        <v>44651</v>
      </c>
      <c r="N17" s="227">
        <v>24720.090000000015</v>
      </c>
      <c r="O17" s="228">
        <f t="shared" si="2"/>
        <v>-0.234374182150762</v>
      </c>
    </row>
    <row r="18" spans="2:15" x14ac:dyDescent="0.3">
      <c r="B18" s="225">
        <v>10</v>
      </c>
      <c r="C18" s="226">
        <v>45016</v>
      </c>
      <c r="D18" s="227">
        <v>345966.97</v>
      </c>
      <c r="E18" s="228">
        <f t="shared" si="0"/>
        <v>0.24245815155859707</v>
      </c>
      <c r="F18" s="49"/>
      <c r="G18" s="225">
        <v>10</v>
      </c>
      <c r="H18" s="226">
        <v>45016</v>
      </c>
      <c r="I18" s="227">
        <v>71563.329999999958</v>
      </c>
      <c r="J18" s="228">
        <f t="shared" si="1"/>
        <v>0.29752757797721552</v>
      </c>
      <c r="K18" s="49"/>
      <c r="L18" s="225">
        <v>10</v>
      </c>
      <c r="M18" s="226">
        <v>45016</v>
      </c>
      <c r="N18" s="227">
        <v>31815.799999999959</v>
      </c>
      <c r="O18" s="228">
        <f t="shared" si="2"/>
        <v>0.28704223973294352</v>
      </c>
    </row>
    <row r="19" spans="2:15" x14ac:dyDescent="0.3">
      <c r="B19" s="229">
        <v>11</v>
      </c>
      <c r="C19" s="230">
        <f>C18+365</f>
        <v>45381</v>
      </c>
      <c r="D19" s="231">
        <f>FORECAST(B19,$D$9:$D$18,$B$9:$B$18)</f>
        <v>309867.70466666657</v>
      </c>
      <c r="E19" s="232">
        <f t="shared" si="0"/>
        <v>-0.10434309764696148</v>
      </c>
      <c r="G19" s="229">
        <v>11</v>
      </c>
      <c r="H19" s="230">
        <f>H18+365</f>
        <v>45381</v>
      </c>
      <c r="I19" s="231">
        <f>FORECAST(B19,$I$9:$I$18,$B$9:$B$18)</f>
        <v>60677.095333333331</v>
      </c>
      <c r="J19" s="232">
        <f t="shared" si="1"/>
        <v>-0.15212029214776102</v>
      </c>
      <c r="L19" s="229">
        <v>11</v>
      </c>
      <c r="M19" s="230">
        <f>M18+365</f>
        <v>45381</v>
      </c>
      <c r="N19" s="231">
        <f>FORECAST(B19,$N$9:$N$18,$B$9:$B$18)</f>
        <v>23797.325999999983</v>
      </c>
      <c r="O19" s="232">
        <f t="shared" si="2"/>
        <v>-0.25202804895680719</v>
      </c>
    </row>
    <row r="20" spans="2:15" x14ac:dyDescent="0.3">
      <c r="B20" s="229">
        <v>12</v>
      </c>
      <c r="C20" s="230">
        <f>C19+365</f>
        <v>45746</v>
      </c>
      <c r="D20" s="231">
        <f>FORECAST(B20,$D$9:$D$18,$B$9:$B$18)</f>
        <v>315889.05206060596</v>
      </c>
      <c r="E20" s="232">
        <f t="shared" si="0"/>
        <v>1.9431994051838153E-2</v>
      </c>
      <c r="G20" s="229">
        <v>12</v>
      </c>
      <c r="H20" s="230">
        <f>H19+365</f>
        <v>45746</v>
      </c>
      <c r="I20" s="231">
        <f>FORECAST(B20,$I$9:$I$18,$B$9:$B$18)</f>
        <v>60820.738666666664</v>
      </c>
      <c r="J20" s="232">
        <f t="shared" si="1"/>
        <v>2.3673403043473762E-3</v>
      </c>
      <c r="L20" s="229">
        <v>12</v>
      </c>
      <c r="M20" s="230">
        <f>M19+365</f>
        <v>45746</v>
      </c>
      <c r="N20" s="231">
        <f>FORECAST(B20,$N$9:$N$18,$B$9:$B$18)</f>
        <v>22578.506181818164</v>
      </c>
      <c r="O20" s="232">
        <f t="shared" si="2"/>
        <v>-5.1216671073960995E-2</v>
      </c>
    </row>
    <row r="21" spans="2:15" x14ac:dyDescent="0.3">
      <c r="B21" s="229">
        <v>13</v>
      </c>
      <c r="C21" s="230">
        <f>C20+365</f>
        <v>46111</v>
      </c>
      <c r="D21" s="231">
        <f>FORECAST(B21,$D$9:$D$18,$B$9:$B$18)</f>
        <v>321910.39945454535</v>
      </c>
      <c r="E21" s="232">
        <f t="shared" si="0"/>
        <v>1.90615893607613E-2</v>
      </c>
      <c r="G21" s="229">
        <v>13</v>
      </c>
      <c r="H21" s="230">
        <f>H20+365</f>
        <v>46111</v>
      </c>
      <c r="I21" s="231">
        <f>FORECAST(B21,$I$9:$I$18,$B$9:$B$18)</f>
        <v>60964.381999999998</v>
      </c>
      <c r="J21" s="232">
        <f t="shared" si="1"/>
        <v>2.3617492401823981E-3</v>
      </c>
      <c r="L21" s="229">
        <v>13</v>
      </c>
      <c r="M21" s="230">
        <f>M20+365</f>
        <v>46111</v>
      </c>
      <c r="N21" s="231">
        <f>FORECAST(B21,$N$9:$N$18,$B$9:$B$18)</f>
        <v>21359.686363636349</v>
      </c>
      <c r="O21" s="232">
        <f t="shared" si="2"/>
        <v>-5.3981419690346755E-2</v>
      </c>
    </row>
    <row r="22" spans="2:15" x14ac:dyDescent="0.3">
      <c r="B22" s="229">
        <v>14</v>
      </c>
      <c r="C22" s="230">
        <f>C21+365</f>
        <v>46476</v>
      </c>
      <c r="D22" s="231">
        <f>FORECAST(B22,$D$9:$D$18,$B$9:$B$18)</f>
        <v>327931.74684848473</v>
      </c>
      <c r="E22" s="232">
        <f t="shared" si="0"/>
        <v>1.8705041539950784E-2</v>
      </c>
      <c r="G22" s="229">
        <v>14</v>
      </c>
      <c r="H22" s="230">
        <f>H21+365</f>
        <v>46476</v>
      </c>
      <c r="I22" s="231">
        <f>FORECAST(B22,$I$9:$I$18,$B$9:$B$18)</f>
        <v>61108.025333333331</v>
      </c>
      <c r="J22" s="232">
        <f t="shared" si="1"/>
        <v>2.3561845231749867E-3</v>
      </c>
      <c r="L22" s="229">
        <v>14</v>
      </c>
      <c r="M22" s="230">
        <f>M21+365</f>
        <v>46476</v>
      </c>
      <c r="N22" s="231">
        <f>FORECAST(B22,$N$9:$N$18,$B$9:$B$18)</f>
        <v>20140.86654545453</v>
      </c>
      <c r="O22" s="232">
        <f t="shared" si="2"/>
        <v>-5.7061690767931439E-2</v>
      </c>
    </row>
    <row r="23" spans="2:15" x14ac:dyDescent="0.3">
      <c r="B23" s="229">
        <v>15</v>
      </c>
      <c r="C23" s="230">
        <f>C22+365</f>
        <v>46841</v>
      </c>
      <c r="D23" s="231">
        <f>FORECAST(B23,$D$9:$D$18,$B$9:$B$18)</f>
        <v>333953.09424242418</v>
      </c>
      <c r="E23" s="232">
        <f t="shared" si="0"/>
        <v>1.8361587287007985E-2</v>
      </c>
      <c r="G23" s="229">
        <v>15</v>
      </c>
      <c r="H23" s="230">
        <f>H22+365</f>
        <v>46841</v>
      </c>
      <c r="I23" s="231">
        <f>FORECAST(B23,$I$9:$I$18,$B$9:$B$18)</f>
        <v>61251.668666666665</v>
      </c>
      <c r="J23" s="232">
        <f t="shared" si="1"/>
        <v>2.3506459675268765E-3</v>
      </c>
      <c r="L23" s="229">
        <v>15</v>
      </c>
      <c r="M23" s="230">
        <f>M22+365</f>
        <v>46841</v>
      </c>
      <c r="N23" s="231">
        <f>FORECAST(B23,$N$9:$N$18,$B$9:$B$18)</f>
        <v>18922.046727272711</v>
      </c>
      <c r="O23" s="232">
        <f t="shared" si="2"/>
        <v>-6.0514765610066856E-2</v>
      </c>
    </row>
  </sheetData>
  <mergeCells count="3">
    <mergeCell ref="B7:E7"/>
    <mergeCell ref="G7:J7"/>
    <mergeCell ref="L7:O7"/>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F0C1F-A7ED-44CF-8A49-4E57CB018E42}">
  <sheetPr>
    <tabColor rgb="FF002060"/>
  </sheetPr>
  <dimension ref="A1:Q41"/>
  <sheetViews>
    <sheetView showGridLines="0" zoomScaleNormal="100" workbookViewId="0">
      <pane ySplit="5" topLeftCell="A6" activePane="bottomLeft" state="frozen"/>
      <selection pane="bottomLeft" activeCell="B40" sqref="B40"/>
    </sheetView>
  </sheetViews>
  <sheetFormatPr defaultRowHeight="14.4" x14ac:dyDescent="0.3"/>
  <cols>
    <col min="1" max="1" width="1.88671875" customWidth="1"/>
    <col min="2" max="2" width="12.77734375" bestFit="1" customWidth="1"/>
    <col min="6" max="6" width="11.33203125" customWidth="1"/>
    <col min="7" max="8" width="9.5546875" bestFit="1" customWidth="1"/>
    <col min="9" max="9" width="9.77734375" customWidth="1"/>
    <col min="10" max="10" width="1.88671875" customWidth="1"/>
    <col min="11" max="11" width="9.5546875" bestFit="1" customWidth="1"/>
    <col min="14" max="14" width="1.88671875" customWidth="1"/>
    <col min="15" max="17" width="11.88671875" bestFit="1" customWidth="1"/>
  </cols>
  <sheetData>
    <row r="1" spans="1:17" x14ac:dyDescent="0.3">
      <c r="A1" s="32"/>
      <c r="B1" s="32"/>
      <c r="C1" s="32"/>
      <c r="D1" s="32"/>
      <c r="E1" s="32"/>
      <c r="F1" s="32"/>
      <c r="G1" s="32"/>
      <c r="H1" s="32"/>
      <c r="I1" s="32"/>
      <c r="J1" s="32"/>
      <c r="K1" s="32"/>
      <c r="L1" s="32"/>
      <c r="M1" s="32"/>
      <c r="N1" s="32"/>
      <c r="O1" s="32"/>
      <c r="P1" s="32"/>
      <c r="Q1" s="32"/>
    </row>
    <row r="2" spans="1:17" x14ac:dyDescent="0.3">
      <c r="A2" s="32"/>
      <c r="B2" s="32"/>
      <c r="C2" s="32"/>
      <c r="D2" s="32"/>
      <c r="E2" s="32"/>
      <c r="F2" s="32"/>
      <c r="G2" s="32"/>
      <c r="H2" s="32"/>
      <c r="I2" s="32"/>
      <c r="J2" s="32"/>
      <c r="K2" s="32"/>
      <c r="L2" s="32"/>
      <c r="M2" s="32"/>
      <c r="N2" s="32"/>
      <c r="O2" s="32"/>
      <c r="P2" s="32"/>
      <c r="Q2" s="32"/>
    </row>
    <row r="3" spans="1:17" x14ac:dyDescent="0.3">
      <c r="A3" s="32"/>
      <c r="B3" s="32"/>
      <c r="C3" s="32"/>
      <c r="D3" s="32"/>
      <c r="E3" s="32"/>
      <c r="F3" s="32"/>
      <c r="G3" s="32"/>
      <c r="H3" s="32"/>
      <c r="I3" s="32"/>
      <c r="J3" s="32"/>
      <c r="K3" s="32"/>
      <c r="L3" s="32"/>
      <c r="M3" s="32"/>
      <c r="N3" s="32"/>
      <c r="O3" s="32"/>
      <c r="P3" s="32"/>
      <c r="Q3" s="32"/>
    </row>
    <row r="4" spans="1:17" x14ac:dyDescent="0.3">
      <c r="A4" s="32"/>
      <c r="B4" s="32"/>
      <c r="C4" s="32"/>
      <c r="D4" s="32"/>
      <c r="E4" s="32"/>
      <c r="F4" s="32"/>
      <c r="G4" s="32"/>
      <c r="H4" s="32"/>
      <c r="I4" s="32"/>
      <c r="J4" s="32"/>
      <c r="K4" s="32"/>
      <c r="L4" s="32"/>
      <c r="M4" s="32"/>
      <c r="N4" s="32"/>
      <c r="O4" s="32"/>
      <c r="P4" s="32"/>
      <c r="Q4" s="32"/>
    </row>
    <row r="5" spans="1:17" x14ac:dyDescent="0.3">
      <c r="A5" s="32"/>
      <c r="B5" s="32"/>
      <c r="C5" s="32"/>
      <c r="D5" s="32"/>
      <c r="E5" s="32"/>
      <c r="F5" s="32"/>
      <c r="G5" s="32"/>
      <c r="H5" s="32"/>
      <c r="I5" s="32"/>
      <c r="J5" s="32"/>
      <c r="K5" s="32"/>
      <c r="L5" s="32"/>
      <c r="M5" s="32"/>
      <c r="N5" s="32"/>
      <c r="O5" s="32"/>
      <c r="P5" s="32"/>
      <c r="Q5" s="32"/>
    </row>
    <row r="6" spans="1:17" ht="3.6" customHeight="1" x14ac:dyDescent="0.3"/>
    <row r="7" spans="1:17" x14ac:dyDescent="0.3">
      <c r="B7" s="129" t="s">
        <v>358</v>
      </c>
    </row>
    <row r="8" spans="1:17" ht="18" x14ac:dyDescent="0.35">
      <c r="B8" s="130" t="s">
        <v>359</v>
      </c>
      <c r="L8" s="57"/>
      <c r="M8" s="57"/>
      <c r="N8" s="57"/>
      <c r="O8" s="57"/>
      <c r="P8" s="57"/>
      <c r="Q8" s="57"/>
    </row>
    <row r="9" spans="1:17" ht="3.6" customHeight="1" x14ac:dyDescent="0.3">
      <c r="B9" s="56"/>
      <c r="C9" s="56"/>
      <c r="D9" s="56"/>
      <c r="E9" s="56"/>
      <c r="F9" s="56"/>
      <c r="G9" s="56"/>
      <c r="H9" s="56"/>
      <c r="I9" s="56"/>
      <c r="J9" s="56"/>
      <c r="K9" s="56"/>
    </row>
    <row r="10" spans="1:17" x14ac:dyDescent="0.3">
      <c r="B10" s="33"/>
      <c r="C10" s="33"/>
      <c r="D10" s="33"/>
      <c r="E10" s="257" t="s">
        <v>360</v>
      </c>
      <c r="F10" s="257"/>
      <c r="G10" s="257"/>
      <c r="H10" s="257"/>
      <c r="I10" s="257"/>
      <c r="J10" s="33"/>
      <c r="K10" s="257" t="s">
        <v>361</v>
      </c>
      <c r="L10" s="257"/>
      <c r="M10" s="257"/>
      <c r="N10" s="33"/>
      <c r="O10" s="257" t="s">
        <v>362</v>
      </c>
      <c r="P10" s="257"/>
      <c r="Q10" s="257"/>
    </row>
    <row r="11" spans="1:17" ht="28.8" x14ac:dyDescent="0.3">
      <c r="B11" s="33" t="s">
        <v>363</v>
      </c>
      <c r="C11" s="33" t="s">
        <v>364</v>
      </c>
      <c r="D11" s="33"/>
      <c r="E11" s="131" t="s">
        <v>354</v>
      </c>
      <c r="F11" s="131" t="s">
        <v>365</v>
      </c>
      <c r="G11" s="131" t="s">
        <v>366</v>
      </c>
      <c r="H11" s="51" t="s">
        <v>367</v>
      </c>
      <c r="I11" s="131" t="s">
        <v>368</v>
      </c>
      <c r="J11" s="51"/>
      <c r="K11" s="51" t="s">
        <v>369</v>
      </c>
      <c r="L11" s="51" t="s">
        <v>95</v>
      </c>
      <c r="M11" s="131" t="s">
        <v>370</v>
      </c>
      <c r="N11" s="51"/>
      <c r="O11" s="51" t="s">
        <v>371</v>
      </c>
      <c r="P11" s="51" t="s">
        <v>372</v>
      </c>
      <c r="Q11" s="131" t="s">
        <v>373</v>
      </c>
    </row>
    <row r="12" spans="1:17" ht="3.6" customHeight="1" x14ac:dyDescent="0.3"/>
    <row r="13" spans="1:17" ht="14.4" customHeight="1" x14ac:dyDescent="0.3">
      <c r="B13" s="132" t="str">
        <f>[1]Data!C4</f>
        <v>Tata Motors</v>
      </c>
      <c r="C13" s="132"/>
      <c r="D13" s="132"/>
      <c r="E13" s="133">
        <f>[1]Data!D4</f>
        <v>947.3</v>
      </c>
      <c r="F13" s="133">
        <f>[1]Data!E4</f>
        <v>332.37</v>
      </c>
      <c r="G13" s="133">
        <f>E13*F13</f>
        <v>314854.10099999997</v>
      </c>
      <c r="H13" s="133">
        <f>[1]Data!H4</f>
        <v>61455.81</v>
      </c>
      <c r="I13" s="133">
        <f>G13+H13</f>
        <v>376309.91099999996</v>
      </c>
      <c r="J13" s="133"/>
      <c r="K13" s="133">
        <f>[1]Data!K4</f>
        <v>437927.77</v>
      </c>
      <c r="L13" s="133">
        <f>[1]Data!M4</f>
        <v>66188.06</v>
      </c>
      <c r="M13" s="133">
        <f>[1]Data!L4</f>
        <v>31806.75</v>
      </c>
      <c r="N13" s="132"/>
      <c r="O13" s="134">
        <f>I13/K13</f>
        <v>0.85929675343493273</v>
      </c>
      <c r="P13" s="134">
        <f>I13/L13</f>
        <v>5.6854651881321185</v>
      </c>
      <c r="Q13" s="134">
        <f>G13/M13</f>
        <v>9.8989711617816969</v>
      </c>
    </row>
    <row r="14" spans="1:17" x14ac:dyDescent="0.3">
      <c r="B14" s="114" t="str">
        <f>[1]Data!C3</f>
        <v>Maruti Suzuki</v>
      </c>
      <c r="C14" s="114"/>
      <c r="D14" s="114"/>
      <c r="E14" s="115">
        <f>[1]Data!D3</f>
        <v>12750.55</v>
      </c>
      <c r="F14" s="115">
        <f>[1]Data!E3</f>
        <v>31.44</v>
      </c>
      <c r="G14" s="115">
        <f>E14*F14</f>
        <v>400877.29200000002</v>
      </c>
      <c r="H14" s="115">
        <f>[1]Data!H3</f>
        <v>-2708.8</v>
      </c>
      <c r="I14" s="115">
        <f>G14+H14</f>
        <v>398168.49200000003</v>
      </c>
      <c r="J14" s="115"/>
      <c r="K14" s="115">
        <f>[1]Data!K3</f>
        <v>141858.20000000001</v>
      </c>
      <c r="L14" s="115">
        <f>[1]Data!M3</f>
        <v>22873.899999999998</v>
      </c>
      <c r="M14" s="115">
        <f>[1]Data!L3</f>
        <v>13488.2</v>
      </c>
      <c r="N14" s="115"/>
      <c r="O14" s="135">
        <f t="shared" ref="O14:O22" si="0">I14/K14</f>
        <v>2.8068063178582556</v>
      </c>
      <c r="P14" s="135">
        <f t="shared" ref="P14:P22" si="1">I14/L14</f>
        <v>17.407109937527053</v>
      </c>
      <c r="Q14" s="135">
        <f t="shared" ref="Q14:Q22" si="2">G14/M14</f>
        <v>29.72059222134903</v>
      </c>
    </row>
    <row r="15" spans="1:17" x14ac:dyDescent="0.3">
      <c r="B15" s="114" t="str">
        <f>[1]Data!C5</f>
        <v>M &amp; M</v>
      </c>
      <c r="C15" s="114"/>
      <c r="D15" s="114"/>
      <c r="E15" s="115">
        <f>[1]Data!D5</f>
        <v>2300.4499999999998</v>
      </c>
      <c r="F15" s="115">
        <f>[1]Data!E5</f>
        <v>124.35</v>
      </c>
      <c r="G15" s="115">
        <f t="shared" ref="G15:G22" si="3">E15*F15</f>
        <v>286060.95749999996</v>
      </c>
      <c r="H15" s="115">
        <f>[1]Data!H5</f>
        <v>88438.25</v>
      </c>
      <c r="I15" s="115">
        <f t="shared" ref="I15:I22" si="4">G15+H15</f>
        <v>374499.20749999996</v>
      </c>
      <c r="J15" s="115"/>
      <c r="K15" s="115">
        <f>[1]Data!K5</f>
        <v>136082.19</v>
      </c>
      <c r="L15" s="115">
        <f>[1]Data!M5</f>
        <v>27126.59</v>
      </c>
      <c r="M15" s="115">
        <f>[1]Data!L5</f>
        <v>12143.25</v>
      </c>
      <c r="N15" s="115"/>
      <c r="O15" s="135">
        <f t="shared" si="0"/>
        <v>2.7520075000262705</v>
      </c>
      <c r="P15" s="135">
        <f t="shared" si="1"/>
        <v>13.805613145625747</v>
      </c>
      <c r="Q15" s="135">
        <f t="shared" si="2"/>
        <v>23.557199061206841</v>
      </c>
    </row>
    <row r="16" spans="1:17" x14ac:dyDescent="0.3">
      <c r="B16" s="114" t="str">
        <f>[1]Data!C6</f>
        <v>Bajaj Auto</v>
      </c>
      <c r="C16" s="114"/>
      <c r="D16" s="114"/>
      <c r="E16" s="115">
        <f>[1]Data!D6</f>
        <v>8904</v>
      </c>
      <c r="F16" s="115">
        <f>[1]Data!E6</f>
        <v>27.92</v>
      </c>
      <c r="G16" s="115">
        <f t="shared" si="3"/>
        <v>248599.68000000002</v>
      </c>
      <c r="H16" s="115">
        <f>[1]Data!H6</f>
        <v>956.42</v>
      </c>
      <c r="I16" s="115">
        <f t="shared" si="4"/>
        <v>249556.10000000003</v>
      </c>
      <c r="J16" s="115"/>
      <c r="K16" s="115">
        <f>[1]Data!K6</f>
        <v>44870.43</v>
      </c>
      <c r="L16" s="115">
        <f>[1]Data!M6</f>
        <v>10465.17</v>
      </c>
      <c r="M16" s="115">
        <f>[1]Data!L6</f>
        <v>7708.24</v>
      </c>
      <c r="N16" s="115"/>
      <c r="O16" s="135">
        <f t="shared" si="0"/>
        <v>5.5617051140361262</v>
      </c>
      <c r="P16" s="135">
        <f t="shared" si="1"/>
        <v>23.8463493665177</v>
      </c>
      <c r="Q16" s="135">
        <f t="shared" si="2"/>
        <v>32.251159797826745</v>
      </c>
    </row>
    <row r="17" spans="2:17" x14ac:dyDescent="0.3">
      <c r="B17" s="114" t="str">
        <f>[1]Data!C7</f>
        <v>Eicher Motors</v>
      </c>
      <c r="C17" s="114"/>
      <c r="D17" s="114"/>
      <c r="E17" s="115">
        <f>[1]Data!D7</f>
        <v>4649.3500000000004</v>
      </c>
      <c r="F17" s="115">
        <f>[1]Data!E7</f>
        <v>27.38</v>
      </c>
      <c r="G17" s="115">
        <f t="shared" si="3"/>
        <v>127299.20300000001</v>
      </c>
      <c r="H17" s="115">
        <f>[1]Data!H7</f>
        <v>273.13</v>
      </c>
      <c r="I17" s="115">
        <f t="shared" si="4"/>
        <v>127572.33300000001</v>
      </c>
      <c r="J17" s="115"/>
      <c r="K17" s="115">
        <f>[1]Data!K7</f>
        <v>16535.78</v>
      </c>
      <c r="L17" s="115">
        <f>[1]Data!M7</f>
        <v>5850.5</v>
      </c>
      <c r="M17" s="115">
        <f>[1]Data!L7</f>
        <v>4001.01</v>
      </c>
      <c r="N17" s="115"/>
      <c r="O17" s="135">
        <f t="shared" si="0"/>
        <v>7.7149268434872758</v>
      </c>
      <c r="P17" s="135">
        <f t="shared" si="1"/>
        <v>21.805372703187764</v>
      </c>
      <c r="Q17" s="135">
        <f t="shared" si="2"/>
        <v>31.816767016328377</v>
      </c>
    </row>
    <row r="18" spans="2:17" x14ac:dyDescent="0.3">
      <c r="B18" s="114" t="str">
        <f>[1]Data!C8</f>
        <v>Hero Motocorp</v>
      </c>
      <c r="C18" s="114"/>
      <c r="D18" s="114"/>
      <c r="E18" s="115">
        <f>[1]Data!D8</f>
        <v>5055.3500000000004</v>
      </c>
      <c r="F18" s="115">
        <f>[1]Data!E8</f>
        <v>19.989999999999998</v>
      </c>
      <c r="G18" s="115">
        <f t="shared" si="3"/>
        <v>101056.44650000001</v>
      </c>
      <c r="H18" s="115">
        <f>[1]Data!H8</f>
        <v>-90.060000000000059</v>
      </c>
      <c r="I18" s="115">
        <f t="shared" si="4"/>
        <v>100966.38650000001</v>
      </c>
      <c r="J18" s="115"/>
      <c r="K18" s="115">
        <f>[1]Data!K8</f>
        <v>37788.620000000003</v>
      </c>
      <c r="L18" s="115">
        <f>[1]Data!M8</f>
        <v>6083.92</v>
      </c>
      <c r="M18" s="115">
        <f>[1]Data!L8</f>
        <v>3742.16</v>
      </c>
      <c r="N18" s="115"/>
      <c r="O18" s="135">
        <f t="shared" si="0"/>
        <v>2.6718728151491109</v>
      </c>
      <c r="P18" s="135">
        <f t="shared" si="1"/>
        <v>16.595613765467004</v>
      </c>
      <c r="Q18" s="135">
        <f t="shared" si="2"/>
        <v>27.004843860230459</v>
      </c>
    </row>
    <row r="19" spans="2:17" x14ac:dyDescent="0.3">
      <c r="B19" s="114" t="str">
        <f>[1]Data!C9</f>
        <v>TVS Motor Co.</v>
      </c>
      <c r="C19" s="114"/>
      <c r="D19" s="114"/>
      <c r="E19" s="115">
        <f>[1]Data!D9</f>
        <v>2103.4</v>
      </c>
      <c r="F19" s="115">
        <f>[1]Data!E9</f>
        <v>47.51</v>
      </c>
      <c r="G19" s="115">
        <f t="shared" si="3"/>
        <v>99932.534</v>
      </c>
      <c r="H19" s="115">
        <f>[1]Data!H9</f>
        <v>10950.65</v>
      </c>
      <c r="I19" s="115">
        <f t="shared" si="4"/>
        <v>110883.18399999999</v>
      </c>
      <c r="J19" s="115"/>
      <c r="K19" s="115">
        <f>[1]Data!K9</f>
        <v>39144.74</v>
      </c>
      <c r="L19" s="115">
        <f>[1]Data!M9</f>
        <v>5605.76</v>
      </c>
      <c r="M19" s="115">
        <f>[1]Data!L9</f>
        <v>1778.54</v>
      </c>
      <c r="N19" s="115"/>
      <c r="O19" s="135">
        <f t="shared" si="0"/>
        <v>2.832645816526052</v>
      </c>
      <c r="P19" s="135">
        <f t="shared" si="1"/>
        <v>19.780223198995316</v>
      </c>
      <c r="Q19" s="135">
        <f t="shared" si="2"/>
        <v>56.187959787241219</v>
      </c>
    </row>
    <row r="20" spans="2:17" x14ac:dyDescent="0.3">
      <c r="B20" s="114" t="str">
        <f>[1]Data!C10</f>
        <v>Ashok Leyland</v>
      </c>
      <c r="C20" s="114"/>
      <c r="D20" s="114"/>
      <c r="E20" s="115">
        <f>[1]Data!D10</f>
        <v>201.4</v>
      </c>
      <c r="F20" s="115">
        <f>[1]Data!E10</f>
        <v>293.63</v>
      </c>
      <c r="G20" s="115">
        <f t="shared" si="3"/>
        <v>59137.082000000002</v>
      </c>
      <c r="H20" s="115">
        <f>[1]Data!H10</f>
        <v>32204.9</v>
      </c>
      <c r="I20" s="115">
        <f t="shared" si="4"/>
        <v>91341.982000000004</v>
      </c>
      <c r="J20" s="115"/>
      <c r="K20" s="115">
        <f>[1]Data!K10</f>
        <v>45415.61</v>
      </c>
      <c r="L20" s="115">
        <f>[1]Data!M10</f>
        <v>7452.46</v>
      </c>
      <c r="M20" s="115">
        <f>[1]Data!L10</f>
        <v>2565.36</v>
      </c>
      <c r="N20" s="115"/>
      <c r="O20" s="135">
        <f t="shared" si="0"/>
        <v>2.0112463974391184</v>
      </c>
      <c r="P20" s="135">
        <f t="shared" si="1"/>
        <v>12.25662157193732</v>
      </c>
      <c r="Q20" s="135">
        <f t="shared" si="2"/>
        <v>23.052157202108084</v>
      </c>
    </row>
    <row r="21" spans="2:17" x14ac:dyDescent="0.3">
      <c r="B21" s="114" t="str">
        <f>[1]Data!C11</f>
        <v>Escorts Kubota</v>
      </c>
      <c r="C21" s="114"/>
      <c r="D21" s="114"/>
      <c r="E21" s="115">
        <f>[1]Data!D11</f>
        <v>3647</v>
      </c>
      <c r="F21" s="115">
        <f>[1]Data!E11</f>
        <v>11.05</v>
      </c>
      <c r="G21" s="115">
        <f t="shared" si="3"/>
        <v>40299.350000000006</v>
      </c>
      <c r="H21" s="115">
        <f>[1]Data!H11</f>
        <v>-1125.9100000000001</v>
      </c>
      <c r="I21" s="115">
        <f t="shared" si="4"/>
        <v>39173.440000000002</v>
      </c>
      <c r="J21" s="115"/>
      <c r="K21" s="115">
        <f>[1]Data!K11</f>
        <v>8849.6200000000008</v>
      </c>
      <c r="L21" s="115">
        <f>[1]Data!M11</f>
        <v>1581.74</v>
      </c>
      <c r="M21" s="115">
        <f>[1]Data!L11</f>
        <v>1049.18</v>
      </c>
      <c r="N21" s="115"/>
      <c r="O21" s="135">
        <f t="shared" si="0"/>
        <v>4.4265674684336727</v>
      </c>
      <c r="P21" s="135">
        <f t="shared" si="1"/>
        <v>24.766042459569842</v>
      </c>
      <c r="Q21" s="135">
        <f t="shared" si="2"/>
        <v>38.410329971978122</v>
      </c>
    </row>
    <row r="22" spans="2:17" x14ac:dyDescent="0.3">
      <c r="B22" s="114" t="str">
        <f>[1]Data!C12</f>
        <v>Olectra Greentec</v>
      </c>
      <c r="C22" s="114"/>
      <c r="D22" s="114"/>
      <c r="E22" s="115">
        <f>[1]Data!D12</f>
        <v>1709.9</v>
      </c>
      <c r="F22" s="115">
        <f>[1]Data!E12</f>
        <v>8.2100000000000009</v>
      </c>
      <c r="G22" s="115">
        <f t="shared" si="3"/>
        <v>14038.279000000002</v>
      </c>
      <c r="H22" s="115">
        <f>[1]Data!H12</f>
        <v>-53.789999999999992</v>
      </c>
      <c r="I22" s="115">
        <f t="shared" si="4"/>
        <v>13984.489000000001</v>
      </c>
      <c r="J22" s="115"/>
      <c r="K22" s="115">
        <f>[1]Data!K12</f>
        <v>1154.1400000000001</v>
      </c>
      <c r="L22" s="115">
        <f>[1]Data!M12</f>
        <v>185.5</v>
      </c>
      <c r="M22" s="115">
        <f>[1]Data!L12</f>
        <v>78.650000000000006</v>
      </c>
      <c r="N22" s="115"/>
      <c r="O22" s="135">
        <f t="shared" si="0"/>
        <v>12.116804720397873</v>
      </c>
      <c r="P22" s="135">
        <f t="shared" si="1"/>
        <v>75.388080862533698</v>
      </c>
      <c r="Q22" s="135">
        <f t="shared" si="2"/>
        <v>178.49051493960587</v>
      </c>
    </row>
    <row r="23" spans="2:17" ht="3.6" customHeight="1" thickBot="1" x14ac:dyDescent="0.35"/>
    <row r="24" spans="2:17" x14ac:dyDescent="0.3">
      <c r="B24" s="136" t="s">
        <v>374</v>
      </c>
      <c r="C24" s="136"/>
      <c r="D24" s="136"/>
      <c r="E24" s="136"/>
      <c r="F24" s="136"/>
      <c r="G24" s="136"/>
      <c r="H24" s="136"/>
      <c r="I24" s="136"/>
      <c r="J24" s="136"/>
      <c r="K24" s="136"/>
      <c r="L24" s="136"/>
      <c r="M24" s="136"/>
      <c r="N24" s="136"/>
      <c r="O24" s="137">
        <f>MAX(O13:O22)</f>
        <v>12.116804720397873</v>
      </c>
      <c r="P24" s="137">
        <f t="shared" ref="P24:Q24" si="5">MAX(P13:P22)</f>
        <v>75.388080862533698</v>
      </c>
      <c r="Q24" s="137">
        <f t="shared" si="5"/>
        <v>178.49051493960587</v>
      </c>
    </row>
    <row r="25" spans="2:17" ht="16.2" x14ac:dyDescent="0.3">
      <c r="B25" s="118" t="s">
        <v>375</v>
      </c>
      <c r="C25" s="118"/>
      <c r="D25" s="118"/>
      <c r="E25" s="118"/>
      <c r="F25" s="118"/>
      <c r="G25" s="118"/>
      <c r="H25" s="118"/>
      <c r="I25" s="118"/>
      <c r="J25" s="118"/>
      <c r="K25" s="118"/>
      <c r="L25" s="118"/>
      <c r="M25" s="118"/>
      <c r="N25" s="118"/>
      <c r="O25" s="138">
        <f>QUARTILE(O13:O22,3)</f>
        <v>5.2779207026355124</v>
      </c>
      <c r="P25" s="138">
        <f t="shared" ref="P25:Q25" si="6">QUARTILE(P13:P22,3)</f>
        <v>23.336105200685218</v>
      </c>
      <c r="Q25" s="138">
        <f t="shared" si="6"/>
        <v>36.870537428440279</v>
      </c>
    </row>
    <row r="26" spans="2:17" x14ac:dyDescent="0.3">
      <c r="B26" s="139" t="s">
        <v>223</v>
      </c>
      <c r="C26" s="139"/>
      <c r="D26" s="139"/>
      <c r="E26" s="139"/>
      <c r="F26" s="139"/>
      <c r="G26" s="139"/>
      <c r="H26" s="139"/>
      <c r="I26" s="139"/>
      <c r="J26" s="139"/>
      <c r="K26" s="139"/>
      <c r="L26" s="139"/>
      <c r="M26" s="139"/>
      <c r="N26" s="139"/>
      <c r="O26" s="140">
        <f>AVERAGE(O13:O22)</f>
        <v>4.3753879746788691</v>
      </c>
      <c r="P26" s="140">
        <f t="shared" ref="P26:Q26" si="7">AVERAGE(P13:P22)</f>
        <v>23.133649219949355</v>
      </c>
      <c r="Q26" s="140">
        <f t="shared" si="7"/>
        <v>45.039049501965643</v>
      </c>
    </row>
    <row r="27" spans="2:17" x14ac:dyDescent="0.3">
      <c r="B27" s="139" t="s">
        <v>224</v>
      </c>
      <c r="C27" s="139"/>
      <c r="D27" s="139"/>
      <c r="E27" s="139"/>
      <c r="F27" s="139"/>
      <c r="G27" s="139"/>
      <c r="H27" s="139"/>
      <c r="I27" s="139"/>
      <c r="J27" s="139"/>
      <c r="K27" s="139"/>
      <c r="L27" s="139"/>
      <c r="M27" s="139"/>
      <c r="N27" s="139"/>
      <c r="O27" s="140">
        <f>MEDIAN(O13:O22)</f>
        <v>2.8197260671921538</v>
      </c>
      <c r="P27" s="140">
        <f t="shared" ref="P27:Q27" si="8">MEDIAN(P13:P22)</f>
        <v>18.593666568261185</v>
      </c>
      <c r="Q27" s="140">
        <f t="shared" si="8"/>
        <v>30.768679618838704</v>
      </c>
    </row>
    <row r="28" spans="2:17" ht="16.2" x14ac:dyDescent="0.3">
      <c r="B28" s="118" t="s">
        <v>376</v>
      </c>
      <c r="C28" s="118"/>
      <c r="D28" s="118"/>
      <c r="E28" s="118"/>
      <c r="F28" s="118"/>
      <c r="G28" s="118"/>
      <c r="H28" s="118"/>
      <c r="I28" s="118"/>
      <c r="J28" s="118"/>
      <c r="K28" s="118"/>
      <c r="L28" s="118"/>
      <c r="M28" s="118"/>
      <c r="N28" s="118"/>
      <c r="O28" s="138">
        <f>QUARTILE(O13:O22,1)</f>
        <v>2.691906486368401</v>
      </c>
      <c r="P28" s="138">
        <f t="shared" ref="P28:Q28" si="9">QUARTILE(P13:P22,1)</f>
        <v>14.503113300586062</v>
      </c>
      <c r="Q28" s="138">
        <f t="shared" si="9"/>
        <v>24.419110260962746</v>
      </c>
    </row>
    <row r="29" spans="2:17" ht="15" thickBot="1" x14ac:dyDescent="0.35">
      <c r="B29" s="141" t="s">
        <v>377</v>
      </c>
      <c r="C29" s="141"/>
      <c r="D29" s="141"/>
      <c r="E29" s="141"/>
      <c r="F29" s="141"/>
      <c r="G29" s="141"/>
      <c r="H29" s="141"/>
      <c r="I29" s="141"/>
      <c r="J29" s="141"/>
      <c r="K29" s="141"/>
      <c r="L29" s="141"/>
      <c r="M29" s="141"/>
      <c r="N29" s="141"/>
      <c r="O29" s="142">
        <f>MIN(O13:O22)</f>
        <v>0.85929675343493273</v>
      </c>
      <c r="P29" s="142">
        <f t="shared" ref="P29:Q29" si="10">MIN(P13:P22)</f>
        <v>5.6854651881321185</v>
      </c>
      <c r="Q29" s="142">
        <f t="shared" si="10"/>
        <v>9.8989711617816969</v>
      </c>
    </row>
    <row r="31" spans="2:17" x14ac:dyDescent="0.3">
      <c r="B31" s="33" t="s">
        <v>378</v>
      </c>
      <c r="C31" s="32"/>
      <c r="D31" s="32"/>
      <c r="E31" s="32"/>
      <c r="F31" s="32"/>
      <c r="G31" s="32"/>
      <c r="H31" s="32"/>
      <c r="I31" s="32"/>
      <c r="J31" s="32"/>
      <c r="K31" s="32"/>
      <c r="L31" s="32"/>
      <c r="M31" s="32"/>
      <c r="N31" s="32"/>
      <c r="O31" s="51" t="str">
        <f>O11</f>
        <v>EV/Revenue</v>
      </c>
      <c r="P31" s="51" t="str">
        <f t="shared" ref="P31:Q31" si="11">P11</f>
        <v>EV/EBITDA</v>
      </c>
      <c r="Q31" s="51" t="str">
        <f t="shared" si="11"/>
        <v>P/E</v>
      </c>
    </row>
    <row r="32" spans="2:17" ht="3.6" customHeight="1" x14ac:dyDescent="0.3"/>
    <row r="33" spans="2:17" x14ac:dyDescent="0.3">
      <c r="B33" s="114" t="s">
        <v>379</v>
      </c>
      <c r="C33" s="114"/>
      <c r="D33" s="114"/>
      <c r="E33" s="114"/>
      <c r="F33" s="114"/>
      <c r="G33" s="114"/>
      <c r="H33" s="114"/>
      <c r="I33" s="114"/>
      <c r="J33" s="114"/>
      <c r="K33" s="114"/>
      <c r="L33" s="114"/>
      <c r="M33" s="114"/>
      <c r="N33" s="114"/>
      <c r="O33" s="107">
        <f>O27*K13</f>
        <v>1234836.3486163302</v>
      </c>
      <c r="P33" s="107">
        <f>P27*L13</f>
        <v>1230678.7184400654</v>
      </c>
      <c r="Q33" s="107">
        <f>Q35+Q34</f>
        <v>1040107.5104664979</v>
      </c>
    </row>
    <row r="34" spans="2:17" x14ac:dyDescent="0.3">
      <c r="B34" s="114" t="s">
        <v>380</v>
      </c>
      <c r="C34" s="114"/>
      <c r="D34" s="114"/>
      <c r="E34" s="114"/>
      <c r="F34" s="114"/>
      <c r="G34" s="114"/>
      <c r="H34" s="114"/>
      <c r="I34" s="114"/>
      <c r="J34" s="114"/>
      <c r="K34" s="114"/>
      <c r="L34" s="114"/>
      <c r="M34" s="114"/>
      <c r="N34" s="114"/>
      <c r="O34" s="107">
        <f>$H$13</f>
        <v>61455.81</v>
      </c>
      <c r="P34" s="107">
        <f t="shared" ref="P34:Q34" si="12">$H$13</f>
        <v>61455.81</v>
      </c>
      <c r="Q34" s="107">
        <f t="shared" si="12"/>
        <v>61455.81</v>
      </c>
    </row>
    <row r="35" spans="2:17" x14ac:dyDescent="0.3">
      <c r="B35" s="114" t="s">
        <v>381</v>
      </c>
      <c r="C35" s="114"/>
      <c r="D35" s="114"/>
      <c r="E35" s="114"/>
      <c r="F35" s="114"/>
      <c r="G35" s="114"/>
      <c r="H35" s="114"/>
      <c r="I35" s="114"/>
      <c r="J35" s="114"/>
      <c r="K35" s="114"/>
      <c r="L35" s="114"/>
      <c r="M35" s="114"/>
      <c r="N35" s="114"/>
      <c r="O35" s="107">
        <f>O33-O34</f>
        <v>1173380.5386163301</v>
      </c>
      <c r="P35" s="107">
        <f>P33-P34</f>
        <v>1169222.9084400653</v>
      </c>
      <c r="Q35" s="107">
        <f>Q27*M13</f>
        <v>978651.70046649792</v>
      </c>
    </row>
    <row r="36" spans="2:17" x14ac:dyDescent="0.3">
      <c r="B36" s="114" t="s">
        <v>382</v>
      </c>
      <c r="C36" s="114"/>
      <c r="D36" s="114"/>
      <c r="E36" s="114"/>
      <c r="F36" s="114"/>
      <c r="G36" s="114"/>
      <c r="H36" s="114"/>
      <c r="I36" s="114"/>
      <c r="J36" s="114"/>
      <c r="K36" s="114"/>
      <c r="L36" s="114"/>
      <c r="M36" s="114"/>
      <c r="N36" s="114"/>
      <c r="O36" s="107">
        <f>$F$13</f>
        <v>332.37</v>
      </c>
      <c r="P36" s="107">
        <f t="shared" ref="P36:Q36" si="13">$F$13</f>
        <v>332.37</v>
      </c>
      <c r="Q36" s="107">
        <f t="shared" si="13"/>
        <v>332.37</v>
      </c>
    </row>
    <row r="37" spans="2:17" ht="3.6" customHeight="1" thickBot="1" x14ac:dyDescent="0.35">
      <c r="O37" s="106"/>
      <c r="P37" s="106"/>
      <c r="Q37" s="106"/>
    </row>
    <row r="38" spans="2:17" ht="15" thickBot="1" x14ac:dyDescent="0.35">
      <c r="B38" s="143" t="s">
        <v>383</v>
      </c>
      <c r="C38" s="143"/>
      <c r="D38" s="143"/>
      <c r="E38" s="143"/>
      <c r="F38" s="143"/>
      <c r="G38" s="143"/>
      <c r="H38" s="143"/>
      <c r="I38" s="143"/>
      <c r="J38" s="143"/>
      <c r="K38" s="143"/>
      <c r="L38" s="143"/>
      <c r="M38" s="143"/>
      <c r="N38" s="143"/>
      <c r="O38" s="144">
        <f>O35/O36</f>
        <v>3530.3443109075129</v>
      </c>
      <c r="P38" s="144">
        <f>P35/P36</f>
        <v>3517.8352692483236</v>
      </c>
      <c r="Q38" s="144">
        <f>Q35/Q36</f>
        <v>2944.4646041053584</v>
      </c>
    </row>
    <row r="39" spans="2:17" ht="3.6" customHeight="1" x14ac:dyDescent="0.3"/>
    <row r="40" spans="2:17" x14ac:dyDescent="0.3">
      <c r="B40" s="129" t="s">
        <v>384</v>
      </c>
    </row>
    <row r="41" spans="2:17" x14ac:dyDescent="0.3">
      <c r="O41" s="139" t="str">
        <f>IF(O38&gt;$E$13,"Undervalued","Overvalued")</f>
        <v>Undervalued</v>
      </c>
      <c r="P41" s="139" t="str">
        <f t="shared" ref="P41:Q41" si="14">IF(P38&gt;$E$13,"Undervalued","Overvalued")</f>
        <v>Undervalued</v>
      </c>
      <c r="Q41" s="139" t="str">
        <f t="shared" si="14"/>
        <v>Undervalued</v>
      </c>
    </row>
  </sheetData>
  <mergeCells count="3">
    <mergeCell ref="E10:I10"/>
    <mergeCell ref="K10:M10"/>
    <mergeCell ref="O10:Q10"/>
  </mergeCells>
  <pageMargins left="0.7" right="0.7" top="0.75" bottom="0.75" header="0.3" footer="0.3"/>
  <pageSetup scale="82"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B3770-D6F2-4689-824B-9775B7D85615}">
  <sheetPr>
    <tabColor rgb="FF002060"/>
  </sheetPr>
  <dimension ref="A1:O13"/>
  <sheetViews>
    <sheetView showGridLines="0" workbookViewId="0">
      <selection activeCell="L13" sqref="L13"/>
    </sheetView>
  </sheetViews>
  <sheetFormatPr defaultRowHeight="14.4" x14ac:dyDescent="0.3"/>
  <cols>
    <col min="1" max="1" width="1.88671875" customWidth="1"/>
  </cols>
  <sheetData>
    <row r="1" spans="1:15" x14ac:dyDescent="0.3">
      <c r="A1" s="32"/>
      <c r="B1" s="32"/>
      <c r="C1" s="32"/>
      <c r="D1" s="32"/>
      <c r="E1" s="32"/>
      <c r="F1" s="32"/>
      <c r="G1" s="32"/>
      <c r="H1" s="32"/>
      <c r="I1" s="32"/>
      <c r="J1" s="32"/>
      <c r="K1" s="32"/>
      <c r="L1" s="32"/>
      <c r="M1" s="32"/>
      <c r="N1" s="32"/>
      <c r="O1" s="32"/>
    </row>
    <row r="2" spans="1:15" x14ac:dyDescent="0.3">
      <c r="A2" s="32"/>
      <c r="B2" s="32"/>
      <c r="C2" s="32"/>
      <c r="D2" s="32"/>
      <c r="E2" s="32"/>
      <c r="F2" s="32"/>
      <c r="G2" s="32"/>
      <c r="H2" s="32"/>
      <c r="I2" s="32"/>
      <c r="J2" s="32"/>
      <c r="K2" s="32"/>
      <c r="L2" s="32"/>
      <c r="M2" s="32"/>
      <c r="N2" s="32"/>
      <c r="O2" s="32"/>
    </row>
    <row r="3" spans="1:15" x14ac:dyDescent="0.3">
      <c r="A3" s="32"/>
      <c r="B3" s="32"/>
      <c r="C3" s="32"/>
      <c r="D3" s="32"/>
      <c r="E3" s="32"/>
      <c r="F3" s="32"/>
      <c r="G3" s="32"/>
      <c r="H3" s="32"/>
      <c r="I3" s="32"/>
      <c r="J3" s="32"/>
      <c r="K3" s="32"/>
      <c r="L3" s="32"/>
      <c r="M3" s="32"/>
      <c r="N3" s="32"/>
      <c r="O3" s="32"/>
    </row>
    <row r="4" spans="1:15" x14ac:dyDescent="0.3">
      <c r="A4" s="32"/>
      <c r="B4" s="32"/>
      <c r="C4" s="32"/>
      <c r="D4" s="32"/>
      <c r="E4" s="32"/>
      <c r="F4" s="32"/>
      <c r="G4" s="32"/>
      <c r="H4" s="32"/>
      <c r="I4" s="32"/>
      <c r="J4" s="32"/>
      <c r="K4" s="32"/>
      <c r="L4" s="32"/>
      <c r="M4" s="32"/>
      <c r="N4" s="32"/>
      <c r="O4" s="32"/>
    </row>
    <row r="5" spans="1:15" x14ac:dyDescent="0.3">
      <c r="A5" s="32"/>
      <c r="B5" s="32"/>
      <c r="C5" s="32"/>
      <c r="D5" s="32"/>
      <c r="E5" s="32"/>
      <c r="F5" s="32"/>
      <c r="G5" s="32"/>
      <c r="H5" s="32"/>
      <c r="I5" s="32"/>
      <c r="J5" s="32"/>
      <c r="K5" s="32"/>
      <c r="L5" s="32"/>
      <c r="M5" s="32"/>
      <c r="N5" s="32"/>
      <c r="O5" s="32"/>
    </row>
    <row r="7" spans="1:15" x14ac:dyDescent="0.3">
      <c r="J7" s="258" t="s">
        <v>404</v>
      </c>
      <c r="K7" s="258"/>
      <c r="L7" s="258"/>
      <c r="M7" s="258"/>
      <c r="N7" s="258"/>
      <c r="O7" s="258"/>
    </row>
    <row r="8" spans="1:15" x14ac:dyDescent="0.3">
      <c r="J8" s="52"/>
      <c r="L8" s="47" t="s">
        <v>410</v>
      </c>
      <c r="M8" s="47" t="s">
        <v>377</v>
      </c>
      <c r="N8" s="47" t="s">
        <v>411</v>
      </c>
      <c r="O8" s="47" t="s">
        <v>412</v>
      </c>
    </row>
    <row r="9" spans="1:15" x14ac:dyDescent="0.3">
      <c r="J9" s="54" t="s">
        <v>405</v>
      </c>
      <c r="L9" s="146">
        <f>MIN(Comps_Val!O38:Q38)</f>
        <v>2944.4646041053584</v>
      </c>
      <c r="M9" s="146">
        <f>MIN(Comps_Val!P38:R38)</f>
        <v>2944.4646041053584</v>
      </c>
      <c r="N9" s="146">
        <f>MAX(Comps_Val!O38:Q38)</f>
        <v>3530.3443109075129</v>
      </c>
      <c r="O9" s="146">
        <f>MAX(Comps_Val!P38:R38)</f>
        <v>3517.8352692483236</v>
      </c>
    </row>
    <row r="10" spans="1:15" x14ac:dyDescent="0.3">
      <c r="J10" s="54" t="s">
        <v>406</v>
      </c>
      <c r="L10" s="146">
        <v>102.73369999848666</v>
      </c>
      <c r="M10" s="146">
        <v>102.73369999848666</v>
      </c>
      <c r="N10" s="146">
        <v>225.25492191731064</v>
      </c>
      <c r="O10" s="146">
        <v>225.25492191731064</v>
      </c>
    </row>
    <row r="11" spans="1:15" x14ac:dyDescent="0.3">
      <c r="J11" s="54" t="s">
        <v>407</v>
      </c>
      <c r="L11" s="146">
        <v>144.57021480003633</v>
      </c>
      <c r="M11" s="146">
        <v>144.57021480003633</v>
      </c>
      <c r="N11" s="146">
        <v>328.1727483291229</v>
      </c>
      <c r="O11" s="146">
        <v>328.1727483291229</v>
      </c>
    </row>
    <row r="12" spans="1:15" x14ac:dyDescent="0.3">
      <c r="J12" s="54" t="s">
        <v>408</v>
      </c>
      <c r="L12" s="146">
        <v>225.25492191731072</v>
      </c>
      <c r="M12" s="146">
        <v>225.25492191731072</v>
      </c>
      <c r="N12" s="146">
        <v>592.81858767378253</v>
      </c>
      <c r="O12" s="146">
        <v>592.81858767378253</v>
      </c>
    </row>
    <row r="13" spans="1:15" x14ac:dyDescent="0.3">
      <c r="J13" s="54" t="s">
        <v>409</v>
      </c>
      <c r="L13" s="146">
        <v>509.1</v>
      </c>
      <c r="M13" s="146">
        <v>509.1</v>
      </c>
      <c r="N13" s="146">
        <v>1065.5999999999999</v>
      </c>
      <c r="O13" s="146">
        <v>1065.5999999999999</v>
      </c>
    </row>
  </sheetData>
  <mergeCells count="1">
    <mergeCell ref="J7:O7"/>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48496-7041-42E7-B2D5-7AE4E1FDAACD}">
  <sheetPr>
    <tabColor rgb="FFFFD85B"/>
  </sheetPr>
  <dimension ref="A1:K5"/>
  <sheetViews>
    <sheetView showGridLines="0" workbookViewId="0"/>
  </sheetViews>
  <sheetFormatPr defaultRowHeight="14.4" x14ac:dyDescent="0.3"/>
  <sheetData>
    <row r="1" spans="1:11" x14ac:dyDescent="0.3">
      <c r="A1" s="32"/>
      <c r="B1" s="32"/>
      <c r="C1" s="32"/>
      <c r="D1" s="32"/>
      <c r="E1" s="32"/>
      <c r="F1" s="32"/>
      <c r="G1" s="32"/>
      <c r="H1" s="32"/>
      <c r="I1" s="32"/>
      <c r="J1" s="32"/>
      <c r="K1" s="32"/>
    </row>
    <row r="2" spans="1:11" x14ac:dyDescent="0.3">
      <c r="A2" s="32"/>
      <c r="B2" s="32"/>
      <c r="C2" s="32"/>
      <c r="D2" s="32"/>
      <c r="E2" s="32"/>
      <c r="F2" s="32"/>
      <c r="G2" s="32"/>
      <c r="H2" s="32"/>
      <c r="I2" s="32"/>
      <c r="J2" s="32"/>
      <c r="K2" s="32"/>
    </row>
    <row r="3" spans="1:11" x14ac:dyDescent="0.3">
      <c r="A3" s="32"/>
      <c r="B3" s="32"/>
      <c r="C3" s="32"/>
      <c r="D3" s="32"/>
      <c r="E3" s="32"/>
      <c r="F3" s="32"/>
      <c r="G3" s="32"/>
      <c r="H3" s="32"/>
      <c r="I3" s="32"/>
      <c r="J3" s="32"/>
      <c r="K3" s="32"/>
    </row>
    <row r="4" spans="1:11" x14ac:dyDescent="0.3">
      <c r="A4" s="32"/>
      <c r="B4" s="32"/>
      <c r="C4" s="32"/>
      <c r="D4" s="32"/>
      <c r="E4" s="32"/>
      <c r="F4" s="32"/>
      <c r="G4" s="32"/>
      <c r="H4" s="32"/>
      <c r="I4" s="32"/>
      <c r="J4" s="32"/>
      <c r="K4" s="32"/>
    </row>
    <row r="5" spans="1:11" x14ac:dyDescent="0.3">
      <c r="A5" s="32"/>
      <c r="B5" s="32"/>
      <c r="C5" s="32"/>
      <c r="D5" s="32"/>
      <c r="E5" s="32"/>
      <c r="F5" s="32"/>
      <c r="G5" s="32"/>
      <c r="H5" s="32"/>
      <c r="I5" s="32"/>
      <c r="J5" s="32"/>
      <c r="K5" s="32"/>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ED03-D5A7-4125-98C6-A17C24AB5A13}">
  <sheetPr>
    <tabColor theme="9" tint="-0.249977111117893"/>
  </sheetPr>
  <dimension ref="A1:K8443"/>
  <sheetViews>
    <sheetView showGridLines="0" workbookViewId="0">
      <pane ySplit="5" topLeftCell="A6" activePane="bottomLeft" state="frozen"/>
      <selection pane="bottomLeft" activeCell="G15" sqref="G15:K15"/>
    </sheetView>
  </sheetViews>
  <sheetFormatPr defaultRowHeight="14.4" x14ac:dyDescent="0.3"/>
  <cols>
    <col min="1" max="1" width="1.88671875" customWidth="1"/>
    <col min="2" max="2" width="10.5546875" bestFit="1" customWidth="1"/>
    <col min="3" max="4" width="12" bestFit="1" customWidth="1"/>
    <col min="5" max="5" width="13.21875" bestFit="1" customWidth="1"/>
    <col min="6" max="6" width="0.88671875" customWidth="1"/>
    <col min="7" max="7" width="12" bestFit="1" customWidth="1"/>
    <col min="8" max="8" width="11.109375" customWidth="1"/>
    <col min="9" max="10" width="10.6640625" bestFit="1" customWidth="1"/>
  </cols>
  <sheetData>
    <row r="1" spans="1:11" x14ac:dyDescent="0.3">
      <c r="A1" s="158"/>
      <c r="B1" s="158"/>
      <c r="C1" s="158"/>
      <c r="D1" s="158"/>
      <c r="E1" s="158"/>
      <c r="F1" s="158"/>
      <c r="G1" s="158"/>
      <c r="H1" s="158"/>
      <c r="I1" s="158"/>
      <c r="J1" s="158"/>
      <c r="K1" s="158"/>
    </row>
    <row r="2" spans="1:11" x14ac:dyDescent="0.3">
      <c r="A2" s="158"/>
      <c r="B2" s="158"/>
      <c r="C2" s="158"/>
      <c r="D2" s="158"/>
      <c r="E2" s="158"/>
      <c r="F2" s="158"/>
      <c r="G2" s="158"/>
      <c r="H2" s="158"/>
      <c r="I2" s="158"/>
      <c r="J2" s="158"/>
      <c r="K2" s="158"/>
    </row>
    <row r="3" spans="1:11" x14ac:dyDescent="0.3">
      <c r="A3" s="158"/>
      <c r="B3" s="158"/>
      <c r="C3" s="158"/>
      <c r="D3" s="158"/>
      <c r="E3" s="158"/>
      <c r="F3" s="158"/>
      <c r="G3" s="158"/>
      <c r="H3" s="158"/>
      <c r="I3" s="158"/>
      <c r="J3" s="158"/>
      <c r="K3" s="158"/>
    </row>
    <row r="4" spans="1:11" x14ac:dyDescent="0.3">
      <c r="A4" s="158"/>
      <c r="B4" s="158"/>
      <c r="C4" s="158"/>
      <c r="D4" s="158"/>
      <c r="E4" s="158"/>
      <c r="F4" s="158"/>
      <c r="G4" s="158"/>
      <c r="H4" s="158"/>
      <c r="I4" s="158"/>
      <c r="J4" s="158"/>
      <c r="K4" s="158"/>
    </row>
    <row r="5" spans="1:11" x14ac:dyDescent="0.3">
      <c r="A5" s="158"/>
      <c r="B5" s="158"/>
      <c r="C5" s="158"/>
      <c r="D5" s="158"/>
      <c r="E5" s="158"/>
      <c r="F5" s="158"/>
      <c r="G5" s="158"/>
      <c r="H5" s="158"/>
      <c r="I5" s="158"/>
      <c r="J5" s="158"/>
      <c r="K5" s="158"/>
    </row>
    <row r="7" spans="1:11" x14ac:dyDescent="0.3">
      <c r="A7" t="s">
        <v>101</v>
      </c>
      <c r="B7" s="233" t="s">
        <v>253</v>
      </c>
      <c r="C7" s="234" t="s">
        <v>413</v>
      </c>
      <c r="D7" s="234" t="s">
        <v>414</v>
      </c>
      <c r="E7" s="234" t="s">
        <v>415</v>
      </c>
      <c r="F7" s="164"/>
      <c r="G7" s="259" t="str">
        <f>"Calculation of Value at Risk - "&amp;'Data Sheet'!$B$1</f>
        <v>Calculation of Value at Risk - TATA MOTORS LTD</v>
      </c>
      <c r="H7" s="259"/>
      <c r="I7" s="259"/>
      <c r="J7" s="259"/>
      <c r="K7" s="259"/>
    </row>
    <row r="8" spans="1:11" x14ac:dyDescent="0.3">
      <c r="B8" s="54"/>
      <c r="C8" s="47"/>
      <c r="D8" s="47"/>
      <c r="E8" s="47"/>
    </row>
    <row r="9" spans="1:11" x14ac:dyDescent="0.3">
      <c r="B9" s="91">
        <v>34004</v>
      </c>
      <c r="C9" s="145">
        <v>20.912989</v>
      </c>
      <c r="D9">
        <f t="shared" ref="D9:D72" si="0">(C9-C10)/C10</f>
        <v>-0.95861477817160157</v>
      </c>
      <c r="E9">
        <v>0.67241350355658958</v>
      </c>
      <c r="G9" s="235" t="s">
        <v>416</v>
      </c>
      <c r="H9" s="173"/>
      <c r="I9" s="173"/>
      <c r="J9" s="173"/>
      <c r="K9" s="176">
        <f>AVERAGE(E9:E8443)</f>
        <v>9.0086336557185535E-4</v>
      </c>
    </row>
    <row r="10" spans="1:11" x14ac:dyDescent="0.3">
      <c r="B10" s="91">
        <v>44482</v>
      </c>
      <c r="C10" s="145">
        <v>505.32504299999999</v>
      </c>
      <c r="D10">
        <f t="shared" si="0"/>
        <v>4.4359246294820522</v>
      </c>
      <c r="E10">
        <v>0.20446710538702403</v>
      </c>
      <c r="G10" s="235" t="s">
        <v>417</v>
      </c>
      <c r="H10" s="173"/>
      <c r="I10" s="173"/>
      <c r="J10" s="173"/>
      <c r="K10" s="176">
        <f>_xlfn.STDEV.S(E9:E8443)</f>
        <v>2.893006416586091E-2</v>
      </c>
    </row>
    <row r="11" spans="1:11" x14ac:dyDescent="0.3">
      <c r="B11" s="91">
        <v>43951</v>
      </c>
      <c r="C11" s="145">
        <v>92.960273999999998</v>
      </c>
      <c r="D11">
        <f t="shared" si="0"/>
        <v>0.40538329456219419</v>
      </c>
      <c r="E11">
        <v>0.19321819188237152</v>
      </c>
      <c r="G11" s="235" t="s">
        <v>418</v>
      </c>
      <c r="H11" s="173"/>
      <c r="I11" s="173"/>
      <c r="J11" s="173"/>
      <c r="K11" s="176">
        <f>MIN(E9:E8443)</f>
        <v>-0.40512804801875635</v>
      </c>
    </row>
    <row r="12" spans="1:11" x14ac:dyDescent="0.3">
      <c r="B12" s="91">
        <v>39953</v>
      </c>
      <c r="C12" s="145">
        <v>66.145850999999993</v>
      </c>
      <c r="D12">
        <f t="shared" si="0"/>
        <v>-0.61523916581643634</v>
      </c>
      <c r="E12">
        <v>0.18825628431642055</v>
      </c>
      <c r="G12" s="235" t="s">
        <v>419</v>
      </c>
      <c r="H12" s="173"/>
      <c r="I12" s="173"/>
      <c r="J12" s="173"/>
      <c r="K12" s="176">
        <f>MAX(E9:E8443)</f>
        <v>0.67241350355658958</v>
      </c>
    </row>
    <row r="13" spans="1:11" x14ac:dyDescent="0.3">
      <c r="B13" s="91">
        <v>43767</v>
      </c>
      <c r="C13" s="145">
        <v>171.91419999999999</v>
      </c>
      <c r="D13">
        <f t="shared" si="0"/>
        <v>0.16756946832959113</v>
      </c>
      <c r="E13">
        <v>0.16756946832959113</v>
      </c>
      <c r="G13" s="235" t="s">
        <v>422</v>
      </c>
      <c r="H13" s="173"/>
      <c r="I13" s="173"/>
      <c r="J13" s="173"/>
      <c r="K13" s="236">
        <v>962.35</v>
      </c>
    </row>
    <row r="14" spans="1:11" x14ac:dyDescent="0.3">
      <c r="B14" s="91">
        <v>43765</v>
      </c>
      <c r="C14" s="145">
        <v>147.24108899999999</v>
      </c>
      <c r="D14">
        <f t="shared" si="0"/>
        <v>9.0432851885830416</v>
      </c>
      <c r="E14">
        <v>0.16436735337999953</v>
      </c>
      <c r="G14" s="64"/>
    </row>
    <row r="15" spans="1:11" x14ac:dyDescent="0.3">
      <c r="B15" s="91">
        <v>33288</v>
      </c>
      <c r="C15" s="145">
        <v>14.66065</v>
      </c>
      <c r="D15">
        <f t="shared" si="0"/>
        <v>-0.95432812798218891</v>
      </c>
      <c r="E15">
        <v>0.15254245016359327</v>
      </c>
      <c r="G15" s="245" t="s">
        <v>420</v>
      </c>
      <c r="H15" s="246" t="s">
        <v>425</v>
      </c>
      <c r="I15" s="246" t="s">
        <v>421</v>
      </c>
      <c r="J15" s="246" t="s">
        <v>423</v>
      </c>
      <c r="K15" s="246" t="s">
        <v>424</v>
      </c>
    </row>
    <row r="16" spans="1:11" x14ac:dyDescent="0.3">
      <c r="B16" s="91">
        <v>44229</v>
      </c>
      <c r="C16" s="145">
        <v>320.99954200000002</v>
      </c>
      <c r="D16">
        <f t="shared" si="0"/>
        <v>5.3627391674805764</v>
      </c>
      <c r="E16">
        <v>0.15164515094471301</v>
      </c>
      <c r="G16" s="240">
        <v>0.05</v>
      </c>
      <c r="H16" s="241">
        <f>1-G16</f>
        <v>0.95</v>
      </c>
      <c r="I16" s="242">
        <f>_xlfn.PERCENTILE.INC($E$9:$E$8443,G16)</f>
        <v>-4.1144729127193885E-2</v>
      </c>
      <c r="J16" s="243">
        <f>$K$13*(1-I16)</f>
        <v>1001.945630075555</v>
      </c>
      <c r="K16" s="244">
        <f>$K$13-J16</f>
        <v>-39.595630075554936</v>
      </c>
    </row>
    <row r="17" spans="2:11" x14ac:dyDescent="0.3">
      <c r="B17" s="91">
        <v>33702</v>
      </c>
      <c r="C17" s="145">
        <v>50.449897999999997</v>
      </c>
      <c r="D17">
        <f t="shared" si="0"/>
        <v>0.73375014901861801</v>
      </c>
      <c r="E17">
        <v>0.14705888505196213</v>
      </c>
      <c r="G17" s="237">
        <v>0.01</v>
      </c>
      <c r="H17" s="238">
        <f t="shared" ref="H17:H19" si="1">1-G17</f>
        <v>0.99</v>
      </c>
      <c r="I17" s="176">
        <f>_xlfn.PERCENTILE.INC($E$9:$E$8443,G17)</f>
        <v>-7.3675572487076013E-2</v>
      </c>
      <c r="J17" s="236">
        <f>$K$13*(1-I17)</f>
        <v>1033.2516871829378</v>
      </c>
      <c r="K17" s="239">
        <f>$K$13-J17</f>
        <v>-70.901687182937735</v>
      </c>
    </row>
    <row r="18" spans="2:11" x14ac:dyDescent="0.3">
      <c r="B18" s="91">
        <v>39750</v>
      </c>
      <c r="C18" s="145">
        <v>29.098713</v>
      </c>
      <c r="D18">
        <f t="shared" si="0"/>
        <v>-0.4696316516395368</v>
      </c>
      <c r="E18">
        <v>0.14142841138616957</v>
      </c>
      <c r="G18" s="237">
        <v>5.0000000000000001E-3</v>
      </c>
      <c r="H18" s="238">
        <f t="shared" si="1"/>
        <v>0.995</v>
      </c>
      <c r="I18" s="176">
        <f>_xlfn.PERCENTILE.INC($E$9:$E$8443,G18)</f>
        <v>-8.4900515679482785E-2</v>
      </c>
      <c r="J18" s="236">
        <f>$K$13*(1-I18)</f>
        <v>1044.0540112641504</v>
      </c>
      <c r="K18" s="239">
        <f>$K$13-J18</f>
        <v>-81.704011264150381</v>
      </c>
    </row>
    <row r="19" spans="2:11" x14ac:dyDescent="0.3">
      <c r="B19" s="91">
        <v>39951</v>
      </c>
      <c r="C19" s="145">
        <v>54.865101000000003</v>
      </c>
      <c r="D19">
        <f t="shared" si="0"/>
        <v>0.99602531027467844</v>
      </c>
      <c r="E19">
        <v>0.13590961120203368</v>
      </c>
      <c r="G19" s="237">
        <v>0.1</v>
      </c>
      <c r="H19" s="238">
        <f t="shared" si="1"/>
        <v>0.9</v>
      </c>
      <c r="I19" s="176">
        <f t="shared" ref="I19" si="2">_xlfn.PERCENTILE.INC($E$9:$E$8443,G19)</f>
        <v>-2.9289593145432717E-2</v>
      </c>
      <c r="J19" s="236">
        <f t="shared" ref="J19" si="3">$K$13*(1-I19)</f>
        <v>990.53683996350719</v>
      </c>
      <c r="K19" s="239">
        <f t="shared" ref="K19" si="4">$K$13-J19</f>
        <v>-28.186839963507168</v>
      </c>
    </row>
    <row r="20" spans="2:11" x14ac:dyDescent="0.3">
      <c r="B20" s="91">
        <v>39786</v>
      </c>
      <c r="C20" s="145">
        <v>27.487176999999999</v>
      </c>
      <c r="D20">
        <f t="shared" si="0"/>
        <v>-0.2587773056638224</v>
      </c>
      <c r="E20">
        <v>0.13283311011605164</v>
      </c>
    </row>
    <row r="21" spans="2:11" x14ac:dyDescent="0.3">
      <c r="B21" s="91">
        <v>39905</v>
      </c>
      <c r="C21" s="145">
        <v>37.083561000000003</v>
      </c>
      <c r="D21">
        <f t="shared" si="0"/>
        <v>-0.66411612662109654</v>
      </c>
      <c r="E21">
        <v>0.13138893059323914</v>
      </c>
    </row>
    <row r="22" spans="2:11" x14ac:dyDescent="0.3">
      <c r="B22" s="91">
        <v>43987</v>
      </c>
      <c r="C22" s="145">
        <v>110.40589900000001</v>
      </c>
      <c r="D22">
        <f t="shared" si="0"/>
        <v>2.1835688125657517</v>
      </c>
      <c r="E22">
        <v>0.12436545741987685</v>
      </c>
    </row>
    <row r="23" spans="2:11" x14ac:dyDescent="0.3">
      <c r="B23" s="91">
        <v>39755</v>
      </c>
      <c r="C23" s="145">
        <v>34.679915999999999</v>
      </c>
      <c r="D23">
        <f t="shared" si="0"/>
        <v>-0.32414001724616437</v>
      </c>
      <c r="E23">
        <v>0.12326765181494635</v>
      </c>
    </row>
    <row r="24" spans="2:11" x14ac:dyDescent="0.3">
      <c r="B24" s="91">
        <v>33716</v>
      </c>
      <c r="C24" s="145">
        <v>51.312278999999997</v>
      </c>
      <c r="D24">
        <f t="shared" si="0"/>
        <v>0.1782176001221194</v>
      </c>
      <c r="E24">
        <v>0.12264145824626546</v>
      </c>
    </row>
    <row r="25" spans="2:11" x14ac:dyDescent="0.3">
      <c r="B25" s="91">
        <v>34389</v>
      </c>
      <c r="C25" s="145">
        <v>43.550766000000003</v>
      </c>
      <c r="D25">
        <f t="shared" si="0"/>
        <v>-0.70457795317406169</v>
      </c>
      <c r="E25">
        <v>0.12222243237575653</v>
      </c>
    </row>
    <row r="26" spans="2:11" x14ac:dyDescent="0.3">
      <c r="B26" s="91">
        <v>40239</v>
      </c>
      <c r="C26" s="145">
        <v>147.41880800000001</v>
      </c>
      <c r="D26">
        <f t="shared" si="0"/>
        <v>-0.60722902660111011</v>
      </c>
      <c r="E26">
        <v>0.1221174044046929</v>
      </c>
    </row>
    <row r="27" spans="2:11" x14ac:dyDescent="0.3">
      <c r="B27" s="91">
        <v>44476</v>
      </c>
      <c r="C27" s="145">
        <v>375.33019999999999</v>
      </c>
      <c r="D27">
        <f t="shared" si="0"/>
        <v>27.126335762309992</v>
      </c>
      <c r="E27">
        <v>0.12036895828906162</v>
      </c>
    </row>
    <row r="28" spans="2:11" x14ac:dyDescent="0.3">
      <c r="B28" s="91">
        <v>36833</v>
      </c>
      <c r="C28" s="145">
        <v>13.344440000000001</v>
      </c>
      <c r="D28">
        <f t="shared" si="0"/>
        <v>-0.73966958948668138</v>
      </c>
      <c r="E28">
        <v>0.11829323775861679</v>
      </c>
    </row>
    <row r="29" spans="2:11" x14ac:dyDescent="0.3">
      <c r="B29" s="91">
        <v>39918</v>
      </c>
      <c r="C29" s="145">
        <v>51.259627999999999</v>
      </c>
      <c r="D29">
        <f t="shared" si="0"/>
        <v>1.5843022814674486</v>
      </c>
      <c r="E29">
        <v>0.11639900991285017</v>
      </c>
    </row>
    <row r="30" spans="2:11" x14ac:dyDescent="0.3">
      <c r="B30" s="91">
        <v>34179</v>
      </c>
      <c r="C30" s="145">
        <v>19.834997000000001</v>
      </c>
      <c r="D30">
        <f t="shared" si="0"/>
        <v>-0.90982634410639629</v>
      </c>
      <c r="E30">
        <v>0.1151513246802226</v>
      </c>
    </row>
    <row r="31" spans="2:11" x14ac:dyDescent="0.3">
      <c r="B31" s="91">
        <v>44207</v>
      </c>
      <c r="C31" s="145">
        <v>219.96443199999999</v>
      </c>
      <c r="D31">
        <f t="shared" si="0"/>
        <v>1.1038423856303841</v>
      </c>
      <c r="E31">
        <v>0.1135503877877795</v>
      </c>
    </row>
    <row r="32" spans="2:11" x14ac:dyDescent="0.3">
      <c r="B32" s="91">
        <v>40063</v>
      </c>
      <c r="C32" s="145">
        <v>104.553665</v>
      </c>
      <c r="D32">
        <f t="shared" si="0"/>
        <v>1.2771060314514926</v>
      </c>
      <c r="E32">
        <v>0.11351563243931889</v>
      </c>
    </row>
    <row r="33" spans="2:5" x14ac:dyDescent="0.3">
      <c r="B33" s="91">
        <v>39916</v>
      </c>
      <c r="C33" s="145">
        <v>45.915149999999997</v>
      </c>
      <c r="D33">
        <f t="shared" si="0"/>
        <v>-0.74934284530682127</v>
      </c>
      <c r="E33">
        <v>0.11177246606598937</v>
      </c>
    </row>
    <row r="34" spans="2:5" x14ac:dyDescent="0.3">
      <c r="B34" s="91">
        <v>43866</v>
      </c>
      <c r="C34" s="145">
        <v>183.179092</v>
      </c>
      <c r="D34">
        <f t="shared" si="0"/>
        <v>0.31720431970949392</v>
      </c>
      <c r="E34">
        <v>0.10893185837844448</v>
      </c>
    </row>
    <row r="35" spans="2:5" x14ac:dyDescent="0.3">
      <c r="B35" s="91">
        <v>43755</v>
      </c>
      <c r="C35" s="145">
        <v>139.066574</v>
      </c>
      <c r="D35">
        <f t="shared" si="0"/>
        <v>2.5055859600079593</v>
      </c>
      <c r="E35">
        <v>0.1084624597310624</v>
      </c>
    </row>
    <row r="36" spans="2:5" x14ac:dyDescent="0.3">
      <c r="B36" s="91">
        <v>33687</v>
      </c>
      <c r="C36" s="145">
        <v>39.669994000000003</v>
      </c>
      <c r="D36">
        <f t="shared" si="0"/>
        <v>2.3201404251387316</v>
      </c>
      <c r="E36">
        <v>0.10843372618704279</v>
      </c>
    </row>
    <row r="37" spans="2:5" x14ac:dyDescent="0.3">
      <c r="B37" s="91">
        <v>37096</v>
      </c>
      <c r="C37" s="145">
        <v>11.948288</v>
      </c>
      <c r="D37">
        <f t="shared" si="0"/>
        <v>-0.8416415380721054</v>
      </c>
      <c r="E37">
        <v>0.10801124379888474</v>
      </c>
    </row>
    <row r="38" spans="2:5" x14ac:dyDescent="0.3">
      <c r="B38" s="91">
        <v>40022</v>
      </c>
      <c r="C38" s="145">
        <v>75.450896999999998</v>
      </c>
      <c r="D38">
        <f t="shared" si="0"/>
        <v>1.5624616632953177</v>
      </c>
      <c r="E38">
        <v>0.10759167337012217</v>
      </c>
    </row>
    <row r="39" spans="2:5" x14ac:dyDescent="0.3">
      <c r="B39" s="91">
        <v>39885</v>
      </c>
      <c r="C39" s="145">
        <v>29.444693000000001</v>
      </c>
      <c r="D39">
        <f t="shared" si="0"/>
        <v>0.2258408275404864</v>
      </c>
      <c r="E39">
        <v>0.1071550788679024</v>
      </c>
    </row>
    <row r="40" spans="2:5" x14ac:dyDescent="0.3">
      <c r="B40" s="91">
        <v>37418</v>
      </c>
      <c r="C40" s="145">
        <v>24.019997</v>
      </c>
      <c r="D40">
        <f t="shared" si="0"/>
        <v>1.0885312145897401</v>
      </c>
      <c r="E40">
        <v>0.10660994975151715</v>
      </c>
    </row>
    <row r="41" spans="2:5" x14ac:dyDescent="0.3">
      <c r="B41" s="91">
        <v>36964</v>
      </c>
      <c r="C41" s="145">
        <v>11.500904</v>
      </c>
      <c r="D41">
        <f t="shared" si="0"/>
        <v>-0.84327230214169013</v>
      </c>
      <c r="E41">
        <v>0.10526324388099892</v>
      </c>
    </row>
    <row r="42" spans="2:5" x14ac:dyDescent="0.3">
      <c r="B42" s="91">
        <v>38009</v>
      </c>
      <c r="C42" s="145">
        <v>73.381439</v>
      </c>
      <c r="D42">
        <f t="shared" si="0"/>
        <v>-1.3268813477133667E-2</v>
      </c>
      <c r="E42">
        <v>0.1041913517360412</v>
      </c>
    </row>
    <row r="43" spans="2:5" x14ac:dyDescent="0.3">
      <c r="B43" s="91">
        <v>43930</v>
      </c>
      <c r="C43" s="145">
        <v>74.368217000000001</v>
      </c>
      <c r="D43">
        <f t="shared" si="0"/>
        <v>-0.4447339615712792</v>
      </c>
      <c r="E43">
        <v>0.10355037896519931</v>
      </c>
    </row>
    <row r="44" spans="2:5" x14ac:dyDescent="0.3">
      <c r="B44" s="91">
        <v>43719</v>
      </c>
      <c r="C44" s="145">
        <v>133.93258700000001</v>
      </c>
      <c r="D44">
        <f t="shared" si="0"/>
        <v>3.1778534932160403</v>
      </c>
      <c r="E44">
        <v>0.10213301368554839</v>
      </c>
    </row>
    <row r="45" spans="2:5" x14ac:dyDescent="0.3">
      <c r="B45" s="91">
        <v>39815</v>
      </c>
      <c r="C45" s="145">
        <v>32.057751000000003</v>
      </c>
      <c r="D45">
        <f t="shared" si="0"/>
        <v>1.4606454097837707</v>
      </c>
      <c r="E45">
        <v>0.10134500286675563</v>
      </c>
    </row>
    <row r="46" spans="2:5" x14ac:dyDescent="0.3">
      <c r="B46" s="91">
        <v>37186</v>
      </c>
      <c r="C46" s="145">
        <v>13.028188</v>
      </c>
      <c r="D46">
        <f t="shared" si="0"/>
        <v>-0.96204007636570965</v>
      </c>
      <c r="E46">
        <v>0.10032583633860637</v>
      </c>
    </row>
    <row r="47" spans="2:5" x14ac:dyDescent="0.3">
      <c r="B47" s="91">
        <v>41527</v>
      </c>
      <c r="C47" s="145">
        <v>343.20901500000002</v>
      </c>
      <c r="D47">
        <f t="shared" si="0"/>
        <v>0.8376230030603653</v>
      </c>
      <c r="E47">
        <v>0.10006289745699704</v>
      </c>
    </row>
    <row r="48" spans="2:5" x14ac:dyDescent="0.3">
      <c r="B48" s="91">
        <v>43556</v>
      </c>
      <c r="C48" s="145">
        <v>186.76791399999999</v>
      </c>
      <c r="D48">
        <f t="shared" si="0"/>
        <v>7.9827134147480119E-2</v>
      </c>
      <c r="E48">
        <v>9.850493202874086E-2</v>
      </c>
    </row>
    <row r="49" spans="2:5" x14ac:dyDescent="0.3">
      <c r="B49" s="91">
        <v>44153</v>
      </c>
      <c r="C49" s="145">
        <v>172.960938</v>
      </c>
      <c r="D49">
        <f t="shared" si="0"/>
        <v>-0.44787936533451572</v>
      </c>
      <c r="E49">
        <v>9.810128169488419E-2</v>
      </c>
    </row>
    <row r="50" spans="2:5" x14ac:dyDescent="0.3">
      <c r="B50" s="91">
        <v>41500</v>
      </c>
      <c r="C50" s="145">
        <v>313.266571</v>
      </c>
      <c r="D50">
        <f t="shared" si="0"/>
        <v>8.7802765500481232</v>
      </c>
      <c r="E50">
        <v>9.7128930969185762E-2</v>
      </c>
    </row>
    <row r="51" spans="2:5" x14ac:dyDescent="0.3">
      <c r="B51" s="91">
        <v>39898</v>
      </c>
      <c r="C51" s="145">
        <v>32.030441000000003</v>
      </c>
      <c r="D51">
        <f t="shared" si="0"/>
        <v>0.98209585031081625</v>
      </c>
      <c r="E51">
        <v>9.6975437540934878E-2</v>
      </c>
    </row>
    <row r="52" spans="2:5" x14ac:dyDescent="0.3">
      <c r="B52" s="91">
        <v>36766</v>
      </c>
      <c r="C52" s="145">
        <v>16.159884999999999</v>
      </c>
      <c r="D52">
        <f t="shared" si="0"/>
        <v>-0.76198349111048402</v>
      </c>
      <c r="E52">
        <v>9.5710891911622964E-2</v>
      </c>
    </row>
    <row r="53" spans="2:5" x14ac:dyDescent="0.3">
      <c r="B53" s="91">
        <v>40018</v>
      </c>
      <c r="C53" s="145">
        <v>67.893967000000004</v>
      </c>
      <c r="D53">
        <f t="shared" si="0"/>
        <v>-0.15497010039710341</v>
      </c>
      <c r="E53">
        <v>9.5490041151004471E-2</v>
      </c>
    </row>
    <row r="54" spans="2:5" x14ac:dyDescent="0.3">
      <c r="B54" s="91">
        <v>38013</v>
      </c>
      <c r="C54" s="145">
        <v>80.345046999999994</v>
      </c>
      <c r="D54">
        <f t="shared" si="0"/>
        <v>3.4899003426561181</v>
      </c>
      <c r="E54">
        <v>9.4896040400624923E-2</v>
      </c>
    </row>
    <row r="55" spans="2:5" x14ac:dyDescent="0.3">
      <c r="B55" s="91">
        <v>34130</v>
      </c>
      <c r="C55" s="145">
        <v>17.894617</v>
      </c>
      <c r="D55">
        <f t="shared" si="0"/>
        <v>-0.96093188421339826</v>
      </c>
      <c r="E55">
        <v>9.2105225415770292E-2</v>
      </c>
    </row>
    <row r="56" spans="2:5" x14ac:dyDescent="0.3">
      <c r="B56" s="91">
        <v>42521</v>
      </c>
      <c r="C56" s="145">
        <v>458.03634599999998</v>
      </c>
      <c r="D56">
        <f t="shared" si="0"/>
        <v>14.356416129072704</v>
      </c>
      <c r="E56">
        <v>9.1157204006137735E-2</v>
      </c>
    </row>
    <row r="57" spans="2:5" x14ac:dyDescent="0.3">
      <c r="B57" s="91">
        <v>35963</v>
      </c>
      <c r="C57" s="145">
        <v>29.827034000000001</v>
      </c>
      <c r="D57">
        <f t="shared" si="0"/>
        <v>-0.3157373082113219</v>
      </c>
      <c r="E57">
        <v>8.9869298778227441E-2</v>
      </c>
    </row>
    <row r="58" spans="2:5" x14ac:dyDescent="0.3">
      <c r="B58" s="91">
        <v>35793</v>
      </c>
      <c r="C58" s="145">
        <v>43.590034000000003</v>
      </c>
      <c r="D58">
        <f t="shared" si="0"/>
        <v>-0.63667725497286054</v>
      </c>
      <c r="E58">
        <v>8.8736011944866036E-2</v>
      </c>
    </row>
    <row r="59" spans="2:5" x14ac:dyDescent="0.3">
      <c r="B59" s="91">
        <v>43704</v>
      </c>
      <c r="C59" s="145">
        <v>119.976067</v>
      </c>
      <c r="D59">
        <f t="shared" si="0"/>
        <v>4.7564526633558541</v>
      </c>
      <c r="E59">
        <v>8.8647631737214849E-2</v>
      </c>
    </row>
    <row r="60" spans="2:5" x14ac:dyDescent="0.3">
      <c r="B60" s="91">
        <v>37293</v>
      </c>
      <c r="C60" s="145">
        <v>20.842013999999999</v>
      </c>
      <c r="D60">
        <f t="shared" si="0"/>
        <v>-8.0013521258462367E-2</v>
      </c>
      <c r="E60">
        <v>8.7324198779758264E-2</v>
      </c>
    </row>
    <row r="61" spans="2:5" x14ac:dyDescent="0.3">
      <c r="B61" s="91">
        <v>37298</v>
      </c>
      <c r="C61" s="145">
        <v>22.654696000000001</v>
      </c>
      <c r="D61">
        <f t="shared" si="0"/>
        <v>-0.94379098572613529</v>
      </c>
      <c r="E61">
        <v>8.6168632687838712E-2</v>
      </c>
    </row>
    <row r="62" spans="2:5" x14ac:dyDescent="0.3">
      <c r="B62" s="91">
        <v>44694</v>
      </c>
      <c r="C62" s="145">
        <v>403.04382299999997</v>
      </c>
      <c r="D62">
        <f t="shared" si="0"/>
        <v>-2.7540600156756054E-2</v>
      </c>
      <c r="E62">
        <v>8.5952184230751738E-2</v>
      </c>
    </row>
    <row r="63" spans="2:5" x14ac:dyDescent="0.3">
      <c r="B63" s="91">
        <v>44480</v>
      </c>
      <c r="C63" s="145">
        <v>414.45825200000002</v>
      </c>
      <c r="D63">
        <f t="shared" si="0"/>
        <v>36.918973857700507</v>
      </c>
      <c r="E63">
        <v>8.5650781824704286E-2</v>
      </c>
    </row>
    <row r="64" spans="2:5" x14ac:dyDescent="0.3">
      <c r="B64" s="91">
        <v>37153</v>
      </c>
      <c r="C64" s="145">
        <v>10.930102</v>
      </c>
      <c r="D64">
        <f t="shared" si="0"/>
        <v>-0.92049189351495009</v>
      </c>
      <c r="E64">
        <v>8.4992431429465595E-2</v>
      </c>
    </row>
    <row r="65" spans="2:5" x14ac:dyDescent="0.3">
      <c r="B65" s="91">
        <v>44069</v>
      </c>
      <c r="C65" s="145">
        <v>137.471542</v>
      </c>
      <c r="D65">
        <f t="shared" si="0"/>
        <v>7.7663974814888688</v>
      </c>
      <c r="E65">
        <v>8.4972435324446802E-2</v>
      </c>
    </row>
    <row r="66" spans="2:5" x14ac:dyDescent="0.3">
      <c r="B66" s="91">
        <v>36894</v>
      </c>
      <c r="C66" s="145">
        <v>15.681646000000001</v>
      </c>
      <c r="D66">
        <f t="shared" si="0"/>
        <v>-0.65837381349372859</v>
      </c>
      <c r="E66">
        <v>8.4266755832715243E-2</v>
      </c>
    </row>
    <row r="67" spans="2:5" x14ac:dyDescent="0.3">
      <c r="B67" s="91">
        <v>35887</v>
      </c>
      <c r="C67" s="145">
        <v>45.902939000000003</v>
      </c>
      <c r="D67">
        <f t="shared" si="0"/>
        <v>-0.77311650353774475</v>
      </c>
      <c r="E67">
        <v>8.3333325466492747E-2</v>
      </c>
    </row>
    <row r="68" spans="2:5" x14ac:dyDescent="0.3">
      <c r="B68" s="91">
        <v>43557</v>
      </c>
      <c r="C68" s="145">
        <v>202.31942699999999</v>
      </c>
      <c r="D68">
        <f t="shared" si="0"/>
        <v>-0.46752636014508792</v>
      </c>
      <c r="E68">
        <v>8.3266513326266528E-2</v>
      </c>
    </row>
    <row r="69" spans="2:5" x14ac:dyDescent="0.3">
      <c r="B69" s="91">
        <v>42292</v>
      </c>
      <c r="C69" s="145">
        <v>379.96139499999998</v>
      </c>
      <c r="D69">
        <f t="shared" si="0"/>
        <v>15.704854840505844</v>
      </c>
      <c r="E69">
        <v>8.2316119621436035E-2</v>
      </c>
    </row>
    <row r="70" spans="2:5" x14ac:dyDescent="0.3">
      <c r="B70" s="91">
        <v>33940</v>
      </c>
      <c r="C70" s="145">
        <v>22.745567000000001</v>
      </c>
      <c r="D70">
        <f t="shared" si="0"/>
        <v>-0.84237334925975393</v>
      </c>
      <c r="E70">
        <v>8.2051213498867265E-2</v>
      </c>
    </row>
    <row r="71" spans="2:5" x14ac:dyDescent="0.3">
      <c r="B71" s="91">
        <v>44110</v>
      </c>
      <c r="C71" s="145">
        <v>144.300262</v>
      </c>
      <c r="D71">
        <f t="shared" si="0"/>
        <v>3.6477814839356957</v>
      </c>
      <c r="E71">
        <v>8.1030700294686453E-2</v>
      </c>
    </row>
    <row r="72" spans="2:5" x14ac:dyDescent="0.3">
      <c r="B72" s="91">
        <v>39762</v>
      </c>
      <c r="C72" s="145">
        <v>31.047127</v>
      </c>
      <c r="D72">
        <f t="shared" si="0"/>
        <v>0.63875080058141176</v>
      </c>
      <c r="E72">
        <v>8.0824127201621423E-2</v>
      </c>
    </row>
    <row r="73" spans="2:5" x14ac:dyDescent="0.3">
      <c r="B73" s="91">
        <v>36004</v>
      </c>
      <c r="C73" s="145">
        <v>18.945606000000002</v>
      </c>
      <c r="D73">
        <f t="shared" ref="D73:D136" si="5">(C73-C74)/C74</f>
        <v>-0.16792136188272397</v>
      </c>
      <c r="E73">
        <v>8.032299512407591E-2</v>
      </c>
    </row>
    <row r="74" spans="2:5" x14ac:dyDescent="0.3">
      <c r="B74" s="91">
        <v>36150</v>
      </c>
      <c r="C74" s="145">
        <v>22.769009</v>
      </c>
      <c r="D74">
        <f t="shared" si="5"/>
        <v>-0.79796574146654486</v>
      </c>
      <c r="E74">
        <v>8.0268639442301032E-2</v>
      </c>
    </row>
    <row r="75" spans="2:5" x14ac:dyDescent="0.3">
      <c r="B75" s="91">
        <v>44046</v>
      </c>
      <c r="C75" s="145">
        <v>112.698753</v>
      </c>
      <c r="D75">
        <f t="shared" si="5"/>
        <v>3.1146109260083636</v>
      </c>
      <c r="E75">
        <v>8.0267556957569319E-2</v>
      </c>
    </row>
    <row r="76" spans="2:5" x14ac:dyDescent="0.3">
      <c r="B76" s="91">
        <v>36311</v>
      </c>
      <c r="C76" s="145">
        <v>27.389893000000001</v>
      </c>
      <c r="D76">
        <f t="shared" si="5"/>
        <v>0.20215904042491731</v>
      </c>
      <c r="E76">
        <v>8.0246838352832917E-2</v>
      </c>
    </row>
    <row r="77" spans="2:5" x14ac:dyDescent="0.3">
      <c r="B77" s="91">
        <v>36266</v>
      </c>
      <c r="C77" s="145">
        <v>22.783918</v>
      </c>
      <c r="D77">
        <f t="shared" si="5"/>
        <v>0.15713566855094654</v>
      </c>
      <c r="E77">
        <v>8.0212054961485868E-2</v>
      </c>
    </row>
    <row r="78" spans="2:5" x14ac:dyDescent="0.3">
      <c r="B78" s="91">
        <v>36599</v>
      </c>
      <c r="C78" s="145">
        <v>19.689927999999998</v>
      </c>
      <c r="D78">
        <f t="shared" si="5"/>
        <v>-0.49874672220780353</v>
      </c>
      <c r="E78">
        <v>8.0182711187326894E-2</v>
      </c>
    </row>
    <row r="79" spans="2:5" x14ac:dyDescent="0.3">
      <c r="B79" s="91">
        <v>36350</v>
      </c>
      <c r="C79" s="145">
        <v>39.281395000000003</v>
      </c>
      <c r="D79">
        <f t="shared" si="5"/>
        <v>0.47592425816680722</v>
      </c>
      <c r="E79">
        <v>8.0174805014473133E-2</v>
      </c>
    </row>
    <row r="80" spans="2:5" x14ac:dyDescent="0.3">
      <c r="B80" s="91">
        <v>36165</v>
      </c>
      <c r="C80" s="145">
        <v>26.614777</v>
      </c>
      <c r="D80">
        <f t="shared" si="5"/>
        <v>-0.13681411458099721</v>
      </c>
      <c r="E80">
        <v>8.0157050428598511E-2</v>
      </c>
    </row>
    <row r="81" spans="2:5" x14ac:dyDescent="0.3">
      <c r="B81" s="91">
        <v>36168</v>
      </c>
      <c r="C81" s="145">
        <v>30.833193000000001</v>
      </c>
      <c r="D81">
        <f t="shared" si="5"/>
        <v>0.1315835986327864</v>
      </c>
      <c r="E81">
        <v>8.0156627861308546E-2</v>
      </c>
    </row>
    <row r="82" spans="2:5" x14ac:dyDescent="0.3">
      <c r="B82" s="91">
        <v>36578</v>
      </c>
      <c r="C82" s="145">
        <v>27.247826</v>
      </c>
      <c r="D82">
        <f t="shared" si="5"/>
        <v>-0.18539695126404646</v>
      </c>
      <c r="E82">
        <v>8.0155862475554812E-2</v>
      </c>
    </row>
    <row r="83" spans="2:5" x14ac:dyDescent="0.3">
      <c r="B83" s="91">
        <v>36174</v>
      </c>
      <c r="C83" s="145">
        <v>33.449207000000001</v>
      </c>
      <c r="D83">
        <f t="shared" si="5"/>
        <v>-7.943419060270196E-2</v>
      </c>
      <c r="E83">
        <v>8.0144522565448323E-2</v>
      </c>
    </row>
    <row r="84" spans="2:5" x14ac:dyDescent="0.3">
      <c r="B84" s="91">
        <v>36532</v>
      </c>
      <c r="C84" s="145">
        <v>36.335487000000001</v>
      </c>
      <c r="D84">
        <f t="shared" si="5"/>
        <v>0.26008359407714893</v>
      </c>
      <c r="E84">
        <v>8.0144358979702152E-2</v>
      </c>
    </row>
    <row r="85" spans="2:5" x14ac:dyDescent="0.3">
      <c r="B85" s="91">
        <v>36229</v>
      </c>
      <c r="C85" s="145">
        <v>28.835775000000002</v>
      </c>
      <c r="D85">
        <f t="shared" si="5"/>
        <v>-1.7272233017490927E-2</v>
      </c>
      <c r="E85">
        <v>8.0122725014026147E-2</v>
      </c>
    </row>
    <row r="86" spans="2:5" x14ac:dyDescent="0.3">
      <c r="B86" s="91">
        <v>36294</v>
      </c>
      <c r="C86" s="145">
        <v>29.342587000000002</v>
      </c>
      <c r="D86">
        <f t="shared" si="5"/>
        <v>0.62216743482477588</v>
      </c>
      <c r="E86">
        <v>8.010972564466079E-2</v>
      </c>
    </row>
    <row r="87" spans="2:5" x14ac:dyDescent="0.3">
      <c r="B87" s="91">
        <v>36104</v>
      </c>
      <c r="C87" s="145">
        <v>18.088507</v>
      </c>
      <c r="D87">
        <f t="shared" si="5"/>
        <v>-0.28293703580314589</v>
      </c>
      <c r="E87">
        <v>8.0106768021567132E-2</v>
      </c>
    </row>
    <row r="88" spans="2:5" x14ac:dyDescent="0.3">
      <c r="B88" s="91">
        <v>36577</v>
      </c>
      <c r="C88" s="145">
        <v>25.225828</v>
      </c>
      <c r="D88">
        <f t="shared" si="5"/>
        <v>-0.45357597388410664</v>
      </c>
      <c r="E88">
        <v>8.0091104032244939E-2</v>
      </c>
    </row>
    <row r="89" spans="2:5" x14ac:dyDescent="0.3">
      <c r="B89" s="91">
        <v>36395</v>
      </c>
      <c r="C89" s="145">
        <v>46.165298</v>
      </c>
      <c r="D89">
        <f t="shared" si="5"/>
        <v>0.26947099932639973</v>
      </c>
      <c r="E89">
        <v>8.0085083904861423E-2</v>
      </c>
    </row>
    <row r="90" spans="2:5" x14ac:dyDescent="0.3">
      <c r="B90" s="91">
        <v>36349</v>
      </c>
      <c r="C90" s="145">
        <v>36.365775999999997</v>
      </c>
      <c r="D90">
        <f t="shared" si="5"/>
        <v>0.60768574541246834</v>
      </c>
      <c r="E90">
        <v>8.0071909008712278E-2</v>
      </c>
    </row>
    <row r="91" spans="2:5" x14ac:dyDescent="0.3">
      <c r="B91" s="91">
        <v>36286</v>
      </c>
      <c r="C91" s="145">
        <v>22.619952999999999</v>
      </c>
      <c r="D91">
        <f t="shared" si="5"/>
        <v>-0.33646703219919227</v>
      </c>
      <c r="E91">
        <v>8.0071212270245565E-2</v>
      </c>
    </row>
    <row r="92" spans="2:5" x14ac:dyDescent="0.3">
      <c r="B92" s="91">
        <v>36181</v>
      </c>
      <c r="C92" s="145">
        <v>34.090172000000003</v>
      </c>
      <c r="D92">
        <f t="shared" si="5"/>
        <v>2.3724461972296558E-2</v>
      </c>
      <c r="E92">
        <v>8.0047529455225155E-2</v>
      </c>
    </row>
    <row r="93" spans="2:5" x14ac:dyDescent="0.3">
      <c r="B93" s="91">
        <v>36171</v>
      </c>
      <c r="C93" s="145">
        <v>33.300144000000003</v>
      </c>
      <c r="D93">
        <f t="shared" si="5"/>
        <v>-0.21506756388691856</v>
      </c>
      <c r="E93">
        <v>8.0009585773357997E-2</v>
      </c>
    </row>
    <row r="94" spans="2:5" x14ac:dyDescent="0.3">
      <c r="B94" s="91">
        <v>36353</v>
      </c>
      <c r="C94" s="145">
        <v>42.424216999999999</v>
      </c>
      <c r="D94">
        <f t="shared" si="5"/>
        <v>1.0341320959316798</v>
      </c>
      <c r="E94">
        <v>8.0007901959693511E-2</v>
      </c>
    </row>
    <row r="95" spans="2:5" x14ac:dyDescent="0.3">
      <c r="B95" s="91">
        <v>36594</v>
      </c>
      <c r="C95" s="145">
        <v>20.856176000000001</v>
      </c>
      <c r="D95">
        <f t="shared" si="5"/>
        <v>-0.23227769462328735</v>
      </c>
      <c r="E95">
        <v>8.0000115994430743E-2</v>
      </c>
    </row>
    <row r="96" spans="2:5" x14ac:dyDescent="0.3">
      <c r="B96" s="91">
        <v>36293</v>
      </c>
      <c r="C96" s="145">
        <v>27.166302000000002</v>
      </c>
      <c r="D96">
        <f t="shared" si="5"/>
        <v>0.24999997699355664</v>
      </c>
      <c r="E96">
        <v>7.9999971376303672E-2</v>
      </c>
    </row>
    <row r="97" spans="2:5" x14ac:dyDescent="0.3">
      <c r="B97" s="91">
        <v>36284</v>
      </c>
      <c r="C97" s="145">
        <v>21.733042000000001</v>
      </c>
      <c r="D97">
        <f t="shared" si="5"/>
        <v>-0.19402968247990496</v>
      </c>
      <c r="E97">
        <v>7.9999948318328198E-2</v>
      </c>
    </row>
    <row r="98" spans="2:5" x14ac:dyDescent="0.3">
      <c r="B98" s="91">
        <v>36242</v>
      </c>
      <c r="C98" s="145">
        <v>26.965064999999999</v>
      </c>
      <c r="D98">
        <f t="shared" si="5"/>
        <v>-0.45278192094046038</v>
      </c>
      <c r="E98">
        <v>7.9999817363719791E-2</v>
      </c>
    </row>
    <row r="99" spans="2:5" x14ac:dyDescent="0.3">
      <c r="B99" s="91">
        <v>34850</v>
      </c>
      <c r="C99" s="145">
        <v>49.276634000000001</v>
      </c>
      <c r="D99">
        <f t="shared" si="5"/>
        <v>0.88849571922588932</v>
      </c>
      <c r="E99">
        <v>7.9999786089327604E-2</v>
      </c>
    </row>
    <row r="100" spans="2:5" x14ac:dyDescent="0.3">
      <c r="B100" s="91">
        <v>35985</v>
      </c>
      <c r="C100" s="145">
        <v>26.093060999999999</v>
      </c>
      <c r="D100">
        <f t="shared" si="5"/>
        <v>-0.56397984656832079</v>
      </c>
      <c r="E100">
        <v>7.9889047277947545E-2</v>
      </c>
    </row>
    <row r="101" spans="2:5" x14ac:dyDescent="0.3">
      <c r="B101" s="91">
        <v>35103</v>
      </c>
      <c r="C101" s="145">
        <v>59.843704000000002</v>
      </c>
      <c r="D101">
        <f t="shared" si="5"/>
        <v>-0.60741803572737907</v>
      </c>
      <c r="E101">
        <v>7.972649752395472E-2</v>
      </c>
    </row>
    <row r="102" spans="2:5" x14ac:dyDescent="0.3">
      <c r="B102" s="91">
        <v>40823</v>
      </c>
      <c r="C102" s="145">
        <v>152.43620300000001</v>
      </c>
      <c r="D102">
        <f t="shared" si="5"/>
        <v>8.490465188194996</v>
      </c>
      <c r="E102">
        <v>7.9714913880603616E-2</v>
      </c>
    </row>
    <row r="103" spans="2:5" x14ac:dyDescent="0.3">
      <c r="B103" s="91">
        <v>33295</v>
      </c>
      <c r="C103" s="145">
        <v>16.062037</v>
      </c>
      <c r="D103">
        <f t="shared" si="5"/>
        <v>-0.94597411407875565</v>
      </c>
      <c r="E103">
        <v>7.9710074783631596E-2</v>
      </c>
    </row>
    <row r="104" spans="2:5" x14ac:dyDescent="0.3">
      <c r="B104" s="91">
        <v>42412</v>
      </c>
      <c r="C104" s="145">
        <v>297.30261200000001</v>
      </c>
      <c r="D104">
        <f t="shared" si="5"/>
        <v>8.0103231089239113</v>
      </c>
      <c r="E104">
        <v>7.9609164725674919E-2</v>
      </c>
    </row>
    <row r="105" spans="2:5" x14ac:dyDescent="0.3">
      <c r="B105" s="91">
        <v>36516</v>
      </c>
      <c r="C105" s="145">
        <v>32.995776999999997</v>
      </c>
      <c r="D105">
        <f t="shared" si="5"/>
        <v>-0.29796709078285594</v>
      </c>
      <c r="E105">
        <v>7.9534301276058275E-2</v>
      </c>
    </row>
    <row r="106" spans="2:5" x14ac:dyDescent="0.3">
      <c r="B106" s="91">
        <v>34390</v>
      </c>
      <c r="C106" s="145">
        <v>47.000328000000003</v>
      </c>
      <c r="D106">
        <f t="shared" si="5"/>
        <v>0.19881446748790682</v>
      </c>
      <c r="E106">
        <v>7.9207837584303345E-2</v>
      </c>
    </row>
    <row r="107" spans="2:5" x14ac:dyDescent="0.3">
      <c r="B107" s="91">
        <v>36535</v>
      </c>
      <c r="C107" s="145">
        <v>39.205672999999997</v>
      </c>
      <c r="D107">
        <f t="shared" si="5"/>
        <v>-0.67770152064232692</v>
      </c>
      <c r="E107">
        <v>7.8991262728912839E-2</v>
      </c>
    </row>
    <row r="108" spans="2:5" x14ac:dyDescent="0.3">
      <c r="B108" s="91">
        <v>39472</v>
      </c>
      <c r="C108" s="145">
        <v>121.64399</v>
      </c>
      <c r="D108">
        <f t="shared" si="5"/>
        <v>4.6879426024803745</v>
      </c>
      <c r="E108">
        <v>7.8809542741832037E-2</v>
      </c>
    </row>
    <row r="109" spans="2:5" x14ac:dyDescent="0.3">
      <c r="B109" s="91">
        <v>36651</v>
      </c>
      <c r="C109" s="145">
        <v>21.386289999999999</v>
      </c>
      <c r="D109">
        <f t="shared" si="5"/>
        <v>1.7291194728233174E-2</v>
      </c>
      <c r="E109">
        <v>7.8685907426540289E-2</v>
      </c>
    </row>
    <row r="110" spans="2:5" x14ac:dyDescent="0.3">
      <c r="B110" s="91">
        <v>36623</v>
      </c>
      <c r="C110" s="145">
        <v>21.022780999999998</v>
      </c>
      <c r="D110">
        <f t="shared" si="5"/>
        <v>-0.70723640655077591</v>
      </c>
      <c r="E110">
        <v>7.8476985642096361E-2</v>
      </c>
    </row>
    <row r="111" spans="2:5" x14ac:dyDescent="0.3">
      <c r="B111" s="91">
        <v>39638</v>
      </c>
      <c r="C111" s="145">
        <v>71.808043999999995</v>
      </c>
      <c r="D111">
        <f t="shared" si="5"/>
        <v>-0.63747240959130447</v>
      </c>
      <c r="E111">
        <v>7.8389746797672549E-2</v>
      </c>
    </row>
    <row r="112" spans="2:5" x14ac:dyDescent="0.3">
      <c r="B112" s="91">
        <v>40844</v>
      </c>
      <c r="C112" s="145">
        <v>198.07607999999999</v>
      </c>
      <c r="D112">
        <f t="shared" si="5"/>
        <v>3.1855270746392419</v>
      </c>
      <c r="E112">
        <v>7.8206626451144109E-2</v>
      </c>
    </row>
    <row r="113" spans="2:5" x14ac:dyDescent="0.3">
      <c r="B113" s="91">
        <v>35732</v>
      </c>
      <c r="C113" s="145">
        <v>47.324047</v>
      </c>
      <c r="D113">
        <f t="shared" si="5"/>
        <v>2.1811812116628855</v>
      </c>
      <c r="E113">
        <v>7.8130433832703572E-2</v>
      </c>
    </row>
    <row r="114" spans="2:5" x14ac:dyDescent="0.3">
      <c r="B114" s="91">
        <v>34122</v>
      </c>
      <c r="C114" s="145">
        <v>14.876250000000001</v>
      </c>
      <c r="D114">
        <f t="shared" si="5"/>
        <v>-0.87359072941749893</v>
      </c>
      <c r="E114">
        <v>7.8124755404013216E-2</v>
      </c>
    </row>
    <row r="115" spans="2:5" x14ac:dyDescent="0.3">
      <c r="B115" s="91">
        <v>43713</v>
      </c>
      <c r="C115" s="145">
        <v>117.68322000000001</v>
      </c>
      <c r="D115">
        <f t="shared" si="5"/>
        <v>2.2882296391143777</v>
      </c>
      <c r="E115">
        <v>7.8082218962291422E-2</v>
      </c>
    </row>
    <row r="116" spans="2:5" x14ac:dyDescent="0.3">
      <c r="B116" s="91">
        <v>34341</v>
      </c>
      <c r="C116" s="145">
        <v>35.789234</v>
      </c>
      <c r="D116">
        <f t="shared" si="5"/>
        <v>-0.4288568352817701</v>
      </c>
      <c r="E116">
        <v>7.7921833061723858E-2</v>
      </c>
    </row>
    <row r="117" spans="2:5" x14ac:dyDescent="0.3">
      <c r="B117" s="91">
        <v>38139</v>
      </c>
      <c r="C117" s="145">
        <v>62.662457000000003</v>
      </c>
      <c r="D117">
        <f t="shared" si="5"/>
        <v>-0.73566965675443829</v>
      </c>
      <c r="E117">
        <v>7.7856864913570675E-2</v>
      </c>
    </row>
    <row r="118" spans="2:5" x14ac:dyDescent="0.3">
      <c r="B118" s="91">
        <v>44208</v>
      </c>
      <c r="C118" s="145">
        <v>237.06115700000001</v>
      </c>
      <c r="D118">
        <f t="shared" si="5"/>
        <v>1.4642487853348125</v>
      </c>
      <c r="E118">
        <v>7.7724952368663044E-2</v>
      </c>
    </row>
    <row r="119" spans="2:5" x14ac:dyDescent="0.3">
      <c r="B119" s="91">
        <v>43984</v>
      </c>
      <c r="C119" s="145">
        <v>96.200171999999995</v>
      </c>
      <c r="D119">
        <f t="shared" si="5"/>
        <v>-0.2543492829441773</v>
      </c>
      <c r="E119">
        <v>7.7610259467587303E-2</v>
      </c>
    </row>
    <row r="120" spans="2:5" x14ac:dyDescent="0.3">
      <c r="B120" s="91">
        <v>39479</v>
      </c>
      <c r="C120" s="145">
        <v>129.01506000000001</v>
      </c>
      <c r="D120">
        <f t="shared" si="5"/>
        <v>2.4092614063147213</v>
      </c>
      <c r="E120">
        <v>7.727495979540587E-2</v>
      </c>
    </row>
    <row r="121" spans="2:5" x14ac:dyDescent="0.3">
      <c r="B121" s="91">
        <v>36376</v>
      </c>
      <c r="C121" s="145">
        <v>37.842525000000002</v>
      </c>
      <c r="D121">
        <f t="shared" si="5"/>
        <v>4.1475651612981036E-2</v>
      </c>
      <c r="E121">
        <v>7.6939641930647493E-2</v>
      </c>
    </row>
    <row r="122" spans="2:5" x14ac:dyDescent="0.3">
      <c r="B122" s="91">
        <v>36488</v>
      </c>
      <c r="C122" s="145">
        <v>36.335487000000001</v>
      </c>
      <c r="D122">
        <f t="shared" si="5"/>
        <v>-0.140759390149056</v>
      </c>
      <c r="E122">
        <v>7.6750269887756836E-2</v>
      </c>
    </row>
    <row r="123" spans="2:5" x14ac:dyDescent="0.3">
      <c r="B123" s="91">
        <v>36381</v>
      </c>
      <c r="C123" s="145">
        <v>42.287906999999997</v>
      </c>
      <c r="D123">
        <f t="shared" si="5"/>
        <v>-0.78139806326260297</v>
      </c>
      <c r="E123">
        <v>7.6330115509503527E-2</v>
      </c>
    </row>
    <row r="124" spans="2:5" x14ac:dyDescent="0.3">
      <c r="B124" s="91">
        <v>43529</v>
      </c>
      <c r="C124" s="145">
        <v>193.44708299999999</v>
      </c>
      <c r="D124">
        <f t="shared" si="5"/>
        <v>5.5182049014203089</v>
      </c>
      <c r="E124">
        <v>7.6261770994335037E-2</v>
      </c>
    </row>
    <row r="125" spans="2:5" x14ac:dyDescent="0.3">
      <c r="B125" s="91">
        <v>36201</v>
      </c>
      <c r="C125" s="145">
        <v>29.677969000000001</v>
      </c>
      <c r="D125">
        <f t="shared" si="5"/>
        <v>-0.533465601533054</v>
      </c>
      <c r="E125">
        <v>7.6216227506792661E-2</v>
      </c>
    </row>
    <row r="126" spans="2:5" x14ac:dyDescent="0.3">
      <c r="B126" s="91">
        <v>38125</v>
      </c>
      <c r="C126" s="145">
        <v>63.613678</v>
      </c>
      <c r="D126">
        <f t="shared" si="5"/>
        <v>1.888586429514461</v>
      </c>
      <c r="E126">
        <v>7.6025782664966776E-2</v>
      </c>
    </row>
    <row r="127" spans="2:5" x14ac:dyDescent="0.3">
      <c r="B127" s="91">
        <v>36601</v>
      </c>
      <c r="C127" s="145">
        <v>22.022424999999998</v>
      </c>
      <c r="D127">
        <f t="shared" si="5"/>
        <v>6.6764654179854513E-2</v>
      </c>
      <c r="E127">
        <v>7.5443845207442475E-2</v>
      </c>
    </row>
    <row r="128" spans="2:5" x14ac:dyDescent="0.3">
      <c r="B128" s="91">
        <v>36616</v>
      </c>
      <c r="C128" s="145">
        <v>20.644127000000001</v>
      </c>
      <c r="D128">
        <f t="shared" si="5"/>
        <v>-0.89109403184880687</v>
      </c>
      <c r="E128">
        <v>7.53448854236555E-2</v>
      </c>
    </row>
    <row r="129" spans="2:5" x14ac:dyDescent="0.3">
      <c r="B129" s="91">
        <v>43605</v>
      </c>
      <c r="C129" s="145">
        <v>189.559189</v>
      </c>
      <c r="D129">
        <f t="shared" si="5"/>
        <v>4.774109714585169</v>
      </c>
      <c r="E129">
        <v>7.5204830487839144E-2</v>
      </c>
    </row>
    <row r="130" spans="2:5" x14ac:dyDescent="0.3">
      <c r="B130" s="91">
        <v>36528</v>
      </c>
      <c r="C130" s="145">
        <v>32.829163000000001</v>
      </c>
      <c r="D130">
        <f t="shared" si="5"/>
        <v>-0.28013956833585862</v>
      </c>
      <c r="E130">
        <v>7.514875535504377E-2</v>
      </c>
    </row>
    <row r="131" spans="2:5" x14ac:dyDescent="0.3">
      <c r="B131" s="91">
        <v>36354</v>
      </c>
      <c r="C131" s="145">
        <v>45.604900000000001</v>
      </c>
      <c r="D131">
        <f t="shared" si="5"/>
        <v>0.13116390808078185</v>
      </c>
      <c r="E131">
        <v>7.4973287073277092E-2</v>
      </c>
    </row>
    <row r="132" spans="2:5" x14ac:dyDescent="0.3">
      <c r="B132" s="91">
        <v>34386</v>
      </c>
      <c r="C132" s="145">
        <v>40.316792</v>
      </c>
      <c r="D132">
        <f t="shared" si="5"/>
        <v>0.35457811428999764</v>
      </c>
      <c r="E132">
        <v>7.4712453557705255E-2</v>
      </c>
    </row>
    <row r="133" spans="2:5" x14ac:dyDescent="0.3">
      <c r="B133" s="91">
        <v>39792</v>
      </c>
      <c r="C133" s="145">
        <v>29.763356999999999</v>
      </c>
      <c r="D133">
        <f t="shared" si="5"/>
        <v>0.43122430121719196</v>
      </c>
      <c r="E133">
        <v>7.4621829758301922E-2</v>
      </c>
    </row>
    <row r="134" spans="2:5" x14ac:dyDescent="0.3">
      <c r="B134" s="91">
        <v>37412</v>
      </c>
      <c r="C134" s="145">
        <v>20.795732000000001</v>
      </c>
      <c r="D134">
        <f t="shared" si="5"/>
        <v>-0.95462632868830066</v>
      </c>
      <c r="E134">
        <v>7.4531689637600901E-2</v>
      </c>
    </row>
    <row r="135" spans="2:5" x14ac:dyDescent="0.3">
      <c r="B135" s="91">
        <v>44617</v>
      </c>
      <c r="C135" s="145">
        <v>458.32156400000002</v>
      </c>
      <c r="D135">
        <f t="shared" si="5"/>
        <v>15.544581868272989</v>
      </c>
      <c r="E135">
        <v>7.4307759071067916E-2</v>
      </c>
    </row>
    <row r="136" spans="2:5" x14ac:dyDescent="0.3">
      <c r="B136" s="91">
        <v>36581</v>
      </c>
      <c r="C136" s="145">
        <v>27.702214999999999</v>
      </c>
      <c r="D136">
        <f t="shared" si="5"/>
        <v>-0.89952296811969989</v>
      </c>
      <c r="E136">
        <v>7.4302641370995265E-2</v>
      </c>
    </row>
    <row r="137" spans="2:5" x14ac:dyDescent="0.3">
      <c r="B137" s="91">
        <v>40954</v>
      </c>
      <c r="C137" s="145">
        <v>275.70693999999997</v>
      </c>
      <c r="D137">
        <f t="shared" ref="D137:D200" si="6">(C137-C138)/C138</f>
        <v>7.0152820864931531</v>
      </c>
      <c r="E137">
        <v>7.4267612138120262E-2</v>
      </c>
    </row>
    <row r="138" spans="2:5" x14ac:dyDescent="0.3">
      <c r="B138" s="91">
        <v>39899</v>
      </c>
      <c r="C138" s="145">
        <v>34.397658999999997</v>
      </c>
      <c r="D138">
        <f t="shared" si="6"/>
        <v>1.204340577904647</v>
      </c>
      <c r="E138">
        <v>7.3905257813964967E-2</v>
      </c>
    </row>
    <row r="139" spans="2:5" x14ac:dyDescent="0.3">
      <c r="B139" s="91">
        <v>37214</v>
      </c>
      <c r="C139" s="145">
        <v>15.604512</v>
      </c>
      <c r="D139">
        <f t="shared" si="6"/>
        <v>-0.9324567581070321</v>
      </c>
      <c r="E139">
        <v>7.3779158178981424E-2</v>
      </c>
    </row>
    <row r="140" spans="2:5" x14ac:dyDescent="0.3">
      <c r="B140" s="91">
        <v>43570</v>
      </c>
      <c r="C140" s="145">
        <v>231.02995300000001</v>
      </c>
      <c r="D140">
        <f t="shared" si="6"/>
        <v>0.41262237012682479</v>
      </c>
      <c r="E140">
        <v>7.3165117326309939E-2</v>
      </c>
    </row>
    <row r="141" spans="2:5" x14ac:dyDescent="0.3">
      <c r="B141" s="91">
        <v>40826</v>
      </c>
      <c r="C141" s="145">
        <v>163.54686000000001</v>
      </c>
      <c r="D141">
        <f t="shared" si="6"/>
        <v>7.5219213505610583</v>
      </c>
      <c r="E141">
        <v>7.2887258940712421E-2</v>
      </c>
    </row>
    <row r="142" spans="2:5" x14ac:dyDescent="0.3">
      <c r="B142" s="91">
        <v>37272</v>
      </c>
      <c r="C142" s="145">
        <v>19.191313000000001</v>
      </c>
      <c r="D142">
        <f t="shared" si="6"/>
        <v>-0.8555262469808349</v>
      </c>
      <c r="E142">
        <v>7.287618033462516E-2</v>
      </c>
    </row>
    <row r="143" spans="2:5" x14ac:dyDescent="0.3">
      <c r="B143" s="91">
        <v>43728</v>
      </c>
      <c r="C143" s="145">
        <v>132.835983</v>
      </c>
      <c r="D143">
        <f t="shared" si="6"/>
        <v>1.9509796664599024</v>
      </c>
      <c r="E143">
        <v>7.2866275095786734E-2</v>
      </c>
    </row>
    <row r="144" spans="2:5" x14ac:dyDescent="0.3">
      <c r="B144" s="91">
        <v>36390</v>
      </c>
      <c r="C144" s="145">
        <v>45.014198</v>
      </c>
      <c r="D144">
        <f t="shared" si="6"/>
        <v>3.1271076450266619</v>
      </c>
      <c r="E144">
        <v>7.2730518500897803E-2</v>
      </c>
    </row>
    <row r="145" spans="2:5" x14ac:dyDescent="0.3">
      <c r="B145" s="91">
        <v>37103</v>
      </c>
      <c r="C145" s="145">
        <v>10.90696</v>
      </c>
      <c r="D145">
        <f t="shared" si="6"/>
        <v>-0.26962828450007859</v>
      </c>
      <c r="E145">
        <v>7.2024126970896996E-2</v>
      </c>
    </row>
    <row r="146" spans="2:5" x14ac:dyDescent="0.3">
      <c r="B146" s="91">
        <v>36927</v>
      </c>
      <c r="C146" s="145">
        <v>14.933437</v>
      </c>
      <c r="D146">
        <f t="shared" si="6"/>
        <v>-0.38441959779492385</v>
      </c>
      <c r="E146">
        <v>7.198237500927808E-2</v>
      </c>
    </row>
    <row r="147" spans="2:5" x14ac:dyDescent="0.3">
      <c r="B147" s="91">
        <v>37575</v>
      </c>
      <c r="C147" s="145">
        <v>24.259117</v>
      </c>
      <c r="D147">
        <f t="shared" si="6"/>
        <v>-0.85962085337182115</v>
      </c>
      <c r="E147">
        <v>7.1915748420612102E-2</v>
      </c>
    </row>
    <row r="148" spans="2:5" x14ac:dyDescent="0.3">
      <c r="B148" s="91">
        <v>43811</v>
      </c>
      <c r="C148" s="145">
        <v>172.81140099999999</v>
      </c>
      <c r="D148">
        <f t="shared" si="6"/>
        <v>2.2184183779977062</v>
      </c>
      <c r="E148">
        <v>7.1384424463382182E-2</v>
      </c>
    </row>
    <row r="149" spans="2:5" x14ac:dyDescent="0.3">
      <c r="B149" s="91">
        <v>37900</v>
      </c>
      <c r="C149" s="145">
        <v>53.694510999999999</v>
      </c>
      <c r="D149">
        <f t="shared" si="6"/>
        <v>-2.8848306152775508E-2</v>
      </c>
      <c r="E149">
        <v>7.1103529946139082E-2</v>
      </c>
    </row>
    <row r="150" spans="2:5" x14ac:dyDescent="0.3">
      <c r="B150" s="91">
        <v>35492</v>
      </c>
      <c r="C150" s="145">
        <v>55.289520000000003</v>
      </c>
      <c r="D150">
        <f t="shared" si="6"/>
        <v>1.4759390950415543</v>
      </c>
      <c r="E150">
        <v>7.1055388282548468E-2</v>
      </c>
    </row>
    <row r="151" spans="2:5" x14ac:dyDescent="0.3">
      <c r="B151" s="91">
        <v>37560</v>
      </c>
      <c r="C151" s="145">
        <v>22.330727</v>
      </c>
      <c r="D151">
        <f t="shared" si="6"/>
        <v>-0.86776667590907841</v>
      </c>
      <c r="E151">
        <v>7.1032259227987921E-2</v>
      </c>
    </row>
    <row r="152" spans="2:5" x14ac:dyDescent="0.3">
      <c r="B152" s="91">
        <v>43803</v>
      </c>
      <c r="C152" s="145">
        <v>168.873672</v>
      </c>
      <c r="D152">
        <f t="shared" si="6"/>
        <v>-0.71224732929385215</v>
      </c>
      <c r="E152">
        <v>7.0796491039358742E-2</v>
      </c>
    </row>
    <row r="153" spans="2:5" x14ac:dyDescent="0.3">
      <c r="B153" s="91">
        <v>42619</v>
      </c>
      <c r="C153" s="145">
        <v>586.87091099999998</v>
      </c>
      <c r="D153">
        <f t="shared" si="6"/>
        <v>51.762211339807642</v>
      </c>
      <c r="E153">
        <v>7.0655664263921239E-2</v>
      </c>
    </row>
    <row r="154" spans="2:5" x14ac:dyDescent="0.3">
      <c r="B154" s="91">
        <v>37082</v>
      </c>
      <c r="C154" s="145">
        <v>11.12294</v>
      </c>
      <c r="D154">
        <f t="shared" si="6"/>
        <v>-0.92824940941714196</v>
      </c>
      <c r="E154">
        <v>7.0527065385851406E-2</v>
      </c>
    </row>
    <row r="155" spans="2:5" x14ac:dyDescent="0.3">
      <c r="B155" s="91">
        <v>40802</v>
      </c>
      <c r="C155" s="145">
        <v>155.022278</v>
      </c>
      <c r="D155">
        <f t="shared" si="6"/>
        <v>4.6774148490013694</v>
      </c>
      <c r="E155">
        <v>7.0436319438279188E-2</v>
      </c>
    </row>
    <row r="156" spans="2:5" x14ac:dyDescent="0.3">
      <c r="B156" s="91">
        <v>39870</v>
      </c>
      <c r="C156" s="145">
        <v>27.305081999999999</v>
      </c>
      <c r="D156">
        <f t="shared" si="6"/>
        <v>-0.13648138711064225</v>
      </c>
      <c r="E156">
        <v>7.0306856701061168E-2</v>
      </c>
    </row>
    <row r="157" spans="2:5" x14ac:dyDescent="0.3">
      <c r="B157" s="91">
        <v>39800</v>
      </c>
      <c r="C157" s="145">
        <v>31.620722000000001</v>
      </c>
      <c r="D157">
        <f t="shared" si="6"/>
        <v>0.95334503007353744</v>
      </c>
      <c r="E157">
        <v>7.0261829414787619E-2</v>
      </c>
    </row>
    <row r="158" spans="2:5" x14ac:dyDescent="0.3">
      <c r="B158" s="91">
        <v>36094</v>
      </c>
      <c r="C158" s="145">
        <v>16.187985999999999</v>
      </c>
      <c r="D158">
        <f t="shared" si="6"/>
        <v>-0.6922471753131223</v>
      </c>
      <c r="E158">
        <v>6.9950839589589975E-2</v>
      </c>
    </row>
    <row r="159" spans="2:5" x14ac:dyDescent="0.3">
      <c r="B159" s="91">
        <v>35445</v>
      </c>
      <c r="C159" s="145">
        <v>52.600608999999999</v>
      </c>
      <c r="D159">
        <f t="shared" si="6"/>
        <v>-0.32339585284791678</v>
      </c>
      <c r="E159">
        <v>6.9841212181957726E-2</v>
      </c>
    </row>
    <row r="160" spans="2:5" x14ac:dyDescent="0.3">
      <c r="B160" s="91">
        <v>39652</v>
      </c>
      <c r="C160" s="145">
        <v>77.742073000000005</v>
      </c>
      <c r="D160">
        <f t="shared" si="6"/>
        <v>5.0824603623732179</v>
      </c>
      <c r="E160">
        <v>6.9764436006303651E-2</v>
      </c>
    </row>
    <row r="161" spans="2:5" x14ac:dyDescent="0.3">
      <c r="B161" s="91">
        <v>36850</v>
      </c>
      <c r="C161" s="145">
        <v>12.781352999999999</v>
      </c>
      <c r="D161">
        <f t="shared" si="6"/>
        <v>-0.73227549780803336</v>
      </c>
      <c r="E161">
        <v>6.9722541003363794E-2</v>
      </c>
    </row>
    <row r="162" spans="2:5" x14ac:dyDescent="0.3">
      <c r="B162" s="91">
        <v>35415</v>
      </c>
      <c r="C162" s="145">
        <v>47.740692000000003</v>
      </c>
      <c r="D162">
        <f t="shared" si="6"/>
        <v>0.43788308607765053</v>
      </c>
      <c r="E162">
        <v>6.9623121269172195E-2</v>
      </c>
    </row>
    <row r="163" spans="2:5" x14ac:dyDescent="0.3">
      <c r="B163" s="91">
        <v>33661</v>
      </c>
      <c r="C163" s="145">
        <v>33.202067999999997</v>
      </c>
      <c r="D163">
        <f t="shared" si="6"/>
        <v>1</v>
      </c>
      <c r="E163">
        <v>6.9444394787092412E-2</v>
      </c>
    </row>
    <row r="164" spans="2:5" x14ac:dyDescent="0.3">
      <c r="B164" s="91">
        <v>34124</v>
      </c>
      <c r="C164" s="145">
        <v>16.601033999999999</v>
      </c>
      <c r="D164">
        <f t="shared" si="6"/>
        <v>-0.96695878009478553</v>
      </c>
      <c r="E164">
        <v>6.9444360340103206E-2</v>
      </c>
    </row>
    <row r="165" spans="2:5" x14ac:dyDescent="0.3">
      <c r="B165" s="91">
        <v>44607</v>
      </c>
      <c r="C165" s="145">
        <v>502.43405200000001</v>
      </c>
      <c r="D165">
        <f t="shared" si="6"/>
        <v>17.892111134185701</v>
      </c>
      <c r="E165">
        <v>6.904228701040431E-2</v>
      </c>
    </row>
    <row r="166" spans="2:5" x14ac:dyDescent="0.3">
      <c r="B166" s="91">
        <v>39884</v>
      </c>
      <c r="C166" s="145">
        <v>26.594912999999998</v>
      </c>
      <c r="D166">
        <f t="shared" si="6"/>
        <v>-0.70639085694935977</v>
      </c>
      <c r="E166">
        <v>6.8788875589433265E-2</v>
      </c>
    </row>
    <row r="167" spans="2:5" x14ac:dyDescent="0.3">
      <c r="B167" s="91">
        <v>40050</v>
      </c>
      <c r="C167" s="145">
        <v>90.579307999999997</v>
      </c>
      <c r="D167">
        <f t="shared" si="6"/>
        <v>0.771234463253194</v>
      </c>
      <c r="E167">
        <v>6.8649832263285082E-2</v>
      </c>
    </row>
    <row r="168" spans="2:5" x14ac:dyDescent="0.3">
      <c r="B168" s="91">
        <v>35431</v>
      </c>
      <c r="C168" s="145">
        <v>51.139083999999997</v>
      </c>
      <c r="D168">
        <f t="shared" si="6"/>
        <v>-0.40308290905529759</v>
      </c>
      <c r="E168">
        <v>6.8326556385286369E-2</v>
      </c>
    </row>
    <row r="169" spans="2:5" x14ac:dyDescent="0.3">
      <c r="B169" s="91">
        <v>38021</v>
      </c>
      <c r="C169" s="145">
        <v>85.672004999999999</v>
      </c>
      <c r="D169">
        <f t="shared" si="6"/>
        <v>2.5456269334533639</v>
      </c>
      <c r="E169">
        <v>6.828867090479844E-2</v>
      </c>
    </row>
    <row r="170" spans="2:5" x14ac:dyDescent="0.3">
      <c r="B170" s="91">
        <v>36287</v>
      </c>
      <c r="C170" s="145">
        <v>24.162724000000001</v>
      </c>
      <c r="D170">
        <f t="shared" si="6"/>
        <v>1.4320684413195264</v>
      </c>
      <c r="E170">
        <v>6.8203987868586724E-2</v>
      </c>
    </row>
    <row r="171" spans="2:5" x14ac:dyDescent="0.3">
      <c r="B171" s="91">
        <v>37077</v>
      </c>
      <c r="C171" s="145">
        <v>9.9350509999999996</v>
      </c>
      <c r="D171">
        <f t="shared" si="6"/>
        <v>-0.51249062769883025</v>
      </c>
      <c r="E171">
        <v>6.7993250446302778E-2</v>
      </c>
    </row>
    <row r="172" spans="2:5" x14ac:dyDescent="0.3">
      <c r="B172" s="91">
        <v>37473</v>
      </c>
      <c r="C172" s="145">
        <v>20.379200000000001</v>
      </c>
      <c r="D172">
        <f t="shared" si="6"/>
        <v>-0.89129106365889421</v>
      </c>
      <c r="E172">
        <v>6.7906478951591256E-2</v>
      </c>
    </row>
    <row r="173" spans="2:5" x14ac:dyDescent="0.3">
      <c r="B173" s="91">
        <v>43859</v>
      </c>
      <c r="C173" s="145">
        <v>187.46572900000001</v>
      </c>
      <c r="D173">
        <f t="shared" si="6"/>
        <v>3.0451767876611422</v>
      </c>
      <c r="E173">
        <v>6.7859180826998447E-2</v>
      </c>
    </row>
    <row r="174" spans="2:5" x14ac:dyDescent="0.3">
      <c r="B174" s="91">
        <v>35410</v>
      </c>
      <c r="C174" s="145">
        <v>46.343024999999997</v>
      </c>
      <c r="D174">
        <f t="shared" si="6"/>
        <v>-0.71943099306590574</v>
      </c>
      <c r="E174">
        <v>6.7843695860269698E-2</v>
      </c>
    </row>
    <row r="175" spans="2:5" x14ac:dyDescent="0.3">
      <c r="B175" s="91">
        <v>40869</v>
      </c>
      <c r="C175" s="145">
        <v>165.17514</v>
      </c>
      <c r="D175">
        <f t="shared" si="6"/>
        <v>12.527249266187784</v>
      </c>
      <c r="E175">
        <v>6.7471509666788929E-2</v>
      </c>
    </row>
    <row r="176" spans="2:5" x14ac:dyDescent="0.3">
      <c r="B176" s="91">
        <v>37027</v>
      </c>
      <c r="C176" s="145">
        <v>12.210549</v>
      </c>
      <c r="D176">
        <f t="shared" si="6"/>
        <v>-0.97732579554106136</v>
      </c>
      <c r="E176">
        <v>6.7430793862680069E-2</v>
      </c>
    </row>
    <row r="177" spans="2:5" x14ac:dyDescent="0.3">
      <c r="B177" s="91">
        <v>42682</v>
      </c>
      <c r="C177" s="145">
        <v>538.52160600000002</v>
      </c>
      <c r="D177">
        <f t="shared" si="6"/>
        <v>0.64335949785245339</v>
      </c>
      <c r="E177">
        <v>6.685102090000325E-2</v>
      </c>
    </row>
    <row r="178" spans="2:5" x14ac:dyDescent="0.3">
      <c r="B178" s="91">
        <v>42241</v>
      </c>
      <c r="C178" s="145">
        <v>327.69555700000001</v>
      </c>
      <c r="D178">
        <f t="shared" si="6"/>
        <v>1.1804030673104609</v>
      </c>
      <c r="E178">
        <v>6.6828863097556368E-2</v>
      </c>
    </row>
    <row r="179" spans="2:5" x14ac:dyDescent="0.3">
      <c r="B179" s="91">
        <v>40308</v>
      </c>
      <c r="C179" s="145">
        <v>150.29127500000001</v>
      </c>
      <c r="D179">
        <f t="shared" si="6"/>
        <v>0.95788712877109428</v>
      </c>
      <c r="E179">
        <v>6.6666661461958737E-2</v>
      </c>
    </row>
    <row r="180" spans="2:5" x14ac:dyDescent="0.3">
      <c r="B180" s="91">
        <v>40025</v>
      </c>
      <c r="C180" s="145">
        <v>76.761971000000003</v>
      </c>
      <c r="D180">
        <f t="shared" si="6"/>
        <v>-3.4727223445164497E-2</v>
      </c>
      <c r="E180">
        <v>6.6000572287071499E-2</v>
      </c>
    </row>
    <row r="181" spans="2:5" x14ac:dyDescent="0.3">
      <c r="B181" s="91">
        <v>40036</v>
      </c>
      <c r="C181" s="145">
        <v>79.523605000000003</v>
      </c>
      <c r="D181">
        <f t="shared" si="6"/>
        <v>-0.83353202070420285</v>
      </c>
      <c r="E181">
        <v>6.5989835808010169E-2</v>
      </c>
    </row>
    <row r="182" spans="2:5" x14ac:dyDescent="0.3">
      <c r="B182" s="91">
        <v>44774</v>
      </c>
      <c r="C182" s="145">
        <v>477.71112099999999</v>
      </c>
      <c r="D182">
        <f t="shared" si="6"/>
        <v>2.6362250544840666</v>
      </c>
      <c r="E182">
        <v>6.5836285815554785E-2</v>
      </c>
    </row>
    <row r="183" spans="2:5" x14ac:dyDescent="0.3">
      <c r="B183" s="91">
        <v>40235</v>
      </c>
      <c r="C183" s="145">
        <v>131.37556499999999</v>
      </c>
      <c r="D183">
        <f t="shared" si="6"/>
        <v>1.8821747249183098</v>
      </c>
      <c r="E183">
        <v>6.5627892873251534E-2</v>
      </c>
    </row>
    <row r="184" spans="2:5" x14ac:dyDescent="0.3">
      <c r="B184" s="91">
        <v>37887</v>
      </c>
      <c r="C184" s="145">
        <v>45.582096</v>
      </c>
      <c r="D184">
        <f t="shared" si="6"/>
        <v>-0.2073433014285424</v>
      </c>
      <c r="E184">
        <v>6.4498173259872449E-2</v>
      </c>
    </row>
    <row r="185" spans="2:5" x14ac:dyDescent="0.3">
      <c r="B185" s="91">
        <v>40011</v>
      </c>
      <c r="C185" s="145">
        <v>57.505470000000003</v>
      </c>
      <c r="D185">
        <f t="shared" si="6"/>
        <v>-0.79368850414653658</v>
      </c>
      <c r="E185">
        <v>6.4374738582039098E-2</v>
      </c>
    </row>
    <row r="186" spans="2:5" x14ac:dyDescent="0.3">
      <c r="B186" s="91">
        <v>44228</v>
      </c>
      <c r="C186" s="145">
        <v>278.73129299999999</v>
      </c>
      <c r="D186">
        <f t="shared" si="6"/>
        <v>5.8472158457296723</v>
      </c>
      <c r="E186">
        <v>6.4331985054638177E-2</v>
      </c>
    </row>
    <row r="187" spans="2:5" x14ac:dyDescent="0.3">
      <c r="B187" s="91">
        <v>39911</v>
      </c>
      <c r="C187" s="145">
        <v>40.707245</v>
      </c>
      <c r="D187">
        <f t="shared" si="6"/>
        <v>-0.87396877007210649</v>
      </c>
      <c r="E187">
        <v>6.4270358129905211E-2</v>
      </c>
    </row>
    <row r="188" spans="2:5" x14ac:dyDescent="0.3">
      <c r="B188" s="91">
        <v>44250</v>
      </c>
      <c r="C188" s="145">
        <v>322.99331699999999</v>
      </c>
      <c r="D188">
        <f t="shared" si="6"/>
        <v>14.588911652817426</v>
      </c>
      <c r="E188">
        <v>6.4039336668106003E-2</v>
      </c>
    </row>
    <row r="189" spans="2:5" x14ac:dyDescent="0.3">
      <c r="B189" s="91">
        <v>36012</v>
      </c>
      <c r="C189" s="145">
        <v>20.719427</v>
      </c>
      <c r="D189">
        <f t="shared" si="6"/>
        <v>-0.51948903852756234</v>
      </c>
      <c r="E189">
        <v>6.3911200804363716E-2</v>
      </c>
    </row>
    <row r="190" spans="2:5" x14ac:dyDescent="0.3">
      <c r="B190" s="91">
        <v>33693</v>
      </c>
      <c r="C190" s="145">
        <v>43.119571999999998</v>
      </c>
      <c r="D190">
        <f t="shared" si="6"/>
        <v>-0.57801013243743238</v>
      </c>
      <c r="E190">
        <v>6.382988382082741E-2</v>
      </c>
    </row>
    <row r="191" spans="2:5" x14ac:dyDescent="0.3">
      <c r="B191" s="91">
        <v>44001</v>
      </c>
      <c r="C191" s="145">
        <v>102.181534</v>
      </c>
      <c r="D191">
        <f t="shared" si="6"/>
        <v>-0.21607561575979209</v>
      </c>
      <c r="E191">
        <v>6.382985324532367E-2</v>
      </c>
    </row>
    <row r="192" spans="2:5" x14ac:dyDescent="0.3">
      <c r="B192" s="91">
        <v>38870</v>
      </c>
      <c r="C192" s="145">
        <v>130.346161</v>
      </c>
      <c r="D192">
        <f t="shared" si="6"/>
        <v>3.511791473844061</v>
      </c>
      <c r="E192">
        <v>6.3770969330616351E-2</v>
      </c>
    </row>
    <row r="193" spans="2:5" x14ac:dyDescent="0.3">
      <c r="B193" s="91">
        <v>34310</v>
      </c>
      <c r="C193" s="145">
        <v>28.890111999999998</v>
      </c>
      <c r="D193">
        <f t="shared" si="6"/>
        <v>-0.91373671087308184</v>
      </c>
      <c r="E193">
        <v>6.3492071088113777E-2</v>
      </c>
    </row>
    <row r="194" spans="2:5" x14ac:dyDescent="0.3">
      <c r="B194" s="91">
        <v>44235</v>
      </c>
      <c r="C194" s="145">
        <v>334.90621900000002</v>
      </c>
      <c r="D194">
        <f t="shared" si="6"/>
        <v>-0.24607266587705737</v>
      </c>
      <c r="E194">
        <v>6.3469538187291161E-2</v>
      </c>
    </row>
    <row r="195" spans="2:5" x14ac:dyDescent="0.3">
      <c r="B195" s="91">
        <v>44953</v>
      </c>
      <c r="C195" s="145">
        <v>444.21551499999998</v>
      </c>
      <c r="D195">
        <f t="shared" si="6"/>
        <v>0.40513939652117287</v>
      </c>
      <c r="E195">
        <v>6.3357645966005821E-2</v>
      </c>
    </row>
    <row r="196" spans="2:5" x14ac:dyDescent="0.3">
      <c r="B196" s="91">
        <v>42415</v>
      </c>
      <c r="C196" s="145">
        <v>316.13626099999999</v>
      </c>
      <c r="D196">
        <f t="shared" si="6"/>
        <v>0.95486847621790016</v>
      </c>
      <c r="E196">
        <v>6.3348414174040218E-2</v>
      </c>
    </row>
    <row r="197" spans="2:5" x14ac:dyDescent="0.3">
      <c r="B197" s="91">
        <v>40765</v>
      </c>
      <c r="C197" s="145">
        <v>161.71740700000001</v>
      </c>
      <c r="D197">
        <f t="shared" si="6"/>
        <v>-0.40988927079900356</v>
      </c>
      <c r="E197">
        <v>6.315707227407974E-2</v>
      </c>
    </row>
    <row r="198" spans="2:5" x14ac:dyDescent="0.3">
      <c r="B198" s="91">
        <v>44216</v>
      </c>
      <c r="C198" s="145">
        <v>274.04586799999998</v>
      </c>
      <c r="D198">
        <f t="shared" si="6"/>
        <v>1.4531524338951163</v>
      </c>
      <c r="E198">
        <v>6.2826142116599315E-2</v>
      </c>
    </row>
    <row r="199" spans="2:5" x14ac:dyDescent="0.3">
      <c r="B199" s="91">
        <v>40072</v>
      </c>
      <c r="C199" s="145">
        <v>111.711716</v>
      </c>
      <c r="D199">
        <f t="shared" si="6"/>
        <v>2.3678588380230394</v>
      </c>
      <c r="E199">
        <v>6.2736255050500123E-2</v>
      </c>
    </row>
    <row r="200" spans="2:5" x14ac:dyDescent="0.3">
      <c r="B200" s="91">
        <v>36346</v>
      </c>
      <c r="C200" s="145">
        <v>33.169952000000002</v>
      </c>
      <c r="D200">
        <f t="shared" si="6"/>
        <v>-0.51496321633343034</v>
      </c>
      <c r="E200">
        <v>6.2590958654484399E-2</v>
      </c>
    </row>
    <row r="201" spans="2:5" x14ac:dyDescent="0.3">
      <c r="B201" s="91">
        <v>35326</v>
      </c>
      <c r="C201" s="145">
        <v>68.386466999999996</v>
      </c>
      <c r="D201">
        <f t="shared" ref="D201:D264" si="7">(C201-C202)/C202</f>
        <v>-0.20325655039611409</v>
      </c>
      <c r="E201">
        <v>6.2382670091529951E-2</v>
      </c>
    </row>
    <row r="202" spans="2:5" x14ac:dyDescent="0.3">
      <c r="B202" s="91">
        <v>43962</v>
      </c>
      <c r="C202" s="145">
        <v>85.832481000000001</v>
      </c>
      <c r="D202">
        <f t="shared" si="7"/>
        <v>-0.66922782954357984</v>
      </c>
      <c r="E202">
        <v>6.2307108897749916E-2</v>
      </c>
    </row>
    <row r="203" spans="2:5" x14ac:dyDescent="0.3">
      <c r="B203" s="91">
        <v>44211</v>
      </c>
      <c r="C203" s="145">
        <v>259.491241</v>
      </c>
      <c r="D203">
        <f t="shared" si="7"/>
        <v>7.7853232615484442</v>
      </c>
      <c r="E203">
        <v>6.2015494326374397E-2</v>
      </c>
    </row>
    <row r="204" spans="2:5" x14ac:dyDescent="0.3">
      <c r="B204" s="91">
        <v>33844</v>
      </c>
      <c r="C204" s="145">
        <v>29.536902999999999</v>
      </c>
      <c r="D204">
        <f t="shared" si="7"/>
        <v>0.35074049056044815</v>
      </c>
      <c r="E204">
        <v>6.2015440605359066E-2</v>
      </c>
    </row>
    <row r="205" spans="2:5" x14ac:dyDescent="0.3">
      <c r="B205" s="91">
        <v>36116</v>
      </c>
      <c r="C205" s="145">
        <v>21.867193</v>
      </c>
      <c r="D205">
        <f t="shared" si="7"/>
        <v>-0.93482556933052552</v>
      </c>
      <c r="E205">
        <v>6.188918358841862E-2</v>
      </c>
    </row>
    <row r="206" spans="2:5" x14ac:dyDescent="0.3">
      <c r="B206" s="91">
        <v>42432</v>
      </c>
      <c r="C206" s="145">
        <v>335.51797499999998</v>
      </c>
      <c r="D206">
        <f t="shared" si="7"/>
        <v>1.7497031688496023</v>
      </c>
      <c r="E206">
        <v>6.1810144807764159E-2</v>
      </c>
    </row>
    <row r="207" spans="2:5" x14ac:dyDescent="0.3">
      <c r="B207" s="91">
        <v>43741</v>
      </c>
      <c r="C207" s="145">
        <v>122.019707</v>
      </c>
      <c r="D207">
        <f t="shared" si="7"/>
        <v>3.1011579833238221</v>
      </c>
      <c r="E207">
        <v>6.1578504558373479E-2</v>
      </c>
    </row>
    <row r="208" spans="2:5" x14ac:dyDescent="0.3">
      <c r="B208" s="91">
        <v>33651</v>
      </c>
      <c r="C208" s="145">
        <v>29.752500999999999</v>
      </c>
      <c r="D208">
        <f t="shared" si="7"/>
        <v>1.0000000672212417</v>
      </c>
      <c r="E208">
        <v>6.1538474163326411E-2</v>
      </c>
    </row>
    <row r="209" spans="2:5" x14ac:dyDescent="0.3">
      <c r="B209" s="91">
        <v>34086</v>
      </c>
      <c r="C209" s="145">
        <v>14.876250000000001</v>
      </c>
      <c r="D209">
        <f t="shared" si="7"/>
        <v>-0.96816712320128007</v>
      </c>
      <c r="E209">
        <v>6.1538438484360414E-2</v>
      </c>
    </row>
    <row r="210" spans="2:5" x14ac:dyDescent="0.3">
      <c r="B210" s="91">
        <v>41863</v>
      </c>
      <c r="C210" s="145">
        <v>467.32345600000002</v>
      </c>
      <c r="D210">
        <f t="shared" si="7"/>
        <v>1.9669617425391324</v>
      </c>
      <c r="E210">
        <v>6.147128694725848E-2</v>
      </c>
    </row>
    <row r="211" spans="2:5" x14ac:dyDescent="0.3">
      <c r="B211" s="91">
        <v>44152</v>
      </c>
      <c r="C211" s="145">
        <v>157.509094</v>
      </c>
      <c r="D211">
        <f t="shared" si="7"/>
        <v>5.5835044838088585E-2</v>
      </c>
      <c r="E211">
        <v>6.1471251556069119E-2</v>
      </c>
    </row>
    <row r="212" spans="2:5" x14ac:dyDescent="0.3">
      <c r="B212" s="91">
        <v>40813</v>
      </c>
      <c r="C212" s="145">
        <v>149.179642</v>
      </c>
      <c r="D212">
        <f t="shared" si="7"/>
        <v>3.0092635573321477E-2</v>
      </c>
      <c r="E212">
        <v>6.1328892825416634E-2</v>
      </c>
    </row>
    <row r="213" spans="2:5" x14ac:dyDescent="0.3">
      <c r="B213" s="91">
        <v>40801</v>
      </c>
      <c r="C213" s="145">
        <v>144.82157900000001</v>
      </c>
      <c r="D213">
        <f t="shared" si="7"/>
        <v>3.6907090252312829</v>
      </c>
      <c r="E213">
        <v>6.1052789540891349E-2</v>
      </c>
    </row>
    <row r="214" spans="2:5" x14ac:dyDescent="0.3">
      <c r="B214" s="91">
        <v>39752</v>
      </c>
      <c r="C214" s="145">
        <v>30.874134000000002</v>
      </c>
      <c r="D214">
        <f t="shared" si="7"/>
        <v>9.7336573034249099E-2</v>
      </c>
      <c r="E214">
        <v>6.1013729370092813E-2</v>
      </c>
    </row>
    <row r="215" spans="2:5" x14ac:dyDescent="0.3">
      <c r="B215" s="91">
        <v>33508</v>
      </c>
      <c r="C215" s="145">
        <v>28.135518999999999</v>
      </c>
      <c r="D215">
        <f t="shared" si="7"/>
        <v>0.45138139969496521</v>
      </c>
      <c r="E215">
        <v>6.0975455699124229E-2</v>
      </c>
    </row>
    <row r="216" spans="2:5" x14ac:dyDescent="0.3">
      <c r="B216" s="91">
        <v>36136</v>
      </c>
      <c r="C216" s="145">
        <v>19.385338000000001</v>
      </c>
      <c r="D216">
        <f t="shared" si="7"/>
        <v>-0.48620375788551495</v>
      </c>
      <c r="E216">
        <v>6.0766960812553616E-2</v>
      </c>
    </row>
    <row r="217" spans="2:5" x14ac:dyDescent="0.3">
      <c r="B217" s="91">
        <v>33757</v>
      </c>
      <c r="C217" s="145">
        <v>37.729621999999999</v>
      </c>
      <c r="D217">
        <f t="shared" si="7"/>
        <v>0.4789288355676502</v>
      </c>
      <c r="E217">
        <v>6.0606078494687833E-2</v>
      </c>
    </row>
    <row r="218" spans="2:5" x14ac:dyDescent="0.3">
      <c r="B218" s="91">
        <v>39869</v>
      </c>
      <c r="C218" s="145">
        <v>25.511451999999998</v>
      </c>
      <c r="D218">
        <f t="shared" si="7"/>
        <v>-0.86552305391939244</v>
      </c>
      <c r="E218">
        <v>6.0560282353218899E-2</v>
      </c>
    </row>
    <row r="219" spans="2:5" x14ac:dyDescent="0.3">
      <c r="B219" s="91">
        <v>43406</v>
      </c>
      <c r="C219" s="145">
        <v>189.70874000000001</v>
      </c>
      <c r="D219">
        <f t="shared" si="7"/>
        <v>1.8876398345947212</v>
      </c>
      <c r="E219">
        <v>6.0462582653226897E-2</v>
      </c>
    </row>
    <row r="220" spans="2:5" x14ac:dyDescent="0.3">
      <c r="B220" s="91">
        <v>35620</v>
      </c>
      <c r="C220" s="145">
        <v>65.696815000000001</v>
      </c>
      <c r="D220">
        <f t="shared" si="7"/>
        <v>-0.84039337617794185</v>
      </c>
      <c r="E220">
        <v>6.0386054437113305E-2</v>
      </c>
    </row>
    <row r="221" spans="2:5" x14ac:dyDescent="0.3">
      <c r="B221" s="91">
        <v>44936</v>
      </c>
      <c r="C221" s="145">
        <v>411.617096</v>
      </c>
      <c r="D221">
        <f t="shared" si="7"/>
        <v>2.1696791292898849</v>
      </c>
      <c r="E221">
        <v>6.0213029574825681E-2</v>
      </c>
    </row>
    <row r="222" spans="2:5" x14ac:dyDescent="0.3">
      <c r="B222" s="91">
        <v>40148</v>
      </c>
      <c r="C222" s="145">
        <v>129.86080899999999</v>
      </c>
      <c r="D222">
        <f t="shared" si="7"/>
        <v>0.53209088057312703</v>
      </c>
      <c r="E222">
        <v>6.0091732873959781E-2</v>
      </c>
    </row>
    <row r="223" spans="2:5" x14ac:dyDescent="0.3">
      <c r="B223" s="91">
        <v>40049</v>
      </c>
      <c r="C223" s="145">
        <v>84.760513000000003</v>
      </c>
      <c r="D223">
        <f t="shared" si="7"/>
        <v>9.1392438485967648E-2</v>
      </c>
      <c r="E223">
        <v>6.0066989174712974E-2</v>
      </c>
    </row>
    <row r="224" spans="2:5" x14ac:dyDescent="0.3">
      <c r="B224" s="91">
        <v>39689</v>
      </c>
      <c r="C224" s="145">
        <v>77.662727000000004</v>
      </c>
      <c r="D224">
        <f t="shared" si="7"/>
        <v>4.936527025843243</v>
      </c>
      <c r="E224">
        <v>6.0055306846230463E-2</v>
      </c>
    </row>
    <row r="225" spans="2:5" x14ac:dyDescent="0.3">
      <c r="B225" s="91">
        <v>37195</v>
      </c>
      <c r="C225" s="145">
        <v>13.082182</v>
      </c>
      <c r="D225">
        <f t="shared" si="7"/>
        <v>-0.71378001204111297</v>
      </c>
      <c r="E225">
        <v>6.0000011343673533E-2</v>
      </c>
    </row>
    <row r="226" spans="2:5" x14ac:dyDescent="0.3">
      <c r="B226" s="91">
        <v>33724</v>
      </c>
      <c r="C226" s="145">
        <v>45.706738000000001</v>
      </c>
      <c r="D226">
        <f t="shared" si="7"/>
        <v>-0.80141566456137625</v>
      </c>
      <c r="E226">
        <v>5.9999807048177645E-2</v>
      </c>
    </row>
    <row r="227" spans="2:5" x14ac:dyDescent="0.3">
      <c r="B227" s="91">
        <v>41075</v>
      </c>
      <c r="C227" s="145">
        <v>230.162857</v>
      </c>
      <c r="D227">
        <f t="shared" si="7"/>
        <v>0.81590085809323576</v>
      </c>
      <c r="E227">
        <v>5.9991236114510606E-2</v>
      </c>
    </row>
    <row r="228" spans="2:5" x14ac:dyDescent="0.3">
      <c r="B228" s="91">
        <v>38887</v>
      </c>
      <c r="C228" s="145">
        <v>126.748581</v>
      </c>
      <c r="D228">
        <f t="shared" si="7"/>
        <v>-0.75003711867087219</v>
      </c>
      <c r="E228">
        <v>5.9964143290425514E-2</v>
      </c>
    </row>
    <row r="229" spans="2:5" x14ac:dyDescent="0.3">
      <c r="B229" s="91">
        <v>44495</v>
      </c>
      <c r="C229" s="145">
        <v>507.06961100000001</v>
      </c>
      <c r="D229">
        <f t="shared" si="7"/>
        <v>9.7785924240511157</v>
      </c>
      <c r="E229">
        <v>5.9908318685753033E-2</v>
      </c>
    </row>
    <row r="230" spans="2:5" x14ac:dyDescent="0.3">
      <c r="B230" s="91">
        <v>39937</v>
      </c>
      <c r="C230" s="145">
        <v>47.044139999999999</v>
      </c>
      <c r="D230">
        <f t="shared" si="7"/>
        <v>-0.88338922040261869</v>
      </c>
      <c r="E230">
        <v>5.9680126851289608E-2</v>
      </c>
    </row>
    <row r="231" spans="2:5" x14ac:dyDescent="0.3">
      <c r="B231" s="91">
        <v>42312</v>
      </c>
      <c r="C231" s="145">
        <v>403.428741</v>
      </c>
      <c r="D231">
        <f t="shared" si="7"/>
        <v>6.6780104011548858</v>
      </c>
      <c r="E231">
        <v>5.9678083959878059E-2</v>
      </c>
    </row>
    <row r="232" spans="2:5" x14ac:dyDescent="0.3">
      <c r="B232" s="91">
        <v>40009</v>
      </c>
      <c r="C232" s="145">
        <v>52.543396000000001</v>
      </c>
      <c r="D232">
        <f t="shared" si="7"/>
        <v>-0.31814804159313614</v>
      </c>
      <c r="E232">
        <v>5.9676993654711817E-2</v>
      </c>
    </row>
    <row r="233" spans="2:5" x14ac:dyDescent="0.3">
      <c r="B233" s="91">
        <v>43910</v>
      </c>
      <c r="C233" s="145">
        <v>77.059830000000005</v>
      </c>
      <c r="D233">
        <f t="shared" si="7"/>
        <v>2.9485975094881072</v>
      </c>
      <c r="E233">
        <v>5.9629918278096834E-2</v>
      </c>
    </row>
    <row r="234" spans="2:5" x14ac:dyDescent="0.3">
      <c r="B234" s="91">
        <v>36685</v>
      </c>
      <c r="C234" s="145">
        <v>19.515747000000001</v>
      </c>
      <c r="D234">
        <f t="shared" si="7"/>
        <v>0.30281154863016102</v>
      </c>
      <c r="E234">
        <v>5.9621877967940794E-2</v>
      </c>
    </row>
    <row r="235" spans="2:5" x14ac:dyDescent="0.3">
      <c r="B235" s="91">
        <v>36867</v>
      </c>
      <c r="C235" s="145">
        <v>14.979716</v>
      </c>
      <c r="D235">
        <f t="shared" si="7"/>
        <v>-5.3144624471176287E-2</v>
      </c>
      <c r="E235">
        <v>5.9465652823214747E-2</v>
      </c>
    </row>
    <row r="236" spans="2:5" x14ac:dyDescent="0.3">
      <c r="B236" s="91">
        <v>36928</v>
      </c>
      <c r="C236" s="145">
        <v>15.820489999999999</v>
      </c>
      <c r="D236">
        <f t="shared" si="7"/>
        <v>-0.91483875813110582</v>
      </c>
      <c r="E236">
        <v>5.9400458179855037E-2</v>
      </c>
    </row>
    <row r="237" spans="2:5" x14ac:dyDescent="0.3">
      <c r="B237" s="91">
        <v>44193</v>
      </c>
      <c r="C237" s="145">
        <v>185.77101099999999</v>
      </c>
      <c r="D237">
        <f t="shared" si="7"/>
        <v>5.9852416197334328E-2</v>
      </c>
      <c r="E237">
        <v>5.9107723844679674E-2</v>
      </c>
    </row>
    <row r="238" spans="2:5" x14ac:dyDescent="0.3">
      <c r="B238" s="91">
        <v>40878</v>
      </c>
      <c r="C238" s="145">
        <v>175.28007500000001</v>
      </c>
      <c r="D238">
        <f t="shared" si="7"/>
        <v>1.4861657798404979</v>
      </c>
      <c r="E238">
        <v>5.9027809141205499E-2</v>
      </c>
    </row>
    <row r="239" spans="2:5" x14ac:dyDescent="0.3">
      <c r="B239" s="91">
        <v>38131</v>
      </c>
      <c r="C239" s="145">
        <v>70.502167</v>
      </c>
      <c r="D239">
        <f t="shared" si="7"/>
        <v>-0.78798160220439917</v>
      </c>
      <c r="E239">
        <v>5.8935393198263047E-2</v>
      </c>
    </row>
    <row r="240" spans="2:5" x14ac:dyDescent="0.3">
      <c r="B240" s="91">
        <v>42283</v>
      </c>
      <c r="C240" s="145">
        <v>332.52853399999998</v>
      </c>
      <c r="D240">
        <f t="shared" si="7"/>
        <v>9.7108020136899036</v>
      </c>
      <c r="E240">
        <v>5.8861009781412135E-2</v>
      </c>
    </row>
    <row r="241" spans="2:5" x14ac:dyDescent="0.3">
      <c r="B241" s="91">
        <v>33660</v>
      </c>
      <c r="C241" s="145">
        <v>31.046091000000001</v>
      </c>
      <c r="D241">
        <f t="shared" si="7"/>
        <v>-0.22312855568220896</v>
      </c>
      <c r="E241">
        <v>5.8823788207760713E-2</v>
      </c>
    </row>
    <row r="242" spans="2:5" x14ac:dyDescent="0.3">
      <c r="B242" s="91">
        <v>36388</v>
      </c>
      <c r="C242" s="145">
        <v>39.962971000000003</v>
      </c>
      <c r="D242">
        <f t="shared" si="7"/>
        <v>-0.77769822198277416</v>
      </c>
      <c r="E242">
        <v>5.8788013121636694E-2</v>
      </c>
    </row>
    <row r="243" spans="2:5" x14ac:dyDescent="0.3">
      <c r="B243" s="91">
        <v>40400</v>
      </c>
      <c r="C243" s="145">
        <v>179.769012</v>
      </c>
      <c r="D243">
        <f t="shared" si="7"/>
        <v>-0.57492380975204671</v>
      </c>
      <c r="E243">
        <v>5.849181239688974E-2</v>
      </c>
    </row>
    <row r="244" spans="2:5" x14ac:dyDescent="0.3">
      <c r="B244" s="91">
        <v>42334</v>
      </c>
      <c r="C244" s="145">
        <v>422.91009500000001</v>
      </c>
      <c r="D244">
        <f t="shared" si="7"/>
        <v>0.34666040490363748</v>
      </c>
      <c r="E244">
        <v>5.8486013188335906E-2</v>
      </c>
    </row>
    <row r="245" spans="2:5" x14ac:dyDescent="0.3">
      <c r="B245" s="91">
        <v>42282</v>
      </c>
      <c r="C245" s="145">
        <v>314.04361</v>
      </c>
      <c r="D245">
        <f t="shared" si="7"/>
        <v>14.167876136810893</v>
      </c>
      <c r="E245">
        <v>5.8438229319391563E-2</v>
      </c>
    </row>
    <row r="246" spans="2:5" x14ac:dyDescent="0.3">
      <c r="B246" s="91">
        <v>36026</v>
      </c>
      <c r="C246" s="145">
        <v>20.704521</v>
      </c>
      <c r="D246">
        <f t="shared" si="7"/>
        <v>-0.90882363572210634</v>
      </c>
      <c r="E246">
        <v>5.8285617374052683E-2</v>
      </c>
    </row>
    <row r="247" spans="2:5" x14ac:dyDescent="0.3">
      <c r="B247" s="91">
        <v>40588</v>
      </c>
      <c r="C247" s="145">
        <v>227.08210800000001</v>
      </c>
      <c r="D247">
        <f t="shared" si="7"/>
        <v>9.5326698511757026</v>
      </c>
      <c r="E247">
        <v>5.8239365520089195E-2</v>
      </c>
    </row>
    <row r="248" spans="2:5" x14ac:dyDescent="0.3">
      <c r="B248" s="91">
        <v>33920</v>
      </c>
      <c r="C248" s="145">
        <v>21.559785999999999</v>
      </c>
      <c r="D248">
        <f t="shared" si="7"/>
        <v>-0.27681147441893111</v>
      </c>
      <c r="E248">
        <v>5.8201098193938081E-2</v>
      </c>
    </row>
    <row r="249" spans="2:5" x14ac:dyDescent="0.3">
      <c r="B249" s="91">
        <v>36315</v>
      </c>
      <c r="C249" s="145">
        <v>29.812124000000001</v>
      </c>
      <c r="D249">
        <f t="shared" si="7"/>
        <v>-0.82884162645272086</v>
      </c>
      <c r="E249">
        <v>5.8200989839048159E-2</v>
      </c>
    </row>
    <row r="250" spans="2:5" x14ac:dyDescent="0.3">
      <c r="B250" s="91">
        <v>40875</v>
      </c>
      <c r="C250" s="145">
        <v>174.17858899999999</v>
      </c>
      <c r="D250">
        <f t="shared" si="7"/>
        <v>1.8633095763949199</v>
      </c>
      <c r="E250">
        <v>5.8190345100732378E-2</v>
      </c>
    </row>
    <row r="251" spans="2:5" x14ac:dyDescent="0.3">
      <c r="B251" s="91">
        <v>37942</v>
      </c>
      <c r="C251" s="145">
        <v>60.831211000000003</v>
      </c>
      <c r="D251">
        <f t="shared" si="7"/>
        <v>-0.45891132403826779</v>
      </c>
      <c r="E251">
        <v>5.817131875302136E-2</v>
      </c>
    </row>
    <row r="252" spans="2:5" x14ac:dyDescent="0.3">
      <c r="B252" s="91">
        <v>39318</v>
      </c>
      <c r="C252" s="145">
        <v>112.423737</v>
      </c>
      <c r="D252">
        <f t="shared" si="7"/>
        <v>4.4026847211512976</v>
      </c>
      <c r="E252">
        <v>5.7667472553891132E-2</v>
      </c>
    </row>
    <row r="253" spans="2:5" x14ac:dyDescent="0.3">
      <c r="B253" s="91">
        <v>36279</v>
      </c>
      <c r="C253" s="145">
        <v>20.808865000000001</v>
      </c>
      <c r="D253">
        <f t="shared" si="7"/>
        <v>-0.90731502875602299</v>
      </c>
      <c r="E253">
        <v>5.7575658393273499E-2</v>
      </c>
    </row>
    <row r="254" spans="2:5" x14ac:dyDescent="0.3">
      <c r="B254" s="91">
        <v>41066</v>
      </c>
      <c r="C254" s="145">
        <v>224.51174900000001</v>
      </c>
      <c r="D254">
        <f t="shared" si="7"/>
        <v>4.6159504507483655</v>
      </c>
      <c r="E254">
        <v>5.7523154329358464E-2</v>
      </c>
    </row>
    <row r="255" spans="2:5" x14ac:dyDescent="0.3">
      <c r="B255" s="91">
        <v>34793</v>
      </c>
      <c r="C255" s="145">
        <v>39.977516000000001</v>
      </c>
      <c r="D255">
        <f t="shared" si="7"/>
        <v>-0.86200236658899665</v>
      </c>
      <c r="E255">
        <v>5.7471066132498722E-2</v>
      </c>
    </row>
    <row r="256" spans="2:5" x14ac:dyDescent="0.3">
      <c r="B256" s="91">
        <v>44217</v>
      </c>
      <c r="C256" s="145">
        <v>289.697113</v>
      </c>
      <c r="D256">
        <f t="shared" si="7"/>
        <v>15.929314993468385</v>
      </c>
      <c r="E256">
        <v>5.7111771522860615E-2</v>
      </c>
    </row>
    <row r="257" spans="2:5" x14ac:dyDescent="0.3">
      <c r="B257" s="91">
        <v>36095</v>
      </c>
      <c r="C257" s="145">
        <v>17.112158000000001</v>
      </c>
      <c r="D257">
        <f t="shared" si="7"/>
        <v>-0.83423642102765982</v>
      </c>
      <c r="E257">
        <v>5.7089992541382376E-2</v>
      </c>
    </row>
    <row r="258" spans="2:5" x14ac:dyDescent="0.3">
      <c r="B258" s="91">
        <v>38699</v>
      </c>
      <c r="C258" s="145">
        <v>103.232315</v>
      </c>
      <c r="D258">
        <f t="shared" si="7"/>
        <v>-0.72831770749100677</v>
      </c>
      <c r="E258">
        <v>5.6940033814974755E-2</v>
      </c>
    </row>
    <row r="259" spans="2:5" x14ac:dyDescent="0.3">
      <c r="B259" s="91">
        <v>41592</v>
      </c>
      <c r="C259" s="145">
        <v>379.97439600000001</v>
      </c>
      <c r="D259">
        <f t="shared" si="7"/>
        <v>0.25857236121746302</v>
      </c>
      <c r="E259">
        <v>5.6936093955310615E-2</v>
      </c>
    </row>
    <row r="260" spans="2:5" x14ac:dyDescent="0.3">
      <c r="B260" s="91">
        <v>44299</v>
      </c>
      <c r="C260" s="145">
        <v>301.90905800000002</v>
      </c>
      <c r="D260">
        <f t="shared" si="7"/>
        <v>11.179259524851277</v>
      </c>
      <c r="E260">
        <v>5.6883739009316515E-2</v>
      </c>
    </row>
    <row r="261" spans="2:5" x14ac:dyDescent="0.3">
      <c r="B261" s="91">
        <v>36153</v>
      </c>
      <c r="C261" s="145">
        <v>24.788786000000002</v>
      </c>
      <c r="D261">
        <f t="shared" si="7"/>
        <v>-0.41396886270466732</v>
      </c>
      <c r="E261">
        <v>5.687957629630893E-2</v>
      </c>
    </row>
    <row r="262" spans="2:5" x14ac:dyDescent="0.3">
      <c r="B262" s="91">
        <v>35881</v>
      </c>
      <c r="C262" s="145">
        <v>42.299435000000003</v>
      </c>
      <c r="D262">
        <f t="shared" si="7"/>
        <v>-0.65795028246608456</v>
      </c>
      <c r="E262">
        <v>5.6692483865801439E-2</v>
      </c>
    </row>
    <row r="263" spans="2:5" x14ac:dyDescent="0.3">
      <c r="B263" s="91">
        <v>43685</v>
      </c>
      <c r="C263" s="145">
        <v>123.664581</v>
      </c>
      <c r="D263">
        <f t="shared" si="7"/>
        <v>1.4633114643360134</v>
      </c>
      <c r="E263">
        <v>5.6643973216955822E-2</v>
      </c>
    </row>
    <row r="264" spans="2:5" x14ac:dyDescent="0.3">
      <c r="B264" s="91">
        <v>35457</v>
      </c>
      <c r="C264" s="145">
        <v>50.202576000000001</v>
      </c>
      <c r="D264">
        <f t="shared" si="7"/>
        <v>0.5523522805420461</v>
      </c>
      <c r="E264">
        <v>5.6434886083863899E-2</v>
      </c>
    </row>
    <row r="265" spans="2:5" x14ac:dyDescent="0.3">
      <c r="B265" s="91">
        <v>33856</v>
      </c>
      <c r="C265" s="145">
        <v>32.339680000000001</v>
      </c>
      <c r="D265">
        <f t="shared" ref="D265:D328" si="8">(C265-C266)/C266</f>
        <v>-0.58396309281295045</v>
      </c>
      <c r="E265">
        <v>5.6338168485514643E-2</v>
      </c>
    </row>
    <row r="266" spans="2:5" x14ac:dyDescent="0.3">
      <c r="B266" s="91">
        <v>37999</v>
      </c>
      <c r="C266" s="145">
        <v>77.732719000000003</v>
      </c>
      <c r="D266">
        <f t="shared" si="8"/>
        <v>-0.54132358255091895</v>
      </c>
      <c r="E266">
        <v>5.6238686646494243E-2</v>
      </c>
    </row>
    <row r="267" spans="2:5" x14ac:dyDescent="0.3">
      <c r="B267" s="91">
        <v>43662</v>
      </c>
      <c r="C267" s="145">
        <v>169.471802</v>
      </c>
      <c r="D267">
        <f t="shared" si="8"/>
        <v>3.5134240512955159</v>
      </c>
      <c r="E267">
        <v>5.6228640960190986E-2</v>
      </c>
    </row>
    <row r="268" spans="2:5" x14ac:dyDescent="0.3">
      <c r="B268" s="91">
        <v>37834</v>
      </c>
      <c r="C268" s="145">
        <v>37.548389</v>
      </c>
      <c r="D268">
        <f t="shared" si="8"/>
        <v>0.85275949898246839</v>
      </c>
      <c r="E268">
        <v>5.6219624119892883E-2</v>
      </c>
    </row>
    <row r="269" spans="2:5" x14ac:dyDescent="0.3">
      <c r="B269" s="91">
        <v>33416</v>
      </c>
      <c r="C269" s="145">
        <v>20.266196999999998</v>
      </c>
      <c r="D269">
        <f t="shared" si="8"/>
        <v>-0.67632722912800469</v>
      </c>
      <c r="E269">
        <v>5.6179764155151891E-2</v>
      </c>
    </row>
    <row r="270" spans="2:5" x14ac:dyDescent="0.3">
      <c r="B270" s="91">
        <v>39960</v>
      </c>
      <c r="C270" s="145">
        <v>62.613227999999999</v>
      </c>
      <c r="D270">
        <f t="shared" si="8"/>
        <v>0.8803510324174606</v>
      </c>
      <c r="E270">
        <v>5.6050521038179188E-2</v>
      </c>
    </row>
    <row r="271" spans="2:5" x14ac:dyDescent="0.3">
      <c r="B271" s="91">
        <v>36333</v>
      </c>
      <c r="C271" s="145">
        <v>33.298690999999998</v>
      </c>
      <c r="D271">
        <f t="shared" si="8"/>
        <v>-0.38903734315692268</v>
      </c>
      <c r="E271">
        <v>5.5955640001501848E-2</v>
      </c>
    </row>
    <row r="272" spans="2:5" x14ac:dyDescent="0.3">
      <c r="B272" s="91">
        <v>35529</v>
      </c>
      <c r="C272" s="145">
        <v>54.502006999999999</v>
      </c>
      <c r="D272">
        <f t="shared" si="8"/>
        <v>1.9740560543630876</v>
      </c>
      <c r="E272">
        <v>5.5944842572655681E-2</v>
      </c>
    </row>
    <row r="273" spans="2:5" x14ac:dyDescent="0.3">
      <c r="B273" s="91">
        <v>33336</v>
      </c>
      <c r="C273" s="145">
        <v>18.325817000000001</v>
      </c>
      <c r="D273">
        <f t="shared" si="8"/>
        <v>-0.1826923042616381</v>
      </c>
      <c r="E273">
        <v>5.5900845506957557E-2</v>
      </c>
    </row>
    <row r="274" spans="2:5" x14ac:dyDescent="0.3">
      <c r="B274" s="91">
        <v>34009</v>
      </c>
      <c r="C274" s="145">
        <v>22.422176</v>
      </c>
      <c r="D274">
        <f t="shared" si="8"/>
        <v>-0.19170759496541104</v>
      </c>
      <c r="E274">
        <v>5.5837506084485518E-2</v>
      </c>
    </row>
    <row r="275" spans="2:5" x14ac:dyDescent="0.3">
      <c r="B275" s="91">
        <v>36222</v>
      </c>
      <c r="C275" s="145">
        <v>27.740179000000001</v>
      </c>
      <c r="D275">
        <f t="shared" si="8"/>
        <v>0.35438228702036551</v>
      </c>
      <c r="E275">
        <v>5.5586868644972427E-2</v>
      </c>
    </row>
    <row r="276" spans="2:5" x14ac:dyDescent="0.3">
      <c r="B276" s="91">
        <v>33956</v>
      </c>
      <c r="C276" s="145">
        <v>20.481794000000001</v>
      </c>
      <c r="D276">
        <f t="shared" si="8"/>
        <v>-0.81183207616076392</v>
      </c>
      <c r="E276">
        <v>5.5555655765006519E-2</v>
      </c>
    </row>
    <row r="277" spans="2:5" x14ac:dyDescent="0.3">
      <c r="B277" s="91">
        <v>40094</v>
      </c>
      <c r="C277" s="145">
        <v>108.848488</v>
      </c>
      <c r="D277">
        <f t="shared" si="8"/>
        <v>8.7453965679432795</v>
      </c>
      <c r="E277">
        <v>5.5436073554938681E-2</v>
      </c>
    </row>
    <row r="278" spans="2:5" x14ac:dyDescent="0.3">
      <c r="B278" s="91">
        <v>37005</v>
      </c>
      <c r="C278" s="145">
        <v>11.169221</v>
      </c>
      <c r="D278">
        <f t="shared" si="8"/>
        <v>-0.87218170030862652</v>
      </c>
      <c r="E278">
        <v>5.5393403359522225E-2</v>
      </c>
    </row>
    <row r="279" spans="2:5" x14ac:dyDescent="0.3">
      <c r="B279" s="91">
        <v>40038</v>
      </c>
      <c r="C279" s="145">
        <v>87.383583000000002</v>
      </c>
      <c r="D279">
        <f t="shared" si="8"/>
        <v>-0.61220704332096787</v>
      </c>
      <c r="E279">
        <v>5.5326221859871155E-2</v>
      </c>
    </row>
    <row r="280" spans="2:5" x14ac:dyDescent="0.3">
      <c r="B280" s="91">
        <v>40669</v>
      </c>
      <c r="C280" s="145">
        <v>225.33566300000001</v>
      </c>
      <c r="D280">
        <f t="shared" si="8"/>
        <v>8.0884036690528056</v>
      </c>
      <c r="E280">
        <v>5.5225794920182723E-2</v>
      </c>
    </row>
    <row r="281" spans="2:5" x14ac:dyDescent="0.3">
      <c r="B281" s="91">
        <v>34250</v>
      </c>
      <c r="C281" s="145">
        <v>24.793755999999998</v>
      </c>
      <c r="D281">
        <f t="shared" si="8"/>
        <v>0.14005025761048737</v>
      </c>
      <c r="E281">
        <v>5.5046083933711978E-2</v>
      </c>
    </row>
    <row r="282" spans="2:5" x14ac:dyDescent="0.3">
      <c r="B282" s="91">
        <v>36145</v>
      </c>
      <c r="C282" s="145">
        <v>21.747949999999999</v>
      </c>
      <c r="D282">
        <f t="shared" si="8"/>
        <v>-0.45003508727564689</v>
      </c>
      <c r="E282">
        <v>5.4953256557188898E-2</v>
      </c>
    </row>
    <row r="283" spans="2:5" x14ac:dyDescent="0.3">
      <c r="B283" s="91">
        <v>35929</v>
      </c>
      <c r="C283" s="145">
        <v>39.544249999999998</v>
      </c>
      <c r="D283">
        <f t="shared" si="8"/>
        <v>-0.11506423978939988</v>
      </c>
      <c r="E283">
        <v>5.4932296178319538E-2</v>
      </c>
    </row>
    <row r="284" spans="2:5" x14ac:dyDescent="0.3">
      <c r="B284" s="91">
        <v>39926</v>
      </c>
      <c r="C284" s="145">
        <v>44.686011999999998</v>
      </c>
      <c r="D284">
        <f t="shared" si="8"/>
        <v>-0.95178462173221345</v>
      </c>
      <c r="E284">
        <v>5.4803402411615243E-2</v>
      </c>
    </row>
    <row r="285" spans="2:5" x14ac:dyDescent="0.3">
      <c r="B285" s="91">
        <v>45327</v>
      </c>
      <c r="C285" s="145">
        <v>926.79998799999998</v>
      </c>
      <c r="D285">
        <f t="shared" si="8"/>
        <v>12.077241231475412</v>
      </c>
      <c r="E285">
        <v>5.4679929445234692E-2</v>
      </c>
    </row>
    <row r="286" spans="2:5" x14ac:dyDescent="0.3">
      <c r="B286" s="91">
        <v>39969</v>
      </c>
      <c r="C286" s="145">
        <v>70.871216000000004</v>
      </c>
      <c r="D286">
        <f t="shared" si="8"/>
        <v>-0.6694828048686311</v>
      </c>
      <c r="E286">
        <v>5.4599630954496367E-2</v>
      </c>
    </row>
    <row r="287" spans="2:5" x14ac:dyDescent="0.3">
      <c r="B287" s="91">
        <v>40603</v>
      </c>
      <c r="C287" s="145">
        <v>214.42520099999999</v>
      </c>
      <c r="D287">
        <f t="shared" si="8"/>
        <v>0.15426240593934287</v>
      </c>
      <c r="E287">
        <v>5.4583115066268548E-2</v>
      </c>
    </row>
    <row r="288" spans="2:5" x14ac:dyDescent="0.3">
      <c r="B288" s="91">
        <v>40911</v>
      </c>
      <c r="C288" s="145">
        <v>185.768158</v>
      </c>
      <c r="D288">
        <f t="shared" si="8"/>
        <v>-0.32905176445316181</v>
      </c>
      <c r="E288">
        <v>5.4362653336027585E-2</v>
      </c>
    </row>
    <row r="289" spans="2:5" x14ac:dyDescent="0.3">
      <c r="B289" s="91">
        <v>41221</v>
      </c>
      <c r="C289" s="145">
        <v>276.874054</v>
      </c>
      <c r="D289">
        <f t="shared" si="8"/>
        <v>-0.39792545114102951</v>
      </c>
      <c r="E289">
        <v>5.4204456067307567E-2</v>
      </c>
    </row>
    <row r="290" spans="2:5" x14ac:dyDescent="0.3">
      <c r="B290" s="91">
        <v>45026</v>
      </c>
      <c r="C290" s="145">
        <v>459.86673000000002</v>
      </c>
      <c r="D290">
        <f t="shared" si="8"/>
        <v>2.6081345617873843</v>
      </c>
      <c r="E290">
        <v>5.4038589019764896E-2</v>
      </c>
    </row>
    <row r="291" spans="2:5" x14ac:dyDescent="0.3">
      <c r="B291" s="91">
        <v>43752</v>
      </c>
      <c r="C291" s="145">
        <v>127.452766</v>
      </c>
      <c r="D291">
        <f t="shared" si="8"/>
        <v>4.2626027620116451</v>
      </c>
      <c r="E291">
        <v>5.3998273250064677E-2</v>
      </c>
    </row>
    <row r="292" spans="2:5" x14ac:dyDescent="0.3">
      <c r="B292" s="91">
        <v>39773</v>
      </c>
      <c r="C292" s="145">
        <v>24.218579999999999</v>
      </c>
      <c r="D292">
        <f t="shared" si="8"/>
        <v>-0.80229665410488371</v>
      </c>
      <c r="E292">
        <v>5.3882625491294911E-2</v>
      </c>
    </row>
    <row r="293" spans="2:5" x14ac:dyDescent="0.3">
      <c r="B293" s="91">
        <v>40147</v>
      </c>
      <c r="C293" s="145">
        <v>122.499596</v>
      </c>
      <c r="D293">
        <f t="shared" si="8"/>
        <v>7.2946808507756939</v>
      </c>
      <c r="E293">
        <v>5.3873738627266868E-2</v>
      </c>
    </row>
    <row r="294" spans="2:5" x14ac:dyDescent="0.3">
      <c r="B294" s="91">
        <v>34093</v>
      </c>
      <c r="C294" s="145">
        <v>14.768452</v>
      </c>
      <c r="D294">
        <f t="shared" si="8"/>
        <v>-0.94246578705619644</v>
      </c>
      <c r="E294">
        <v>5.3846196112005966E-2</v>
      </c>
    </row>
    <row r="295" spans="2:5" x14ac:dyDescent="0.3">
      <c r="B295" s="91">
        <v>41164</v>
      </c>
      <c r="C295" s="145">
        <v>256.689911</v>
      </c>
      <c r="D295">
        <f t="shared" si="8"/>
        <v>1.6929995123454487</v>
      </c>
      <c r="E295">
        <v>5.3843104051948663E-2</v>
      </c>
    </row>
    <row r="296" spans="2:5" x14ac:dyDescent="0.3">
      <c r="B296" s="91">
        <v>40057</v>
      </c>
      <c r="C296" s="145">
        <v>95.317474000000004</v>
      </c>
      <c r="D296">
        <f t="shared" si="8"/>
        <v>-0.12280232438512463</v>
      </c>
      <c r="E296">
        <v>5.3706378859976221E-2</v>
      </c>
    </row>
    <row r="297" spans="2:5" x14ac:dyDescent="0.3">
      <c r="B297" s="91">
        <v>44018</v>
      </c>
      <c r="C297" s="145">
        <v>108.661339</v>
      </c>
      <c r="D297">
        <f t="shared" si="8"/>
        <v>-0.17091360418101004</v>
      </c>
      <c r="E297">
        <v>5.3649154359521889E-2</v>
      </c>
    </row>
    <row r="298" spans="2:5" x14ac:dyDescent="0.3">
      <c r="B298" s="91">
        <v>40324</v>
      </c>
      <c r="C298" s="145">
        <v>131.06153900000001</v>
      </c>
      <c r="D298">
        <f t="shared" si="8"/>
        <v>2.6680594363065451</v>
      </c>
      <c r="E298">
        <v>5.3530530990033409E-2</v>
      </c>
    </row>
    <row r="299" spans="2:5" x14ac:dyDescent="0.3">
      <c r="B299" s="91">
        <v>35851</v>
      </c>
      <c r="C299" s="145">
        <v>35.730483999999997</v>
      </c>
      <c r="D299">
        <f t="shared" si="8"/>
        <v>-0.82869289216547748</v>
      </c>
      <c r="E299">
        <v>5.34417655079239E-2</v>
      </c>
    </row>
    <row r="300" spans="2:5" x14ac:dyDescent="0.3">
      <c r="B300" s="91">
        <v>40599</v>
      </c>
      <c r="C300" s="145">
        <v>208.57560699999999</v>
      </c>
      <c r="D300">
        <f t="shared" si="8"/>
        <v>-0.39486428507121757</v>
      </c>
      <c r="E300">
        <v>5.339519051887593E-2</v>
      </c>
    </row>
    <row r="301" spans="2:5" x14ac:dyDescent="0.3">
      <c r="B301" s="91">
        <v>44257</v>
      </c>
      <c r="C301" s="145">
        <v>344.67575099999999</v>
      </c>
      <c r="D301">
        <f t="shared" si="8"/>
        <v>13.666950877449196</v>
      </c>
      <c r="E301">
        <v>5.3152605417023248E-2</v>
      </c>
    </row>
    <row r="302" spans="2:5" x14ac:dyDescent="0.3">
      <c r="B302" s="91">
        <v>34249</v>
      </c>
      <c r="C302" s="145">
        <v>23.500164000000002</v>
      </c>
      <c r="D302">
        <f t="shared" si="8"/>
        <v>-0.6468591496277396</v>
      </c>
      <c r="E302">
        <v>5.3140045092901371E-2</v>
      </c>
    </row>
    <row r="303" spans="2:5" x14ac:dyDescent="0.3">
      <c r="B303" s="91">
        <v>38177</v>
      </c>
      <c r="C303" s="145">
        <v>66.546149999999997</v>
      </c>
      <c r="D303">
        <f t="shared" si="8"/>
        <v>-0.58239879591359456</v>
      </c>
      <c r="E303">
        <v>5.3105076785534097E-2</v>
      </c>
    </row>
    <row r="304" spans="2:5" x14ac:dyDescent="0.3">
      <c r="B304" s="91">
        <v>43510</v>
      </c>
      <c r="C304" s="145">
        <v>159.35334800000001</v>
      </c>
      <c r="D304">
        <f t="shared" si="8"/>
        <v>12.6632837424144</v>
      </c>
      <c r="E304">
        <v>5.3030339575358243E-2</v>
      </c>
    </row>
    <row r="305" spans="2:5" x14ac:dyDescent="0.3">
      <c r="B305" s="91">
        <v>37011</v>
      </c>
      <c r="C305" s="145">
        <v>11.662888000000001</v>
      </c>
      <c r="D305">
        <f t="shared" si="8"/>
        <v>-0.19359984689105308</v>
      </c>
      <c r="E305">
        <v>5.2924808186729289E-2</v>
      </c>
    </row>
    <row r="306" spans="2:5" x14ac:dyDescent="0.3">
      <c r="B306" s="91">
        <v>36893</v>
      </c>
      <c r="C306" s="145">
        <v>14.462904</v>
      </c>
      <c r="D306">
        <f t="shared" si="8"/>
        <v>0.26946475068057646</v>
      </c>
      <c r="E306">
        <v>5.2779292451625014E-2</v>
      </c>
    </row>
    <row r="307" spans="2:5" x14ac:dyDescent="0.3">
      <c r="B307" s="91">
        <v>36831</v>
      </c>
      <c r="C307" s="145">
        <v>11.392915</v>
      </c>
      <c r="D307">
        <f t="shared" si="8"/>
        <v>-0.47156641536237881</v>
      </c>
      <c r="E307">
        <v>5.2744238162037035E-2</v>
      </c>
    </row>
    <row r="308" spans="2:5" x14ac:dyDescent="0.3">
      <c r="B308" s="91">
        <v>33959</v>
      </c>
      <c r="C308" s="145">
        <v>21.559785999999999</v>
      </c>
      <c r="D308">
        <f t="shared" si="8"/>
        <v>-0.5489509973072777</v>
      </c>
      <c r="E308">
        <v>5.2631717709884118E-2</v>
      </c>
    </row>
    <row r="309" spans="2:5" x14ac:dyDescent="0.3">
      <c r="B309" s="91">
        <v>34577</v>
      </c>
      <c r="C309" s="145">
        <v>47.799210000000002</v>
      </c>
      <c r="D309">
        <f t="shared" si="8"/>
        <v>-0.58333354762662992</v>
      </c>
      <c r="E309">
        <v>5.2631520994884474E-2</v>
      </c>
    </row>
    <row r="310" spans="2:5" x14ac:dyDescent="0.3">
      <c r="B310" s="91">
        <v>38883</v>
      </c>
      <c r="C310" s="145">
        <v>114.718163</v>
      </c>
      <c r="D310">
        <f t="shared" si="8"/>
        <v>-0.77589584555133539</v>
      </c>
      <c r="E310">
        <v>5.2539924009841386E-2</v>
      </c>
    </row>
    <row r="311" spans="2:5" x14ac:dyDescent="0.3">
      <c r="B311" s="91">
        <v>42132</v>
      </c>
      <c r="C311" s="145">
        <v>511.896637</v>
      </c>
      <c r="D311">
        <f t="shared" si="8"/>
        <v>28.494569973085955</v>
      </c>
      <c r="E311">
        <v>5.244833750774007E-2</v>
      </c>
    </row>
    <row r="312" spans="2:5" x14ac:dyDescent="0.3">
      <c r="B312" s="91">
        <v>33333</v>
      </c>
      <c r="C312" s="145">
        <v>17.355623000000001</v>
      </c>
      <c r="D312">
        <f t="shared" si="8"/>
        <v>-0.94477004814268717</v>
      </c>
      <c r="E312">
        <v>5.2287504820916632E-2</v>
      </c>
    </row>
    <row r="313" spans="2:5" x14ac:dyDescent="0.3">
      <c r="B313" s="91">
        <v>42430</v>
      </c>
      <c r="C313" s="145">
        <v>314.24295000000001</v>
      </c>
      <c r="D313">
        <f t="shared" si="8"/>
        <v>20.467974426406233</v>
      </c>
      <c r="E313">
        <v>5.2218892637874548E-2</v>
      </c>
    </row>
    <row r="314" spans="2:5" x14ac:dyDescent="0.3">
      <c r="B314" s="91">
        <v>36090</v>
      </c>
      <c r="C314" s="145">
        <v>14.637755</v>
      </c>
      <c r="D314">
        <f t="shared" si="8"/>
        <v>-0.58090241883305682</v>
      </c>
      <c r="E314">
        <v>5.1955075204045263E-2</v>
      </c>
    </row>
    <row r="315" spans="2:5" x14ac:dyDescent="0.3">
      <c r="B315" s="91">
        <v>33662</v>
      </c>
      <c r="C315" s="145">
        <v>34.926842000000001</v>
      </c>
      <c r="D315">
        <f t="shared" si="8"/>
        <v>-0.84729783003844139</v>
      </c>
      <c r="E315">
        <v>5.1947788312463057E-2</v>
      </c>
    </row>
    <row r="316" spans="2:5" x14ac:dyDescent="0.3">
      <c r="B316" s="91">
        <v>40555</v>
      </c>
      <c r="C316" s="145">
        <v>228.72524999999999</v>
      </c>
      <c r="D316">
        <f t="shared" si="8"/>
        <v>0.19499016574716213</v>
      </c>
      <c r="E316">
        <v>5.176825030089803E-2</v>
      </c>
    </row>
    <row r="317" spans="2:5" x14ac:dyDescent="0.3">
      <c r="B317" s="91">
        <v>43839</v>
      </c>
      <c r="C317" s="145">
        <v>191.403458</v>
      </c>
      <c r="D317">
        <f t="shared" si="8"/>
        <v>-0.25768412295887433</v>
      </c>
      <c r="E317">
        <v>5.1766639574915001E-2</v>
      </c>
    </row>
    <row r="318" spans="2:5" x14ac:dyDescent="0.3">
      <c r="B318" s="91">
        <v>44215</v>
      </c>
      <c r="C318" s="145">
        <v>257.84637500000002</v>
      </c>
      <c r="D318">
        <f t="shared" si="8"/>
        <v>0.36393662770933488</v>
      </c>
      <c r="E318">
        <v>5.1636562411019105E-2</v>
      </c>
    </row>
    <row r="319" spans="2:5" x14ac:dyDescent="0.3">
      <c r="B319" s="91">
        <v>40401</v>
      </c>
      <c r="C319" s="145">
        <v>189.045715</v>
      </c>
      <c r="D319">
        <f t="shared" si="8"/>
        <v>0.51297343906721693</v>
      </c>
      <c r="E319">
        <v>5.1603459888848908E-2</v>
      </c>
    </row>
    <row r="320" spans="2:5" x14ac:dyDescent="0.3">
      <c r="B320" s="91">
        <v>38877</v>
      </c>
      <c r="C320" s="145">
        <v>124.949791</v>
      </c>
      <c r="D320">
        <f t="shared" si="8"/>
        <v>0.43698994965593047</v>
      </c>
      <c r="E320">
        <v>5.1597325566811944E-2</v>
      </c>
    </row>
    <row r="321" spans="2:5" x14ac:dyDescent="0.3">
      <c r="B321" s="91">
        <v>38566</v>
      </c>
      <c r="C321" s="145">
        <v>86.952445999999995</v>
      </c>
      <c r="D321">
        <f t="shared" si="8"/>
        <v>3.8071168094866321</v>
      </c>
      <c r="E321">
        <v>5.1591604125635154E-2</v>
      </c>
    </row>
    <row r="322" spans="2:5" x14ac:dyDescent="0.3">
      <c r="B322" s="91">
        <v>37270</v>
      </c>
      <c r="C322" s="145">
        <v>18.088273999999998</v>
      </c>
      <c r="D322">
        <f t="shared" si="8"/>
        <v>-0.93091296168018345</v>
      </c>
      <c r="E322">
        <v>5.1569371424744319E-2</v>
      </c>
    </row>
    <row r="323" spans="2:5" x14ac:dyDescent="0.3">
      <c r="B323" s="91">
        <v>40967</v>
      </c>
      <c r="C323" s="145">
        <v>261.81863399999997</v>
      </c>
      <c r="D323">
        <f t="shared" si="8"/>
        <v>17.578374012677241</v>
      </c>
      <c r="E323">
        <v>5.1548377721119969E-2</v>
      </c>
    </row>
    <row r="324" spans="2:5" x14ac:dyDescent="0.3">
      <c r="B324" s="91">
        <v>37204</v>
      </c>
      <c r="C324" s="145">
        <v>14.092656</v>
      </c>
      <c r="D324">
        <f t="shared" si="8"/>
        <v>-0.30537665296839084</v>
      </c>
      <c r="E324">
        <v>5.1208210320769949E-2</v>
      </c>
    </row>
    <row r="325" spans="2:5" x14ac:dyDescent="0.3">
      <c r="B325" s="91">
        <v>36642</v>
      </c>
      <c r="C325" s="145">
        <v>20.288198000000001</v>
      </c>
      <c r="D325">
        <f t="shared" si="8"/>
        <v>0.90318539356988925</v>
      </c>
      <c r="E325">
        <v>5.1000536218472919E-2</v>
      </c>
    </row>
    <row r="326" spans="2:5" x14ac:dyDescent="0.3">
      <c r="B326" s="91">
        <v>36999</v>
      </c>
      <c r="C326" s="145">
        <v>10.660126999999999</v>
      </c>
      <c r="D326">
        <f t="shared" si="8"/>
        <v>-0.46390267364543752</v>
      </c>
      <c r="E326">
        <v>5.0950788583261235E-2</v>
      </c>
    </row>
    <row r="327" spans="2:5" x14ac:dyDescent="0.3">
      <c r="B327" s="91">
        <v>36108</v>
      </c>
      <c r="C327" s="145">
        <v>19.884685999999999</v>
      </c>
      <c r="D327">
        <f t="shared" si="8"/>
        <v>0.20857487231966101</v>
      </c>
      <c r="E327">
        <v>5.0807461976392534E-2</v>
      </c>
    </row>
    <row r="328" spans="2:5" x14ac:dyDescent="0.3">
      <c r="B328" s="91">
        <v>37266</v>
      </c>
      <c r="C328" s="145">
        <v>16.453002999999999</v>
      </c>
      <c r="D328">
        <f t="shared" si="8"/>
        <v>-0.34482105689706233</v>
      </c>
      <c r="E328">
        <v>5.0739004091450352E-2</v>
      </c>
    </row>
    <row r="329" spans="2:5" x14ac:dyDescent="0.3">
      <c r="B329" s="91">
        <v>36571</v>
      </c>
      <c r="C329" s="145">
        <v>25.112228000000002</v>
      </c>
      <c r="D329">
        <f t="shared" ref="D329:D392" si="9">(C329-C330)/C330</f>
        <v>0.24544711924279186</v>
      </c>
      <c r="E329">
        <v>5.0697053259171052E-2</v>
      </c>
    </row>
    <row r="330" spans="2:5" x14ac:dyDescent="0.3">
      <c r="B330" s="91">
        <v>37273</v>
      </c>
      <c r="C330" s="145">
        <v>20.163222999999999</v>
      </c>
      <c r="D330">
        <f t="shared" si="9"/>
        <v>-0.28167073637037576</v>
      </c>
      <c r="E330">
        <v>5.0643225922061587E-2</v>
      </c>
    </row>
    <row r="331" spans="2:5" x14ac:dyDescent="0.3">
      <c r="B331" s="91">
        <v>37777</v>
      </c>
      <c r="C331" s="145">
        <v>28.069610999999998</v>
      </c>
      <c r="D331">
        <f t="shared" si="9"/>
        <v>-5.2297571904776005E-3</v>
      </c>
      <c r="E331">
        <v>5.0519694467063968E-2</v>
      </c>
    </row>
    <row r="332" spans="2:5" x14ac:dyDescent="0.3">
      <c r="B332" s="91">
        <v>36327</v>
      </c>
      <c r="C332" s="145">
        <v>28.217179999999999</v>
      </c>
      <c r="D332">
        <f t="shared" si="9"/>
        <v>4.7030000370319042E-2</v>
      </c>
      <c r="E332">
        <v>5.0499567677343052E-2</v>
      </c>
    </row>
    <row r="333" spans="2:5" x14ac:dyDescent="0.3">
      <c r="B333" s="91">
        <v>33823</v>
      </c>
      <c r="C333" s="145">
        <v>26.949733999999999</v>
      </c>
      <c r="D333">
        <f t="shared" si="9"/>
        <v>-0.86047107604163253</v>
      </c>
      <c r="E333">
        <v>5.0420486106658523E-2</v>
      </c>
    </row>
    <row r="334" spans="2:5" x14ac:dyDescent="0.3">
      <c r="B334" s="91">
        <v>43832</v>
      </c>
      <c r="C334" s="145">
        <v>193.14801</v>
      </c>
      <c r="D334">
        <f t="shared" si="9"/>
        <v>1.5516120204556447</v>
      </c>
      <c r="E334">
        <v>5.0420159612539116E-2</v>
      </c>
    </row>
    <row r="335" spans="2:5" x14ac:dyDescent="0.3">
      <c r="B335" s="91">
        <v>39666</v>
      </c>
      <c r="C335" s="145">
        <v>75.696465000000003</v>
      </c>
      <c r="D335">
        <f t="shared" si="9"/>
        <v>-0.32052882058186127</v>
      </c>
      <c r="E335">
        <v>5.0409610189776508E-2</v>
      </c>
    </row>
    <row r="336" spans="2:5" x14ac:dyDescent="0.3">
      <c r="B336" s="91">
        <v>39526</v>
      </c>
      <c r="C336" s="145">
        <v>111.404968</v>
      </c>
      <c r="D336">
        <f t="shared" si="9"/>
        <v>1.2546425451990133</v>
      </c>
      <c r="E336">
        <v>5.0367237832910347E-2</v>
      </c>
    </row>
    <row r="337" spans="2:5" x14ac:dyDescent="0.3">
      <c r="B337" s="91">
        <v>39938</v>
      </c>
      <c r="C337" s="145">
        <v>49.411366000000001</v>
      </c>
      <c r="D337">
        <f t="shared" si="9"/>
        <v>0.17751915226874937</v>
      </c>
      <c r="E337">
        <v>5.031925336503127E-2</v>
      </c>
    </row>
    <row r="338" spans="2:5" x14ac:dyDescent="0.3">
      <c r="B338" s="91">
        <v>36389</v>
      </c>
      <c r="C338" s="145">
        <v>41.962260999999998</v>
      </c>
      <c r="D338">
        <f t="shared" si="9"/>
        <v>0.85363892873747516</v>
      </c>
      <c r="E338">
        <v>5.0028562691197175E-2</v>
      </c>
    </row>
    <row r="339" spans="2:5" x14ac:dyDescent="0.3">
      <c r="B339" s="91">
        <v>33962</v>
      </c>
      <c r="C339" s="145">
        <v>22.637775000000001</v>
      </c>
      <c r="D339">
        <f t="shared" si="9"/>
        <v>-0.28571424063882095</v>
      </c>
      <c r="E339">
        <v>4.9999986085205221E-2</v>
      </c>
    </row>
    <row r="340" spans="2:5" x14ac:dyDescent="0.3">
      <c r="B340" s="91">
        <v>34316</v>
      </c>
      <c r="C340" s="145">
        <v>31.692882999999998</v>
      </c>
      <c r="D340">
        <f t="shared" si="9"/>
        <v>-0.61021458508540438</v>
      </c>
      <c r="E340">
        <v>4.9999864165104671E-2</v>
      </c>
    </row>
    <row r="341" spans="2:5" x14ac:dyDescent="0.3">
      <c r="B341" s="91">
        <v>38597</v>
      </c>
      <c r="C341" s="145">
        <v>81.308539999999994</v>
      </c>
      <c r="D341">
        <f t="shared" si="9"/>
        <v>-0.68821648991433759</v>
      </c>
      <c r="E341">
        <v>4.9861261138561611E-2</v>
      </c>
    </row>
    <row r="342" spans="2:5" x14ac:dyDescent="0.3">
      <c r="B342" s="91">
        <v>41214</v>
      </c>
      <c r="C342" s="145">
        <v>260.78524800000002</v>
      </c>
      <c r="D342">
        <f t="shared" si="9"/>
        <v>12.709941784126018</v>
      </c>
      <c r="E342">
        <v>4.9852835558891091E-2</v>
      </c>
    </row>
    <row r="343" spans="2:5" x14ac:dyDescent="0.3">
      <c r="B343" s="91">
        <v>37342</v>
      </c>
      <c r="C343" s="145">
        <v>19.021616000000002</v>
      </c>
      <c r="D343">
        <f t="shared" si="9"/>
        <v>-0.44391754927511223</v>
      </c>
      <c r="E343">
        <v>4.9808404166844546E-2</v>
      </c>
    </row>
    <row r="344" spans="2:5" x14ac:dyDescent="0.3">
      <c r="B344" s="91">
        <v>39804</v>
      </c>
      <c r="C344" s="145">
        <v>34.206467000000004</v>
      </c>
      <c r="D344">
        <f t="shared" si="9"/>
        <v>-0.17137782947316446</v>
      </c>
      <c r="E344">
        <v>4.9734634598610744E-2</v>
      </c>
    </row>
    <row r="345" spans="2:5" x14ac:dyDescent="0.3">
      <c r="B345" s="91">
        <v>34823</v>
      </c>
      <c r="C345" s="145">
        <v>41.281139000000003</v>
      </c>
      <c r="D345">
        <f t="shared" si="9"/>
        <v>-7.609148062348943E-2</v>
      </c>
      <c r="E345">
        <v>4.972393378275948E-2</v>
      </c>
    </row>
    <row r="346" spans="2:5" x14ac:dyDescent="0.3">
      <c r="B346" s="91">
        <v>36458</v>
      </c>
      <c r="C346" s="145">
        <v>44.680981000000003</v>
      </c>
      <c r="D346">
        <f t="shared" si="9"/>
        <v>-0.50421101798245294</v>
      </c>
      <c r="E346">
        <v>4.9635116505530395E-2</v>
      </c>
    </row>
    <row r="347" spans="2:5" x14ac:dyDescent="0.3">
      <c r="B347" s="91">
        <v>38622</v>
      </c>
      <c r="C347" s="145">
        <v>90.120964000000001</v>
      </c>
      <c r="D347">
        <f t="shared" si="9"/>
        <v>-0.31000071977517168</v>
      </c>
      <c r="E347">
        <v>4.948595942666871E-2</v>
      </c>
    </row>
    <row r="348" spans="2:5" x14ac:dyDescent="0.3">
      <c r="B348" s="91">
        <v>38761</v>
      </c>
      <c r="C348" s="145">
        <v>130.610229</v>
      </c>
      <c r="D348">
        <f t="shared" si="9"/>
        <v>2.5635581485944119</v>
      </c>
      <c r="E348">
        <v>4.945957466468736E-2</v>
      </c>
    </row>
    <row r="349" spans="2:5" x14ac:dyDescent="0.3">
      <c r="B349" s="91">
        <v>33665</v>
      </c>
      <c r="C349" s="145">
        <v>36.651634000000001</v>
      </c>
      <c r="D349">
        <f t="shared" si="9"/>
        <v>0.2877671927526218</v>
      </c>
      <c r="E349">
        <v>4.9382993171841895E-2</v>
      </c>
    </row>
    <row r="350" spans="2:5" x14ac:dyDescent="0.3">
      <c r="B350" s="91">
        <v>39812</v>
      </c>
      <c r="C350" s="145">
        <v>28.461382</v>
      </c>
      <c r="D350">
        <f t="shared" si="9"/>
        <v>-0.86785426331172943</v>
      </c>
      <c r="E350">
        <v>4.9345374484551667E-2</v>
      </c>
    </row>
    <row r="351" spans="2:5" x14ac:dyDescent="0.3">
      <c r="B351" s="91">
        <v>43565</v>
      </c>
      <c r="C351" s="145">
        <v>215.378738</v>
      </c>
      <c r="D351">
        <f t="shared" si="9"/>
        <v>-0.40968825757899779</v>
      </c>
      <c r="E351">
        <v>4.9295875859142191E-2</v>
      </c>
    </row>
    <row r="352" spans="2:5" x14ac:dyDescent="0.3">
      <c r="B352" s="91">
        <v>41557</v>
      </c>
      <c r="C352" s="145">
        <v>364.85592700000001</v>
      </c>
      <c r="D352">
        <f t="shared" si="9"/>
        <v>3.6485893859464156</v>
      </c>
      <c r="E352">
        <v>4.9265989467565184E-2</v>
      </c>
    </row>
    <row r="353" spans="2:5" x14ac:dyDescent="0.3">
      <c r="B353" s="91">
        <v>38320</v>
      </c>
      <c r="C353" s="145">
        <v>78.487449999999995</v>
      </c>
      <c r="D353">
        <f t="shared" si="9"/>
        <v>1.8441060717531594</v>
      </c>
      <c r="E353">
        <v>4.9250650408817945E-2</v>
      </c>
    </row>
    <row r="354" spans="2:5" x14ac:dyDescent="0.3">
      <c r="B354" s="91">
        <v>34305</v>
      </c>
      <c r="C354" s="145">
        <v>27.596526999999998</v>
      </c>
      <c r="D354">
        <f t="shared" si="9"/>
        <v>-0.62363897853401618</v>
      </c>
      <c r="E354">
        <v>4.9180439431535661E-2</v>
      </c>
    </row>
    <row r="355" spans="2:5" x14ac:dyDescent="0.3">
      <c r="B355" s="91">
        <v>39659</v>
      </c>
      <c r="C355" s="145">
        <v>73.324614999999994</v>
      </c>
      <c r="D355">
        <f t="shared" si="9"/>
        <v>-0.85304066994196992</v>
      </c>
      <c r="E355">
        <v>4.9072619942178895E-2</v>
      </c>
    </row>
    <row r="356" spans="2:5" x14ac:dyDescent="0.3">
      <c r="B356" s="91">
        <v>45054</v>
      </c>
      <c r="C356" s="145">
        <v>498.94494600000002</v>
      </c>
      <c r="D356">
        <f t="shared" si="9"/>
        <v>35.878113624913972</v>
      </c>
      <c r="E356">
        <v>4.9046332164568947E-2</v>
      </c>
    </row>
    <row r="357" spans="2:5" x14ac:dyDescent="0.3">
      <c r="B357" s="91">
        <v>36854</v>
      </c>
      <c r="C357" s="145">
        <v>13.529567999999999</v>
      </c>
      <c r="D357">
        <f t="shared" si="9"/>
        <v>-0.7972459516306607</v>
      </c>
      <c r="E357">
        <v>4.9043293142759473E-2</v>
      </c>
    </row>
    <row r="358" spans="2:5" x14ac:dyDescent="0.3">
      <c r="B358" s="91">
        <v>38126</v>
      </c>
      <c r="C358" s="145">
        <v>66.728966</v>
      </c>
      <c r="D358">
        <f t="shared" si="9"/>
        <v>-0.76942612015592504</v>
      </c>
      <c r="E358">
        <v>4.8971983666783105E-2</v>
      </c>
    </row>
    <row r="359" spans="2:5" x14ac:dyDescent="0.3">
      <c r="B359" s="91">
        <v>41439</v>
      </c>
      <c r="C359" s="145">
        <v>289.403839</v>
      </c>
      <c r="D359">
        <f t="shared" si="9"/>
        <v>3.698093143314924</v>
      </c>
      <c r="E359">
        <v>4.8948537821199137E-2</v>
      </c>
    </row>
    <row r="360" spans="2:5" x14ac:dyDescent="0.3">
      <c r="B360" s="91">
        <v>35594</v>
      </c>
      <c r="C360" s="145">
        <v>61.600276999999998</v>
      </c>
      <c r="D360">
        <f t="shared" si="9"/>
        <v>1.9274130757069339</v>
      </c>
      <c r="E360">
        <v>4.8888632570719751E-2</v>
      </c>
    </row>
    <row r="361" spans="2:5" x14ac:dyDescent="0.3">
      <c r="B361" s="91">
        <v>37333</v>
      </c>
      <c r="C361" s="145">
        <v>21.042563999999999</v>
      </c>
      <c r="D361">
        <f t="shared" si="9"/>
        <v>-0.15957495330498017</v>
      </c>
      <c r="E361">
        <v>4.8827382901900189E-2</v>
      </c>
    </row>
    <row r="362" spans="2:5" x14ac:dyDescent="0.3">
      <c r="B362" s="91">
        <v>39850</v>
      </c>
      <c r="C362" s="145">
        <v>25.038001999999999</v>
      </c>
      <c r="D362">
        <f t="shared" si="9"/>
        <v>-0.60208375362352795</v>
      </c>
      <c r="E362">
        <v>4.881768833110197E-2</v>
      </c>
    </row>
    <row r="363" spans="2:5" x14ac:dyDescent="0.3">
      <c r="B363" s="91">
        <v>39983</v>
      </c>
      <c r="C363" s="145">
        <v>62.922794000000003</v>
      </c>
      <c r="D363">
        <f t="shared" si="9"/>
        <v>0.54999178974373719</v>
      </c>
      <c r="E363">
        <v>4.8710296944501907E-2</v>
      </c>
    </row>
    <row r="364" spans="2:5" x14ac:dyDescent="0.3">
      <c r="B364" s="91">
        <v>35933</v>
      </c>
      <c r="C364" s="145">
        <v>40.595565999999998</v>
      </c>
      <c r="D364">
        <f t="shared" si="9"/>
        <v>-0.67960590631627371</v>
      </c>
      <c r="E364">
        <v>4.8698074798525871E-2</v>
      </c>
    </row>
    <row r="365" spans="2:5" x14ac:dyDescent="0.3">
      <c r="B365" s="91">
        <v>44068</v>
      </c>
      <c r="C365" s="145">
        <v>126.705101</v>
      </c>
      <c r="D365">
        <f t="shared" si="9"/>
        <v>-0.31065336190178372</v>
      </c>
      <c r="E365">
        <v>4.8679931064692122E-2</v>
      </c>
    </row>
    <row r="366" spans="2:5" x14ac:dyDescent="0.3">
      <c r="B366" s="91">
        <v>40879</v>
      </c>
      <c r="C366" s="145">
        <v>183.80462600000001</v>
      </c>
      <c r="D366">
        <f t="shared" si="9"/>
        <v>3.1402416835664089</v>
      </c>
      <c r="E366">
        <v>4.8633884941000863E-2</v>
      </c>
    </row>
    <row r="367" spans="2:5" x14ac:dyDescent="0.3">
      <c r="B367" s="91">
        <v>39932</v>
      </c>
      <c r="C367" s="145">
        <v>44.394660999999999</v>
      </c>
      <c r="D367">
        <f t="shared" si="9"/>
        <v>-0.8934616596062489</v>
      </c>
      <c r="E367">
        <v>4.8602203415972628E-2</v>
      </c>
    </row>
    <row r="368" spans="2:5" x14ac:dyDescent="0.3">
      <c r="B368" s="91">
        <v>44701</v>
      </c>
      <c r="C368" s="145">
        <v>416.70126299999998</v>
      </c>
      <c r="D368">
        <f t="shared" si="9"/>
        <v>9.9763102861544652</v>
      </c>
      <c r="E368">
        <v>4.8538836873811914E-2</v>
      </c>
    </row>
    <row r="369" spans="2:5" x14ac:dyDescent="0.3">
      <c r="B369" s="91">
        <v>36542</v>
      </c>
      <c r="C369" s="145">
        <v>37.963692000000002</v>
      </c>
      <c r="D369">
        <f t="shared" si="9"/>
        <v>2.9916368830072058</v>
      </c>
      <c r="E369">
        <v>4.8525521808218001E-2</v>
      </c>
    </row>
    <row r="370" spans="2:5" x14ac:dyDescent="0.3">
      <c r="B370" s="91">
        <v>36985</v>
      </c>
      <c r="C370" s="145">
        <v>9.5108080000000008</v>
      </c>
      <c r="D370">
        <f t="shared" si="9"/>
        <v>-0.66066420391413949</v>
      </c>
      <c r="E370">
        <v>4.8469458342313379E-2</v>
      </c>
    </row>
    <row r="371" spans="2:5" x14ac:dyDescent="0.3">
      <c r="B371" s="91">
        <v>33812</v>
      </c>
      <c r="C371" s="145">
        <v>28.027718</v>
      </c>
      <c r="D371">
        <f t="shared" si="9"/>
        <v>-0.34121972181601706</v>
      </c>
      <c r="E371">
        <v>4.8387175808121553E-2</v>
      </c>
    </row>
    <row r="372" spans="2:5" x14ac:dyDescent="0.3">
      <c r="B372" s="91">
        <v>37859</v>
      </c>
      <c r="C372" s="145">
        <v>42.544865000000001</v>
      </c>
      <c r="D372">
        <f t="shared" si="9"/>
        <v>-0.86096533948541787</v>
      </c>
      <c r="E372">
        <v>4.8274544972377265E-2</v>
      </c>
    </row>
    <row r="373" spans="2:5" x14ac:dyDescent="0.3">
      <c r="B373" s="91">
        <v>41521</v>
      </c>
      <c r="C373" s="145">
        <v>306.00186200000002</v>
      </c>
      <c r="D373">
        <f t="shared" si="9"/>
        <v>8.3203303738520145</v>
      </c>
      <c r="E373">
        <v>4.825976338235391E-2</v>
      </c>
    </row>
    <row r="374" spans="2:5" x14ac:dyDescent="0.3">
      <c r="B374" s="91">
        <v>39903</v>
      </c>
      <c r="C374" s="145">
        <v>32.831654</v>
      </c>
      <c r="D374">
        <f t="shared" si="9"/>
        <v>-0.69076337812394961</v>
      </c>
      <c r="E374">
        <v>4.8255711189225982E-2</v>
      </c>
    </row>
    <row r="375" spans="2:5" x14ac:dyDescent="0.3">
      <c r="B375" s="91">
        <v>40100</v>
      </c>
      <c r="C375" s="145">
        <v>106.170006</v>
      </c>
      <c r="D375">
        <f t="shared" si="9"/>
        <v>3.5178410669814899</v>
      </c>
      <c r="E375">
        <v>4.8240132577636929E-2</v>
      </c>
    </row>
    <row r="376" spans="2:5" x14ac:dyDescent="0.3">
      <c r="B376" s="91">
        <v>34201</v>
      </c>
      <c r="C376" s="145">
        <v>23.500164000000002</v>
      </c>
      <c r="D376">
        <f t="shared" si="9"/>
        <v>-9.1666484679129537E-2</v>
      </c>
      <c r="E376">
        <v>4.8076868186209994E-2</v>
      </c>
    </row>
    <row r="377" spans="2:5" x14ac:dyDescent="0.3">
      <c r="B377" s="91">
        <v>33616</v>
      </c>
      <c r="C377" s="145">
        <v>25.871735000000001</v>
      </c>
      <c r="D377">
        <f t="shared" si="9"/>
        <v>-0.38307969522603896</v>
      </c>
      <c r="E377">
        <v>4.8034601051488636E-2</v>
      </c>
    </row>
    <row r="378" spans="2:5" x14ac:dyDescent="0.3">
      <c r="B378" s="91">
        <v>35780</v>
      </c>
      <c r="C378" s="145">
        <v>41.936915999999997</v>
      </c>
      <c r="D378">
        <f t="shared" si="9"/>
        <v>0.36374852774081168</v>
      </c>
      <c r="E378">
        <v>4.7826032096466992E-2</v>
      </c>
    </row>
    <row r="379" spans="2:5" x14ac:dyDescent="0.3">
      <c r="B379" s="91">
        <v>35955</v>
      </c>
      <c r="C379" s="145">
        <v>30.751208999999999</v>
      </c>
      <c r="D379">
        <f t="shared" si="9"/>
        <v>0.4777936711108462</v>
      </c>
      <c r="E379">
        <v>4.773986354091081E-2</v>
      </c>
    </row>
    <row r="380" spans="2:5" x14ac:dyDescent="0.3">
      <c r="B380" s="91">
        <v>36139</v>
      </c>
      <c r="C380" s="145">
        <v>20.808865000000001</v>
      </c>
      <c r="D380">
        <f t="shared" si="9"/>
        <v>-0.37326599656382842</v>
      </c>
      <c r="E380">
        <v>4.7654887181401859E-2</v>
      </c>
    </row>
    <row r="381" spans="2:5" x14ac:dyDescent="0.3">
      <c r="B381" s="91">
        <v>34340</v>
      </c>
      <c r="C381" s="145">
        <v>33.202067999999997</v>
      </c>
      <c r="D381">
        <f t="shared" si="9"/>
        <v>-0.56358499796994233</v>
      </c>
      <c r="E381">
        <v>4.7619050624078556E-2</v>
      </c>
    </row>
    <row r="382" spans="2:5" x14ac:dyDescent="0.3">
      <c r="B382" s="91">
        <v>39708</v>
      </c>
      <c r="C382" s="145">
        <v>76.079116999999997</v>
      </c>
      <c r="D382">
        <f t="shared" si="9"/>
        <v>-0.71697883572707055</v>
      </c>
      <c r="E382">
        <v>4.7511576252526687E-2</v>
      </c>
    </row>
    <row r="383" spans="2:5" x14ac:dyDescent="0.3">
      <c r="B383" s="91">
        <v>40977</v>
      </c>
      <c r="C383" s="145">
        <v>268.810699</v>
      </c>
      <c r="D383">
        <f t="shared" si="9"/>
        <v>0.79998268255232807</v>
      </c>
      <c r="E383">
        <v>4.739702138766988E-2</v>
      </c>
    </row>
    <row r="384" spans="2:5" x14ac:dyDescent="0.3">
      <c r="B384" s="91">
        <v>38779</v>
      </c>
      <c r="C384" s="145">
        <v>149.34071399999999</v>
      </c>
      <c r="D384">
        <f t="shared" si="9"/>
        <v>11.515078233949389</v>
      </c>
      <c r="E384">
        <v>4.739578633581585E-2</v>
      </c>
    </row>
    <row r="385" spans="2:5" x14ac:dyDescent="0.3">
      <c r="B385" s="91">
        <v>36832</v>
      </c>
      <c r="C385" s="145">
        <v>11.932862999999999</v>
      </c>
      <c r="D385">
        <f t="shared" si="9"/>
        <v>-0.98211233184034774</v>
      </c>
      <c r="E385">
        <v>4.7393314178153616E-2</v>
      </c>
    </row>
    <row r="386" spans="2:5" x14ac:dyDescent="0.3">
      <c r="B386" s="91">
        <v>45212</v>
      </c>
      <c r="C386" s="145">
        <v>667.09997599999997</v>
      </c>
      <c r="D386">
        <f t="shared" si="9"/>
        <v>41.023409011378945</v>
      </c>
      <c r="E386">
        <v>4.7334898236880724E-2</v>
      </c>
    </row>
    <row r="387" spans="2:5" x14ac:dyDescent="0.3">
      <c r="B387" s="91">
        <v>36950</v>
      </c>
      <c r="C387" s="145">
        <v>15.874485</v>
      </c>
      <c r="D387">
        <f t="shared" si="9"/>
        <v>-0.86174978974400118</v>
      </c>
      <c r="E387">
        <v>4.7328236720354244E-2</v>
      </c>
    </row>
    <row r="388" spans="2:5" x14ac:dyDescent="0.3">
      <c r="B388" s="91">
        <v>40128</v>
      </c>
      <c r="C388" s="145">
        <v>114.82431</v>
      </c>
      <c r="D388">
        <f t="shared" si="9"/>
        <v>0.65478397571498959</v>
      </c>
      <c r="E388">
        <v>4.716993340506391E-2</v>
      </c>
    </row>
    <row r="389" spans="2:5" x14ac:dyDescent="0.3">
      <c r="B389" s="91">
        <v>38443</v>
      </c>
      <c r="C389" s="145">
        <v>69.389304999999993</v>
      </c>
      <c r="D389">
        <f t="shared" si="9"/>
        <v>0.1196177797342375</v>
      </c>
      <c r="E389">
        <v>4.7135513927230269E-2</v>
      </c>
    </row>
    <row r="390" spans="2:5" x14ac:dyDescent="0.3">
      <c r="B390" s="91">
        <v>40017</v>
      </c>
      <c r="C390" s="145">
        <v>61.975887</v>
      </c>
      <c r="D390">
        <f t="shared" si="9"/>
        <v>1.8674645175140703</v>
      </c>
      <c r="E390">
        <v>4.7069647524992576E-2</v>
      </c>
    </row>
    <row r="391" spans="2:5" x14ac:dyDescent="0.3">
      <c r="B391" s="91">
        <v>36619</v>
      </c>
      <c r="C391" s="145">
        <v>21.613479999999999</v>
      </c>
      <c r="D391">
        <f t="shared" si="9"/>
        <v>-0.85404003588915967</v>
      </c>
      <c r="E391">
        <v>4.6955388329087397E-2</v>
      </c>
    </row>
    <row r="392" spans="2:5" x14ac:dyDescent="0.3">
      <c r="B392" s="91">
        <v>39055</v>
      </c>
      <c r="C392" s="145">
        <v>148.07813999999999</v>
      </c>
      <c r="D392">
        <f t="shared" si="9"/>
        <v>0.84636004211220095</v>
      </c>
      <c r="E392">
        <v>4.6864657172650905E-2</v>
      </c>
    </row>
    <row r="393" spans="2:5" x14ac:dyDescent="0.3">
      <c r="B393" s="91">
        <v>43941</v>
      </c>
      <c r="C393" s="145">
        <v>80.200035</v>
      </c>
      <c r="D393">
        <f t="shared" ref="D393:D456" si="10">(C393-C394)/C394</f>
        <v>4.5363640241976277</v>
      </c>
      <c r="E393">
        <v>4.6844495534146352E-2</v>
      </c>
    </row>
    <row r="394" spans="2:5" x14ac:dyDescent="0.3">
      <c r="B394" s="91">
        <v>37209</v>
      </c>
      <c r="C394" s="145">
        <v>14.486048</v>
      </c>
      <c r="D394">
        <f t="shared" si="10"/>
        <v>0.33191517844993029</v>
      </c>
      <c r="E394">
        <v>4.6822572327785729E-2</v>
      </c>
    </row>
    <row r="395" spans="2:5" x14ac:dyDescent="0.3">
      <c r="B395" s="91">
        <v>37167</v>
      </c>
      <c r="C395" s="145">
        <v>10.876104</v>
      </c>
      <c r="D395">
        <f t="shared" si="10"/>
        <v>-0.89751055074783559</v>
      </c>
      <c r="E395">
        <v>4.6770341110472582E-2</v>
      </c>
    </row>
    <row r="396" spans="2:5" x14ac:dyDescent="0.3">
      <c r="B396" s="91">
        <v>44040</v>
      </c>
      <c r="C396" s="145">
        <v>106.119255</v>
      </c>
      <c r="D396">
        <f t="shared" si="10"/>
        <v>5.2701808090114444</v>
      </c>
      <c r="E396">
        <v>4.6706033821309612E-2</v>
      </c>
    </row>
    <row r="397" spans="2:5" x14ac:dyDescent="0.3">
      <c r="B397" s="91">
        <v>34172</v>
      </c>
      <c r="C397" s="145">
        <v>16.924433000000001</v>
      </c>
      <c r="D397">
        <f t="shared" si="10"/>
        <v>-0.22277220106760007</v>
      </c>
      <c r="E397">
        <v>4.6666695526981085E-2</v>
      </c>
    </row>
    <row r="398" spans="2:5" x14ac:dyDescent="0.3">
      <c r="B398" s="91">
        <v>33444</v>
      </c>
      <c r="C398" s="145">
        <v>21.775383000000001</v>
      </c>
      <c r="D398">
        <f t="shared" si="10"/>
        <v>0.47723918045636438</v>
      </c>
      <c r="E398">
        <v>4.6632107666581241E-2</v>
      </c>
    </row>
    <row r="399" spans="2:5" x14ac:dyDescent="0.3">
      <c r="B399" s="91">
        <v>36913</v>
      </c>
      <c r="C399" s="145">
        <v>14.740594</v>
      </c>
      <c r="D399">
        <f t="shared" si="10"/>
        <v>-0.53255179396474484</v>
      </c>
      <c r="E399">
        <v>4.6549854447394949E-2</v>
      </c>
    </row>
    <row r="400" spans="2:5" x14ac:dyDescent="0.3">
      <c r="B400" s="91">
        <v>36332</v>
      </c>
      <c r="C400" s="145">
        <v>31.534175999999999</v>
      </c>
      <c r="D400">
        <f t="shared" si="10"/>
        <v>-0.53860118572132132</v>
      </c>
      <c r="E400">
        <v>4.6494161249600055E-2</v>
      </c>
    </row>
    <row r="401" spans="2:5" x14ac:dyDescent="0.3">
      <c r="B401" s="91">
        <v>35200</v>
      </c>
      <c r="C401" s="145">
        <v>68.344727000000006</v>
      </c>
      <c r="D401">
        <f t="shared" si="10"/>
        <v>-0.83836440413744984</v>
      </c>
      <c r="E401">
        <v>4.6391723929328249E-2</v>
      </c>
    </row>
    <row r="402" spans="2:5" x14ac:dyDescent="0.3">
      <c r="B402" s="91">
        <v>44698</v>
      </c>
      <c r="C402" s="145">
        <v>422.83215300000001</v>
      </c>
      <c r="D402">
        <f t="shared" si="10"/>
        <v>2.2340832332817118</v>
      </c>
      <c r="E402">
        <v>4.6379643854896548E-2</v>
      </c>
    </row>
    <row r="403" spans="2:5" x14ac:dyDescent="0.3">
      <c r="B403" s="91">
        <v>44056</v>
      </c>
      <c r="C403" s="145">
        <v>130.74250799999999</v>
      </c>
      <c r="D403">
        <f t="shared" si="10"/>
        <v>2.3246064216005249</v>
      </c>
      <c r="E403">
        <v>4.6270409233929791E-2</v>
      </c>
    </row>
    <row r="404" spans="2:5" x14ac:dyDescent="0.3">
      <c r="B404" s="91">
        <v>34822</v>
      </c>
      <c r="C404" s="145">
        <v>39.325710000000001</v>
      </c>
      <c r="D404">
        <f t="shared" si="10"/>
        <v>-0.22559114242709941</v>
      </c>
      <c r="E404">
        <v>4.6242720896028447E-2</v>
      </c>
    </row>
    <row r="405" spans="2:5" x14ac:dyDescent="0.3">
      <c r="B405" s="91">
        <v>35027</v>
      </c>
      <c r="C405" s="145">
        <v>50.781585999999997</v>
      </c>
      <c r="D405">
        <f t="shared" si="10"/>
        <v>-0.87975957211656153</v>
      </c>
      <c r="E405">
        <v>4.6242645471499311E-2</v>
      </c>
    </row>
    <row r="406" spans="2:5" x14ac:dyDescent="0.3">
      <c r="B406" s="91">
        <v>42997</v>
      </c>
      <c r="C406" s="145">
        <v>422.33371</v>
      </c>
      <c r="D406">
        <f t="shared" si="10"/>
        <v>21.318251035604675</v>
      </c>
      <c r="E406">
        <v>4.6178484368793321E-2</v>
      </c>
    </row>
    <row r="407" spans="2:5" x14ac:dyDescent="0.3">
      <c r="B407" s="91">
        <v>36105</v>
      </c>
      <c r="C407" s="145">
        <v>18.923244</v>
      </c>
      <c r="D407">
        <f t="shared" si="10"/>
        <v>-0.86840747821138486</v>
      </c>
      <c r="E407">
        <v>4.6147368602616042E-2</v>
      </c>
    </row>
    <row r="408" spans="2:5" x14ac:dyDescent="0.3">
      <c r="B408" s="91">
        <v>44070</v>
      </c>
      <c r="C408" s="145">
        <v>143.80181899999999</v>
      </c>
      <c r="D408">
        <f t="shared" si="10"/>
        <v>2.7409480707590902E-2</v>
      </c>
      <c r="E408">
        <v>4.6047908591874201E-2</v>
      </c>
    </row>
    <row r="409" spans="2:5" x14ac:dyDescent="0.3">
      <c r="B409" s="91">
        <v>40784</v>
      </c>
      <c r="C409" s="145">
        <v>139.965439</v>
      </c>
      <c r="D409">
        <f t="shared" si="10"/>
        <v>2.567014931516153</v>
      </c>
      <c r="E409">
        <v>4.6027119030256067E-2</v>
      </c>
    </row>
    <row r="410" spans="2:5" x14ac:dyDescent="0.3">
      <c r="B410" s="91">
        <v>34372</v>
      </c>
      <c r="C410" s="145">
        <v>39.238815000000002</v>
      </c>
      <c r="D410">
        <f t="shared" si="10"/>
        <v>2.5474190978235782</v>
      </c>
      <c r="E410">
        <v>4.5977148760915583E-2</v>
      </c>
    </row>
    <row r="411" spans="2:5" x14ac:dyDescent="0.3">
      <c r="B411" s="91">
        <v>36824</v>
      </c>
      <c r="C411" s="145">
        <v>11.061229000000001</v>
      </c>
      <c r="D411">
        <f t="shared" si="10"/>
        <v>-0.55960694708544745</v>
      </c>
      <c r="E411">
        <v>4.5951704149215296E-2</v>
      </c>
    </row>
    <row r="412" spans="2:5" x14ac:dyDescent="0.3">
      <c r="B412" s="91">
        <v>36250</v>
      </c>
      <c r="C412" s="145">
        <v>25.116720000000001</v>
      </c>
      <c r="D412">
        <f t="shared" si="10"/>
        <v>-0.90671973150135787</v>
      </c>
      <c r="E412">
        <v>4.5934253281568353E-2</v>
      </c>
    </row>
    <row r="413" spans="2:5" x14ac:dyDescent="0.3">
      <c r="B413" s="91">
        <v>43332</v>
      </c>
      <c r="C413" s="145">
        <v>269.26080300000001</v>
      </c>
      <c r="D413">
        <f t="shared" si="10"/>
        <v>8.1160810935391581</v>
      </c>
      <c r="E413">
        <v>4.5885849990888003E-2</v>
      </c>
    </row>
    <row r="414" spans="2:5" x14ac:dyDescent="0.3">
      <c r="B414" s="91">
        <v>33540</v>
      </c>
      <c r="C414" s="145">
        <v>29.536902999999999</v>
      </c>
      <c r="D414">
        <f t="shared" si="10"/>
        <v>-3.1033726087946797E-2</v>
      </c>
      <c r="E414">
        <v>4.5801638072700546E-2</v>
      </c>
    </row>
    <row r="415" spans="2:5" x14ac:dyDescent="0.3">
      <c r="B415" s="91">
        <v>36319</v>
      </c>
      <c r="C415" s="145">
        <v>30.482900999999998</v>
      </c>
      <c r="D415">
        <f t="shared" si="10"/>
        <v>0.4018672492753223</v>
      </c>
      <c r="E415">
        <v>4.5768355261731439E-2</v>
      </c>
    </row>
    <row r="416" spans="2:5" x14ac:dyDescent="0.3">
      <c r="B416" s="91">
        <v>37413</v>
      </c>
      <c r="C416" s="145">
        <v>21.744499000000001</v>
      </c>
      <c r="D416">
        <f t="shared" si="10"/>
        <v>-0.60797376830659999</v>
      </c>
      <c r="E416">
        <v>4.5623159598325275E-2</v>
      </c>
    </row>
    <row r="417" spans="2:5" x14ac:dyDescent="0.3">
      <c r="B417" s="91">
        <v>35097</v>
      </c>
      <c r="C417" s="145">
        <v>55.466949</v>
      </c>
      <c r="D417">
        <f t="shared" si="10"/>
        <v>2.2245942700104142</v>
      </c>
      <c r="E417">
        <v>4.5478202248563381E-2</v>
      </c>
    </row>
    <row r="418" spans="2:5" x14ac:dyDescent="0.3">
      <c r="B418" s="91">
        <v>37267</v>
      </c>
      <c r="C418" s="145">
        <v>17.201218000000001</v>
      </c>
      <c r="D418">
        <f t="shared" si="10"/>
        <v>0.15628723636669187</v>
      </c>
      <c r="E418">
        <v>4.5475892759516419E-2</v>
      </c>
    </row>
    <row r="419" spans="2:5" x14ac:dyDescent="0.3">
      <c r="B419" s="91">
        <v>33291</v>
      </c>
      <c r="C419" s="145">
        <v>14.876250000000001</v>
      </c>
      <c r="D419">
        <f t="shared" si="10"/>
        <v>-0.89142919178105939</v>
      </c>
      <c r="E419">
        <v>4.5454583787321159E-2</v>
      </c>
    </row>
    <row r="420" spans="2:5" x14ac:dyDescent="0.3">
      <c r="B420" s="91">
        <v>40325</v>
      </c>
      <c r="C420" s="145">
        <v>137.01887500000001</v>
      </c>
      <c r="D420">
        <f t="shared" si="10"/>
        <v>2.4539676260097241</v>
      </c>
      <c r="E420">
        <v>4.545449447224939E-2</v>
      </c>
    </row>
    <row r="421" spans="2:5" x14ac:dyDescent="0.3">
      <c r="B421" s="91">
        <v>34359</v>
      </c>
      <c r="C421" s="145">
        <v>39.669994000000003</v>
      </c>
      <c r="D421">
        <f t="shared" si="10"/>
        <v>-0.74929798527501146</v>
      </c>
      <c r="E421">
        <v>4.5454398112942752E-2</v>
      </c>
    </row>
    <row r="422" spans="2:5" x14ac:dyDescent="0.3">
      <c r="B422" s="91">
        <v>38833</v>
      </c>
      <c r="C422" s="145">
        <v>158.23564099999999</v>
      </c>
      <c r="D422">
        <f t="shared" si="10"/>
        <v>-0.64245297168991911</v>
      </c>
      <c r="E422">
        <v>4.5239024722585404E-2</v>
      </c>
    </row>
    <row r="423" spans="2:5" x14ac:dyDescent="0.3">
      <c r="B423" s="91">
        <v>41821</v>
      </c>
      <c r="C423" s="145">
        <v>442.55896000000001</v>
      </c>
      <c r="D423">
        <f t="shared" si="10"/>
        <v>1.9536810453327105</v>
      </c>
      <c r="E423">
        <v>4.5212080184147158E-2</v>
      </c>
    </row>
    <row r="424" spans="2:5" x14ac:dyDescent="0.3">
      <c r="B424" s="91">
        <v>44076</v>
      </c>
      <c r="C424" s="145">
        <v>149.833023</v>
      </c>
      <c r="D424">
        <f t="shared" si="10"/>
        <v>-0.69939999157743105</v>
      </c>
      <c r="E424">
        <v>4.5201729350881001E-2</v>
      </c>
    </row>
    <row r="425" spans="2:5" x14ac:dyDescent="0.3">
      <c r="B425" s="91">
        <v>42586</v>
      </c>
      <c r="C425" s="145">
        <v>498.44650300000001</v>
      </c>
      <c r="D425">
        <f t="shared" si="10"/>
        <v>11.429715395050522</v>
      </c>
      <c r="E425">
        <v>4.5150521549914661E-2</v>
      </c>
    </row>
    <row r="426" spans="2:5" x14ac:dyDescent="0.3">
      <c r="B426" s="91">
        <v>33737</v>
      </c>
      <c r="C426" s="145">
        <v>40.101199999999999</v>
      </c>
      <c r="D426">
        <f t="shared" si="10"/>
        <v>1</v>
      </c>
      <c r="E426">
        <v>4.4943880245197396E-2</v>
      </c>
    </row>
    <row r="427" spans="2:5" x14ac:dyDescent="0.3">
      <c r="B427" s="91">
        <v>33361</v>
      </c>
      <c r="C427" s="145">
        <v>20.050599999999999</v>
      </c>
      <c r="D427">
        <f t="shared" si="10"/>
        <v>-0.8492389739711621</v>
      </c>
      <c r="E427">
        <v>4.4943853016394225E-2</v>
      </c>
    </row>
    <row r="428" spans="2:5" x14ac:dyDescent="0.3">
      <c r="B428" s="91">
        <v>39282</v>
      </c>
      <c r="C428" s="145">
        <v>132.99591100000001</v>
      </c>
      <c r="D428">
        <f t="shared" si="10"/>
        <v>-0.25407744600110427</v>
      </c>
      <c r="E428">
        <v>4.4931347313991392E-2</v>
      </c>
    </row>
    <row r="429" spans="2:5" x14ac:dyDescent="0.3">
      <c r="B429" s="91">
        <v>40840</v>
      </c>
      <c r="C429" s="145">
        <v>178.297211</v>
      </c>
      <c r="D429">
        <f t="shared" si="10"/>
        <v>3.0069749648018935</v>
      </c>
      <c r="E429">
        <v>4.4906003843098959E-2</v>
      </c>
    </row>
    <row r="430" spans="2:5" x14ac:dyDescent="0.3">
      <c r="B430" s="91">
        <v>34836</v>
      </c>
      <c r="C430" s="145">
        <v>44.496712000000002</v>
      </c>
      <c r="D430">
        <f t="shared" si="10"/>
        <v>0.66628328085089328</v>
      </c>
      <c r="E430">
        <v>4.4897981420247132E-2</v>
      </c>
    </row>
    <row r="431" spans="2:5" x14ac:dyDescent="0.3">
      <c r="B431" s="91">
        <v>39841</v>
      </c>
      <c r="C431" s="145">
        <v>26.704170000000001</v>
      </c>
      <c r="D431">
        <f t="shared" si="10"/>
        <v>-0.12020797012574211</v>
      </c>
      <c r="E431">
        <v>4.4887827678184035E-2</v>
      </c>
    </row>
    <row r="432" spans="2:5" x14ac:dyDescent="0.3">
      <c r="B432" s="91">
        <v>37790</v>
      </c>
      <c r="C432" s="145">
        <v>30.352820999999999</v>
      </c>
      <c r="D432">
        <f t="shared" si="10"/>
        <v>1.3450539335454164</v>
      </c>
      <c r="E432">
        <v>4.48750903380103E-2</v>
      </c>
    </row>
    <row r="433" spans="2:5" x14ac:dyDescent="0.3">
      <c r="B433" s="91">
        <v>37040</v>
      </c>
      <c r="C433" s="145">
        <v>12.943336</v>
      </c>
      <c r="D433">
        <f t="shared" si="10"/>
        <v>-0.61877026012783276</v>
      </c>
      <c r="E433">
        <v>4.4831748757382404E-2</v>
      </c>
    </row>
    <row r="434" spans="2:5" x14ac:dyDescent="0.3">
      <c r="B434" s="91">
        <v>39819</v>
      </c>
      <c r="C434" s="145">
        <v>33.951537999999999</v>
      </c>
      <c r="D434">
        <f t="shared" si="10"/>
        <v>-0.21277129929886257</v>
      </c>
      <c r="E434">
        <v>4.4830362779750631E-2</v>
      </c>
    </row>
    <row r="435" spans="2:5" x14ac:dyDescent="0.3">
      <c r="B435" s="91">
        <v>34824</v>
      </c>
      <c r="C435" s="145">
        <v>43.127921999999998</v>
      </c>
      <c r="D435">
        <f t="shared" si="10"/>
        <v>-0.76061977477392784</v>
      </c>
      <c r="E435">
        <v>4.4736725893149289E-2</v>
      </c>
    </row>
    <row r="436" spans="2:5" x14ac:dyDescent="0.3">
      <c r="B436" s="91">
        <v>40833</v>
      </c>
      <c r="C436" s="145">
        <v>180.16493199999999</v>
      </c>
      <c r="D436">
        <f t="shared" si="10"/>
        <v>3.4343561337814723</v>
      </c>
      <c r="E436">
        <v>4.470977390219763E-2</v>
      </c>
    </row>
    <row r="437" spans="2:5" x14ac:dyDescent="0.3">
      <c r="B437" s="91">
        <v>34534</v>
      </c>
      <c r="C437" s="145">
        <v>40.629333000000003</v>
      </c>
      <c r="D437">
        <f t="shared" si="10"/>
        <v>-0.71794513402001781</v>
      </c>
      <c r="E437">
        <v>4.4692890988582736E-2</v>
      </c>
    </row>
    <row r="438" spans="2:5" x14ac:dyDescent="0.3">
      <c r="B438" s="91">
        <v>40171</v>
      </c>
      <c r="C438" s="145">
        <v>144.04762299999999</v>
      </c>
      <c r="D438">
        <f t="shared" si="10"/>
        <v>0.2464905627814741</v>
      </c>
      <c r="E438">
        <v>4.4678371328464098E-2</v>
      </c>
    </row>
    <row r="439" spans="2:5" x14ac:dyDescent="0.3">
      <c r="B439" s="91">
        <v>38918</v>
      </c>
      <c r="C439" s="145">
        <v>115.562546</v>
      </c>
      <c r="D439">
        <f t="shared" si="10"/>
        <v>1.7254352623035678</v>
      </c>
      <c r="E439">
        <v>4.4599615352473795E-2</v>
      </c>
    </row>
    <row r="440" spans="2:5" x14ac:dyDescent="0.3">
      <c r="B440" s="91">
        <v>36427</v>
      </c>
      <c r="C440" s="145">
        <v>42.401501000000003</v>
      </c>
      <c r="D440">
        <f t="shared" si="10"/>
        <v>-0.37812570054629868</v>
      </c>
      <c r="E440">
        <v>4.4589585795720442E-2</v>
      </c>
    </row>
    <row r="441" spans="2:5" x14ac:dyDescent="0.3">
      <c r="B441" s="91">
        <v>35172</v>
      </c>
      <c r="C441" s="145">
        <v>68.183395000000004</v>
      </c>
      <c r="D441">
        <f t="shared" si="10"/>
        <v>0.94684000884229091</v>
      </c>
      <c r="E441">
        <v>4.4482522363726733E-2</v>
      </c>
    </row>
    <row r="442" spans="2:5" x14ac:dyDescent="0.3">
      <c r="B442" s="91">
        <v>37827</v>
      </c>
      <c r="C442" s="145">
        <v>35.022598000000002</v>
      </c>
      <c r="D442">
        <f t="shared" si="10"/>
        <v>-0.1204721393299826</v>
      </c>
      <c r="E442">
        <v>4.4345301620750302E-2</v>
      </c>
    </row>
    <row r="443" spans="2:5" x14ac:dyDescent="0.3">
      <c r="B443" s="91">
        <v>35874</v>
      </c>
      <c r="C443" s="145">
        <v>39.819771000000003</v>
      </c>
      <c r="D443">
        <f t="shared" si="10"/>
        <v>-0.85334016094916021</v>
      </c>
      <c r="E443">
        <v>4.4305040371722448E-2</v>
      </c>
    </row>
    <row r="444" spans="2:5" x14ac:dyDescent="0.3">
      <c r="B444" s="91">
        <v>41242</v>
      </c>
      <c r="C444" s="145">
        <v>271.511078</v>
      </c>
      <c r="D444">
        <f t="shared" si="10"/>
        <v>6.6722199121729142</v>
      </c>
      <c r="E444">
        <v>4.4252664573110757E-2</v>
      </c>
    </row>
    <row r="445" spans="2:5" x14ac:dyDescent="0.3">
      <c r="B445" s="91">
        <v>36469</v>
      </c>
      <c r="C445" s="145">
        <v>35.388855</v>
      </c>
      <c r="D445">
        <f t="shared" si="10"/>
        <v>1.7754878456129444</v>
      </c>
      <c r="E445">
        <v>4.4245761498295386E-2</v>
      </c>
    </row>
    <row r="446" spans="2:5" x14ac:dyDescent="0.3">
      <c r="B446" s="91">
        <v>37028</v>
      </c>
      <c r="C446" s="145">
        <v>12.750499</v>
      </c>
      <c r="D446">
        <f t="shared" si="10"/>
        <v>-0.9410398314269437</v>
      </c>
      <c r="E446">
        <v>4.4219960953434549E-2</v>
      </c>
    </row>
    <row r="447" spans="2:5" x14ac:dyDescent="0.3">
      <c r="B447" s="91">
        <v>40462</v>
      </c>
      <c r="C447" s="145">
        <v>216.25614899999999</v>
      </c>
      <c r="D447">
        <f t="shared" si="10"/>
        <v>0.41654066199780282</v>
      </c>
      <c r="E447">
        <v>4.4109053160272478E-2</v>
      </c>
    </row>
    <row r="448" spans="2:5" x14ac:dyDescent="0.3">
      <c r="B448" s="91">
        <v>40182</v>
      </c>
      <c r="C448" s="145">
        <v>152.66497799999999</v>
      </c>
      <c r="D448">
        <f t="shared" si="10"/>
        <v>0.15273450917027176</v>
      </c>
      <c r="E448">
        <v>4.4090877015535317E-2</v>
      </c>
    </row>
    <row r="449" spans="2:5" x14ac:dyDescent="0.3">
      <c r="B449" s="91">
        <v>44102</v>
      </c>
      <c r="C449" s="145">
        <v>132.437241</v>
      </c>
      <c r="D449">
        <f t="shared" si="10"/>
        <v>-0.44175143051541549</v>
      </c>
      <c r="E449">
        <v>4.4007940427558692E-2</v>
      </c>
    </row>
    <row r="450" spans="2:5" x14ac:dyDescent="0.3">
      <c r="B450" s="91">
        <v>41159</v>
      </c>
      <c r="C450" s="145">
        <v>237.23704499999999</v>
      </c>
      <c r="D450">
        <f t="shared" si="10"/>
        <v>4.3562454455316519</v>
      </c>
      <c r="E450">
        <v>4.3982022162741781E-2</v>
      </c>
    </row>
    <row r="451" spans="2:5" x14ac:dyDescent="0.3">
      <c r="B451" s="91">
        <v>37880</v>
      </c>
      <c r="C451" s="145">
        <v>44.291668000000001</v>
      </c>
      <c r="D451">
        <f t="shared" si="10"/>
        <v>0.92322692558720809</v>
      </c>
      <c r="E451">
        <v>4.3953821125426194E-2</v>
      </c>
    </row>
    <row r="452" spans="2:5" x14ac:dyDescent="0.3">
      <c r="B452" s="91">
        <v>36257</v>
      </c>
      <c r="C452" s="145">
        <v>23.029871</v>
      </c>
      <c r="D452">
        <f t="shared" si="10"/>
        <v>0.13049472355935735</v>
      </c>
      <c r="E452">
        <v>4.3919238365312079E-2</v>
      </c>
    </row>
    <row r="453" spans="2:5" x14ac:dyDescent="0.3">
      <c r="B453" s="91">
        <v>36686</v>
      </c>
      <c r="C453" s="145">
        <v>20.371497999999999</v>
      </c>
      <c r="D453">
        <f t="shared" si="10"/>
        <v>0.51956351976044424</v>
      </c>
      <c r="E453">
        <v>4.3849256705367101E-2</v>
      </c>
    </row>
    <row r="454" spans="2:5" x14ac:dyDescent="0.3">
      <c r="B454" s="91">
        <v>37203</v>
      </c>
      <c r="C454" s="145">
        <v>13.406150999999999</v>
      </c>
      <c r="D454">
        <f t="shared" si="10"/>
        <v>0.35042744082779881</v>
      </c>
      <c r="E454">
        <v>4.3843909173988893E-2</v>
      </c>
    </row>
    <row r="455" spans="2:5" x14ac:dyDescent="0.3">
      <c r="B455" s="91">
        <v>36987</v>
      </c>
      <c r="C455" s="145">
        <v>9.9273389999999999</v>
      </c>
      <c r="D455">
        <f t="shared" si="10"/>
        <v>-0.85351751142261001</v>
      </c>
      <c r="E455">
        <v>4.379554292337718E-2</v>
      </c>
    </row>
    <row r="456" spans="2:5" x14ac:dyDescent="0.3">
      <c r="B456" s="91">
        <v>38198</v>
      </c>
      <c r="C456" s="145">
        <v>67.771507</v>
      </c>
      <c r="D456">
        <f t="shared" si="10"/>
        <v>-0.83912025199631968</v>
      </c>
      <c r="E456">
        <v>4.3660826982638436E-2</v>
      </c>
    </row>
    <row r="457" spans="2:5" x14ac:dyDescent="0.3">
      <c r="B457" s="91">
        <v>41746</v>
      </c>
      <c r="C457" s="145">
        <v>421.25567599999999</v>
      </c>
      <c r="D457">
        <f t="shared" ref="D457:D520" si="11">(C457-C458)/C458</f>
        <v>40.530366841537138</v>
      </c>
      <c r="E457">
        <v>4.3657948905920549E-2</v>
      </c>
    </row>
    <row r="458" spans="2:5" x14ac:dyDescent="0.3">
      <c r="B458" s="91">
        <v>36998</v>
      </c>
      <c r="C458" s="145">
        <v>10.143317</v>
      </c>
      <c r="D458">
        <f t="shared" si="11"/>
        <v>-0.27667791680337428</v>
      </c>
      <c r="E458">
        <v>4.3650557656007019E-2</v>
      </c>
    </row>
    <row r="459" spans="2:5" x14ac:dyDescent="0.3">
      <c r="B459" s="91">
        <v>36909</v>
      </c>
      <c r="C459" s="145">
        <v>14.023237</v>
      </c>
      <c r="D459">
        <f t="shared" si="11"/>
        <v>-0.76045643458095158</v>
      </c>
      <c r="E459">
        <v>4.362817458205908E-2</v>
      </c>
    </row>
    <row r="460" spans="2:5" x14ac:dyDescent="0.3">
      <c r="B460" s="91">
        <v>37904</v>
      </c>
      <c r="C460" s="145">
        <v>58.541488999999999</v>
      </c>
      <c r="D460">
        <f t="shared" si="11"/>
        <v>-0.81063679566455071</v>
      </c>
      <c r="E460">
        <v>4.3624572472882539E-2</v>
      </c>
    </row>
    <row r="461" spans="2:5" x14ac:dyDescent="0.3">
      <c r="B461" s="91">
        <v>41424</v>
      </c>
      <c r="C461" s="145">
        <v>309.14923099999999</v>
      </c>
      <c r="D461">
        <f t="shared" si="11"/>
        <v>4.026814557333446</v>
      </c>
      <c r="E461">
        <v>4.3614273115314406E-2</v>
      </c>
    </row>
    <row r="462" spans="2:5" x14ac:dyDescent="0.3">
      <c r="B462" s="91">
        <v>37928</v>
      </c>
      <c r="C462" s="145">
        <v>61.500027000000003</v>
      </c>
      <c r="D462">
        <f t="shared" si="11"/>
        <v>2.9618530409560084</v>
      </c>
      <c r="E462">
        <v>4.3524505694536246E-2</v>
      </c>
    </row>
    <row r="463" spans="2:5" x14ac:dyDescent="0.3">
      <c r="B463" s="91">
        <v>34123</v>
      </c>
      <c r="C463" s="145">
        <v>15.523046000000001</v>
      </c>
      <c r="D463">
        <f t="shared" si="11"/>
        <v>0</v>
      </c>
      <c r="E463">
        <v>4.347843038400135E-2</v>
      </c>
    </row>
    <row r="464" spans="2:5" x14ac:dyDescent="0.3">
      <c r="B464" s="91">
        <v>33329</v>
      </c>
      <c r="C464" s="145">
        <v>15.523046000000001</v>
      </c>
      <c r="D464">
        <f t="shared" si="11"/>
        <v>-0.24999983089655256</v>
      </c>
      <c r="E464">
        <v>4.347843038400135E-2</v>
      </c>
    </row>
    <row r="465" spans="2:5" x14ac:dyDescent="0.3">
      <c r="B465" s="91">
        <v>34180</v>
      </c>
      <c r="C465" s="145">
        <v>20.697389999999999</v>
      </c>
      <c r="D465">
        <f t="shared" si="11"/>
        <v>-0.49999998792118205</v>
      </c>
      <c r="E465">
        <v>4.3478352933453798E-2</v>
      </c>
    </row>
    <row r="466" spans="2:5" x14ac:dyDescent="0.3">
      <c r="B466" s="91">
        <v>33688</v>
      </c>
      <c r="C466" s="145">
        <v>41.394779</v>
      </c>
      <c r="D466">
        <f t="shared" si="11"/>
        <v>-0.74201671623437304</v>
      </c>
      <c r="E466">
        <v>4.347832772548433E-2</v>
      </c>
    </row>
    <row r="467" spans="2:5" x14ac:dyDescent="0.3">
      <c r="B467" s="91">
        <v>38810</v>
      </c>
      <c r="C467" s="145">
        <v>160.455276</v>
      </c>
      <c r="D467">
        <f t="shared" si="11"/>
        <v>14.443013784301348</v>
      </c>
      <c r="E467">
        <v>4.3408590434379626E-2</v>
      </c>
    </row>
    <row r="468" spans="2:5" x14ac:dyDescent="0.3">
      <c r="B468" s="91">
        <v>37081</v>
      </c>
      <c r="C468" s="145">
        <v>10.390153</v>
      </c>
      <c r="D468">
        <f t="shared" si="11"/>
        <v>-0.84028240176559288</v>
      </c>
      <c r="E468">
        <v>4.3377242901674648E-2</v>
      </c>
    </row>
    <row r="469" spans="2:5" x14ac:dyDescent="0.3">
      <c r="B469" s="91">
        <v>39988</v>
      </c>
      <c r="C469" s="145">
        <v>65.053275999999997</v>
      </c>
      <c r="D469">
        <f t="shared" si="11"/>
        <v>-0.8320060295874675</v>
      </c>
      <c r="E469">
        <v>4.3370026138270547E-2</v>
      </c>
    </row>
    <row r="470" spans="2:5" x14ac:dyDescent="0.3">
      <c r="B470" s="91">
        <v>42459</v>
      </c>
      <c r="C470" s="145">
        <v>387.23577899999998</v>
      </c>
      <c r="D470">
        <f t="shared" si="11"/>
        <v>-0.23534905443247153</v>
      </c>
      <c r="E470">
        <v>4.3361492051434039E-2</v>
      </c>
    </row>
    <row r="471" spans="2:5" x14ac:dyDescent="0.3">
      <c r="B471" s="91">
        <v>44490</v>
      </c>
      <c r="C471" s="145">
        <v>506.42163099999999</v>
      </c>
      <c r="D471">
        <f t="shared" si="11"/>
        <v>16.661039322416993</v>
      </c>
      <c r="E471">
        <v>4.3335413452836195E-2</v>
      </c>
    </row>
    <row r="472" spans="2:5" x14ac:dyDescent="0.3">
      <c r="B472" s="91">
        <v>33476</v>
      </c>
      <c r="C472" s="145">
        <v>28.674509</v>
      </c>
      <c r="D472">
        <f t="shared" si="11"/>
        <v>-0.91327038150385587</v>
      </c>
      <c r="E472">
        <v>4.3136952603374322E-2</v>
      </c>
    </row>
    <row r="473" spans="2:5" x14ac:dyDescent="0.3">
      <c r="B473" s="91">
        <v>44466</v>
      </c>
      <c r="C473" s="145">
        <v>330.61956800000002</v>
      </c>
      <c r="D473">
        <f t="shared" si="11"/>
        <v>6.8438426537627199</v>
      </c>
      <c r="E473">
        <v>4.3088554731056099E-2</v>
      </c>
    </row>
    <row r="474" spans="2:5" x14ac:dyDescent="0.3">
      <c r="B474" s="91">
        <v>34544</v>
      </c>
      <c r="C474" s="145">
        <v>42.150204000000002</v>
      </c>
      <c r="D474">
        <f t="shared" si="11"/>
        <v>0.403299312173591</v>
      </c>
      <c r="E474">
        <v>4.3010630293098734E-2</v>
      </c>
    </row>
    <row r="475" spans="2:5" x14ac:dyDescent="0.3">
      <c r="B475" s="91">
        <v>39798</v>
      </c>
      <c r="C475" s="145">
        <v>30.036503</v>
      </c>
      <c r="D475">
        <f t="shared" si="11"/>
        <v>-0.92844553294117416</v>
      </c>
      <c r="E475">
        <v>4.2997146355370108E-2</v>
      </c>
    </row>
    <row r="476" spans="2:5" x14ac:dyDescent="0.3">
      <c r="B476" s="91">
        <v>42520</v>
      </c>
      <c r="C476" s="145">
        <v>419.77117900000002</v>
      </c>
      <c r="D476">
        <f t="shared" si="11"/>
        <v>13.263927380954971</v>
      </c>
      <c r="E476">
        <v>4.2956257905818335E-2</v>
      </c>
    </row>
    <row r="477" spans="2:5" x14ac:dyDescent="0.3">
      <c r="B477" s="91">
        <v>36328</v>
      </c>
      <c r="C477" s="145">
        <v>29.428864000000001</v>
      </c>
      <c r="D477">
        <f t="shared" si="11"/>
        <v>-0.82911563147553291</v>
      </c>
      <c r="E477">
        <v>4.2941357003074075E-2</v>
      </c>
    </row>
    <row r="478" spans="2:5" x14ac:dyDescent="0.3">
      <c r="B478" s="91">
        <v>40896</v>
      </c>
      <c r="C478" s="145">
        <v>172.21507299999999</v>
      </c>
      <c r="D478">
        <f t="shared" si="11"/>
        <v>-5.9598177116902032E-2</v>
      </c>
      <c r="E478">
        <v>4.2923349456938098E-2</v>
      </c>
    </row>
    <row r="479" spans="2:5" x14ac:dyDescent="0.3">
      <c r="B479" s="91">
        <v>43829</v>
      </c>
      <c r="C479" s="145">
        <v>183.129242</v>
      </c>
      <c r="D479">
        <f t="shared" si="11"/>
        <v>4.8178212869602586</v>
      </c>
      <c r="E479">
        <v>4.2861244974536125E-2</v>
      </c>
    </row>
    <row r="480" spans="2:5" x14ac:dyDescent="0.3">
      <c r="B480" s="91">
        <v>34337</v>
      </c>
      <c r="C480" s="145">
        <v>31.477288999999999</v>
      </c>
      <c r="D480">
        <f t="shared" si="11"/>
        <v>-0.29702194815925598</v>
      </c>
      <c r="E480">
        <v>4.2857135284465726E-2</v>
      </c>
    </row>
    <row r="481" spans="2:5" x14ac:dyDescent="0.3">
      <c r="B481" s="91">
        <v>39923</v>
      </c>
      <c r="C481" s="145">
        <v>44.777057999999997</v>
      </c>
      <c r="D481">
        <f t="shared" si="11"/>
        <v>-0.31095695209249646</v>
      </c>
      <c r="E481">
        <v>4.2832780767987029E-2</v>
      </c>
    </row>
    <row r="482" spans="2:5" x14ac:dyDescent="0.3">
      <c r="B482" s="91">
        <v>38247</v>
      </c>
      <c r="C482" s="145">
        <v>64.984413000000004</v>
      </c>
      <c r="D482">
        <f t="shared" si="11"/>
        <v>-0.8759052835260287</v>
      </c>
      <c r="E482">
        <v>4.2796759153847737E-2</v>
      </c>
    </row>
    <row r="483" spans="2:5" x14ac:dyDescent="0.3">
      <c r="B483" s="91">
        <v>42611</v>
      </c>
      <c r="C483" s="145">
        <v>523.66784700000005</v>
      </c>
      <c r="D483">
        <f t="shared" si="11"/>
        <v>2.8674890387212963</v>
      </c>
      <c r="E483">
        <v>4.2779072713753551E-2</v>
      </c>
    </row>
    <row r="484" spans="2:5" x14ac:dyDescent="0.3">
      <c r="B484" s="91">
        <v>40149</v>
      </c>
      <c r="C484" s="145">
        <v>135.40254200000001</v>
      </c>
      <c r="D484">
        <f t="shared" si="11"/>
        <v>0.69272307386638543</v>
      </c>
      <c r="E484">
        <v>4.2674406872053462E-2</v>
      </c>
    </row>
    <row r="485" spans="2:5" x14ac:dyDescent="0.3">
      <c r="B485" s="91">
        <v>38005</v>
      </c>
      <c r="C485" s="145">
        <v>79.990959000000004</v>
      </c>
      <c r="D485">
        <f t="shared" si="11"/>
        <v>-0.42954810268147975</v>
      </c>
      <c r="E485">
        <v>4.2666635070296853E-2</v>
      </c>
    </row>
    <row r="486" spans="2:5" x14ac:dyDescent="0.3">
      <c r="B486" s="91">
        <v>40339</v>
      </c>
      <c r="C486" s="145">
        <v>140.22384600000001</v>
      </c>
      <c r="D486">
        <f t="shared" si="11"/>
        <v>4.126522070439524</v>
      </c>
      <c r="E486">
        <v>4.2648267644142659E-2</v>
      </c>
    </row>
    <row r="487" spans="2:5" x14ac:dyDescent="0.3">
      <c r="B487" s="91">
        <v>36305</v>
      </c>
      <c r="C487" s="145">
        <v>27.352626999999998</v>
      </c>
      <c r="D487">
        <f t="shared" si="11"/>
        <v>-0.88253071466662913</v>
      </c>
      <c r="E487">
        <v>4.2613605284883768E-2</v>
      </c>
    </row>
    <row r="488" spans="2:5" x14ac:dyDescent="0.3">
      <c r="B488" s="91">
        <v>41128</v>
      </c>
      <c r="C488" s="145">
        <v>232.84918200000001</v>
      </c>
      <c r="D488">
        <f t="shared" si="11"/>
        <v>2.2874722217504311</v>
      </c>
      <c r="E488">
        <v>4.2567128887826419E-2</v>
      </c>
    </row>
    <row r="489" spans="2:5" x14ac:dyDescent="0.3">
      <c r="B489" s="91">
        <v>43921</v>
      </c>
      <c r="C489" s="145">
        <v>70.829246999999995</v>
      </c>
      <c r="D489">
        <f t="shared" si="11"/>
        <v>-0.38458205522115385</v>
      </c>
      <c r="E489">
        <v>4.2553227191366588E-2</v>
      </c>
    </row>
    <row r="490" spans="2:5" x14ac:dyDescent="0.3">
      <c r="B490" s="91">
        <v>43990</v>
      </c>
      <c r="C490" s="145">
        <v>115.09129299999999</v>
      </c>
      <c r="D490">
        <f t="shared" si="11"/>
        <v>-3.7522607176704109E-2</v>
      </c>
      <c r="E490">
        <v>4.2437895460640085E-2</v>
      </c>
    </row>
    <row r="491" spans="2:5" x14ac:dyDescent="0.3">
      <c r="B491" s="91">
        <v>38884</v>
      </c>
      <c r="C491" s="145">
        <v>119.57817799999999</v>
      </c>
      <c r="D491">
        <f t="shared" si="11"/>
        <v>0.54928346038134979</v>
      </c>
      <c r="E491">
        <v>4.2364825873301246E-2</v>
      </c>
    </row>
    <row r="492" spans="2:5" x14ac:dyDescent="0.3">
      <c r="B492" s="91">
        <v>38545</v>
      </c>
      <c r="C492" s="145">
        <v>77.182891999999995</v>
      </c>
      <c r="D492">
        <f t="shared" si="11"/>
        <v>-0.77542823580475007</v>
      </c>
      <c r="E492">
        <v>4.234468582608425E-2</v>
      </c>
    </row>
    <row r="493" spans="2:5" x14ac:dyDescent="0.3">
      <c r="B493" s="91">
        <v>42256</v>
      </c>
      <c r="C493" s="145">
        <v>343.68920900000001</v>
      </c>
      <c r="D493">
        <f t="shared" si="11"/>
        <v>-0.26576426539368364</v>
      </c>
      <c r="E493">
        <v>4.2308901401584706E-2</v>
      </c>
    </row>
    <row r="494" spans="2:5" x14ac:dyDescent="0.3">
      <c r="B494" s="91">
        <v>42879</v>
      </c>
      <c r="C494" s="145">
        <v>468.091095</v>
      </c>
      <c r="D494">
        <f t="shared" si="11"/>
        <v>1.2370771853242803</v>
      </c>
      <c r="E494">
        <v>4.2286355193796907E-2</v>
      </c>
    </row>
    <row r="495" spans="2:5" x14ac:dyDescent="0.3">
      <c r="B495" s="91">
        <v>40576</v>
      </c>
      <c r="C495" s="145">
        <v>209.24226400000001</v>
      </c>
      <c r="D495">
        <f t="shared" si="11"/>
        <v>0.65818565339887103</v>
      </c>
      <c r="E495">
        <v>4.2280504994683353E-2</v>
      </c>
    </row>
    <row r="496" spans="2:5" x14ac:dyDescent="0.3">
      <c r="B496" s="91">
        <v>38755</v>
      </c>
      <c r="C496" s="145">
        <v>126.187477</v>
      </c>
      <c r="D496">
        <f t="shared" si="11"/>
        <v>4.2728924534913562</v>
      </c>
      <c r="E496">
        <v>4.2254231100738129E-2</v>
      </c>
    </row>
    <row r="497" spans="2:5" x14ac:dyDescent="0.3">
      <c r="B497" s="91">
        <v>33588</v>
      </c>
      <c r="C497" s="145">
        <v>23.931357999999999</v>
      </c>
      <c r="D497">
        <f t="shared" si="11"/>
        <v>-0.35838138541861947</v>
      </c>
      <c r="E497">
        <v>4.225351253908332E-2</v>
      </c>
    </row>
    <row r="498" spans="2:5" x14ac:dyDescent="0.3">
      <c r="B498" s="91">
        <v>34344</v>
      </c>
      <c r="C498" s="145">
        <v>37.298416000000003</v>
      </c>
      <c r="D498">
        <f t="shared" si="11"/>
        <v>-0.39814857799624565</v>
      </c>
      <c r="E498">
        <v>4.2168602993850127E-2</v>
      </c>
    </row>
    <row r="499" spans="2:5" x14ac:dyDescent="0.3">
      <c r="B499" s="91">
        <v>38142</v>
      </c>
      <c r="C499" s="145">
        <v>61.972797</v>
      </c>
      <c r="D499">
        <f t="shared" si="11"/>
        <v>-0.73455472028470148</v>
      </c>
      <c r="E499">
        <v>4.2122114181833037E-2</v>
      </c>
    </row>
    <row r="500" spans="2:5" x14ac:dyDescent="0.3">
      <c r="B500" s="91">
        <v>40939</v>
      </c>
      <c r="C500" s="145">
        <v>233.46731600000001</v>
      </c>
      <c r="D500">
        <f t="shared" si="11"/>
        <v>4.791604956353094</v>
      </c>
      <c r="E500">
        <v>4.2112036460083796E-2</v>
      </c>
    </row>
    <row r="501" spans="2:5" x14ac:dyDescent="0.3">
      <c r="B501" s="91">
        <v>36440</v>
      </c>
      <c r="C501" s="145">
        <v>40.311332999999998</v>
      </c>
      <c r="D501">
        <f t="shared" si="11"/>
        <v>-7.8819796716808443E-2</v>
      </c>
      <c r="E501">
        <v>4.2090723160678849E-2</v>
      </c>
    </row>
    <row r="502" spans="2:5" x14ac:dyDescent="0.3">
      <c r="B502" s="91">
        <v>35404</v>
      </c>
      <c r="C502" s="145">
        <v>43.760528999999998</v>
      </c>
      <c r="D502">
        <f t="shared" si="11"/>
        <v>-0.83396632527201786</v>
      </c>
      <c r="E502">
        <v>4.2068035218520976E-2</v>
      </c>
    </row>
    <row r="503" spans="2:5" x14ac:dyDescent="0.3">
      <c r="B503" s="91">
        <v>41166</v>
      </c>
      <c r="C503" s="145">
        <v>263.56417800000003</v>
      </c>
      <c r="D503">
        <f t="shared" si="11"/>
        <v>-0.17427837715565619</v>
      </c>
      <c r="E503">
        <v>4.2019909578886738E-2</v>
      </c>
    </row>
    <row r="504" spans="2:5" x14ac:dyDescent="0.3">
      <c r="B504" s="91">
        <v>41283</v>
      </c>
      <c r="C504" s="145">
        <v>319.19253500000002</v>
      </c>
      <c r="D504">
        <f t="shared" si="11"/>
        <v>0.35790179000017996</v>
      </c>
      <c r="E504">
        <v>4.2018049251997869E-2</v>
      </c>
    </row>
    <row r="505" spans="2:5" x14ac:dyDescent="0.3">
      <c r="B505" s="91">
        <v>40653</v>
      </c>
      <c r="C505" s="145">
        <v>235.06304900000001</v>
      </c>
      <c r="D505">
        <f t="shared" si="11"/>
        <v>0.77739918575666767</v>
      </c>
      <c r="E505">
        <v>4.1996151304638046E-2</v>
      </c>
    </row>
    <row r="506" spans="2:5" x14ac:dyDescent="0.3">
      <c r="B506" s="91">
        <v>39421</v>
      </c>
      <c r="C506" s="145">
        <v>132.25112899999999</v>
      </c>
      <c r="D506">
        <f t="shared" si="11"/>
        <v>-0.45268366977412089</v>
      </c>
      <c r="E506">
        <v>4.1953446311374376E-2</v>
      </c>
    </row>
    <row r="507" spans="2:5" x14ac:dyDescent="0.3">
      <c r="B507" s="91">
        <v>40513</v>
      </c>
      <c r="C507" s="145">
        <v>241.63563500000001</v>
      </c>
      <c r="D507">
        <f t="shared" si="11"/>
        <v>0.39343918184058768</v>
      </c>
      <c r="E507">
        <v>4.1945115545668168E-2</v>
      </c>
    </row>
    <row r="508" spans="2:5" x14ac:dyDescent="0.3">
      <c r="B508" s="91">
        <v>43451</v>
      </c>
      <c r="C508" s="145">
        <v>173.40953099999999</v>
      </c>
      <c r="D508">
        <f t="shared" si="11"/>
        <v>-0.39365401067889338</v>
      </c>
      <c r="E508">
        <v>4.1928760336233349E-2</v>
      </c>
    </row>
    <row r="509" spans="2:5" x14ac:dyDescent="0.3">
      <c r="B509" s="91">
        <v>41389</v>
      </c>
      <c r="C509" s="145">
        <v>285.99105800000001</v>
      </c>
      <c r="D509">
        <f t="shared" si="11"/>
        <v>3.1267822051743273</v>
      </c>
      <c r="E509">
        <v>4.1918307065016758E-2</v>
      </c>
    </row>
    <row r="510" spans="2:5" x14ac:dyDescent="0.3">
      <c r="B510" s="91">
        <v>38462</v>
      </c>
      <c r="C510" s="145">
        <v>69.301224000000005</v>
      </c>
      <c r="D510">
        <f t="shared" si="11"/>
        <v>-0.16187998536544934</v>
      </c>
      <c r="E510">
        <v>4.1902770117956539E-2</v>
      </c>
    </row>
    <row r="511" spans="2:5" x14ac:dyDescent="0.3">
      <c r="B511" s="91">
        <v>38565</v>
      </c>
      <c r="C511" s="145">
        <v>82.686515999999997</v>
      </c>
      <c r="D511">
        <f t="shared" si="11"/>
        <v>1.8966960474109875</v>
      </c>
      <c r="E511">
        <v>4.1900543964555323E-2</v>
      </c>
    </row>
    <row r="512" spans="2:5" x14ac:dyDescent="0.3">
      <c r="B512" s="91">
        <v>36167</v>
      </c>
      <c r="C512" s="145">
        <v>28.545113000000001</v>
      </c>
      <c r="D512">
        <f t="shared" si="11"/>
        <v>-0.33467441339236248</v>
      </c>
      <c r="E512">
        <v>4.1893630618652485E-2</v>
      </c>
    </row>
    <row r="513" spans="2:5" x14ac:dyDescent="0.3">
      <c r="B513" s="91">
        <v>34401</v>
      </c>
      <c r="C513" s="145">
        <v>42.903976</v>
      </c>
      <c r="D513">
        <f t="shared" si="11"/>
        <v>-0.89616796986416425</v>
      </c>
      <c r="E513">
        <v>4.1884767295718141E-2</v>
      </c>
    </row>
    <row r="514" spans="2:5" x14ac:dyDescent="0.3">
      <c r="B514" s="91">
        <v>41738</v>
      </c>
      <c r="C514" s="145">
        <v>413.20559700000001</v>
      </c>
      <c r="D514">
        <f t="shared" si="11"/>
        <v>18.165570428203697</v>
      </c>
      <c r="E514">
        <v>4.1831630877356453E-2</v>
      </c>
    </row>
    <row r="515" spans="2:5" x14ac:dyDescent="0.3">
      <c r="B515" s="91">
        <v>34066</v>
      </c>
      <c r="C515" s="145">
        <v>21.559785999999999</v>
      </c>
      <c r="D515">
        <f t="shared" si="11"/>
        <v>0.33333329210431262</v>
      </c>
      <c r="E515">
        <v>4.1666896164202369E-2</v>
      </c>
    </row>
    <row r="516" spans="2:5" x14ac:dyDescent="0.3">
      <c r="B516" s="91">
        <v>33330</v>
      </c>
      <c r="C516" s="145">
        <v>16.169840000000001</v>
      </c>
      <c r="D516">
        <f t="shared" si="11"/>
        <v>-0.88568445006037611</v>
      </c>
      <c r="E516">
        <v>4.166669350847764E-2</v>
      </c>
    </row>
    <row r="517" spans="2:5" x14ac:dyDescent="0.3">
      <c r="B517" s="91">
        <v>39052</v>
      </c>
      <c r="C517" s="145">
        <v>141.449173</v>
      </c>
      <c r="D517">
        <f t="shared" si="11"/>
        <v>3.7643924327857688E-2</v>
      </c>
      <c r="E517">
        <v>4.1648932020451786E-2</v>
      </c>
    </row>
    <row r="518" spans="2:5" x14ac:dyDescent="0.3">
      <c r="B518" s="91">
        <v>39364</v>
      </c>
      <c r="C518" s="145">
        <v>136.31764200000001</v>
      </c>
      <c r="D518">
        <f t="shared" si="11"/>
        <v>-0.36941151059835803</v>
      </c>
      <c r="E518">
        <v>4.1603933369876785E-2</v>
      </c>
    </row>
    <row r="519" spans="2:5" x14ac:dyDescent="0.3">
      <c r="B519" s="91">
        <v>41120</v>
      </c>
      <c r="C519" s="145">
        <v>216.17527799999999</v>
      </c>
      <c r="D519">
        <f t="shared" si="11"/>
        <v>5.4262385442245176</v>
      </c>
      <c r="E519">
        <v>4.157848273294918E-2</v>
      </c>
    </row>
    <row r="520" spans="2:5" x14ac:dyDescent="0.3">
      <c r="B520" s="91">
        <v>36531</v>
      </c>
      <c r="C520" s="145">
        <v>33.639473000000002</v>
      </c>
      <c r="D520">
        <f t="shared" si="11"/>
        <v>-0.87785739961323106</v>
      </c>
      <c r="E520">
        <v>4.1500416931780436E-2</v>
      </c>
    </row>
    <row r="521" spans="2:5" x14ac:dyDescent="0.3">
      <c r="B521" s="91">
        <v>41382</v>
      </c>
      <c r="C521" s="145">
        <v>275.41146900000001</v>
      </c>
      <c r="D521">
        <f t="shared" ref="D521:D584" si="12">(C521-C522)/C522</f>
        <v>2.3896331439837244</v>
      </c>
      <c r="E521">
        <v>4.1482344604948929E-2</v>
      </c>
    </row>
    <row r="522" spans="2:5" x14ac:dyDescent="0.3">
      <c r="B522" s="91">
        <v>38098</v>
      </c>
      <c r="C522" s="145">
        <v>81.251114000000001</v>
      </c>
      <c r="D522">
        <f t="shared" si="12"/>
        <v>-0.81409678504852345</v>
      </c>
      <c r="E522">
        <v>4.1454899596792633E-2</v>
      </c>
    </row>
    <row r="523" spans="2:5" x14ac:dyDescent="0.3">
      <c r="B523" s="91">
        <v>41771</v>
      </c>
      <c r="C523" s="145">
        <v>437.06137100000001</v>
      </c>
      <c r="D523">
        <f t="shared" si="12"/>
        <v>1.2201895744164535</v>
      </c>
      <c r="E523">
        <v>4.1403597679064486E-2</v>
      </c>
    </row>
    <row r="524" spans="2:5" x14ac:dyDescent="0.3">
      <c r="B524" s="91">
        <v>40408</v>
      </c>
      <c r="C524" s="145">
        <v>196.85768100000001</v>
      </c>
      <c r="D524">
        <f t="shared" si="12"/>
        <v>8.1211654490297107</v>
      </c>
      <c r="E524">
        <v>4.137493348103554E-2</v>
      </c>
    </row>
    <row r="525" spans="2:5" x14ac:dyDescent="0.3">
      <c r="B525" s="91">
        <v>37383</v>
      </c>
      <c r="C525" s="145">
        <v>21.582514</v>
      </c>
      <c r="D525">
        <f t="shared" si="12"/>
        <v>-0.90693510481806205</v>
      </c>
      <c r="E525">
        <v>4.1310157183332336E-2</v>
      </c>
    </row>
    <row r="526" spans="2:5" x14ac:dyDescent="0.3">
      <c r="B526" s="91">
        <v>40512</v>
      </c>
      <c r="C526" s="145">
        <v>231.90821800000001</v>
      </c>
      <c r="D526">
        <f t="shared" si="12"/>
        <v>1.8007414564380515</v>
      </c>
      <c r="E526">
        <v>4.1273112828508776E-2</v>
      </c>
    </row>
    <row r="527" spans="2:5" x14ac:dyDescent="0.3">
      <c r="B527" s="91">
        <v>40037</v>
      </c>
      <c r="C527" s="145">
        <v>82.802436999999998</v>
      </c>
      <c r="D527">
        <f t="shared" si="12"/>
        <v>-0.70504139173391289</v>
      </c>
      <c r="E527">
        <v>4.1230927596906532E-2</v>
      </c>
    </row>
    <row r="528" spans="2:5" x14ac:dyDescent="0.3">
      <c r="B528" s="91">
        <v>41256</v>
      </c>
      <c r="C528" s="145">
        <v>280.725616</v>
      </c>
      <c r="D528">
        <f t="shared" si="12"/>
        <v>4.2801361853648849</v>
      </c>
      <c r="E528">
        <v>4.1229500680392765E-2</v>
      </c>
    </row>
    <row r="529" spans="2:5" x14ac:dyDescent="0.3">
      <c r="B529" s="91">
        <v>35038</v>
      </c>
      <c r="C529" s="145">
        <v>53.166359</v>
      </c>
      <c r="D529">
        <f t="shared" si="12"/>
        <v>-0.10135943356717787</v>
      </c>
      <c r="E529">
        <v>4.1208883802276594E-2</v>
      </c>
    </row>
    <row r="530" spans="2:5" x14ac:dyDescent="0.3">
      <c r="B530" s="91">
        <v>37918</v>
      </c>
      <c r="C530" s="145">
        <v>59.163097</v>
      </c>
      <c r="D530">
        <f t="shared" si="12"/>
        <v>-0.88537423673259341</v>
      </c>
      <c r="E530">
        <v>4.1124316687947922E-2</v>
      </c>
    </row>
    <row r="531" spans="2:5" x14ac:dyDescent="0.3">
      <c r="B531" s="91">
        <v>44592</v>
      </c>
      <c r="C531" s="145">
        <v>516.14135699999997</v>
      </c>
      <c r="D531">
        <f t="shared" si="12"/>
        <v>0.46254334445804868</v>
      </c>
      <c r="E531">
        <v>4.1122084116718555E-2</v>
      </c>
    </row>
    <row r="532" spans="2:5" x14ac:dyDescent="0.3">
      <c r="B532" s="91">
        <v>42388</v>
      </c>
      <c r="C532" s="145">
        <v>352.90670799999998</v>
      </c>
      <c r="D532">
        <f t="shared" si="12"/>
        <v>3.8252484907883124</v>
      </c>
      <c r="E532">
        <v>4.1005212339979898E-2</v>
      </c>
    </row>
    <row r="533" spans="2:5" x14ac:dyDescent="0.3">
      <c r="B533" s="91">
        <v>37994</v>
      </c>
      <c r="C533" s="145">
        <v>73.137519999999995</v>
      </c>
      <c r="D533">
        <f t="shared" si="12"/>
        <v>-0.46171934892445876</v>
      </c>
      <c r="E533">
        <v>4.0990097420278183E-2</v>
      </c>
    </row>
    <row r="534" spans="2:5" x14ac:dyDescent="0.3">
      <c r="B534" s="91">
        <v>39449</v>
      </c>
      <c r="C534" s="145">
        <v>135.872467</v>
      </c>
      <c r="D534">
        <f t="shared" si="12"/>
        <v>-0.64735254359249583</v>
      </c>
      <c r="E534">
        <v>4.092612473733611E-2</v>
      </c>
    </row>
    <row r="535" spans="2:5" x14ac:dyDescent="0.3">
      <c r="B535" s="91">
        <v>42471</v>
      </c>
      <c r="C535" s="145">
        <v>385.29263300000002</v>
      </c>
      <c r="D535">
        <f t="shared" si="12"/>
        <v>6.4637969481417175</v>
      </c>
      <c r="E535">
        <v>4.0920710108127166E-2</v>
      </c>
    </row>
    <row r="536" spans="2:5" x14ac:dyDescent="0.3">
      <c r="B536" s="91">
        <v>35489</v>
      </c>
      <c r="C536" s="145">
        <v>51.621532000000002</v>
      </c>
      <c r="D536">
        <f t="shared" si="12"/>
        <v>-0.7772430128974237</v>
      </c>
      <c r="E536">
        <v>4.0915789971850386E-2</v>
      </c>
    </row>
    <row r="537" spans="2:5" x14ac:dyDescent="0.3">
      <c r="B537" s="91">
        <v>40486</v>
      </c>
      <c r="C537" s="145">
        <v>231.739227</v>
      </c>
      <c r="D537">
        <f t="shared" si="12"/>
        <v>6.0265253885849175</v>
      </c>
      <c r="E537">
        <v>4.0909351755930162E-2</v>
      </c>
    </row>
    <row r="538" spans="2:5" x14ac:dyDescent="0.3">
      <c r="B538" s="91">
        <v>36509</v>
      </c>
      <c r="C538" s="145">
        <v>32.980629</v>
      </c>
      <c r="D538">
        <f t="shared" si="12"/>
        <v>-0.81852211399304453</v>
      </c>
      <c r="E538">
        <v>4.0869967649065468E-2</v>
      </c>
    </row>
    <row r="539" spans="2:5" x14ac:dyDescent="0.3">
      <c r="B539" s="91">
        <v>43609</v>
      </c>
      <c r="C539" s="145">
        <v>181.733597</v>
      </c>
      <c r="D539">
        <f t="shared" si="12"/>
        <v>-0.65867978779291747</v>
      </c>
      <c r="E539">
        <v>4.08221997019068E-2</v>
      </c>
    </row>
    <row r="540" spans="2:5" x14ac:dyDescent="0.3">
      <c r="B540" s="91">
        <v>41904</v>
      </c>
      <c r="C540" s="145">
        <v>532.44311500000003</v>
      </c>
      <c r="D540">
        <f t="shared" si="12"/>
        <v>-9.5369367649751537E-3</v>
      </c>
      <c r="E540">
        <v>4.0759216623064427E-2</v>
      </c>
    </row>
    <row r="541" spans="2:5" x14ac:dyDescent="0.3">
      <c r="B541" s="91">
        <v>41960</v>
      </c>
      <c r="C541" s="145">
        <v>537.569885</v>
      </c>
      <c r="D541">
        <f t="shared" si="12"/>
        <v>3.5399827712527965</v>
      </c>
      <c r="E541">
        <v>4.0752135080994178E-2</v>
      </c>
    </row>
    <row r="542" spans="2:5" x14ac:dyDescent="0.3">
      <c r="B542" s="91">
        <v>39570</v>
      </c>
      <c r="C542" s="145">
        <v>118.40791299999999</v>
      </c>
      <c r="D542">
        <f t="shared" si="12"/>
        <v>-0.56831138637522827</v>
      </c>
      <c r="E542">
        <v>4.0707314809852152E-2</v>
      </c>
    </row>
    <row r="543" spans="2:5" x14ac:dyDescent="0.3">
      <c r="B543" s="91">
        <v>41453</v>
      </c>
      <c r="C543" s="145">
        <v>274.2901</v>
      </c>
      <c r="D543">
        <f t="shared" si="12"/>
        <v>0.56911873400830515</v>
      </c>
      <c r="E543">
        <v>4.0695674508544055E-2</v>
      </c>
    </row>
    <row r="544" spans="2:5" x14ac:dyDescent="0.3">
      <c r="B544" s="91">
        <v>43402</v>
      </c>
      <c r="C544" s="145">
        <v>174.80519100000001</v>
      </c>
      <c r="D544">
        <f t="shared" si="12"/>
        <v>0.16878390576190686</v>
      </c>
      <c r="E544">
        <v>4.0652836432073895E-2</v>
      </c>
    </row>
    <row r="545" spans="2:5" x14ac:dyDescent="0.3">
      <c r="B545" s="91">
        <v>40277</v>
      </c>
      <c r="C545" s="145">
        <v>149.5616</v>
      </c>
      <c r="D545">
        <f t="shared" si="12"/>
        <v>4.9114214824513374</v>
      </c>
      <c r="E545">
        <v>4.0614427959126315E-2</v>
      </c>
    </row>
    <row r="546" spans="2:5" x14ac:dyDescent="0.3">
      <c r="B546" s="91">
        <v>37603</v>
      </c>
      <c r="C546" s="145">
        <v>25.300446000000001</v>
      </c>
      <c r="D546">
        <f t="shared" si="12"/>
        <v>-0.88562562343390394</v>
      </c>
      <c r="E546">
        <v>4.0609330596867041E-2</v>
      </c>
    </row>
    <row r="547" spans="2:5" x14ac:dyDescent="0.3">
      <c r="B547" s="91">
        <v>40933</v>
      </c>
      <c r="C547" s="145">
        <v>221.207291</v>
      </c>
      <c r="D547">
        <f t="shared" si="12"/>
        <v>7.0784354806631198</v>
      </c>
      <c r="E547">
        <v>4.0549743071005666E-2</v>
      </c>
    </row>
    <row r="548" spans="2:5" x14ac:dyDescent="0.3">
      <c r="B548" s="91">
        <v>36313</v>
      </c>
      <c r="C548" s="145">
        <v>27.382442000000001</v>
      </c>
      <c r="D548">
        <f t="shared" si="12"/>
        <v>-0.41804488254799987</v>
      </c>
      <c r="E548">
        <v>4.0498376313711629E-2</v>
      </c>
    </row>
    <row r="549" spans="2:5" x14ac:dyDescent="0.3">
      <c r="B549" s="91">
        <v>35472</v>
      </c>
      <c r="C549" s="145">
        <v>47.052498</v>
      </c>
      <c r="D549">
        <f t="shared" si="12"/>
        <v>0.79728345383405896</v>
      </c>
      <c r="E549">
        <v>4.0313581845194575E-2</v>
      </c>
    </row>
    <row r="550" spans="2:5" x14ac:dyDescent="0.3">
      <c r="B550" s="91">
        <v>37588</v>
      </c>
      <c r="C550" s="145">
        <v>26.179787000000001</v>
      </c>
      <c r="D550">
        <f t="shared" si="12"/>
        <v>-0.82525267447350792</v>
      </c>
      <c r="E550">
        <v>4.0146980559462982E-2</v>
      </c>
    </row>
    <row r="551" spans="2:5" x14ac:dyDescent="0.3">
      <c r="B551" s="91">
        <v>39069</v>
      </c>
      <c r="C551" s="145">
        <v>149.81509399999999</v>
      </c>
      <c r="D551">
        <f t="shared" si="12"/>
        <v>2.3150812903049922</v>
      </c>
      <c r="E551">
        <v>4.0139789590089715E-2</v>
      </c>
    </row>
    <row r="552" spans="2:5" x14ac:dyDescent="0.3">
      <c r="B552" s="91">
        <v>34654</v>
      </c>
      <c r="C552" s="145">
        <v>45.191982000000003</v>
      </c>
      <c r="D552">
        <f t="shared" si="12"/>
        <v>1.0155038476194282</v>
      </c>
      <c r="E552">
        <v>4.0000139918644283E-2</v>
      </c>
    </row>
    <row r="553" spans="2:5" x14ac:dyDescent="0.3">
      <c r="B553" s="91">
        <v>34200</v>
      </c>
      <c r="C553" s="145">
        <v>22.422176</v>
      </c>
      <c r="D553">
        <f t="shared" si="12"/>
        <v>9.4965299023973687E-2</v>
      </c>
      <c r="E553">
        <v>3.9999933208984602E-2</v>
      </c>
    </row>
    <row r="554" spans="2:5" x14ac:dyDescent="0.3">
      <c r="B554" s="91">
        <v>36600</v>
      </c>
      <c r="C554" s="145">
        <v>20.477522</v>
      </c>
      <c r="D554">
        <f t="shared" si="12"/>
        <v>-0.93475831762057338</v>
      </c>
      <c r="E554">
        <v>3.9999841543351615E-2</v>
      </c>
    </row>
    <row r="555" spans="2:5" x14ac:dyDescent="0.3">
      <c r="B555" s="91">
        <v>44326</v>
      </c>
      <c r="C555" s="145">
        <v>313.87176499999998</v>
      </c>
      <c r="D555">
        <f t="shared" si="12"/>
        <v>13.577120064551938</v>
      </c>
      <c r="E555">
        <v>3.9966978227252266E-2</v>
      </c>
    </row>
    <row r="556" spans="2:5" x14ac:dyDescent="0.3">
      <c r="B556" s="91">
        <v>36027</v>
      </c>
      <c r="C556" s="145">
        <v>21.531808999999999</v>
      </c>
      <c r="D556">
        <f t="shared" si="12"/>
        <v>-0.72647879019321993</v>
      </c>
      <c r="E556">
        <v>3.995687705115223E-2</v>
      </c>
    </row>
    <row r="557" spans="2:5" x14ac:dyDescent="0.3">
      <c r="B557" s="91">
        <v>39667</v>
      </c>
      <c r="C557" s="145">
        <v>78.720802000000006</v>
      </c>
      <c r="D557">
        <f t="shared" si="12"/>
        <v>-0.55120118592966194</v>
      </c>
      <c r="E557">
        <v>3.9953477351947708E-2</v>
      </c>
    </row>
    <row r="558" spans="2:5" x14ac:dyDescent="0.3">
      <c r="B558" s="91">
        <v>44189</v>
      </c>
      <c r="C558" s="145">
        <v>175.40332000000001</v>
      </c>
      <c r="D558">
        <f t="shared" si="12"/>
        <v>0.42067017348492436</v>
      </c>
      <c r="E558">
        <v>3.9893656345461055E-2</v>
      </c>
    </row>
    <row r="559" spans="2:5" x14ac:dyDescent="0.3">
      <c r="B559" s="91">
        <v>44053</v>
      </c>
      <c r="C559" s="145">
        <v>123.46519499999999</v>
      </c>
      <c r="D559">
        <f t="shared" si="12"/>
        <v>-0.59749758811898868</v>
      </c>
      <c r="E559">
        <v>3.9882481210511682E-2</v>
      </c>
    </row>
    <row r="560" spans="2:5" x14ac:dyDescent="0.3">
      <c r="B560" s="91">
        <v>43242</v>
      </c>
      <c r="C560" s="145">
        <v>306.743988</v>
      </c>
      <c r="D560">
        <f t="shared" si="12"/>
        <v>6.1575704627329912</v>
      </c>
      <c r="E560">
        <v>3.9878440014539183E-2</v>
      </c>
    </row>
    <row r="561" spans="2:5" x14ac:dyDescent="0.3">
      <c r="B561" s="91">
        <v>36453</v>
      </c>
      <c r="C561" s="145">
        <v>42.855880999999997</v>
      </c>
      <c r="D561">
        <f t="shared" si="12"/>
        <v>-2.7830427531221877E-2</v>
      </c>
      <c r="E561">
        <v>3.9875083615351081E-2</v>
      </c>
    </row>
    <row r="562" spans="2:5" x14ac:dyDescent="0.3">
      <c r="B562" s="91">
        <v>36447</v>
      </c>
      <c r="C562" s="145">
        <v>44.082721999999997</v>
      </c>
      <c r="D562">
        <f t="shared" si="12"/>
        <v>-0.70722824048654975</v>
      </c>
      <c r="E562">
        <v>3.9835555726649222E-2</v>
      </c>
    </row>
    <row r="563" spans="2:5" x14ac:dyDescent="0.3">
      <c r="B563" s="91">
        <v>38964</v>
      </c>
      <c r="C563" s="145">
        <v>150.570267</v>
      </c>
      <c r="D563">
        <f t="shared" si="12"/>
        <v>2.3158499726002972</v>
      </c>
      <c r="E563">
        <v>3.9809782755068822E-2</v>
      </c>
    </row>
    <row r="564" spans="2:5" x14ac:dyDescent="0.3">
      <c r="B564" s="91">
        <v>34575</v>
      </c>
      <c r="C564" s="145">
        <v>45.409252000000002</v>
      </c>
      <c r="D564">
        <f t="shared" si="12"/>
        <v>0.44891586060287264</v>
      </c>
      <c r="E564">
        <v>3.9801038201536333E-2</v>
      </c>
    </row>
    <row r="565" spans="2:5" x14ac:dyDescent="0.3">
      <c r="B565" s="91">
        <v>37799</v>
      </c>
      <c r="C565" s="145">
        <v>31.340157999999999</v>
      </c>
      <c r="D565">
        <f t="shared" si="12"/>
        <v>0.38338461924185596</v>
      </c>
      <c r="E565">
        <v>3.9662423909965487E-2</v>
      </c>
    </row>
    <row r="566" spans="2:5" x14ac:dyDescent="0.3">
      <c r="B566" s="91">
        <v>37313</v>
      </c>
      <c r="C566" s="145">
        <v>22.654696000000001</v>
      </c>
      <c r="D566">
        <f t="shared" si="12"/>
        <v>-0.95438992219376007</v>
      </c>
      <c r="E566">
        <v>3.9645989709684117E-2</v>
      </c>
    </row>
    <row r="567" spans="2:5" x14ac:dyDescent="0.3">
      <c r="B567" s="91">
        <v>41869</v>
      </c>
      <c r="C567" s="145">
        <v>496.70373499999999</v>
      </c>
      <c r="D567">
        <f t="shared" si="12"/>
        <v>1.8497928130991804E-2</v>
      </c>
      <c r="E567">
        <v>3.9620318946919982E-2</v>
      </c>
    </row>
    <row r="568" spans="2:5" x14ac:dyDescent="0.3">
      <c r="B568" s="91">
        <v>41932</v>
      </c>
      <c r="C568" s="145">
        <v>487.68261699999999</v>
      </c>
      <c r="D568">
        <f t="shared" si="12"/>
        <v>6.1535367403091614</v>
      </c>
      <c r="E568">
        <v>3.9617518052950398E-2</v>
      </c>
    </row>
    <row r="569" spans="2:5" x14ac:dyDescent="0.3">
      <c r="B569" s="91">
        <v>35298</v>
      </c>
      <c r="C569" s="145">
        <v>68.173636999999999</v>
      </c>
      <c r="D569">
        <f t="shared" si="12"/>
        <v>0.3817206269000431</v>
      </c>
      <c r="E569">
        <v>3.9597683588234366E-2</v>
      </c>
    </row>
    <row r="570" spans="2:5" x14ac:dyDescent="0.3">
      <c r="B570" s="91">
        <v>35738</v>
      </c>
      <c r="C570" s="145">
        <v>49.339668000000003</v>
      </c>
      <c r="D570">
        <f t="shared" si="12"/>
        <v>1.0102113229520338</v>
      </c>
      <c r="E570">
        <v>3.9565816747416861E-2</v>
      </c>
    </row>
    <row r="571" spans="2:5" x14ac:dyDescent="0.3">
      <c r="B571" s="91">
        <v>37700</v>
      </c>
      <c r="C571" s="145">
        <v>24.544518</v>
      </c>
      <c r="D571">
        <f t="shared" si="12"/>
        <v>-0.95586743563735588</v>
      </c>
      <c r="E571">
        <v>3.952962615967847E-2</v>
      </c>
    </row>
    <row r="572" spans="2:5" x14ac:dyDescent="0.3">
      <c r="B572" s="91">
        <v>42045</v>
      </c>
      <c r="C572" s="145">
        <v>556.154358</v>
      </c>
      <c r="D572">
        <f t="shared" si="12"/>
        <v>8.1349869640823638</v>
      </c>
      <c r="E572">
        <v>3.9528284583175165E-2</v>
      </c>
    </row>
    <row r="573" spans="2:5" x14ac:dyDescent="0.3">
      <c r="B573" s="91">
        <v>34976</v>
      </c>
      <c r="C573" s="145">
        <v>60.881790000000002</v>
      </c>
      <c r="D573">
        <f t="shared" si="12"/>
        <v>-0.53148034383498866</v>
      </c>
      <c r="E573">
        <v>3.952091788227674E-2</v>
      </c>
    </row>
    <row r="574" spans="2:5" x14ac:dyDescent="0.3">
      <c r="B574" s="91">
        <v>43893</v>
      </c>
      <c r="C574" s="145">
        <v>129.945007</v>
      </c>
      <c r="D574">
        <f t="shared" si="12"/>
        <v>-0.54882529452510975</v>
      </c>
      <c r="E574">
        <v>3.9473704840391512E-2</v>
      </c>
    </row>
    <row r="575" spans="2:5" x14ac:dyDescent="0.3">
      <c r="B575" s="91">
        <v>41015</v>
      </c>
      <c r="C575" s="145">
        <v>288.01483200000001</v>
      </c>
      <c r="D575">
        <f t="shared" si="12"/>
        <v>-0.29804613599854607</v>
      </c>
      <c r="E575">
        <v>3.9405394880017146E-2</v>
      </c>
    </row>
    <row r="576" spans="2:5" x14ac:dyDescent="0.3">
      <c r="B576" s="91">
        <v>42317</v>
      </c>
      <c r="C576" s="145">
        <v>410.30450400000001</v>
      </c>
      <c r="D576">
        <f t="shared" si="12"/>
        <v>24.451050500272341</v>
      </c>
      <c r="E576">
        <v>3.9379003625037066E-2</v>
      </c>
    </row>
    <row r="577" spans="2:5" x14ac:dyDescent="0.3">
      <c r="B577" s="91">
        <v>36937</v>
      </c>
      <c r="C577" s="145">
        <v>16.121319</v>
      </c>
      <c r="D577">
        <f t="shared" si="12"/>
        <v>-0.57448639668823365</v>
      </c>
      <c r="E577">
        <v>3.928377545803232E-2</v>
      </c>
    </row>
    <row r="578" spans="2:5" x14ac:dyDescent="0.3">
      <c r="B578" s="91">
        <v>37840</v>
      </c>
      <c r="C578" s="145">
        <v>37.88673</v>
      </c>
      <c r="D578">
        <f t="shared" si="12"/>
        <v>0.76262086614262981</v>
      </c>
      <c r="E578">
        <v>3.9283421222402554E-2</v>
      </c>
    </row>
    <row r="579" spans="2:5" x14ac:dyDescent="0.3">
      <c r="B579" s="91">
        <v>36046</v>
      </c>
      <c r="C579" s="145">
        <v>21.494543</v>
      </c>
      <c r="D579">
        <f t="shared" si="12"/>
        <v>-0.88195162891652679</v>
      </c>
      <c r="E579">
        <v>3.9279257203417316E-2</v>
      </c>
    </row>
    <row r="580" spans="2:5" x14ac:dyDescent="0.3">
      <c r="B580" s="91">
        <v>43522</v>
      </c>
      <c r="C580" s="145">
        <v>182.082504</v>
      </c>
      <c r="D580">
        <f t="shared" si="12"/>
        <v>-0.5551670443509068</v>
      </c>
      <c r="E580">
        <v>3.9260273751021479E-2</v>
      </c>
    </row>
    <row r="581" spans="2:5" x14ac:dyDescent="0.3">
      <c r="B581" s="91">
        <v>41698</v>
      </c>
      <c r="C581" s="145">
        <v>409.32781999999997</v>
      </c>
      <c r="D581">
        <f t="shared" si="12"/>
        <v>-0.15235274370846255</v>
      </c>
      <c r="E581">
        <v>3.9257361872483042E-2</v>
      </c>
    </row>
    <row r="582" spans="2:5" x14ac:dyDescent="0.3">
      <c r="B582" s="91">
        <v>42562</v>
      </c>
      <c r="C582" s="145">
        <v>482.89877300000001</v>
      </c>
      <c r="D582">
        <f t="shared" si="12"/>
        <v>17.894990928698796</v>
      </c>
      <c r="E582">
        <v>3.9245171738380311E-2</v>
      </c>
    </row>
    <row r="583" spans="2:5" x14ac:dyDescent="0.3">
      <c r="B583" s="91">
        <v>39840</v>
      </c>
      <c r="C583" s="145">
        <v>25.556972999999999</v>
      </c>
      <c r="D583">
        <f t="shared" si="12"/>
        <v>-0.80653855120286977</v>
      </c>
      <c r="E583">
        <v>3.9244587897425368E-2</v>
      </c>
    </row>
    <row r="584" spans="2:5" x14ac:dyDescent="0.3">
      <c r="B584" s="91">
        <v>38764</v>
      </c>
      <c r="C584" s="145">
        <v>132.10369900000001</v>
      </c>
      <c r="D584">
        <f t="shared" si="12"/>
        <v>0.97726710900330938</v>
      </c>
      <c r="E584">
        <v>3.9205408191325779E-2</v>
      </c>
    </row>
    <row r="585" spans="2:5" x14ac:dyDescent="0.3">
      <c r="B585" s="91">
        <v>37956</v>
      </c>
      <c r="C585" s="145">
        <v>66.811256</v>
      </c>
      <c r="D585">
        <f t="shared" ref="D585:D648" si="13">(C585-C586)/C586</f>
        <v>-0.85773830272895513</v>
      </c>
      <c r="E585">
        <v>3.9162645696620833E-2</v>
      </c>
    </row>
    <row r="586" spans="2:5" x14ac:dyDescent="0.3">
      <c r="B586" s="91">
        <v>44803</v>
      </c>
      <c r="C586" s="145">
        <v>469.63629200000003</v>
      </c>
      <c r="D586">
        <f t="shared" si="13"/>
        <v>6.7203179795319219</v>
      </c>
      <c r="E586">
        <v>3.9152982115246975E-2</v>
      </c>
    </row>
    <row r="587" spans="2:5" x14ac:dyDescent="0.3">
      <c r="B587" s="91">
        <v>37907</v>
      </c>
      <c r="C587" s="145">
        <v>60.831211000000003</v>
      </c>
      <c r="D587">
        <f t="shared" si="13"/>
        <v>1.4714128875176875</v>
      </c>
      <c r="E587">
        <v>3.9112807670471192E-2</v>
      </c>
    </row>
    <row r="588" spans="2:5" x14ac:dyDescent="0.3">
      <c r="B588" s="91">
        <v>37747</v>
      </c>
      <c r="C588" s="145">
        <v>24.613941000000001</v>
      </c>
      <c r="D588">
        <f t="shared" si="13"/>
        <v>-0.6801978983907786</v>
      </c>
      <c r="E588">
        <v>3.9075258796383829E-2</v>
      </c>
    </row>
    <row r="589" spans="2:5" x14ac:dyDescent="0.3">
      <c r="B589" s="91">
        <v>39699</v>
      </c>
      <c r="C589" s="145">
        <v>76.966164000000006</v>
      </c>
      <c r="D589">
        <f t="shared" si="13"/>
        <v>1.9749131243034146</v>
      </c>
      <c r="E589">
        <v>3.9043004632834638E-2</v>
      </c>
    </row>
    <row r="590" spans="2:5" x14ac:dyDescent="0.3">
      <c r="B590" s="91">
        <v>33463</v>
      </c>
      <c r="C590" s="145">
        <v>25.871735000000001</v>
      </c>
      <c r="D590">
        <f t="shared" si="13"/>
        <v>-0.93472744183004919</v>
      </c>
      <c r="E590">
        <v>3.8960744294170992E-2</v>
      </c>
    </row>
    <row r="591" spans="2:5" x14ac:dyDescent="0.3">
      <c r="B591" s="91">
        <v>44733</v>
      </c>
      <c r="C591" s="145">
        <v>396.36465500000003</v>
      </c>
      <c r="D591">
        <f t="shared" si="13"/>
        <v>9.3949770841650206</v>
      </c>
      <c r="E591">
        <v>3.8933872714260936E-2</v>
      </c>
    </row>
    <row r="592" spans="2:5" x14ac:dyDescent="0.3">
      <c r="B592" s="91">
        <v>35873</v>
      </c>
      <c r="C592" s="145">
        <v>38.130401999999997</v>
      </c>
      <c r="D592">
        <f t="shared" si="13"/>
        <v>-0.71415138580915805</v>
      </c>
      <c r="E592">
        <v>3.8917414238380542E-2</v>
      </c>
    </row>
    <row r="593" spans="2:5" x14ac:dyDescent="0.3">
      <c r="B593" s="91">
        <v>38898</v>
      </c>
      <c r="C593" s="145">
        <v>133.39369199999999</v>
      </c>
      <c r="D593">
        <f t="shared" si="13"/>
        <v>-0.77007484936385207</v>
      </c>
      <c r="E593">
        <v>3.8815931202773532E-2</v>
      </c>
    </row>
    <row r="594" spans="2:5" x14ac:dyDescent="0.3">
      <c r="B594" s="91">
        <v>42027</v>
      </c>
      <c r="C594" s="145">
        <v>580.16137700000002</v>
      </c>
      <c r="D594">
        <f t="shared" si="13"/>
        <v>8.7291035188009172</v>
      </c>
      <c r="E594">
        <v>3.8746662524437828E-2</v>
      </c>
    </row>
    <row r="595" spans="2:5" x14ac:dyDescent="0.3">
      <c r="B595" s="91">
        <v>35380</v>
      </c>
      <c r="C595" s="145">
        <v>59.631535</v>
      </c>
      <c r="D595">
        <f t="shared" si="13"/>
        <v>1.9424136654745834</v>
      </c>
      <c r="E595">
        <v>3.868036330825337E-2</v>
      </c>
    </row>
    <row r="596" spans="2:5" x14ac:dyDescent="0.3">
      <c r="B596" s="91">
        <v>33421</v>
      </c>
      <c r="C596" s="145">
        <v>20.266196999999998</v>
      </c>
      <c r="D596">
        <f t="shared" si="13"/>
        <v>-0.8084303531621021</v>
      </c>
      <c r="E596">
        <v>3.867416934806267E-2</v>
      </c>
    </row>
    <row r="597" spans="2:5" x14ac:dyDescent="0.3">
      <c r="B597" s="91">
        <v>38736</v>
      </c>
      <c r="C597" s="145">
        <v>105.79022999999999</v>
      </c>
      <c r="D597">
        <f t="shared" si="13"/>
        <v>-0.13505783028056456</v>
      </c>
      <c r="E597">
        <v>3.8642339639135659E-2</v>
      </c>
    </row>
    <row r="598" spans="2:5" x14ac:dyDescent="0.3">
      <c r="B598" s="91">
        <v>38924</v>
      </c>
      <c r="C598" s="145">
        <v>122.309021</v>
      </c>
      <c r="D598">
        <f t="shared" si="13"/>
        <v>-0.46760092142559845</v>
      </c>
      <c r="E598">
        <v>3.8546543879044562E-2</v>
      </c>
    </row>
    <row r="599" spans="2:5" x14ac:dyDescent="0.3">
      <c r="B599" s="91">
        <v>40935</v>
      </c>
      <c r="C599" s="145">
        <v>229.731842</v>
      </c>
      <c r="D599">
        <f t="shared" si="13"/>
        <v>0.89981726076118818</v>
      </c>
      <c r="E599">
        <v>3.8536482958873186E-2</v>
      </c>
    </row>
    <row r="600" spans="2:5" x14ac:dyDescent="0.3">
      <c r="B600" s="91">
        <v>43749</v>
      </c>
      <c r="C600" s="145">
        <v>120.923126</v>
      </c>
      <c r="D600">
        <f t="shared" si="13"/>
        <v>6.2813950262542176E-2</v>
      </c>
      <c r="E600">
        <v>3.8527435709217218E-2</v>
      </c>
    </row>
    <row r="601" spans="2:5" x14ac:dyDescent="0.3">
      <c r="B601" s="91">
        <v>39568</v>
      </c>
      <c r="C601" s="145">
        <v>113.776382</v>
      </c>
      <c r="D601">
        <f t="shared" si="13"/>
        <v>1.3383990529038814</v>
      </c>
      <c r="E601">
        <v>3.852469526048459E-2</v>
      </c>
    </row>
    <row r="602" spans="2:5" x14ac:dyDescent="0.3">
      <c r="B602" s="91">
        <v>39945</v>
      </c>
      <c r="C602" s="145">
        <v>48.655673999999998</v>
      </c>
      <c r="D602">
        <f t="shared" si="13"/>
        <v>-0.18524162212085157</v>
      </c>
      <c r="E602">
        <v>3.847643285565433E-2</v>
      </c>
    </row>
    <row r="603" spans="2:5" x14ac:dyDescent="0.3">
      <c r="B603" s="91">
        <v>40014</v>
      </c>
      <c r="C603" s="145">
        <v>59.717917999999997</v>
      </c>
      <c r="D603">
        <f t="shared" si="13"/>
        <v>0.70980010159521423</v>
      </c>
      <c r="E603">
        <v>3.8473696502263087E-2</v>
      </c>
    </row>
    <row r="604" spans="2:5" x14ac:dyDescent="0.3">
      <c r="B604" s="91">
        <v>33675</v>
      </c>
      <c r="C604" s="145">
        <v>34.926842000000001</v>
      </c>
      <c r="D604">
        <f t="shared" si="13"/>
        <v>-0.32935121776579263</v>
      </c>
      <c r="E604">
        <v>3.846154646643634E-2</v>
      </c>
    </row>
    <row r="605" spans="2:5" x14ac:dyDescent="0.3">
      <c r="B605" s="91">
        <v>34866</v>
      </c>
      <c r="C605" s="145">
        <v>52.079185000000003</v>
      </c>
      <c r="D605">
        <f t="shared" si="13"/>
        <v>0.27807975720423828</v>
      </c>
      <c r="E605">
        <v>3.8461399648133922E-2</v>
      </c>
    </row>
    <row r="606" spans="2:5" x14ac:dyDescent="0.3">
      <c r="B606" s="91">
        <v>34373</v>
      </c>
      <c r="C606" s="145">
        <v>40.747993000000001</v>
      </c>
      <c r="D606">
        <f t="shared" si="13"/>
        <v>0.7500004831527638</v>
      </c>
      <c r="E606">
        <v>3.8461355165796893E-2</v>
      </c>
    </row>
    <row r="607" spans="2:5" x14ac:dyDescent="0.3">
      <c r="B607" s="91">
        <v>34010</v>
      </c>
      <c r="C607" s="145">
        <v>23.284561</v>
      </c>
      <c r="D607">
        <f t="shared" si="13"/>
        <v>-0.93444636762811473</v>
      </c>
      <c r="E607">
        <v>3.8461253715964039E-2</v>
      </c>
    </row>
    <row r="608" spans="2:5" x14ac:dyDescent="0.3">
      <c r="B608" s="91">
        <v>42286</v>
      </c>
      <c r="C608" s="145">
        <v>355.19863900000001</v>
      </c>
      <c r="D608">
        <f t="shared" si="13"/>
        <v>-0.35573447056018465</v>
      </c>
      <c r="E608">
        <v>3.845583329700536E-2</v>
      </c>
    </row>
    <row r="609" spans="2:5" x14ac:dyDescent="0.3">
      <c r="B609" s="91">
        <v>42024</v>
      </c>
      <c r="C609" s="145">
        <v>551.32336399999997</v>
      </c>
      <c r="D609">
        <f t="shared" si="13"/>
        <v>6.5345453283186234</v>
      </c>
      <c r="E609">
        <v>3.8440146144923679E-2</v>
      </c>
    </row>
    <row r="610" spans="2:5" x14ac:dyDescent="0.3">
      <c r="B610" s="91">
        <v>38538</v>
      </c>
      <c r="C610" s="145">
        <v>73.172745000000006</v>
      </c>
      <c r="D610">
        <f t="shared" si="13"/>
        <v>-0.72626962659564931</v>
      </c>
      <c r="E610">
        <v>3.8407635445487691E-2</v>
      </c>
    </row>
    <row r="611" spans="2:5" x14ac:dyDescent="0.3">
      <c r="B611" s="91">
        <v>43308</v>
      </c>
      <c r="C611" s="145">
        <v>267.31686400000001</v>
      </c>
      <c r="D611">
        <f t="shared" si="13"/>
        <v>2.6895868815014516</v>
      </c>
      <c r="E611">
        <v>3.8335035796274473E-2</v>
      </c>
    </row>
    <row r="612" spans="2:5" x14ac:dyDescent="0.3">
      <c r="B612" s="91">
        <v>39646</v>
      </c>
      <c r="C612" s="145">
        <v>72.451706000000001</v>
      </c>
      <c r="D612">
        <f t="shared" si="13"/>
        <v>3.3284713208934784</v>
      </c>
      <c r="E612">
        <v>3.8286563983952596E-2</v>
      </c>
    </row>
    <row r="613" spans="2:5" x14ac:dyDescent="0.3">
      <c r="B613" s="91">
        <v>36938</v>
      </c>
      <c r="C613" s="145">
        <v>16.738405</v>
      </c>
      <c r="D613">
        <f t="shared" si="13"/>
        <v>-0.86993704733983446</v>
      </c>
      <c r="E613">
        <v>3.827763720822102E-2</v>
      </c>
    </row>
    <row r="614" spans="2:5" x14ac:dyDescent="0.3">
      <c r="B614" s="91">
        <v>39149</v>
      </c>
      <c r="C614" s="145">
        <v>128.69464099999999</v>
      </c>
      <c r="D614">
        <f t="shared" si="13"/>
        <v>-0.40757220991948634</v>
      </c>
      <c r="E614">
        <v>3.8247894128575675E-2</v>
      </c>
    </row>
    <row r="615" spans="2:5" x14ac:dyDescent="0.3">
      <c r="B615" s="91">
        <v>40577</v>
      </c>
      <c r="C615" s="145">
        <v>217.23262</v>
      </c>
      <c r="D615">
        <f t="shared" si="13"/>
        <v>17.812604110872041</v>
      </c>
      <c r="E615">
        <v>3.8187103538508793E-2</v>
      </c>
    </row>
    <row r="616" spans="2:5" x14ac:dyDescent="0.3">
      <c r="B616" s="91">
        <v>37083</v>
      </c>
      <c r="C616" s="145">
        <v>11.547185000000001</v>
      </c>
      <c r="D616">
        <f t="shared" si="13"/>
        <v>-0.97596127828883317</v>
      </c>
      <c r="E616">
        <v>3.814144461805969E-2</v>
      </c>
    </row>
    <row r="617" spans="2:5" x14ac:dyDescent="0.3">
      <c r="B617" s="91">
        <v>42541</v>
      </c>
      <c r="C617" s="145">
        <v>480.35769699999997</v>
      </c>
      <c r="D617">
        <f t="shared" si="13"/>
        <v>0.62569113652772657</v>
      </c>
      <c r="E617">
        <v>3.8006044445615297E-2</v>
      </c>
    </row>
    <row r="618" spans="2:5" x14ac:dyDescent="0.3">
      <c r="B618" s="91">
        <v>44281</v>
      </c>
      <c r="C618" s="145">
        <v>295.47906499999999</v>
      </c>
      <c r="D618">
        <f t="shared" si="13"/>
        <v>0.64347086638320428</v>
      </c>
      <c r="E618">
        <v>3.799683246964413E-2</v>
      </c>
    </row>
    <row r="619" spans="2:5" x14ac:dyDescent="0.3">
      <c r="B619" s="91">
        <v>44162</v>
      </c>
      <c r="C619" s="145">
        <v>179.789658</v>
      </c>
      <c r="D619">
        <f t="shared" si="13"/>
        <v>8.9055797670044887E-2</v>
      </c>
      <c r="E619">
        <v>3.7985641477299249E-2</v>
      </c>
    </row>
    <row r="620" spans="2:5" x14ac:dyDescent="0.3">
      <c r="B620" s="91">
        <v>40396</v>
      </c>
      <c r="C620" s="145">
        <v>165.08764600000001</v>
      </c>
      <c r="D620">
        <f t="shared" si="13"/>
        <v>-0.57630247973735049</v>
      </c>
      <c r="E620">
        <v>3.7978880371564654E-2</v>
      </c>
    </row>
    <row r="621" spans="2:5" x14ac:dyDescent="0.3">
      <c r="B621" s="91">
        <v>42979</v>
      </c>
      <c r="C621" s="145">
        <v>389.63562000000002</v>
      </c>
      <c r="D621">
        <f t="shared" si="13"/>
        <v>1.3817792353743747</v>
      </c>
      <c r="E621">
        <v>3.7976407029745189E-2</v>
      </c>
    </row>
    <row r="622" spans="2:5" x14ac:dyDescent="0.3">
      <c r="B622" s="91">
        <v>43446</v>
      </c>
      <c r="C622" s="145">
        <v>163.590149</v>
      </c>
      <c r="D622">
        <f t="shared" si="13"/>
        <v>-0.39683278025726021</v>
      </c>
      <c r="E622">
        <v>3.7950635940081967E-2</v>
      </c>
    </row>
    <row r="623" spans="2:5" x14ac:dyDescent="0.3">
      <c r="B623" s="91">
        <v>41375</v>
      </c>
      <c r="C623" s="145">
        <v>271.21856700000001</v>
      </c>
      <c r="D623">
        <f t="shared" si="13"/>
        <v>-0.32724067024824638</v>
      </c>
      <c r="E623">
        <v>3.7873013702242518E-2</v>
      </c>
    </row>
    <row r="624" spans="2:5" x14ac:dyDescent="0.3">
      <c r="B624" s="91">
        <v>42992</v>
      </c>
      <c r="C624" s="145">
        <v>403.14352400000001</v>
      </c>
      <c r="D624">
        <f t="shared" si="13"/>
        <v>8.6640793094815116</v>
      </c>
      <c r="E624">
        <v>3.7854459250193075E-2</v>
      </c>
    </row>
    <row r="625" spans="2:5" x14ac:dyDescent="0.3">
      <c r="B625" s="91">
        <v>34759</v>
      </c>
      <c r="C625" s="145">
        <v>41.715668000000001</v>
      </c>
      <c r="D625">
        <f t="shared" si="13"/>
        <v>-0.69029441753026544</v>
      </c>
      <c r="E625">
        <v>3.783779319039042E-2</v>
      </c>
    </row>
    <row r="626" spans="2:5" x14ac:dyDescent="0.3">
      <c r="B626" s="91">
        <v>38776</v>
      </c>
      <c r="C626" s="145">
        <v>134.69459499999999</v>
      </c>
      <c r="D626">
        <f t="shared" si="13"/>
        <v>-0.25433555534569335</v>
      </c>
      <c r="E626">
        <v>3.7827798581824904E-2</v>
      </c>
    </row>
    <row r="627" spans="2:5" x14ac:dyDescent="0.3">
      <c r="B627" s="91">
        <v>43496</v>
      </c>
      <c r="C627" s="145">
        <v>180.63700900000001</v>
      </c>
      <c r="D627">
        <f t="shared" si="13"/>
        <v>-0.12965245841090997</v>
      </c>
      <c r="E627">
        <v>3.7800623455948756E-2</v>
      </c>
    </row>
    <row r="628" spans="2:5" x14ac:dyDescent="0.3">
      <c r="B628" s="91">
        <v>41117</v>
      </c>
      <c r="C628" s="145">
        <v>207.54583700000001</v>
      </c>
      <c r="D628">
        <f t="shared" si="13"/>
        <v>0.53608084635215403</v>
      </c>
      <c r="E628">
        <v>3.778635146117032E-2</v>
      </c>
    </row>
    <row r="629" spans="2:5" x14ac:dyDescent="0.3">
      <c r="B629" s="91">
        <v>39163</v>
      </c>
      <c r="C629" s="145">
        <v>135.113876</v>
      </c>
      <c r="D629">
        <f t="shared" si="13"/>
        <v>6.0037715920534893</v>
      </c>
      <c r="E629">
        <v>3.7767644644941242E-2</v>
      </c>
    </row>
    <row r="630" spans="2:5" x14ac:dyDescent="0.3">
      <c r="B630" s="91">
        <v>37287</v>
      </c>
      <c r="C630" s="145">
        <v>19.291588000000001</v>
      </c>
      <c r="D630">
        <f t="shared" si="13"/>
        <v>-0.69979732463160615</v>
      </c>
      <c r="E630">
        <v>3.7759222776407433E-2</v>
      </c>
    </row>
    <row r="631" spans="2:5" x14ac:dyDescent="0.3">
      <c r="B631" s="91">
        <v>37950</v>
      </c>
      <c r="C631" s="145">
        <v>64.261878999999993</v>
      </c>
      <c r="D631">
        <f t="shared" si="13"/>
        <v>-0.17342185461450643</v>
      </c>
      <c r="E631">
        <v>3.7738352696508208E-2</v>
      </c>
    </row>
    <row r="632" spans="2:5" x14ac:dyDescent="0.3">
      <c r="B632" s="91">
        <v>35263</v>
      </c>
      <c r="C632" s="145">
        <v>77.744468999999995</v>
      </c>
      <c r="D632">
        <f t="shared" si="13"/>
        <v>-2.3959353344833036E-2</v>
      </c>
      <c r="E632">
        <v>3.7689370260333477E-2</v>
      </c>
    </row>
    <row r="633" spans="2:5" x14ac:dyDescent="0.3">
      <c r="B633" s="91">
        <v>40028</v>
      </c>
      <c r="C633" s="145">
        <v>79.652901</v>
      </c>
      <c r="D633">
        <f t="shared" si="13"/>
        <v>-0.76440761904689791</v>
      </c>
      <c r="E633">
        <v>3.7660966261535901E-2</v>
      </c>
    </row>
    <row r="634" spans="2:5" x14ac:dyDescent="0.3">
      <c r="B634" s="91">
        <v>43192</v>
      </c>
      <c r="C634" s="145">
        <v>338.09625199999999</v>
      </c>
      <c r="D634">
        <f t="shared" si="13"/>
        <v>1.656735389993591</v>
      </c>
      <c r="E634">
        <v>3.7631926686897826E-2</v>
      </c>
    </row>
    <row r="635" spans="2:5" x14ac:dyDescent="0.3">
      <c r="B635" s="91">
        <v>39273</v>
      </c>
      <c r="C635" s="145">
        <v>127.26004</v>
      </c>
      <c r="D635">
        <f t="shared" si="13"/>
        <v>0.7212525320535168</v>
      </c>
      <c r="E635">
        <v>3.7623925124768053E-2</v>
      </c>
    </row>
    <row r="636" spans="2:5" x14ac:dyDescent="0.3">
      <c r="B636" s="91">
        <v>38072</v>
      </c>
      <c r="C636" s="145">
        <v>73.934555000000003</v>
      </c>
      <c r="D636">
        <f t="shared" si="13"/>
        <v>0.16189104858410622</v>
      </c>
      <c r="E636">
        <v>3.7601524625926107E-2</v>
      </c>
    </row>
    <row r="637" spans="2:5" x14ac:dyDescent="0.3">
      <c r="B637" s="91">
        <v>39966</v>
      </c>
      <c r="C637" s="145">
        <v>63.632950000000001</v>
      </c>
      <c r="D637">
        <f t="shared" si="13"/>
        <v>-0.78409851559257782</v>
      </c>
      <c r="E637">
        <v>3.7559341794911737E-2</v>
      </c>
    </row>
    <row r="638" spans="2:5" x14ac:dyDescent="0.3">
      <c r="B638" s="91">
        <v>43257</v>
      </c>
      <c r="C638" s="145">
        <v>294.73141500000003</v>
      </c>
      <c r="D638">
        <f t="shared" si="13"/>
        <v>3.1007777039645359</v>
      </c>
      <c r="E638">
        <v>3.7550421573549805E-2</v>
      </c>
    </row>
    <row r="639" spans="2:5" x14ac:dyDescent="0.3">
      <c r="B639" s="91">
        <v>38488</v>
      </c>
      <c r="C639" s="145">
        <v>71.872078000000002</v>
      </c>
      <c r="D639">
        <f t="shared" si="13"/>
        <v>2.4367195430552755</v>
      </c>
      <c r="E639">
        <v>3.7456465293869722E-2</v>
      </c>
    </row>
    <row r="640" spans="2:5" x14ac:dyDescent="0.3">
      <c r="B640" s="91">
        <v>34039</v>
      </c>
      <c r="C640" s="145">
        <v>20.912989</v>
      </c>
      <c r="D640">
        <f t="shared" si="13"/>
        <v>-0.49999998804570667</v>
      </c>
      <c r="E640">
        <v>3.7433186648382133E-2</v>
      </c>
    </row>
    <row r="641" spans="2:5" x14ac:dyDescent="0.3">
      <c r="B641" s="91">
        <v>34436</v>
      </c>
      <c r="C641" s="145">
        <v>41.825977000000002</v>
      </c>
      <c r="D641">
        <f t="shared" si="13"/>
        <v>0.79180753750520083</v>
      </c>
      <c r="E641">
        <v>3.7433161844821441E-2</v>
      </c>
    </row>
    <row r="642" spans="2:5" x14ac:dyDescent="0.3">
      <c r="B642" s="91">
        <v>35982</v>
      </c>
      <c r="C642" s="145">
        <v>23.342896</v>
      </c>
      <c r="D642">
        <f t="shared" si="13"/>
        <v>0.10749653191156146</v>
      </c>
      <c r="E642">
        <v>3.7429584425447346E-2</v>
      </c>
    </row>
    <row r="643" spans="2:5" x14ac:dyDescent="0.3">
      <c r="B643" s="91">
        <v>36147</v>
      </c>
      <c r="C643" s="145">
        <v>21.077172999999998</v>
      </c>
      <c r="D643">
        <f t="shared" si="13"/>
        <v>-0.89062881924549187</v>
      </c>
      <c r="E643">
        <v>3.7417603941849335E-2</v>
      </c>
    </row>
    <row r="644" spans="2:5" x14ac:dyDescent="0.3">
      <c r="B644" s="91">
        <v>40912</v>
      </c>
      <c r="C644" s="145">
        <v>192.712311</v>
      </c>
      <c r="D644">
        <f t="shared" si="13"/>
        <v>-0.24911359080192605</v>
      </c>
      <c r="E644">
        <v>3.7380749611566906E-2</v>
      </c>
    </row>
    <row r="645" spans="2:5" x14ac:dyDescent="0.3">
      <c r="B645" s="91">
        <v>40953</v>
      </c>
      <c r="C645" s="145">
        <v>256.64642300000003</v>
      </c>
      <c r="D645">
        <f t="shared" si="13"/>
        <v>16.365426925481561</v>
      </c>
      <c r="E645">
        <v>3.7359697368553532E-2</v>
      </c>
    </row>
    <row r="646" spans="2:5" x14ac:dyDescent="0.3">
      <c r="B646" s="91">
        <v>36761</v>
      </c>
      <c r="C646" s="145">
        <v>14.779159999999999</v>
      </c>
      <c r="D646">
        <f t="shared" si="13"/>
        <v>0.25310612894448792</v>
      </c>
      <c r="E646">
        <v>3.7357813187209578E-2</v>
      </c>
    </row>
    <row r="647" spans="2:5" x14ac:dyDescent="0.3">
      <c r="B647" s="91">
        <v>37180</v>
      </c>
      <c r="C647" s="145">
        <v>11.794021000000001</v>
      </c>
      <c r="D647">
        <f t="shared" si="13"/>
        <v>-0.93293317433925449</v>
      </c>
      <c r="E647">
        <v>3.731358248633624E-2</v>
      </c>
    </row>
    <row r="648" spans="2:5" x14ac:dyDescent="0.3">
      <c r="B648" s="91">
        <v>40899</v>
      </c>
      <c r="C648" s="145">
        <v>175.85476700000001</v>
      </c>
      <c r="D648">
        <f t="shared" si="13"/>
        <v>-0.62507363606824062</v>
      </c>
      <c r="E648">
        <v>3.7288150329598084E-2</v>
      </c>
    </row>
    <row r="649" spans="2:5" x14ac:dyDescent="0.3">
      <c r="B649" s="91">
        <v>44552</v>
      </c>
      <c r="C649" s="145">
        <v>469.03814699999998</v>
      </c>
      <c r="D649">
        <f t="shared" ref="D649:D712" si="14">(C649-C650)/C650</f>
        <v>0.60074926651289517</v>
      </c>
      <c r="E649">
        <v>3.7257453478573906E-2</v>
      </c>
    </row>
    <row r="650" spans="2:5" x14ac:dyDescent="0.3">
      <c r="B650" s="91">
        <v>41338</v>
      </c>
      <c r="C650" s="145">
        <v>293.01162699999998</v>
      </c>
      <c r="D650">
        <f t="shared" si="14"/>
        <v>5.9340093795202389</v>
      </c>
      <c r="E650">
        <v>3.7100963364853315E-2</v>
      </c>
    </row>
    <row r="651" spans="2:5" x14ac:dyDescent="0.3">
      <c r="B651" s="91">
        <v>34460</v>
      </c>
      <c r="C651" s="145">
        <v>42.257171999999997</v>
      </c>
      <c r="D651">
        <f t="shared" si="14"/>
        <v>1.7851064211215093</v>
      </c>
      <c r="E651">
        <v>3.7036891608379238E-2</v>
      </c>
    </row>
    <row r="652" spans="2:5" x14ac:dyDescent="0.3">
      <c r="B652" s="91">
        <v>36740</v>
      </c>
      <c r="C652" s="145">
        <v>15.172552</v>
      </c>
      <c r="D652">
        <f t="shared" si="14"/>
        <v>-0.96089957476304</v>
      </c>
      <c r="E652">
        <v>3.6900193991418924E-2</v>
      </c>
    </row>
    <row r="653" spans="2:5" x14ac:dyDescent="0.3">
      <c r="B653" s="91">
        <v>42963</v>
      </c>
      <c r="C653" s="145">
        <v>388.04058800000001</v>
      </c>
      <c r="D653">
        <f t="shared" si="14"/>
        <v>19.309387859522307</v>
      </c>
      <c r="E653">
        <v>3.6894002989768915E-2</v>
      </c>
    </row>
    <row r="654" spans="2:5" x14ac:dyDescent="0.3">
      <c r="B654" s="91">
        <v>37405</v>
      </c>
      <c r="C654" s="145">
        <v>19.106463999999999</v>
      </c>
      <c r="D654">
        <f t="shared" si="14"/>
        <v>-0.30992402739158742</v>
      </c>
      <c r="E654">
        <v>3.6835584748370245E-2</v>
      </c>
    </row>
    <row r="655" spans="2:5" x14ac:dyDescent="0.3">
      <c r="B655" s="91">
        <v>39842</v>
      </c>
      <c r="C655" s="145">
        <v>27.687479</v>
      </c>
      <c r="D655">
        <f t="shared" si="14"/>
        <v>-0.58032022860306065</v>
      </c>
      <c r="E655">
        <v>3.6822301535677698E-2</v>
      </c>
    </row>
    <row r="656" spans="2:5" x14ac:dyDescent="0.3">
      <c r="B656" s="91">
        <v>39967</v>
      </c>
      <c r="C656" s="145">
        <v>65.97287</v>
      </c>
      <c r="D656">
        <f t="shared" si="14"/>
        <v>-0.4976751373060545</v>
      </c>
      <c r="E656">
        <v>3.677214399143839E-2</v>
      </c>
    </row>
    <row r="657" spans="2:5" x14ac:dyDescent="0.3">
      <c r="B657" s="91">
        <v>39276</v>
      </c>
      <c r="C657" s="145">
        <v>131.33506800000001</v>
      </c>
      <c r="D657">
        <f t="shared" si="14"/>
        <v>-0.59021960171188059</v>
      </c>
      <c r="E657">
        <v>3.6764150049135712E-2</v>
      </c>
    </row>
    <row r="658" spans="2:5" x14ac:dyDescent="0.3">
      <c r="B658" s="91">
        <v>44462</v>
      </c>
      <c r="C658" s="145">
        <v>320.50109900000001</v>
      </c>
      <c r="D658">
        <f t="shared" si="14"/>
        <v>-0.36507807844829843</v>
      </c>
      <c r="E658">
        <v>3.6762277105932356E-2</v>
      </c>
    </row>
    <row r="659" spans="2:5" x14ac:dyDescent="0.3">
      <c r="B659" s="91">
        <v>42012</v>
      </c>
      <c r="C659" s="145">
        <v>504.788208</v>
      </c>
      <c r="D659">
        <f t="shared" si="14"/>
        <v>0.77290684983198432</v>
      </c>
      <c r="E659">
        <v>3.6751987173221659E-2</v>
      </c>
    </row>
    <row r="660" spans="2:5" x14ac:dyDescent="0.3">
      <c r="B660" s="91">
        <v>41309</v>
      </c>
      <c r="C660" s="145">
        <v>284.72348</v>
      </c>
      <c r="D660">
        <f t="shared" si="14"/>
        <v>5.7230746006824198</v>
      </c>
      <c r="E660">
        <v>3.6747924348388632E-2</v>
      </c>
    </row>
    <row r="661" spans="2:5" x14ac:dyDescent="0.3">
      <c r="B661" s="91">
        <v>35900</v>
      </c>
      <c r="C661" s="145">
        <v>42.350189</v>
      </c>
      <c r="D661">
        <f t="shared" si="14"/>
        <v>-0.14589607112130998</v>
      </c>
      <c r="E661">
        <v>3.6741032450412547E-2</v>
      </c>
    </row>
    <row r="662" spans="2:5" x14ac:dyDescent="0.3">
      <c r="B662" s="91">
        <v>40008</v>
      </c>
      <c r="C662" s="145">
        <v>49.584350999999998</v>
      </c>
      <c r="D662">
        <f t="shared" si="14"/>
        <v>-0.86891336718557866</v>
      </c>
      <c r="E662">
        <v>3.674085390134444E-2</v>
      </c>
    </row>
    <row r="663" spans="2:5" x14ac:dyDescent="0.3">
      <c r="B663" s="91">
        <v>41558</v>
      </c>
      <c r="C663" s="145">
        <v>378.256348</v>
      </c>
      <c r="D663">
        <f t="shared" si="14"/>
        <v>1.8446008847150628</v>
      </c>
      <c r="E663">
        <v>3.6727979479966061E-2</v>
      </c>
    </row>
    <row r="664" spans="2:5" x14ac:dyDescent="0.3">
      <c r="B664" s="91">
        <v>40210</v>
      </c>
      <c r="C664" s="145">
        <v>132.973434</v>
      </c>
      <c r="D664">
        <f t="shared" si="14"/>
        <v>-0.69722420006323449</v>
      </c>
      <c r="E664">
        <v>3.672505010604387E-2</v>
      </c>
    </row>
    <row r="665" spans="2:5" x14ac:dyDescent="0.3">
      <c r="B665" s="91">
        <v>44671</v>
      </c>
      <c r="C665" s="145">
        <v>439.18118299999998</v>
      </c>
      <c r="D665">
        <f t="shared" si="14"/>
        <v>0.96640529757956817</v>
      </c>
      <c r="E665">
        <v>3.6710086662951065E-2</v>
      </c>
    </row>
    <row r="666" spans="2:5" x14ac:dyDescent="0.3">
      <c r="B666" s="91">
        <v>41127</v>
      </c>
      <c r="C666" s="145">
        <v>223.34214800000001</v>
      </c>
      <c r="D666">
        <f t="shared" si="14"/>
        <v>0.5995409145438696</v>
      </c>
      <c r="E666">
        <v>3.6659937384652494E-2</v>
      </c>
    </row>
    <row r="667" spans="2:5" x14ac:dyDescent="0.3">
      <c r="B667" s="91">
        <v>38777</v>
      </c>
      <c r="C667" s="145">
        <v>139.628906</v>
      </c>
      <c r="D667">
        <f t="shared" si="14"/>
        <v>7.1871414726028817</v>
      </c>
      <c r="E667">
        <v>3.6633325932640494E-2</v>
      </c>
    </row>
    <row r="668" spans="2:5" x14ac:dyDescent="0.3">
      <c r="B668" s="91">
        <v>37229</v>
      </c>
      <c r="C668" s="145">
        <v>17.054659000000001</v>
      </c>
      <c r="D668">
        <f t="shared" si="14"/>
        <v>-0.86599428106686527</v>
      </c>
      <c r="E668">
        <v>3.6568157192945386E-2</v>
      </c>
    </row>
    <row r="669" spans="2:5" x14ac:dyDescent="0.3">
      <c r="B669" s="91">
        <v>38931</v>
      </c>
      <c r="C669" s="145">
        <v>127.26814299999999</v>
      </c>
      <c r="D669">
        <f t="shared" si="14"/>
        <v>-0.62870385922443472</v>
      </c>
      <c r="E669">
        <v>3.6563568394011078E-2</v>
      </c>
    </row>
    <row r="670" spans="2:5" x14ac:dyDescent="0.3">
      <c r="B670" s="91">
        <v>41536</v>
      </c>
      <c r="C670" s="145">
        <v>342.76721199999997</v>
      </c>
      <c r="D670">
        <f t="shared" si="14"/>
        <v>0.59735066819077554</v>
      </c>
      <c r="E670">
        <v>3.6514642194001051E-2</v>
      </c>
    </row>
    <row r="671" spans="2:5" x14ac:dyDescent="0.3">
      <c r="B671" s="91">
        <v>40585</v>
      </c>
      <c r="C671" s="145">
        <v>214.584824</v>
      </c>
      <c r="D671">
        <f t="shared" si="14"/>
        <v>1.3269602825177282</v>
      </c>
      <c r="E671">
        <v>3.6462574121311153E-2</v>
      </c>
    </row>
    <row r="672" spans="2:5" x14ac:dyDescent="0.3">
      <c r="B672" s="91">
        <v>38636</v>
      </c>
      <c r="C672" s="145">
        <v>92.216797</v>
      </c>
      <c r="D672">
        <f t="shared" si="14"/>
        <v>-0.73986443109229805</v>
      </c>
      <c r="E672">
        <v>3.6446219194522275E-2</v>
      </c>
    </row>
    <row r="673" spans="2:5" x14ac:dyDescent="0.3">
      <c r="B673" s="91">
        <v>43194</v>
      </c>
      <c r="C673" s="145">
        <v>354.49514799999997</v>
      </c>
      <c r="D673">
        <f t="shared" si="14"/>
        <v>-0.31564570712257384</v>
      </c>
      <c r="E673">
        <v>3.6432492410980927E-2</v>
      </c>
    </row>
    <row r="674" spans="2:5" x14ac:dyDescent="0.3">
      <c r="B674" s="91">
        <v>41900</v>
      </c>
      <c r="C674" s="145">
        <v>517.99945100000002</v>
      </c>
      <c r="D674">
        <f t="shared" si="14"/>
        <v>0.12580202177565972</v>
      </c>
      <c r="E674">
        <v>3.6394064547295074E-2</v>
      </c>
    </row>
    <row r="675" spans="2:5" x14ac:dyDescent="0.3">
      <c r="B675" s="91">
        <v>42712</v>
      </c>
      <c r="C675" s="145">
        <v>460.11593599999998</v>
      </c>
      <c r="D675">
        <f t="shared" si="14"/>
        <v>-2.8827010545993018E-2</v>
      </c>
      <c r="E675">
        <v>3.6375794001972238E-2</v>
      </c>
    </row>
    <row r="676" spans="2:5" x14ac:dyDescent="0.3">
      <c r="B676" s="91">
        <v>44531</v>
      </c>
      <c r="C676" s="145">
        <v>473.77340700000002</v>
      </c>
      <c r="D676">
        <f t="shared" si="14"/>
        <v>2.7347742609000556</v>
      </c>
      <c r="E676">
        <v>3.6306145167910968E-2</v>
      </c>
    </row>
    <row r="677" spans="2:5" x14ac:dyDescent="0.3">
      <c r="B677" s="91">
        <v>44099</v>
      </c>
      <c r="C677" s="145">
        <v>126.85463</v>
      </c>
      <c r="D677">
        <f t="shared" si="14"/>
        <v>1.7159228089474239</v>
      </c>
      <c r="E677">
        <v>3.6237711361598944E-2</v>
      </c>
    </row>
    <row r="678" spans="2:5" x14ac:dyDescent="0.3">
      <c r="B678" s="91">
        <v>35761</v>
      </c>
      <c r="C678" s="145">
        <v>46.707745000000003</v>
      </c>
      <c r="D678">
        <f t="shared" si="14"/>
        <v>-5.8167640501666132E-2</v>
      </c>
      <c r="E678">
        <v>3.6191081174172322E-2</v>
      </c>
    </row>
    <row r="679" spans="2:5" x14ac:dyDescent="0.3">
      <c r="B679" s="91">
        <v>35488</v>
      </c>
      <c r="C679" s="145">
        <v>49.592419</v>
      </c>
      <c r="D679">
        <f t="shared" si="14"/>
        <v>1.0438597333566983</v>
      </c>
      <c r="E679">
        <v>3.6169385686411974E-2</v>
      </c>
    </row>
    <row r="680" spans="2:5" x14ac:dyDescent="0.3">
      <c r="B680" s="91">
        <v>39785</v>
      </c>
      <c r="C680" s="145">
        <v>24.264101</v>
      </c>
      <c r="D680">
        <f t="shared" si="14"/>
        <v>-0.28354949198484664</v>
      </c>
      <c r="E680">
        <v>3.615859890623032E-2</v>
      </c>
    </row>
    <row r="681" spans="2:5" x14ac:dyDescent="0.3">
      <c r="B681" s="91">
        <v>35835</v>
      </c>
      <c r="C681" s="145">
        <v>33.867100000000001</v>
      </c>
      <c r="D681">
        <f t="shared" si="14"/>
        <v>-0.91630289681399979</v>
      </c>
      <c r="E681">
        <v>3.6157941247414581E-2</v>
      </c>
    </row>
    <row r="682" spans="2:5" x14ac:dyDescent="0.3">
      <c r="B682" s="91">
        <v>44629</v>
      </c>
      <c r="C682" s="145">
        <v>404.63885499999998</v>
      </c>
      <c r="D682">
        <f t="shared" si="14"/>
        <v>-2.4278881541972903E-2</v>
      </c>
      <c r="E682">
        <v>3.6119928117593882E-2</v>
      </c>
    </row>
    <row r="683" spans="2:5" x14ac:dyDescent="0.3">
      <c r="B683" s="91">
        <v>43011</v>
      </c>
      <c r="C683" s="145">
        <v>414.70748900000001</v>
      </c>
      <c r="D683">
        <f t="shared" si="14"/>
        <v>5.6883955062793339</v>
      </c>
      <c r="E683">
        <v>3.6114589685807136E-2</v>
      </c>
    </row>
    <row r="684" spans="2:5" x14ac:dyDescent="0.3">
      <c r="B684" s="91">
        <v>35104</v>
      </c>
      <c r="C684" s="145">
        <v>62.004032000000002</v>
      </c>
      <c r="D684">
        <f t="shared" si="14"/>
        <v>0.68938865626944634</v>
      </c>
      <c r="E684">
        <v>3.6099503466563494E-2</v>
      </c>
    </row>
    <row r="685" spans="2:5" x14ac:dyDescent="0.3">
      <c r="B685" s="91">
        <v>35872</v>
      </c>
      <c r="C685" s="145">
        <v>36.702052999999999</v>
      </c>
      <c r="D685">
        <f t="shared" si="14"/>
        <v>-0.95635903329369798</v>
      </c>
      <c r="E685">
        <v>3.6021292179938956E-2</v>
      </c>
    </row>
    <row r="686" spans="2:5" x14ac:dyDescent="0.3">
      <c r="B686" s="91">
        <v>45320</v>
      </c>
      <c r="C686" s="145">
        <v>841</v>
      </c>
      <c r="D686">
        <f t="shared" si="14"/>
        <v>1.0717610482539384</v>
      </c>
      <c r="E686">
        <v>3.5905678218557995E-2</v>
      </c>
    </row>
    <row r="687" spans="2:5" x14ac:dyDescent="0.3">
      <c r="B687" s="91">
        <v>44735</v>
      </c>
      <c r="C687" s="145">
        <v>405.934845</v>
      </c>
      <c r="D687">
        <f t="shared" si="14"/>
        <v>3.4449158770318347</v>
      </c>
      <c r="E687">
        <v>3.5868791641591763E-2</v>
      </c>
    </row>
    <row r="688" spans="2:5" x14ac:dyDescent="0.3">
      <c r="B688" s="91">
        <v>38628</v>
      </c>
      <c r="C688" s="145">
        <v>91.325653000000003</v>
      </c>
      <c r="D688">
        <f t="shared" si="14"/>
        <v>7.0323191120597484</v>
      </c>
      <c r="E688">
        <v>3.5844711853483556E-2</v>
      </c>
    </row>
    <row r="689" spans="2:5" x14ac:dyDescent="0.3">
      <c r="B689" s="91">
        <v>37179</v>
      </c>
      <c r="C689" s="145">
        <v>11.369774</v>
      </c>
      <c r="D689">
        <f t="shared" si="14"/>
        <v>-0.67967697048289977</v>
      </c>
      <c r="E689">
        <v>3.583967178990824E-2</v>
      </c>
    </row>
    <row r="690" spans="2:5" x14ac:dyDescent="0.3">
      <c r="B690" s="91">
        <v>37820</v>
      </c>
      <c r="C690" s="145">
        <v>35.494712999999997</v>
      </c>
      <c r="D690">
        <f t="shared" si="14"/>
        <v>-0.92434858312339796</v>
      </c>
      <c r="E690">
        <v>3.5820869214673187E-2</v>
      </c>
    </row>
    <row r="691" spans="2:5" x14ac:dyDescent="0.3">
      <c r="B691" s="91">
        <v>42717</v>
      </c>
      <c r="C691" s="145">
        <v>469.18768299999999</v>
      </c>
      <c r="D691">
        <f t="shared" si="14"/>
        <v>0.41272699422015396</v>
      </c>
      <c r="E691">
        <v>3.5761473403104996E-2</v>
      </c>
    </row>
    <row r="692" spans="2:5" x14ac:dyDescent="0.3">
      <c r="B692" s="91">
        <v>44252</v>
      </c>
      <c r="C692" s="145">
        <v>332.11489899999998</v>
      </c>
      <c r="D692">
        <f t="shared" si="14"/>
        <v>-0.38561551849077713</v>
      </c>
      <c r="E692">
        <v>3.575313050604112E-2</v>
      </c>
    </row>
    <row r="693" spans="2:5" x14ac:dyDescent="0.3">
      <c r="B693" s="91">
        <v>42767</v>
      </c>
      <c r="C693" s="145">
        <v>540.565247</v>
      </c>
      <c r="D693">
        <f t="shared" si="14"/>
        <v>41.395615026517788</v>
      </c>
      <c r="E693">
        <v>3.5717710957321708E-2</v>
      </c>
    </row>
    <row r="694" spans="2:5" x14ac:dyDescent="0.3">
      <c r="B694" s="91">
        <v>37119</v>
      </c>
      <c r="C694" s="145">
        <v>12.750499</v>
      </c>
      <c r="D694">
        <f t="shared" si="14"/>
        <v>-0.66272832531037307</v>
      </c>
      <c r="E694">
        <v>3.5714506193898911E-2</v>
      </c>
    </row>
    <row r="695" spans="2:5" x14ac:dyDescent="0.3">
      <c r="B695" s="91">
        <v>34792</v>
      </c>
      <c r="C695" s="145">
        <v>37.804831999999998</v>
      </c>
      <c r="D695">
        <f t="shared" si="14"/>
        <v>0.209302673730352</v>
      </c>
      <c r="E695">
        <v>3.5714288649608607E-2</v>
      </c>
    </row>
    <row r="696" spans="2:5" x14ac:dyDescent="0.3">
      <c r="B696" s="91">
        <v>33877</v>
      </c>
      <c r="C696" s="145">
        <v>31.261679000000001</v>
      </c>
      <c r="D696">
        <f t="shared" si="14"/>
        <v>-0.89751924160575314</v>
      </c>
      <c r="E696">
        <v>3.5713876316430658E-2</v>
      </c>
    </row>
    <row r="697" spans="2:5" x14ac:dyDescent="0.3">
      <c r="B697" s="91">
        <v>44420</v>
      </c>
      <c r="C697" s="145">
        <v>305.04925500000002</v>
      </c>
      <c r="D697">
        <f t="shared" si="14"/>
        <v>0.89248283385767935</v>
      </c>
      <c r="E697">
        <v>3.5708209853418327E-2</v>
      </c>
    </row>
    <row r="698" spans="2:5" x14ac:dyDescent="0.3">
      <c r="B698" s="91">
        <v>40298</v>
      </c>
      <c r="C698" s="145">
        <v>161.18997200000001</v>
      </c>
      <c r="D698">
        <f t="shared" si="14"/>
        <v>3.6080725417491051</v>
      </c>
      <c r="E698">
        <v>3.5665335229198687E-2</v>
      </c>
    </row>
    <row r="699" spans="2:5" x14ac:dyDescent="0.3">
      <c r="B699" s="91">
        <v>36496</v>
      </c>
      <c r="C699" s="145">
        <v>34.979911999999999</v>
      </c>
      <c r="D699">
        <f t="shared" si="14"/>
        <v>-0.89586727026689461</v>
      </c>
      <c r="E699">
        <v>3.5650170703585712E-2</v>
      </c>
    </row>
    <row r="700" spans="2:5" x14ac:dyDescent="0.3">
      <c r="B700" s="91">
        <v>42405</v>
      </c>
      <c r="C700" s="145">
        <v>335.91659499999997</v>
      </c>
      <c r="D700">
        <f t="shared" si="14"/>
        <v>0.2440964447620837</v>
      </c>
      <c r="E700">
        <v>3.5637536136846504E-2</v>
      </c>
    </row>
    <row r="701" spans="2:5" x14ac:dyDescent="0.3">
      <c r="B701" s="91">
        <v>43287</v>
      </c>
      <c r="C701" s="145">
        <v>270.00848400000001</v>
      </c>
      <c r="D701">
        <f t="shared" si="14"/>
        <v>2.9511304421654558</v>
      </c>
      <c r="E701">
        <v>3.5557427937966908E-2</v>
      </c>
    </row>
    <row r="702" spans="2:5" x14ac:dyDescent="0.3">
      <c r="B702" s="91">
        <v>43914</v>
      </c>
      <c r="C702" s="145">
        <v>68.337020999999993</v>
      </c>
      <c r="D702">
        <f t="shared" si="14"/>
        <v>-0.53047938927999794</v>
      </c>
      <c r="E702">
        <v>3.549858748441298E-2</v>
      </c>
    </row>
    <row r="703" spans="2:5" x14ac:dyDescent="0.3">
      <c r="B703" s="91">
        <v>44145</v>
      </c>
      <c r="C703" s="145">
        <v>145.54637099999999</v>
      </c>
      <c r="D703">
        <f t="shared" si="14"/>
        <v>0.26516459706336631</v>
      </c>
      <c r="E703">
        <v>3.5461002040346551E-2</v>
      </c>
    </row>
    <row r="704" spans="2:5" x14ac:dyDescent="0.3">
      <c r="B704" s="91">
        <v>44048</v>
      </c>
      <c r="C704" s="145">
        <v>115.041451</v>
      </c>
      <c r="D704">
        <f t="shared" si="14"/>
        <v>6.0851315487370083</v>
      </c>
      <c r="E704">
        <v>3.5441917958427979E-2</v>
      </c>
    </row>
    <row r="705" spans="2:5" x14ac:dyDescent="0.3">
      <c r="B705" s="91">
        <v>36895</v>
      </c>
      <c r="C705" s="145">
        <v>16.237024000000002</v>
      </c>
      <c r="D705">
        <f t="shared" si="14"/>
        <v>-0.95100728120581735</v>
      </c>
      <c r="E705">
        <v>3.5415797550843897E-2</v>
      </c>
    </row>
    <row r="706" spans="2:5" x14ac:dyDescent="0.3">
      <c r="B706" s="91">
        <v>44334</v>
      </c>
      <c r="C706" s="145">
        <v>331.41708399999999</v>
      </c>
      <c r="D706">
        <f t="shared" si="14"/>
        <v>-0.52485005878136204</v>
      </c>
      <c r="E706">
        <v>3.5347218750242507E-2</v>
      </c>
    </row>
    <row r="707" spans="2:5" x14ac:dyDescent="0.3">
      <c r="B707" s="91">
        <v>45258</v>
      </c>
      <c r="C707" s="145">
        <v>697.5</v>
      </c>
      <c r="D707">
        <f t="shared" si="14"/>
        <v>0.36273721283888594</v>
      </c>
      <c r="E707">
        <v>3.5327278575141223E-2</v>
      </c>
    </row>
    <row r="708" spans="2:5" x14ac:dyDescent="0.3">
      <c r="B708" s="91">
        <v>41934</v>
      </c>
      <c r="C708" s="145">
        <v>511.83749399999999</v>
      </c>
      <c r="D708">
        <f t="shared" si="14"/>
        <v>12.488854049773915</v>
      </c>
      <c r="E708">
        <v>3.5297567719849543E-2</v>
      </c>
    </row>
    <row r="709" spans="2:5" x14ac:dyDescent="0.3">
      <c r="B709" s="91">
        <v>34358</v>
      </c>
      <c r="C709" s="145">
        <v>37.945217</v>
      </c>
      <c r="D709">
        <f t="shared" si="14"/>
        <v>-0.4580339807679934</v>
      </c>
      <c r="E709">
        <v>3.5294006264495553E-2</v>
      </c>
    </row>
    <row r="710" spans="2:5" x14ac:dyDescent="0.3">
      <c r="B710" s="91">
        <v>38265</v>
      </c>
      <c r="C710" s="145">
        <v>70.014015000000001</v>
      </c>
      <c r="D710">
        <f t="shared" si="14"/>
        <v>-0.83282021362737313</v>
      </c>
      <c r="E710">
        <v>3.5291309698824942E-2</v>
      </c>
    </row>
    <row r="711" spans="2:5" x14ac:dyDescent="0.3">
      <c r="B711" s="91">
        <v>43088</v>
      </c>
      <c r="C711" s="145">
        <v>418.79473899999999</v>
      </c>
      <c r="D711">
        <f t="shared" si="14"/>
        <v>2.8476885570463888</v>
      </c>
      <c r="E711">
        <v>3.5239073545894638E-2</v>
      </c>
    </row>
    <row r="712" spans="2:5" x14ac:dyDescent="0.3">
      <c r="B712" s="91">
        <v>38713</v>
      </c>
      <c r="C712" s="145">
        <v>108.84320099999999</v>
      </c>
      <c r="D712">
        <f t="shared" si="14"/>
        <v>0.62776894849263265</v>
      </c>
      <c r="E712">
        <v>3.5237628841397098E-2</v>
      </c>
    </row>
    <row r="713" spans="2:5" x14ac:dyDescent="0.3">
      <c r="B713" s="91">
        <v>38261</v>
      </c>
      <c r="C713" s="145">
        <v>66.866493000000006</v>
      </c>
      <c r="D713">
        <f t="shared" ref="D713:D776" si="15">(C713-C714)/C714</f>
        <v>0.3516074845667721</v>
      </c>
      <c r="E713">
        <v>3.521367949565013E-2</v>
      </c>
    </row>
    <row r="714" spans="2:5" x14ac:dyDescent="0.3">
      <c r="B714" s="91">
        <v>35425</v>
      </c>
      <c r="C714" s="145">
        <v>49.471828000000002</v>
      </c>
      <c r="D714">
        <f t="shared" si="15"/>
        <v>0.92791531078798861</v>
      </c>
      <c r="E714">
        <v>3.5184272208543144E-2</v>
      </c>
    </row>
    <row r="715" spans="2:5" x14ac:dyDescent="0.3">
      <c r="B715" s="91">
        <v>36157</v>
      </c>
      <c r="C715" s="145">
        <v>25.660789000000001</v>
      </c>
      <c r="D715">
        <f t="shared" si="15"/>
        <v>0.37809270530184202</v>
      </c>
      <c r="E715">
        <v>3.5177317679050496E-2</v>
      </c>
    </row>
    <row r="716" spans="2:5" x14ac:dyDescent="0.3">
      <c r="B716" s="91">
        <v>37278</v>
      </c>
      <c r="C716" s="145">
        <v>18.620509999999999</v>
      </c>
      <c r="D716">
        <f t="shared" si="15"/>
        <v>-0.98177854040250034</v>
      </c>
      <c r="E716">
        <v>3.5162828821279191E-2</v>
      </c>
    </row>
    <row r="717" spans="2:5" x14ac:dyDescent="0.3">
      <c r="B717" s="91">
        <v>45356</v>
      </c>
      <c r="C717" s="145">
        <v>1021.900024</v>
      </c>
      <c r="D717">
        <f t="shared" si="15"/>
        <v>20.509212610868531</v>
      </c>
      <c r="E717">
        <v>3.5149930691046237E-2</v>
      </c>
    </row>
    <row r="718" spans="2:5" x14ac:dyDescent="0.3">
      <c r="B718" s="91">
        <v>37890</v>
      </c>
      <c r="C718" s="145">
        <v>47.509875999999998</v>
      </c>
      <c r="D718">
        <f t="shared" si="15"/>
        <v>-0.71936423493812529</v>
      </c>
      <c r="E718">
        <v>3.5144658194058459E-2</v>
      </c>
    </row>
    <row r="719" spans="2:5" x14ac:dyDescent="0.3">
      <c r="B719" s="91">
        <v>40827</v>
      </c>
      <c r="C719" s="145">
        <v>169.29373200000001</v>
      </c>
      <c r="D719">
        <f t="shared" si="15"/>
        <v>0.10305062910322904</v>
      </c>
      <c r="E719">
        <v>3.5138993191309184E-2</v>
      </c>
    </row>
    <row r="720" spans="2:5" x14ac:dyDescent="0.3">
      <c r="B720" s="91">
        <v>40311</v>
      </c>
      <c r="C720" s="145">
        <v>153.47775300000001</v>
      </c>
      <c r="D720">
        <f t="shared" si="15"/>
        <v>-0.12225712631217132</v>
      </c>
      <c r="E720">
        <v>3.5133427131589623E-2</v>
      </c>
    </row>
    <row r="721" spans="2:5" x14ac:dyDescent="0.3">
      <c r="B721" s="91">
        <v>43601</v>
      </c>
      <c r="C721" s="145">
        <v>174.85502600000001</v>
      </c>
      <c r="D721">
        <f t="shared" si="15"/>
        <v>5.8730868034315939</v>
      </c>
      <c r="E721">
        <v>3.5113632615301898E-2</v>
      </c>
    </row>
    <row r="722" spans="2:5" x14ac:dyDescent="0.3">
      <c r="B722" s="91">
        <v>34299</v>
      </c>
      <c r="C722" s="145">
        <v>25.440538</v>
      </c>
      <c r="D722">
        <f t="shared" si="15"/>
        <v>0.23007143885288986</v>
      </c>
      <c r="E722">
        <v>3.5087293160345555E-2</v>
      </c>
    </row>
    <row r="723" spans="2:5" x14ac:dyDescent="0.3">
      <c r="B723" s="91">
        <v>36045</v>
      </c>
      <c r="C723" s="145">
        <v>20.682162999999999</v>
      </c>
      <c r="D723">
        <f t="shared" si="15"/>
        <v>-0.9527734508618011</v>
      </c>
      <c r="E723">
        <v>3.5061596990067286E-2</v>
      </c>
    </row>
    <row r="724" spans="2:5" x14ac:dyDescent="0.3">
      <c r="B724" s="91">
        <v>43102</v>
      </c>
      <c r="C724" s="145">
        <v>437.935089</v>
      </c>
      <c r="D724">
        <f t="shared" si="15"/>
        <v>17.267303400186698</v>
      </c>
      <c r="E724">
        <v>3.4986384933945881E-2</v>
      </c>
    </row>
    <row r="725" spans="2:5" x14ac:dyDescent="0.3">
      <c r="B725" s="91">
        <v>37435</v>
      </c>
      <c r="C725" s="145">
        <v>23.973713</v>
      </c>
      <c r="D725">
        <f t="shared" si="15"/>
        <v>0.28790162191915103</v>
      </c>
      <c r="E725">
        <v>3.496495737830832E-2</v>
      </c>
    </row>
    <row r="726" spans="2:5" x14ac:dyDescent="0.3">
      <c r="B726" s="91">
        <v>36675</v>
      </c>
      <c r="C726" s="145">
        <v>18.614553000000001</v>
      </c>
      <c r="D726">
        <f t="shared" si="15"/>
        <v>-0.84908869882643312</v>
      </c>
      <c r="E726">
        <v>3.4947424909467076E-2</v>
      </c>
    </row>
    <row r="727" spans="2:5" x14ac:dyDescent="0.3">
      <c r="B727" s="91">
        <v>39344</v>
      </c>
      <c r="C727" s="145">
        <v>123.347641</v>
      </c>
      <c r="D727">
        <f t="shared" si="15"/>
        <v>0.60983327942322518</v>
      </c>
      <c r="E727">
        <v>3.4908739272128758E-2</v>
      </c>
    </row>
    <row r="728" spans="2:5" x14ac:dyDescent="0.3">
      <c r="B728" s="91">
        <v>38377</v>
      </c>
      <c r="C728" s="145">
        <v>76.621375999999998</v>
      </c>
      <c r="D728">
        <f t="shared" si="15"/>
        <v>-0.82160803092904511</v>
      </c>
      <c r="E728">
        <v>3.4829630219280969E-2</v>
      </c>
    </row>
    <row r="729" spans="2:5" x14ac:dyDescent="0.3">
      <c r="B729" s="91">
        <v>44749</v>
      </c>
      <c r="C729" s="145">
        <v>429.51135299999999</v>
      </c>
      <c r="D729">
        <f t="shared" si="15"/>
        <v>4.5761815837157469</v>
      </c>
      <c r="E729">
        <v>3.4826488976693132E-2</v>
      </c>
    </row>
    <row r="730" spans="2:5" x14ac:dyDescent="0.3">
      <c r="B730" s="91">
        <v>38077</v>
      </c>
      <c r="C730" s="145">
        <v>77.026070000000004</v>
      </c>
      <c r="D730">
        <f t="shared" si="15"/>
        <v>0.84660093378093548</v>
      </c>
      <c r="E730">
        <v>3.4824612327035771E-2</v>
      </c>
    </row>
    <row r="731" spans="2:5" x14ac:dyDescent="0.3">
      <c r="B731" s="91">
        <v>36441</v>
      </c>
      <c r="C731" s="145">
        <v>41.712353</v>
      </c>
      <c r="D731">
        <f t="shared" si="15"/>
        <v>-7.2072084297284317E-2</v>
      </c>
      <c r="E731">
        <v>3.4754990612689558E-2</v>
      </c>
    </row>
    <row r="732" spans="2:5" x14ac:dyDescent="0.3">
      <c r="B732" s="91">
        <v>34481</v>
      </c>
      <c r="C732" s="145">
        <v>44.952148000000001</v>
      </c>
      <c r="D732">
        <f t="shared" si="15"/>
        <v>1.9182194920735987</v>
      </c>
      <c r="E732">
        <v>3.4739553537317731E-2</v>
      </c>
    </row>
    <row r="733" spans="2:5" x14ac:dyDescent="0.3">
      <c r="B733" s="91">
        <v>37256</v>
      </c>
      <c r="C733" s="145">
        <v>15.403964</v>
      </c>
      <c r="D733">
        <f t="shared" si="15"/>
        <v>-0.60085099471616066</v>
      </c>
      <c r="E733">
        <v>3.4715303504659574E-2</v>
      </c>
    </row>
    <row r="734" spans="2:5" x14ac:dyDescent="0.3">
      <c r="B734" s="91">
        <v>34345</v>
      </c>
      <c r="C734" s="145">
        <v>38.592013999999999</v>
      </c>
      <c r="D734">
        <f t="shared" si="15"/>
        <v>1</v>
      </c>
      <c r="E734">
        <v>3.4682384367207331E-2</v>
      </c>
    </row>
    <row r="735" spans="2:5" x14ac:dyDescent="0.3">
      <c r="B735" s="91">
        <v>33340</v>
      </c>
      <c r="C735" s="145">
        <v>19.296006999999999</v>
      </c>
      <c r="D735">
        <f t="shared" si="15"/>
        <v>-0.14354056898073381</v>
      </c>
      <c r="E735">
        <v>3.4682384367207331E-2</v>
      </c>
    </row>
    <row r="736" spans="2:5" x14ac:dyDescent="0.3">
      <c r="B736" s="91">
        <v>33445</v>
      </c>
      <c r="C736" s="145">
        <v>22.529972000000001</v>
      </c>
      <c r="D736">
        <f t="shared" si="15"/>
        <v>0.26482306546110296</v>
      </c>
      <c r="E736">
        <v>3.4653305523948727E-2</v>
      </c>
    </row>
    <row r="737" spans="2:5" x14ac:dyDescent="0.3">
      <c r="B737" s="91">
        <v>36129</v>
      </c>
      <c r="C737" s="145">
        <v>17.812746000000001</v>
      </c>
      <c r="D737">
        <f t="shared" si="15"/>
        <v>-0.87383123474043056</v>
      </c>
      <c r="E737">
        <v>3.4632302421067247E-2</v>
      </c>
    </row>
    <row r="738" spans="2:5" x14ac:dyDescent="0.3">
      <c r="B738" s="91">
        <v>40777</v>
      </c>
      <c r="C738" s="145">
        <v>141.18190000000001</v>
      </c>
      <c r="D738">
        <f t="shared" si="15"/>
        <v>0.19061321970885831</v>
      </c>
      <c r="E738">
        <v>3.4603920945130172E-2</v>
      </c>
    </row>
    <row r="739" spans="2:5" x14ac:dyDescent="0.3">
      <c r="B739" s="91">
        <v>39307</v>
      </c>
      <c r="C739" s="145">
        <v>118.57914700000001</v>
      </c>
      <c r="D739">
        <f t="shared" si="15"/>
        <v>-0.84796570911521441</v>
      </c>
      <c r="E739">
        <v>3.458327561856199E-2</v>
      </c>
    </row>
    <row r="740" spans="2:5" x14ac:dyDescent="0.3">
      <c r="B740" s="91">
        <v>45289</v>
      </c>
      <c r="C740" s="145">
        <v>779.95001200000002</v>
      </c>
      <c r="D740">
        <f t="shared" si="15"/>
        <v>5.6363970161765655</v>
      </c>
      <c r="E740">
        <v>3.4553637313586266E-2</v>
      </c>
    </row>
    <row r="741" spans="2:5" x14ac:dyDescent="0.3">
      <c r="B741" s="91">
        <v>39253</v>
      </c>
      <c r="C741" s="145">
        <v>117.526123</v>
      </c>
      <c r="D741">
        <f t="shared" si="15"/>
        <v>-0.6963492166482772</v>
      </c>
      <c r="E741">
        <v>3.4514060929703633E-2</v>
      </c>
    </row>
    <row r="742" spans="2:5" x14ac:dyDescent="0.3">
      <c r="B742" s="91">
        <v>42990</v>
      </c>
      <c r="C742" s="145">
        <v>387.043701</v>
      </c>
      <c r="D742">
        <f t="shared" si="15"/>
        <v>-0.25394661052126311</v>
      </c>
      <c r="E742">
        <v>3.4505714533646904E-2</v>
      </c>
    </row>
    <row r="743" spans="2:5" x14ac:dyDescent="0.3">
      <c r="B743" s="91">
        <v>41941</v>
      </c>
      <c r="C743" s="145">
        <v>518.78820800000005</v>
      </c>
      <c r="D743">
        <f t="shared" si="15"/>
        <v>0.42070087198785078</v>
      </c>
      <c r="E743">
        <v>3.4503151280290037E-2</v>
      </c>
    </row>
    <row r="744" spans="2:5" x14ac:dyDescent="0.3">
      <c r="B744" s="91">
        <v>42443</v>
      </c>
      <c r="C744" s="145">
        <v>365.16357399999998</v>
      </c>
      <c r="D744">
        <f t="shared" si="15"/>
        <v>12.781814900367767</v>
      </c>
      <c r="E744">
        <v>3.4439026481272242E-2</v>
      </c>
    </row>
    <row r="745" spans="2:5" x14ac:dyDescent="0.3">
      <c r="B745" s="91">
        <v>37764</v>
      </c>
      <c r="C745" s="145">
        <v>26.496044000000001</v>
      </c>
      <c r="D745">
        <f t="shared" si="15"/>
        <v>0.62775739500764172</v>
      </c>
      <c r="E745">
        <v>3.4327022384890445E-2</v>
      </c>
    </row>
    <row r="746" spans="2:5" x14ac:dyDescent="0.3">
      <c r="B746" s="91">
        <v>34149</v>
      </c>
      <c r="C746" s="145">
        <v>16.277636999999999</v>
      </c>
      <c r="D746">
        <f t="shared" si="15"/>
        <v>0.48505659270169366</v>
      </c>
      <c r="E746">
        <v>3.4246404312442309E-2</v>
      </c>
    </row>
    <row r="747" spans="2:5" x14ac:dyDescent="0.3">
      <c r="B747" s="91">
        <v>37159</v>
      </c>
      <c r="C747" s="145">
        <v>10.960953999999999</v>
      </c>
      <c r="D747">
        <f t="shared" si="15"/>
        <v>-0.971283278136572</v>
      </c>
      <c r="E747">
        <v>3.4206614609840695E-2</v>
      </c>
    </row>
    <row r="748" spans="2:5" x14ac:dyDescent="0.3">
      <c r="B748" s="91">
        <v>41684</v>
      </c>
      <c r="C748" s="145">
        <v>381.69238300000001</v>
      </c>
      <c r="D748">
        <f t="shared" si="15"/>
        <v>1.8668084196651451</v>
      </c>
      <c r="E748">
        <v>3.4179966923571434E-2</v>
      </c>
    </row>
    <row r="749" spans="2:5" x14ac:dyDescent="0.3">
      <c r="B749" s="91">
        <v>38938</v>
      </c>
      <c r="C749" s="145">
        <v>133.14192199999999</v>
      </c>
      <c r="D749">
        <f t="shared" si="15"/>
        <v>-0.55254197489903589</v>
      </c>
      <c r="E749">
        <v>3.4152096457951933E-2</v>
      </c>
    </row>
    <row r="750" spans="2:5" x14ac:dyDescent="0.3">
      <c r="B750" s="91">
        <v>42277</v>
      </c>
      <c r="C750" s="145">
        <v>297.55175800000001</v>
      </c>
      <c r="D750">
        <f t="shared" si="15"/>
        <v>1.2368676123946225</v>
      </c>
      <c r="E750">
        <v>3.4112585185976207E-2</v>
      </c>
    </row>
    <row r="751" spans="2:5" x14ac:dyDescent="0.3">
      <c r="B751" s="91">
        <v>39353</v>
      </c>
      <c r="C751" s="145">
        <v>133.02162200000001</v>
      </c>
      <c r="D751">
        <f t="shared" si="15"/>
        <v>4.161684517048271</v>
      </c>
      <c r="E751">
        <v>3.4074243184383866E-2</v>
      </c>
    </row>
    <row r="752" spans="2:5" x14ac:dyDescent="0.3">
      <c r="B752" s="91">
        <v>37586</v>
      </c>
      <c r="C752" s="145">
        <v>25.770970999999999</v>
      </c>
      <c r="D752">
        <f t="shared" si="15"/>
        <v>-0.83513207042135118</v>
      </c>
      <c r="E752">
        <v>3.4045290359971336E-2</v>
      </c>
    </row>
    <row r="753" spans="2:5" x14ac:dyDescent="0.3">
      <c r="B753" s="91">
        <v>43657</v>
      </c>
      <c r="C753" s="145">
        <v>156.31281999999999</v>
      </c>
      <c r="D753">
        <f t="shared" si="15"/>
        <v>-1.5591041109287501E-2</v>
      </c>
      <c r="E753">
        <v>3.3959797198573026E-2</v>
      </c>
    </row>
    <row r="754" spans="2:5" x14ac:dyDescent="0.3">
      <c r="B754" s="91">
        <v>38854</v>
      </c>
      <c r="C754" s="145">
        <v>158.788498</v>
      </c>
      <c r="D754">
        <f t="shared" si="15"/>
        <v>-0.6559010704247713</v>
      </c>
      <c r="E754">
        <v>3.3956530660213695E-2</v>
      </c>
    </row>
    <row r="755" spans="2:5" x14ac:dyDescent="0.3">
      <c r="B755" s="91">
        <v>43045</v>
      </c>
      <c r="C755" s="145">
        <v>461.46176100000002</v>
      </c>
      <c r="D755">
        <f t="shared" si="15"/>
        <v>0.61614131668421124</v>
      </c>
      <c r="E755">
        <v>3.3951301317053977E-2</v>
      </c>
    </row>
    <row r="756" spans="2:5" x14ac:dyDescent="0.3">
      <c r="B756" s="91">
        <v>41499</v>
      </c>
      <c r="C756" s="145">
        <v>285.533051</v>
      </c>
      <c r="D756">
        <f t="shared" si="15"/>
        <v>13.289815613652515</v>
      </c>
      <c r="E756">
        <v>3.3949665834464238E-2</v>
      </c>
    </row>
    <row r="757" spans="2:5" x14ac:dyDescent="0.3">
      <c r="B757" s="91">
        <v>36042</v>
      </c>
      <c r="C757" s="145">
        <v>19.981577000000001</v>
      </c>
      <c r="D757">
        <f t="shared" si="15"/>
        <v>-0.91306761799673963</v>
      </c>
      <c r="E757">
        <v>3.3937430093132E-2</v>
      </c>
    </row>
    <row r="758" spans="2:5" x14ac:dyDescent="0.3">
      <c r="B758" s="91">
        <v>40630</v>
      </c>
      <c r="C758" s="145">
        <v>229.851944</v>
      </c>
      <c r="D758">
        <f t="shared" si="15"/>
        <v>0.52744839766735185</v>
      </c>
      <c r="E758">
        <v>3.3914715806574916E-2</v>
      </c>
    </row>
    <row r="759" spans="2:5" x14ac:dyDescent="0.3">
      <c r="B759" s="91">
        <v>44146</v>
      </c>
      <c r="C759" s="145">
        <v>150.480988</v>
      </c>
      <c r="D759">
        <f t="shared" si="15"/>
        <v>4.7210716810826101</v>
      </c>
      <c r="E759">
        <v>3.3904088202927458E-2</v>
      </c>
    </row>
    <row r="760" spans="2:5" x14ac:dyDescent="0.3">
      <c r="B760" s="91">
        <v>34304</v>
      </c>
      <c r="C760" s="145">
        <v>26.302937</v>
      </c>
      <c r="D760">
        <f t="shared" si="15"/>
        <v>0</v>
      </c>
      <c r="E760">
        <v>3.3898614879921171E-2</v>
      </c>
    </row>
    <row r="761" spans="2:5" x14ac:dyDescent="0.3">
      <c r="B761" s="91">
        <v>33624</v>
      </c>
      <c r="C761" s="145">
        <v>26.302937</v>
      </c>
      <c r="D761">
        <f t="shared" si="15"/>
        <v>-0.67949691801241507</v>
      </c>
      <c r="E761">
        <v>3.3898614879921171E-2</v>
      </c>
    </row>
    <row r="762" spans="2:5" x14ac:dyDescent="0.3">
      <c r="B762" s="91">
        <v>38575</v>
      </c>
      <c r="C762" s="145">
        <v>82.067656999999997</v>
      </c>
      <c r="D762">
        <f t="shared" si="15"/>
        <v>0.29030621254033268</v>
      </c>
      <c r="E762">
        <v>3.3887665546902569E-2</v>
      </c>
    </row>
    <row r="763" spans="2:5" x14ac:dyDescent="0.3">
      <c r="B763" s="91">
        <v>35152</v>
      </c>
      <c r="C763" s="145">
        <v>63.603240999999997</v>
      </c>
      <c r="D763">
        <f t="shared" si="15"/>
        <v>2.2929911220098731</v>
      </c>
      <c r="E763">
        <v>3.3861850390323078E-2</v>
      </c>
    </row>
    <row r="764" spans="2:5" x14ac:dyDescent="0.3">
      <c r="B764" s="91">
        <v>37410</v>
      </c>
      <c r="C764" s="145">
        <v>19.314731999999999</v>
      </c>
      <c r="D764">
        <f t="shared" si="15"/>
        <v>-0.8605400861008502</v>
      </c>
      <c r="E764">
        <v>3.3856417163293046E-2</v>
      </c>
    </row>
    <row r="765" spans="2:5" x14ac:dyDescent="0.3">
      <c r="B765" s="91">
        <v>40263</v>
      </c>
      <c r="C765" s="145">
        <v>138.496658</v>
      </c>
      <c r="D765">
        <f t="shared" si="15"/>
        <v>0.97417083643702573</v>
      </c>
      <c r="E765">
        <v>3.3852645942832826E-2</v>
      </c>
    </row>
    <row r="766" spans="2:5" x14ac:dyDescent="0.3">
      <c r="B766" s="91">
        <v>35179</v>
      </c>
      <c r="C766" s="145">
        <v>70.154342999999997</v>
      </c>
      <c r="D766">
        <f t="shared" si="15"/>
        <v>-0.83228552622011631</v>
      </c>
      <c r="E766">
        <v>3.3798551704735058E-2</v>
      </c>
    </row>
    <row r="767" spans="2:5" x14ac:dyDescent="0.3">
      <c r="B767" s="91">
        <v>44630</v>
      </c>
      <c r="C767" s="145">
        <v>418.29629499999999</v>
      </c>
      <c r="D767">
        <f t="shared" si="15"/>
        <v>1.3612829919823826</v>
      </c>
      <c r="E767">
        <v>3.3752171427037105E-2</v>
      </c>
    </row>
    <row r="768" spans="2:5" x14ac:dyDescent="0.3">
      <c r="B768" s="91">
        <v>43769</v>
      </c>
      <c r="C768" s="145">
        <v>177.14788799999999</v>
      </c>
      <c r="D768">
        <f t="shared" si="15"/>
        <v>3.2865834557054772</v>
      </c>
      <c r="E768">
        <v>3.3740562139589189E-2</v>
      </c>
    </row>
    <row r="769" spans="2:5" x14ac:dyDescent="0.3">
      <c r="B769" s="91">
        <v>36362</v>
      </c>
      <c r="C769" s="145">
        <v>41.326126000000002</v>
      </c>
      <c r="D769">
        <f t="shared" si="15"/>
        <v>3.3734212000565533E-2</v>
      </c>
      <c r="E769">
        <v>3.3718516499636704E-2</v>
      </c>
    </row>
    <row r="770" spans="2:5" x14ac:dyDescent="0.3">
      <c r="B770" s="91">
        <v>34753</v>
      </c>
      <c r="C770" s="145">
        <v>39.977516000000001</v>
      </c>
      <c r="D770">
        <f t="shared" si="15"/>
        <v>-0.90500506133733594</v>
      </c>
      <c r="E770">
        <v>3.3707580448546298E-2</v>
      </c>
    </row>
    <row r="771" spans="2:5" x14ac:dyDescent="0.3">
      <c r="B771" s="91">
        <v>44950</v>
      </c>
      <c r="C771" s="145">
        <v>420.83837899999997</v>
      </c>
      <c r="D771">
        <f t="shared" si="15"/>
        <v>1.7230062412690004</v>
      </c>
      <c r="E771">
        <v>3.3667963133565897E-2</v>
      </c>
    </row>
    <row r="772" spans="2:5" x14ac:dyDescent="0.3">
      <c r="B772" s="91">
        <v>40290</v>
      </c>
      <c r="C772" s="145">
        <v>154.54917900000001</v>
      </c>
      <c r="D772">
        <f t="shared" si="15"/>
        <v>9.2149843611757429</v>
      </c>
      <c r="E772">
        <v>3.3667004107843269E-2</v>
      </c>
    </row>
    <row r="773" spans="2:5" x14ac:dyDescent="0.3">
      <c r="B773" s="91">
        <v>36091</v>
      </c>
      <c r="C773" s="145">
        <v>15.129654</v>
      </c>
      <c r="D773">
        <f t="shared" si="15"/>
        <v>-0.88962867735765883</v>
      </c>
      <c r="E773">
        <v>3.3604811666816399E-2</v>
      </c>
    </row>
    <row r="774" spans="2:5" x14ac:dyDescent="0.3">
      <c r="B774" s="91">
        <v>39380</v>
      </c>
      <c r="C774" s="145">
        <v>137.07957500000001</v>
      </c>
      <c r="D774">
        <f t="shared" si="15"/>
        <v>1.3496559623690498</v>
      </c>
      <c r="E774">
        <v>3.3565864256762945E-2</v>
      </c>
    </row>
    <row r="775" spans="2:5" x14ac:dyDescent="0.3">
      <c r="B775" s="91">
        <v>35348</v>
      </c>
      <c r="C775" s="145">
        <v>58.340274999999998</v>
      </c>
      <c r="D775">
        <f t="shared" si="15"/>
        <v>2.5142554975792475</v>
      </c>
      <c r="E775">
        <v>3.3559779414509418E-2</v>
      </c>
    </row>
    <row r="776" spans="2:5" x14ac:dyDescent="0.3">
      <c r="B776" s="91">
        <v>33296</v>
      </c>
      <c r="C776" s="145">
        <v>16.601033999999999</v>
      </c>
      <c r="D776">
        <f t="shared" si="15"/>
        <v>-0.78367597012287327</v>
      </c>
      <c r="E776">
        <v>3.3557200746082108E-2</v>
      </c>
    </row>
    <row r="777" spans="2:5" x14ac:dyDescent="0.3">
      <c r="B777" s="91">
        <v>38414</v>
      </c>
      <c r="C777" s="145">
        <v>76.741516000000004</v>
      </c>
      <c r="D777">
        <f t="shared" ref="D777:D840" si="16">(C777-C778)/C778</f>
        <v>8.9435353290276076E-2</v>
      </c>
      <c r="E777">
        <v>3.3545790540985748E-2</v>
      </c>
    </row>
    <row r="778" spans="2:5" x14ac:dyDescent="0.3">
      <c r="B778" s="91">
        <v>38526</v>
      </c>
      <c r="C778" s="145">
        <v>70.441551000000004</v>
      </c>
      <c r="D778">
        <f t="shared" si="16"/>
        <v>-0.57939825144942747</v>
      </c>
      <c r="E778">
        <v>3.3535068265586457E-2</v>
      </c>
    </row>
    <row r="779" spans="2:5" x14ac:dyDescent="0.3">
      <c r="B779" s="91">
        <v>43647</v>
      </c>
      <c r="C779" s="145">
        <v>167.478027</v>
      </c>
      <c r="D779">
        <f t="shared" si="16"/>
        <v>13.670395479909256</v>
      </c>
      <c r="E779">
        <v>3.3528196546350933E-2</v>
      </c>
    </row>
    <row r="780" spans="2:5" x14ac:dyDescent="0.3">
      <c r="B780" s="91">
        <v>37110</v>
      </c>
      <c r="C780" s="145">
        <v>11.416054000000001</v>
      </c>
      <c r="D780">
        <f t="shared" si="16"/>
        <v>-0.89237185551664977</v>
      </c>
      <c r="E780">
        <v>3.3519515645941245E-2</v>
      </c>
    </row>
    <row r="781" spans="2:5" x14ac:dyDescent="0.3">
      <c r="B781" s="91">
        <v>44029</v>
      </c>
      <c r="C781" s="145">
        <v>106.069412</v>
      </c>
      <c r="D781">
        <f t="shared" si="16"/>
        <v>3.1488345844575121</v>
      </c>
      <c r="E781">
        <v>3.3511456143866976E-2</v>
      </c>
    </row>
    <row r="782" spans="2:5" x14ac:dyDescent="0.3">
      <c r="B782" s="91">
        <v>39778</v>
      </c>
      <c r="C782" s="145">
        <v>25.566074</v>
      </c>
      <c r="D782">
        <f t="shared" si="16"/>
        <v>0.23350841035018938</v>
      </c>
      <c r="E782">
        <v>3.3492606725104374E-2</v>
      </c>
    </row>
    <row r="783" spans="2:5" x14ac:dyDescent="0.3">
      <c r="B783" s="91">
        <v>37526</v>
      </c>
      <c r="C783" s="145">
        <v>20.726306999999998</v>
      </c>
      <c r="D783">
        <f t="shared" si="16"/>
        <v>-0.93098455215008835</v>
      </c>
      <c r="E783">
        <v>3.3461394685506206E-2</v>
      </c>
    </row>
    <row r="784" spans="2:5" x14ac:dyDescent="0.3">
      <c r="B784" s="91">
        <v>44322</v>
      </c>
      <c r="C784" s="145">
        <v>300.31402600000001</v>
      </c>
      <c r="D784">
        <f t="shared" si="16"/>
        <v>5.7337174130934176</v>
      </c>
      <c r="E784">
        <v>3.3447755284421579E-2</v>
      </c>
    </row>
    <row r="785" spans="2:5" x14ac:dyDescent="0.3">
      <c r="B785" s="91">
        <v>37869</v>
      </c>
      <c r="C785" s="145">
        <v>44.598548999999998</v>
      </c>
      <c r="D785">
        <f t="shared" si="16"/>
        <v>0.11214998553659242</v>
      </c>
      <c r="E785">
        <v>3.3363863355101907E-2</v>
      </c>
    </row>
    <row r="786" spans="2:5" x14ac:dyDescent="0.3">
      <c r="B786" s="91">
        <v>33743</v>
      </c>
      <c r="C786" s="145">
        <v>40.101199999999999</v>
      </c>
      <c r="D786">
        <f t="shared" si="16"/>
        <v>-0.88146545786885833</v>
      </c>
      <c r="E786">
        <v>3.3333517146097565E-2</v>
      </c>
    </row>
    <row r="787" spans="2:5" x14ac:dyDescent="0.3">
      <c r="B787" s="91">
        <v>42391</v>
      </c>
      <c r="C787" s="145">
        <v>338.30813599999999</v>
      </c>
      <c r="D787">
        <f t="shared" si="16"/>
        <v>1.3323719407442858</v>
      </c>
      <c r="E787">
        <v>3.3328170787451504E-2</v>
      </c>
    </row>
    <row r="788" spans="2:5" x14ac:dyDescent="0.3">
      <c r="B788" s="91">
        <v>39072</v>
      </c>
      <c r="C788" s="145">
        <v>145.04896500000001</v>
      </c>
      <c r="D788">
        <f t="shared" si="16"/>
        <v>-0.68870124511634123</v>
      </c>
      <c r="E788">
        <v>3.3295490203971816E-2</v>
      </c>
    </row>
    <row r="789" spans="2:5" x14ac:dyDescent="0.3">
      <c r="B789" s="91">
        <v>42906</v>
      </c>
      <c r="C789" s="145">
        <v>465.94778400000001</v>
      </c>
      <c r="D789">
        <f t="shared" si="16"/>
        <v>9.0919860694192476</v>
      </c>
      <c r="E789">
        <v>3.3270684832536548E-2</v>
      </c>
    </row>
    <row r="790" spans="2:5" x14ac:dyDescent="0.3">
      <c r="B790" s="91">
        <v>39927</v>
      </c>
      <c r="C790" s="145">
        <v>46.170077999999997</v>
      </c>
      <c r="D790">
        <f t="shared" si="16"/>
        <v>1.669750048326615</v>
      </c>
      <c r="E790">
        <v>3.3210974387242222E-2</v>
      </c>
    </row>
    <row r="791" spans="2:5" x14ac:dyDescent="0.3">
      <c r="B791" s="91">
        <v>36941</v>
      </c>
      <c r="C791" s="145">
        <v>17.293783000000001</v>
      </c>
      <c r="D791">
        <f t="shared" si="16"/>
        <v>-0.7186263417501515</v>
      </c>
      <c r="E791">
        <v>3.3179863911764654E-2</v>
      </c>
    </row>
    <row r="792" spans="2:5" x14ac:dyDescent="0.3">
      <c r="B792" s="91">
        <v>35360</v>
      </c>
      <c r="C792" s="145">
        <v>61.461982999999996</v>
      </c>
      <c r="D792">
        <f t="shared" si="16"/>
        <v>-0.81087871229555986</v>
      </c>
      <c r="E792">
        <v>3.3154672485406822E-2</v>
      </c>
    </row>
    <row r="793" spans="2:5" x14ac:dyDescent="0.3">
      <c r="B793" s="91">
        <v>44328</v>
      </c>
      <c r="C793" s="145">
        <v>324.987122</v>
      </c>
      <c r="D793">
        <f t="shared" si="16"/>
        <v>13.984429039738529</v>
      </c>
      <c r="E793">
        <v>3.3116813138765758E-2</v>
      </c>
    </row>
    <row r="794" spans="2:5" x14ac:dyDescent="0.3">
      <c r="B794" s="91">
        <v>36014</v>
      </c>
      <c r="C794" s="145">
        <v>21.688321999999999</v>
      </c>
      <c r="D794">
        <f t="shared" si="16"/>
        <v>-0.92876254604963482</v>
      </c>
      <c r="E794">
        <v>3.3013699850246624E-2</v>
      </c>
    </row>
    <row r="795" spans="2:5" x14ac:dyDescent="0.3">
      <c r="B795" s="91">
        <v>43258</v>
      </c>
      <c r="C795" s="145">
        <v>304.45111100000003</v>
      </c>
      <c r="D795">
        <f t="shared" si="16"/>
        <v>1.4180287358137607</v>
      </c>
      <c r="E795">
        <v>3.297814723958082E-2</v>
      </c>
    </row>
    <row r="796" spans="2:5" x14ac:dyDescent="0.3">
      <c r="B796" s="91">
        <v>39188</v>
      </c>
      <c r="C796" s="145">
        <v>125.908806</v>
      </c>
      <c r="D796">
        <f t="shared" si="16"/>
        <v>2.7820062864022681</v>
      </c>
      <c r="E796">
        <v>3.2975421580784897E-2</v>
      </c>
    </row>
    <row r="797" spans="2:5" x14ac:dyDescent="0.3">
      <c r="B797" s="91">
        <v>37809</v>
      </c>
      <c r="C797" s="145">
        <v>33.291538000000003</v>
      </c>
      <c r="D797">
        <f t="shared" si="16"/>
        <v>-0.41600405455845396</v>
      </c>
      <c r="E797">
        <v>3.295895963467272E-2</v>
      </c>
    </row>
    <row r="798" spans="2:5" x14ac:dyDescent="0.3">
      <c r="B798" s="91">
        <v>35494</v>
      </c>
      <c r="C798" s="145">
        <v>57.006453999999998</v>
      </c>
      <c r="D798">
        <f t="shared" si="16"/>
        <v>-0.84629988040896165</v>
      </c>
      <c r="E798">
        <v>3.2909050859158927E-2</v>
      </c>
    </row>
    <row r="799" spans="2:5" x14ac:dyDescent="0.3">
      <c r="B799" s="91">
        <v>43157</v>
      </c>
      <c r="C799" s="145">
        <v>370.89401199999998</v>
      </c>
      <c r="D799">
        <f t="shared" si="16"/>
        <v>-0.26646301420897733</v>
      </c>
      <c r="E799">
        <v>3.2898271451228894E-2</v>
      </c>
    </row>
    <row r="800" spans="2:5" x14ac:dyDescent="0.3">
      <c r="B800" s="91">
        <v>42573</v>
      </c>
      <c r="C800" s="145">
        <v>505.624146</v>
      </c>
      <c r="D800">
        <f t="shared" si="16"/>
        <v>0.98293839081880607</v>
      </c>
      <c r="E800">
        <v>3.2888774394060086E-2</v>
      </c>
    </row>
    <row r="801" spans="2:5" x14ac:dyDescent="0.3">
      <c r="B801" s="91">
        <v>40518</v>
      </c>
      <c r="C801" s="145">
        <v>254.98732000000001</v>
      </c>
      <c r="D801">
        <f t="shared" si="16"/>
        <v>-0.5046823953677475</v>
      </c>
      <c r="E801">
        <v>3.2821219311588698E-2</v>
      </c>
    </row>
    <row r="802" spans="2:5" x14ac:dyDescent="0.3">
      <c r="B802" s="91">
        <v>42587</v>
      </c>
      <c r="C802" s="145">
        <v>514.79559300000005</v>
      </c>
      <c r="D802">
        <f t="shared" si="16"/>
        <v>24.267285206726992</v>
      </c>
      <c r="E802">
        <v>3.2800089681841033E-2</v>
      </c>
    </row>
    <row r="803" spans="2:5" x14ac:dyDescent="0.3">
      <c r="B803" s="91">
        <v>33407</v>
      </c>
      <c r="C803" s="145">
        <v>20.373996999999999</v>
      </c>
      <c r="D803">
        <f t="shared" si="16"/>
        <v>-0.91351357544376754</v>
      </c>
      <c r="E803">
        <v>3.2787170281354597E-2</v>
      </c>
    </row>
    <row r="804" spans="2:5" x14ac:dyDescent="0.3">
      <c r="B804" s="91">
        <v>41080</v>
      </c>
      <c r="C804" s="145">
        <v>235.57450900000001</v>
      </c>
      <c r="D804">
        <f t="shared" si="16"/>
        <v>-0.4216405667275801</v>
      </c>
      <c r="E804">
        <v>3.2752507056597935E-2</v>
      </c>
    </row>
    <row r="805" spans="2:5" x14ac:dyDescent="0.3">
      <c r="B805" s="91">
        <v>42473</v>
      </c>
      <c r="C805" s="145">
        <v>407.31506300000001</v>
      </c>
      <c r="D805">
        <f t="shared" si="16"/>
        <v>7.2617112525315388</v>
      </c>
      <c r="E805">
        <v>3.2718630111898829E-2</v>
      </c>
    </row>
    <row r="806" spans="2:5" x14ac:dyDescent="0.3">
      <c r="B806" s="91">
        <v>35416</v>
      </c>
      <c r="C806" s="145">
        <v>49.301537000000003</v>
      </c>
      <c r="D806">
        <f t="shared" si="16"/>
        <v>-0.60386729331675137</v>
      </c>
      <c r="E806">
        <v>3.2694226552057525E-2</v>
      </c>
    </row>
    <row r="807" spans="2:5" x14ac:dyDescent="0.3">
      <c r="B807" s="91">
        <v>39196</v>
      </c>
      <c r="C807" s="145">
        <v>124.457123</v>
      </c>
      <c r="D807">
        <f t="shared" si="16"/>
        <v>3.1136026757610917</v>
      </c>
      <c r="E807">
        <v>3.2653317423610544E-2</v>
      </c>
    </row>
    <row r="808" spans="2:5" x14ac:dyDescent="0.3">
      <c r="B808" s="91">
        <v>39895</v>
      </c>
      <c r="C808" s="145">
        <v>30.255018</v>
      </c>
      <c r="D808">
        <f t="shared" si="16"/>
        <v>-0.26709827458975882</v>
      </c>
      <c r="E808">
        <v>3.2629115167925278E-2</v>
      </c>
    </row>
    <row r="809" spans="2:5" x14ac:dyDescent="0.3">
      <c r="B809" s="91">
        <v>34794</v>
      </c>
      <c r="C809" s="145">
        <v>41.281139000000003</v>
      </c>
      <c r="D809">
        <f t="shared" si="16"/>
        <v>-0.82094245190199322</v>
      </c>
      <c r="E809">
        <v>3.2608904465199928E-2</v>
      </c>
    </row>
    <row r="810" spans="2:5" x14ac:dyDescent="0.3">
      <c r="B810" s="91">
        <v>40504</v>
      </c>
      <c r="C810" s="145">
        <v>230.54676799999999</v>
      </c>
      <c r="D810">
        <f t="shared" si="16"/>
        <v>-0.34411429389268167</v>
      </c>
      <c r="E810">
        <v>3.2548369399865849E-2</v>
      </c>
    </row>
    <row r="811" spans="2:5" x14ac:dyDescent="0.3">
      <c r="B811" s="91">
        <v>43171</v>
      </c>
      <c r="C811" s="145">
        <v>351.50448599999999</v>
      </c>
      <c r="D811">
        <f t="shared" si="16"/>
        <v>4.3527670764833948</v>
      </c>
      <c r="E811">
        <v>3.2503685352233372E-2</v>
      </c>
    </row>
    <row r="812" spans="2:5" x14ac:dyDescent="0.3">
      <c r="B812" s="91">
        <v>35601</v>
      </c>
      <c r="C812" s="145">
        <v>65.667809000000005</v>
      </c>
      <c r="D812">
        <f t="shared" si="16"/>
        <v>-0.87451666619308677</v>
      </c>
      <c r="E812">
        <v>3.2489700151024981E-2</v>
      </c>
    </row>
    <row r="813" spans="2:5" x14ac:dyDescent="0.3">
      <c r="B813" s="91">
        <v>45065</v>
      </c>
      <c r="C813" s="145">
        <v>523.31897000000004</v>
      </c>
      <c r="D813">
        <f t="shared" si="16"/>
        <v>7.7622212900897702</v>
      </c>
      <c r="E813">
        <v>3.2451562025917265E-2</v>
      </c>
    </row>
    <row r="814" spans="2:5" x14ac:dyDescent="0.3">
      <c r="B814" s="91">
        <v>35122</v>
      </c>
      <c r="C814" s="145">
        <v>59.724463999999998</v>
      </c>
      <c r="D814">
        <f t="shared" si="16"/>
        <v>-0.44757393522678046</v>
      </c>
      <c r="E814">
        <v>3.2371199107013748E-2</v>
      </c>
    </row>
    <row r="815" spans="2:5" x14ac:dyDescent="0.3">
      <c r="B815" s="91">
        <v>44033</v>
      </c>
      <c r="C815" s="145">
        <v>108.113045</v>
      </c>
      <c r="D815">
        <f t="shared" si="16"/>
        <v>-0.31576017707027881</v>
      </c>
      <c r="E815">
        <v>3.2365528652039462E-2</v>
      </c>
    </row>
    <row r="816" spans="2:5" x14ac:dyDescent="0.3">
      <c r="B816" s="91">
        <v>38839</v>
      </c>
      <c r="C816" s="145">
        <v>158.00460799999999</v>
      </c>
      <c r="D816">
        <f t="shared" si="16"/>
        <v>4.1456424453359819</v>
      </c>
      <c r="E816">
        <v>3.2346726561241247E-2</v>
      </c>
    </row>
    <row r="817" spans="2:5" x14ac:dyDescent="0.3">
      <c r="B817" s="91">
        <v>36207</v>
      </c>
      <c r="C817" s="145">
        <v>30.706488</v>
      </c>
      <c r="D817">
        <f t="shared" si="16"/>
        <v>-0.70847211606593885</v>
      </c>
      <c r="E817">
        <v>3.232272586424223E-2</v>
      </c>
    </row>
    <row r="818" spans="2:5" x14ac:dyDescent="0.3">
      <c r="B818" s="91">
        <v>40121</v>
      </c>
      <c r="C818" s="145">
        <v>105.32950599999999</v>
      </c>
      <c r="D818">
        <f t="shared" si="16"/>
        <v>-0.78337827129291249</v>
      </c>
      <c r="E818">
        <v>3.2316449001367979E-2</v>
      </c>
    </row>
    <row r="819" spans="2:5" x14ac:dyDescent="0.3">
      <c r="B819" s="91">
        <v>42544</v>
      </c>
      <c r="C819" s="145">
        <v>486.23703</v>
      </c>
      <c r="D819">
        <f t="shared" si="16"/>
        <v>16.619500816171545</v>
      </c>
      <c r="E819">
        <v>3.2261493711970401E-2</v>
      </c>
    </row>
    <row r="820" spans="2:5" x14ac:dyDescent="0.3">
      <c r="B820" s="91">
        <v>33830</v>
      </c>
      <c r="C820" s="145">
        <v>27.596526999999998</v>
      </c>
      <c r="D820">
        <f t="shared" si="16"/>
        <v>0</v>
      </c>
      <c r="E820">
        <v>3.2258316700723592E-2</v>
      </c>
    </row>
    <row r="821" spans="2:5" x14ac:dyDescent="0.3">
      <c r="B821" s="91">
        <v>33633</v>
      </c>
      <c r="C821" s="145">
        <v>27.596526999999998</v>
      </c>
      <c r="D821">
        <f t="shared" si="16"/>
        <v>0.33333367154022803</v>
      </c>
      <c r="E821">
        <v>3.2258316700723592E-2</v>
      </c>
    </row>
    <row r="822" spans="2:5" x14ac:dyDescent="0.3">
      <c r="B822" s="91">
        <v>34059</v>
      </c>
      <c r="C822" s="145">
        <v>20.697389999999999</v>
      </c>
      <c r="D822">
        <f t="shared" si="16"/>
        <v>-0.95978324875571364</v>
      </c>
      <c r="E822">
        <v>3.2257887544512351E-2</v>
      </c>
    </row>
    <row r="823" spans="2:5" x14ac:dyDescent="0.3">
      <c r="B823" s="91">
        <v>42745</v>
      </c>
      <c r="C823" s="145">
        <v>514.64599599999997</v>
      </c>
      <c r="D823">
        <f t="shared" si="16"/>
        <v>2.2992038314628815</v>
      </c>
      <c r="E823">
        <v>3.2190366032774143E-2</v>
      </c>
    </row>
    <row r="824" spans="2:5" x14ac:dyDescent="0.3">
      <c r="B824" s="91">
        <v>39084</v>
      </c>
      <c r="C824" s="145">
        <v>155.99096700000001</v>
      </c>
      <c r="D824">
        <f t="shared" si="16"/>
        <v>-0.58851300619916525</v>
      </c>
      <c r="E824">
        <v>3.2089814957017272E-2</v>
      </c>
    </row>
    <row r="825" spans="2:5" x14ac:dyDescent="0.3">
      <c r="B825" s="91">
        <v>41603</v>
      </c>
      <c r="C825" s="145">
        <v>379.09088100000002</v>
      </c>
      <c r="D825">
        <f t="shared" si="16"/>
        <v>22.138460067007323</v>
      </c>
      <c r="E825">
        <v>3.2072892637843936E-2</v>
      </c>
    </row>
    <row r="826" spans="2:5" x14ac:dyDescent="0.3">
      <c r="B826" s="91">
        <v>36951</v>
      </c>
      <c r="C826" s="145">
        <v>16.383583000000002</v>
      </c>
      <c r="D826">
        <f t="shared" si="16"/>
        <v>-0.92641562542882538</v>
      </c>
      <c r="E826">
        <v>3.2070205742107644E-2</v>
      </c>
    </row>
    <row r="827" spans="2:5" x14ac:dyDescent="0.3">
      <c r="B827" s="91">
        <v>40476</v>
      </c>
      <c r="C827" s="145">
        <v>222.65029899999999</v>
      </c>
      <c r="D827">
        <f t="shared" si="16"/>
        <v>1.6389810917762428</v>
      </c>
      <c r="E827">
        <v>3.2032039015013829E-2</v>
      </c>
    </row>
    <row r="828" spans="2:5" x14ac:dyDescent="0.3">
      <c r="B828" s="91">
        <v>38603</v>
      </c>
      <c r="C828" s="145">
        <v>84.369797000000005</v>
      </c>
      <c r="D828">
        <f t="shared" si="16"/>
        <v>0.14942429126418963</v>
      </c>
      <c r="E828">
        <v>3.199443648833851E-2</v>
      </c>
    </row>
    <row r="829" spans="2:5" x14ac:dyDescent="0.3">
      <c r="B829" s="91">
        <v>38315</v>
      </c>
      <c r="C829" s="145">
        <v>73.401786999999999</v>
      </c>
      <c r="D829">
        <f t="shared" si="16"/>
        <v>0.17786930844017976</v>
      </c>
      <c r="E829">
        <v>3.1978404451480875E-2</v>
      </c>
    </row>
    <row r="830" spans="2:5" x14ac:dyDescent="0.3">
      <c r="B830" s="91">
        <v>38229</v>
      </c>
      <c r="C830" s="145">
        <v>62.317428999999997</v>
      </c>
      <c r="D830">
        <f t="shared" si="16"/>
        <v>4.2122292876641128</v>
      </c>
      <c r="E830">
        <v>3.1962720895210885E-2</v>
      </c>
    </row>
    <row r="831" spans="2:5" x14ac:dyDescent="0.3">
      <c r="B831" s="91">
        <v>36844</v>
      </c>
      <c r="C831" s="145">
        <v>11.956003000000001</v>
      </c>
      <c r="D831">
        <f t="shared" si="16"/>
        <v>-0.9213968310820887</v>
      </c>
      <c r="E831">
        <v>3.195744221005261E-2</v>
      </c>
    </row>
    <row r="832" spans="2:5" x14ac:dyDescent="0.3">
      <c r="B832" s="91">
        <v>39114</v>
      </c>
      <c r="C832" s="145">
        <v>152.10586499999999</v>
      </c>
      <c r="D832">
        <f t="shared" si="16"/>
        <v>6.2732723667573289</v>
      </c>
      <c r="E832">
        <v>3.1936434515408112E-2</v>
      </c>
    </row>
    <row r="833" spans="2:5" x14ac:dyDescent="0.3">
      <c r="B833" s="91">
        <v>33984</v>
      </c>
      <c r="C833" s="145">
        <v>20.912989</v>
      </c>
      <c r="D833">
        <f t="shared" si="16"/>
        <v>-0.50384607865717568</v>
      </c>
      <c r="E833">
        <v>3.1914818552291849E-2</v>
      </c>
    </row>
    <row r="834" spans="2:5" x14ac:dyDescent="0.3">
      <c r="B834" s="91">
        <v>34724</v>
      </c>
      <c r="C834" s="145">
        <v>42.150204000000002</v>
      </c>
      <c r="D834">
        <f t="shared" si="16"/>
        <v>-0.67175131925543463</v>
      </c>
      <c r="E834">
        <v>3.1914626921212531E-2</v>
      </c>
    </row>
    <row r="835" spans="2:5" x14ac:dyDescent="0.3">
      <c r="B835" s="91">
        <v>38897</v>
      </c>
      <c r="C835" s="145">
        <v>128.40936300000001</v>
      </c>
      <c r="D835">
        <f t="shared" si="16"/>
        <v>-0.73553109463835742</v>
      </c>
      <c r="E835">
        <v>3.1895003371013156E-2</v>
      </c>
    </row>
    <row r="836" spans="2:5" x14ac:dyDescent="0.3">
      <c r="B836" s="91">
        <v>42737</v>
      </c>
      <c r="C836" s="145">
        <v>485.53671300000002</v>
      </c>
      <c r="D836">
        <f t="shared" si="16"/>
        <v>2.6435586536244484</v>
      </c>
      <c r="E836">
        <v>3.1885584557704981E-2</v>
      </c>
    </row>
    <row r="837" spans="2:5" x14ac:dyDescent="0.3">
      <c r="B837" s="91">
        <v>38862</v>
      </c>
      <c r="C837" s="145">
        <v>133.258926</v>
      </c>
      <c r="D837">
        <f t="shared" si="16"/>
        <v>-0.7337961689603939</v>
      </c>
      <c r="E837">
        <v>3.1883346157512885E-2</v>
      </c>
    </row>
    <row r="838" spans="2:5" x14ac:dyDescent="0.3">
      <c r="B838" s="91">
        <v>42740</v>
      </c>
      <c r="C838" s="145">
        <v>500.58981299999999</v>
      </c>
      <c r="D838">
        <f t="shared" si="16"/>
        <v>6.8506294510610868</v>
      </c>
      <c r="E838">
        <v>3.1850409482481856E-2</v>
      </c>
    </row>
    <row r="839" spans="2:5" x14ac:dyDescent="0.3">
      <c r="B839" s="91">
        <v>38155</v>
      </c>
      <c r="C839" s="145">
        <v>63.764290000000003</v>
      </c>
      <c r="D839">
        <f t="shared" si="16"/>
        <v>1.9262051622844691</v>
      </c>
      <c r="E839">
        <v>3.1811191126295872E-2</v>
      </c>
    </row>
    <row r="840" spans="2:5" x14ac:dyDescent="0.3">
      <c r="B840" s="91">
        <v>37312</v>
      </c>
      <c r="C840" s="145">
        <v>21.790779000000001</v>
      </c>
      <c r="D840">
        <f t="shared" si="16"/>
        <v>-0.81752011109387146</v>
      </c>
      <c r="E840">
        <v>3.1775122920791807E-2</v>
      </c>
    </row>
    <row r="841" spans="2:5" x14ac:dyDescent="0.3">
      <c r="B841" s="91">
        <v>40135</v>
      </c>
      <c r="C841" s="145">
        <v>119.414688</v>
      </c>
      <c r="D841">
        <f t="shared" ref="D841:D904" si="17">(C841-C842)/C842</f>
        <v>9.8108642883759298</v>
      </c>
      <c r="E841">
        <v>3.1761221135688349E-2</v>
      </c>
    </row>
    <row r="842" spans="2:5" x14ac:dyDescent="0.3">
      <c r="B842" s="91">
        <v>37109</v>
      </c>
      <c r="C842" s="145">
        <v>11.045804</v>
      </c>
      <c r="D842">
        <f t="shared" si="17"/>
        <v>-0.97434240979917142</v>
      </c>
      <c r="E842">
        <v>3.1700364090399322E-2</v>
      </c>
    </row>
    <row r="843" spans="2:5" x14ac:dyDescent="0.3">
      <c r="B843" s="91">
        <v>43098</v>
      </c>
      <c r="C843" s="145">
        <v>430.50824</v>
      </c>
      <c r="D843">
        <f t="shared" si="17"/>
        <v>0.85004843016081599</v>
      </c>
      <c r="E843">
        <v>3.1653129016660314E-2</v>
      </c>
    </row>
    <row r="844" spans="2:5" x14ac:dyDescent="0.3">
      <c r="B844" s="91">
        <v>41072</v>
      </c>
      <c r="C844" s="145">
        <v>232.701065</v>
      </c>
      <c r="D844">
        <f t="shared" si="17"/>
        <v>3.9391306405749313</v>
      </c>
      <c r="E844">
        <v>3.1634787457806131E-2</v>
      </c>
    </row>
    <row r="845" spans="2:5" x14ac:dyDescent="0.3">
      <c r="B845" s="91">
        <v>35697</v>
      </c>
      <c r="C845" s="145">
        <v>47.113770000000002</v>
      </c>
      <c r="D845">
        <f t="shared" si="17"/>
        <v>-0.56464923437205417</v>
      </c>
      <c r="E845">
        <v>3.1592200070395017E-2</v>
      </c>
    </row>
    <row r="846" spans="2:5" x14ac:dyDescent="0.3">
      <c r="B846" s="91">
        <v>39545</v>
      </c>
      <c r="C846" s="145">
        <v>108.220253</v>
      </c>
      <c r="D846">
        <f t="shared" si="17"/>
        <v>4.1219827488692333</v>
      </c>
      <c r="E846">
        <v>3.1581357620233681E-2</v>
      </c>
    </row>
    <row r="847" spans="2:5" x14ac:dyDescent="0.3">
      <c r="B847" s="91">
        <v>34193</v>
      </c>
      <c r="C847" s="145">
        <v>21.128585999999999</v>
      </c>
      <c r="D847">
        <f t="shared" si="17"/>
        <v>-0.95200885578318628</v>
      </c>
      <c r="E847">
        <v>3.1578874389616346E-2</v>
      </c>
    </row>
    <row r="848" spans="2:5" x14ac:dyDescent="0.3">
      <c r="B848" s="91">
        <v>41862</v>
      </c>
      <c r="C848" s="145">
        <v>440.26010100000002</v>
      </c>
      <c r="D848">
        <f t="shared" si="17"/>
        <v>16.616109545559617</v>
      </c>
      <c r="E848">
        <v>3.1531458191264856E-2</v>
      </c>
    </row>
    <row r="849" spans="2:5" x14ac:dyDescent="0.3">
      <c r="B849" s="91">
        <v>37760</v>
      </c>
      <c r="C849" s="145">
        <v>24.991903000000001</v>
      </c>
      <c r="D849">
        <f t="shared" si="17"/>
        <v>-0.94961857929345617</v>
      </c>
      <c r="E849">
        <v>3.1518689332209651E-2</v>
      </c>
    </row>
    <row r="850" spans="2:5" x14ac:dyDescent="0.3">
      <c r="B850" s="91">
        <v>44564</v>
      </c>
      <c r="C850" s="145">
        <v>496.05395499999997</v>
      </c>
      <c r="D850">
        <f t="shared" si="17"/>
        <v>0.65306705910564533</v>
      </c>
      <c r="E850">
        <v>3.1509115602426904E-2</v>
      </c>
    </row>
    <row r="851" spans="2:5" x14ac:dyDescent="0.3">
      <c r="B851" s="91">
        <v>41262</v>
      </c>
      <c r="C851" s="145">
        <v>300.080963</v>
      </c>
      <c r="D851">
        <f t="shared" si="17"/>
        <v>-0.12875185038745304</v>
      </c>
      <c r="E851">
        <v>3.1506677038715826E-2</v>
      </c>
    </row>
    <row r="852" spans="2:5" x14ac:dyDescent="0.3">
      <c r="B852" s="91">
        <v>44354</v>
      </c>
      <c r="C852" s="145">
        <v>344.426514</v>
      </c>
      <c r="D852">
        <f t="shared" si="17"/>
        <v>25.705828633422794</v>
      </c>
      <c r="E852">
        <v>3.1497119104176435E-2</v>
      </c>
    </row>
    <row r="853" spans="2:5" x14ac:dyDescent="0.3">
      <c r="B853" s="91">
        <v>36853</v>
      </c>
      <c r="C853" s="145">
        <v>12.897054000000001</v>
      </c>
      <c r="D853">
        <f t="shared" si="17"/>
        <v>-0.92797494805277014</v>
      </c>
      <c r="E853">
        <v>3.1461895372276921E-2</v>
      </c>
    </row>
    <row r="854" spans="2:5" x14ac:dyDescent="0.3">
      <c r="B854" s="91">
        <v>40835</v>
      </c>
      <c r="C854" s="145">
        <v>179.063446</v>
      </c>
      <c r="D854">
        <f t="shared" si="17"/>
        <v>17.615991791904953</v>
      </c>
      <c r="E854">
        <v>3.1448398141235116E-2</v>
      </c>
    </row>
    <row r="855" spans="2:5" x14ac:dyDescent="0.3">
      <c r="B855" s="91">
        <v>37069</v>
      </c>
      <c r="C855" s="145">
        <v>9.6187970000000007</v>
      </c>
      <c r="D855">
        <f t="shared" si="17"/>
        <v>-0.74852141116479731</v>
      </c>
      <c r="E855">
        <v>3.1430945211299313E-2</v>
      </c>
    </row>
    <row r="856" spans="2:5" x14ac:dyDescent="0.3">
      <c r="B856" s="91">
        <v>39909</v>
      </c>
      <c r="C856" s="145">
        <v>38.24897</v>
      </c>
      <c r="D856">
        <f t="shared" si="17"/>
        <v>-0.85656755514077909</v>
      </c>
      <c r="E856">
        <v>3.1426566612629159E-2</v>
      </c>
    </row>
    <row r="857" spans="2:5" x14ac:dyDescent="0.3">
      <c r="B857" s="91">
        <v>43343</v>
      </c>
      <c r="C857" s="145">
        <v>266.66888399999999</v>
      </c>
      <c r="D857">
        <f t="shared" si="17"/>
        <v>-0.43428147556581204</v>
      </c>
      <c r="E857">
        <v>3.1424782863713766E-2</v>
      </c>
    </row>
    <row r="858" spans="2:5" x14ac:dyDescent="0.3">
      <c r="B858" s="91">
        <v>42691</v>
      </c>
      <c r="C858" s="145">
        <v>471.38085899999999</v>
      </c>
      <c r="D858">
        <f t="shared" si="17"/>
        <v>6.3048916402239703</v>
      </c>
      <c r="E858">
        <v>3.1410176747996815E-2</v>
      </c>
    </row>
    <row r="859" spans="2:5" x14ac:dyDescent="0.3">
      <c r="B859" s="91">
        <v>35599</v>
      </c>
      <c r="C859" s="145">
        <v>64.529480000000007</v>
      </c>
      <c r="D859">
        <f t="shared" si="17"/>
        <v>-0.83645628441888931</v>
      </c>
      <c r="E859">
        <v>3.1405586181144508E-2</v>
      </c>
    </row>
    <row r="860" spans="2:5" x14ac:dyDescent="0.3">
      <c r="B860" s="91">
        <v>43136</v>
      </c>
      <c r="C860" s="145">
        <v>394.570221</v>
      </c>
      <c r="D860">
        <f t="shared" si="17"/>
        <v>2.0466721779098038</v>
      </c>
      <c r="E860">
        <v>3.1400606211333164E-2</v>
      </c>
    </row>
    <row r="861" spans="2:5" x14ac:dyDescent="0.3">
      <c r="B861" s="91">
        <v>39160</v>
      </c>
      <c r="C861" s="145">
        <v>129.508591</v>
      </c>
      <c r="D861">
        <f t="shared" si="17"/>
        <v>3.4970977760461919</v>
      </c>
      <c r="E861">
        <v>3.134000930517554E-2</v>
      </c>
    </row>
    <row r="862" spans="2:5" x14ac:dyDescent="0.3">
      <c r="B862" s="91">
        <v>39797</v>
      </c>
      <c r="C862" s="145">
        <v>28.798259999999999</v>
      </c>
      <c r="D862">
        <f t="shared" si="17"/>
        <v>-0.69582199576867054</v>
      </c>
      <c r="E862">
        <v>3.1300943704540694E-2</v>
      </c>
    </row>
    <row r="863" spans="2:5" x14ac:dyDescent="0.3">
      <c r="B863" s="91">
        <v>38681</v>
      </c>
      <c r="C863" s="145">
        <v>94.675681999999995</v>
      </c>
      <c r="D863">
        <f t="shared" si="17"/>
        <v>0.27858248703171501</v>
      </c>
      <c r="E863">
        <v>3.1277992310376014E-2</v>
      </c>
    </row>
    <row r="864" spans="2:5" x14ac:dyDescent="0.3">
      <c r="B864" s="91">
        <v>38544</v>
      </c>
      <c r="C864" s="145">
        <v>74.047379000000006</v>
      </c>
      <c r="D864">
        <f t="shared" si="17"/>
        <v>2.4692065280737148</v>
      </c>
      <c r="E864">
        <v>3.1257109728414965E-2</v>
      </c>
    </row>
    <row r="865" spans="2:5" x14ac:dyDescent="0.3">
      <c r="B865" s="91">
        <v>33997</v>
      </c>
      <c r="C865" s="145">
        <v>21.344183000000001</v>
      </c>
      <c r="D865">
        <f t="shared" si="17"/>
        <v>-0.95556100790034559</v>
      </c>
      <c r="E865">
        <v>3.1249978862069198E-2</v>
      </c>
    </row>
    <row r="866" spans="2:5" x14ac:dyDescent="0.3">
      <c r="B866" s="91">
        <v>44537</v>
      </c>
      <c r="C866" s="145">
        <v>480.30304000000001</v>
      </c>
      <c r="D866">
        <f t="shared" si="17"/>
        <v>4.2702054425658558</v>
      </c>
      <c r="E866">
        <v>3.1249976583387695E-2</v>
      </c>
    </row>
    <row r="867" spans="2:5" x14ac:dyDescent="0.3">
      <c r="B867" s="91">
        <v>39615</v>
      </c>
      <c r="C867" s="145">
        <v>91.135543999999996</v>
      </c>
      <c r="D867">
        <f t="shared" si="17"/>
        <v>1.9114873824426295</v>
      </c>
      <c r="E867">
        <v>3.1228072319394472E-2</v>
      </c>
    </row>
    <row r="868" spans="2:5" x14ac:dyDescent="0.3">
      <c r="B868" s="91">
        <v>39889</v>
      </c>
      <c r="C868" s="145">
        <v>31.302057000000001</v>
      </c>
      <c r="D868">
        <f t="shared" si="17"/>
        <v>1.4069160995727275</v>
      </c>
      <c r="E868">
        <v>3.1193700894480328E-2</v>
      </c>
    </row>
    <row r="869" spans="2:5" x14ac:dyDescent="0.3">
      <c r="B869" s="91">
        <v>36803</v>
      </c>
      <c r="C869" s="145">
        <v>13.005046999999999</v>
      </c>
      <c r="D869">
        <f t="shared" si="17"/>
        <v>-0.97536178422580699</v>
      </c>
      <c r="E869">
        <v>3.1192815787683334E-2</v>
      </c>
    </row>
    <row r="870" spans="2:5" x14ac:dyDescent="0.3">
      <c r="B870" s="91">
        <v>42135</v>
      </c>
      <c r="C870" s="145">
        <v>527.84045400000002</v>
      </c>
      <c r="D870">
        <f t="shared" si="17"/>
        <v>32.85962393423808</v>
      </c>
      <c r="E870">
        <v>3.1146555471510205E-2</v>
      </c>
    </row>
    <row r="871" spans="2:5" x14ac:dyDescent="0.3">
      <c r="B871" s="91">
        <v>36774</v>
      </c>
      <c r="C871" s="145">
        <v>15.589081999999999</v>
      </c>
      <c r="D871">
        <f t="shared" si="17"/>
        <v>-0.85918354108958661</v>
      </c>
      <c r="E871">
        <v>3.1122007503094455E-2</v>
      </c>
    </row>
    <row r="872" spans="2:5" x14ac:dyDescent="0.3">
      <c r="B872" s="91">
        <v>43700</v>
      </c>
      <c r="C872" s="145">
        <v>110.704971</v>
      </c>
      <c r="D872">
        <f t="shared" si="17"/>
        <v>-0.28166068776077324</v>
      </c>
      <c r="E872">
        <v>3.1104991654106195E-2</v>
      </c>
    </row>
    <row r="873" spans="2:5" x14ac:dyDescent="0.3">
      <c r="B873" s="91">
        <v>40815</v>
      </c>
      <c r="C873" s="145">
        <v>154.11236600000001</v>
      </c>
      <c r="D873">
        <f t="shared" si="17"/>
        <v>7.6122193059510579</v>
      </c>
      <c r="E873">
        <v>3.107978408473084E-2</v>
      </c>
    </row>
    <row r="874" spans="2:5" x14ac:dyDescent="0.3">
      <c r="B874" s="91">
        <v>34177</v>
      </c>
      <c r="C874" s="145">
        <v>17.894617</v>
      </c>
      <c r="D874">
        <f t="shared" si="17"/>
        <v>-0.47409934536236953</v>
      </c>
      <c r="E874">
        <v>3.1055871633072395E-2</v>
      </c>
    </row>
    <row r="875" spans="2:5" x14ac:dyDescent="0.3">
      <c r="B875" s="91">
        <v>35839</v>
      </c>
      <c r="C875" s="145">
        <v>34.026611000000003</v>
      </c>
      <c r="D875">
        <f t="shared" si="17"/>
        <v>-0.68801819191882052</v>
      </c>
      <c r="E875">
        <v>3.0975116302273207E-2</v>
      </c>
    </row>
    <row r="876" spans="2:5" x14ac:dyDescent="0.3">
      <c r="B876" s="91">
        <v>38737</v>
      </c>
      <c r="C876" s="145">
        <v>109.06601000000001</v>
      </c>
      <c r="D876">
        <f t="shared" si="17"/>
        <v>4.0587705276852013</v>
      </c>
      <c r="E876">
        <v>3.0964863201450758E-2</v>
      </c>
    </row>
    <row r="877" spans="2:5" x14ac:dyDescent="0.3">
      <c r="B877" s="91">
        <v>33430</v>
      </c>
      <c r="C877" s="145">
        <v>21.559785999999999</v>
      </c>
      <c r="D877">
        <f t="shared" si="17"/>
        <v>-0.50384604825218715</v>
      </c>
      <c r="E877">
        <v>3.0928003644051044E-2</v>
      </c>
    </row>
    <row r="878" spans="2:5" x14ac:dyDescent="0.3">
      <c r="B878" s="91">
        <v>34729</v>
      </c>
      <c r="C878" s="145">
        <v>43.453823</v>
      </c>
      <c r="D878">
        <f t="shared" si="17"/>
        <v>0.43151322475017179</v>
      </c>
      <c r="E878">
        <v>3.0927940467381784E-2</v>
      </c>
    </row>
    <row r="879" spans="2:5" x14ac:dyDescent="0.3">
      <c r="B879" s="91">
        <v>39888</v>
      </c>
      <c r="C879" s="145">
        <v>30.355167000000002</v>
      </c>
      <c r="D879">
        <f t="shared" si="17"/>
        <v>0.47444913440767333</v>
      </c>
      <c r="E879">
        <v>3.0921497466453483E-2</v>
      </c>
    </row>
    <row r="880" spans="2:5" x14ac:dyDescent="0.3">
      <c r="B880" s="91">
        <v>37323</v>
      </c>
      <c r="C880" s="145">
        <v>20.587463</v>
      </c>
      <c r="D880">
        <f t="shared" si="17"/>
        <v>-0.86898502652871057</v>
      </c>
      <c r="E880">
        <v>3.0899757906495726E-2</v>
      </c>
    </row>
    <row r="881" spans="2:5" x14ac:dyDescent="0.3">
      <c r="B881" s="91">
        <v>38827</v>
      </c>
      <c r="C881" s="145">
        <v>157.13824500000001</v>
      </c>
      <c r="D881">
        <f t="shared" si="17"/>
        <v>0.30780296277689373</v>
      </c>
      <c r="E881">
        <v>3.0854426352297484E-2</v>
      </c>
    </row>
    <row r="882" spans="2:5" x14ac:dyDescent="0.3">
      <c r="B882" s="91">
        <v>39325</v>
      </c>
      <c r="C882" s="145">
        <v>120.15437300000001</v>
      </c>
      <c r="D882">
        <f t="shared" si="17"/>
        <v>-0.59331515201756202</v>
      </c>
      <c r="E882">
        <v>3.0848399051180461E-2</v>
      </c>
    </row>
    <row r="883" spans="2:5" x14ac:dyDescent="0.3">
      <c r="B883" s="91">
        <v>41509</v>
      </c>
      <c r="C883" s="145">
        <v>295.44836400000003</v>
      </c>
      <c r="D883">
        <f t="shared" si="17"/>
        <v>1.3527992708758521</v>
      </c>
      <c r="E883">
        <v>3.0827113984029784E-2</v>
      </c>
    </row>
    <row r="884" spans="2:5" x14ac:dyDescent="0.3">
      <c r="B884" s="91">
        <v>39157</v>
      </c>
      <c r="C884" s="145">
        <v>125.573128</v>
      </c>
      <c r="D884">
        <f t="shared" si="17"/>
        <v>-0.63026026543830904</v>
      </c>
      <c r="E884">
        <v>3.0718233393775676E-2</v>
      </c>
    </row>
    <row r="885" spans="2:5" x14ac:dyDescent="0.3">
      <c r="B885" s="91">
        <v>41550</v>
      </c>
      <c r="C885" s="145">
        <v>339.62573200000003</v>
      </c>
      <c r="D885">
        <f t="shared" si="17"/>
        <v>-0.20471264505058784</v>
      </c>
      <c r="E885">
        <v>3.0686686556279583E-2</v>
      </c>
    </row>
    <row r="886" spans="2:5" x14ac:dyDescent="0.3">
      <c r="B886" s="91">
        <v>41795</v>
      </c>
      <c r="C886" s="145">
        <v>427.047821</v>
      </c>
      <c r="D886">
        <f t="shared" si="17"/>
        <v>0.3965746083460589</v>
      </c>
      <c r="E886">
        <v>3.0683554075879603E-2</v>
      </c>
    </row>
    <row r="887" spans="2:5" x14ac:dyDescent="0.3">
      <c r="B887" s="91">
        <v>41018</v>
      </c>
      <c r="C887" s="145">
        <v>305.78231799999998</v>
      </c>
      <c r="D887">
        <f t="shared" si="17"/>
        <v>14.061640693685305</v>
      </c>
      <c r="E887">
        <v>3.0669805077036535E-2</v>
      </c>
    </row>
    <row r="888" spans="2:5" x14ac:dyDescent="0.3">
      <c r="B888" s="91">
        <v>36020</v>
      </c>
      <c r="C888" s="145">
        <v>20.302059</v>
      </c>
      <c r="D888">
        <f t="shared" si="17"/>
        <v>-0.62792645566799299</v>
      </c>
      <c r="E888">
        <v>3.0646961341561068E-2</v>
      </c>
    </row>
    <row r="889" spans="2:5" x14ac:dyDescent="0.3">
      <c r="B889" s="91">
        <v>39995</v>
      </c>
      <c r="C889" s="145">
        <v>54.564639999999997</v>
      </c>
      <c r="D889">
        <f t="shared" si="17"/>
        <v>-0.8816802492124215</v>
      </c>
      <c r="E889">
        <v>3.0610378467030894E-2</v>
      </c>
    </row>
    <row r="890" spans="2:5" x14ac:dyDescent="0.3">
      <c r="B890" s="91">
        <v>41823</v>
      </c>
      <c r="C890" s="145">
        <v>461.16256700000002</v>
      </c>
      <c r="D890">
        <f t="shared" si="17"/>
        <v>3.8786241852819132</v>
      </c>
      <c r="E890">
        <v>3.0605445751347483E-2</v>
      </c>
    </row>
    <row r="891" spans="2:5" x14ac:dyDescent="0.3">
      <c r="B891" s="91">
        <v>38687</v>
      </c>
      <c r="C891" s="145">
        <v>94.527175999999997</v>
      </c>
      <c r="D891">
        <f t="shared" si="17"/>
        <v>1.6190094844611322</v>
      </c>
      <c r="E891">
        <v>3.0586627258769854E-2</v>
      </c>
    </row>
    <row r="892" spans="2:5" x14ac:dyDescent="0.3">
      <c r="B892" s="91">
        <v>37830</v>
      </c>
      <c r="C892" s="145">
        <v>36.09272</v>
      </c>
      <c r="D892">
        <f t="shared" si="17"/>
        <v>-0.39565214450129105</v>
      </c>
      <c r="E892">
        <v>3.0555186111549969E-2</v>
      </c>
    </row>
    <row r="893" spans="2:5" x14ac:dyDescent="0.3">
      <c r="B893" s="91">
        <v>37909</v>
      </c>
      <c r="C893" s="145">
        <v>59.721764</v>
      </c>
      <c r="D893">
        <f t="shared" si="17"/>
        <v>-0.55950260314323219</v>
      </c>
      <c r="E893">
        <v>3.0550057792444445E-2</v>
      </c>
    </row>
    <row r="894" spans="2:5" x14ac:dyDescent="0.3">
      <c r="B894" s="91">
        <v>40165</v>
      </c>
      <c r="C894" s="145">
        <v>135.57801799999999</v>
      </c>
      <c r="D894">
        <f t="shared" si="17"/>
        <v>1.4617051186766021</v>
      </c>
      <c r="E894">
        <v>3.0539086616617049E-2</v>
      </c>
    </row>
    <row r="895" spans="2:5" x14ac:dyDescent="0.3">
      <c r="B895" s="91">
        <v>35564</v>
      </c>
      <c r="C895" s="145">
        <v>55.074840999999999</v>
      </c>
      <c r="D895">
        <f t="shared" si="17"/>
        <v>0.69014730731214013</v>
      </c>
      <c r="E895">
        <v>3.0525324126644389E-2</v>
      </c>
    </row>
    <row r="896" spans="2:5" x14ac:dyDescent="0.3">
      <c r="B896" s="91">
        <v>39801</v>
      </c>
      <c r="C896" s="145">
        <v>32.585822999999998</v>
      </c>
      <c r="D896">
        <f t="shared" si="17"/>
        <v>0.50297566444744457</v>
      </c>
      <c r="E896">
        <v>3.0521156348042814E-2</v>
      </c>
    </row>
    <row r="897" spans="2:5" x14ac:dyDescent="0.3">
      <c r="B897" s="91">
        <v>36052</v>
      </c>
      <c r="C897" s="145">
        <v>21.680872000000001</v>
      </c>
      <c r="D897">
        <f t="shared" si="17"/>
        <v>-0.61951177461907248</v>
      </c>
      <c r="E897">
        <v>3.0464250626202928E-2</v>
      </c>
    </row>
    <row r="898" spans="2:5" x14ac:dyDescent="0.3">
      <c r="B898" s="91">
        <v>35566</v>
      </c>
      <c r="C898" s="145">
        <v>56.981715999999999</v>
      </c>
      <c r="D898">
        <f t="shared" si="17"/>
        <v>-0.90199860499266982</v>
      </c>
      <c r="E898">
        <v>3.0418174973154893E-2</v>
      </c>
    </row>
    <row r="899" spans="2:5" x14ac:dyDescent="0.3">
      <c r="B899" s="91">
        <v>45097</v>
      </c>
      <c r="C899" s="145">
        <v>581.43780500000003</v>
      </c>
      <c r="D899">
        <f t="shared" si="17"/>
        <v>2.1649964711549634</v>
      </c>
      <c r="E899">
        <v>3.0385983649649406E-2</v>
      </c>
    </row>
    <row r="900" spans="2:5" x14ac:dyDescent="0.3">
      <c r="B900" s="91">
        <v>40841</v>
      </c>
      <c r="C900" s="145">
        <v>183.708832</v>
      </c>
      <c r="D900">
        <f t="shared" si="17"/>
        <v>-0.35903505255511597</v>
      </c>
      <c r="E900">
        <v>3.0351686207811722E-2</v>
      </c>
    </row>
    <row r="901" spans="2:5" x14ac:dyDescent="0.3">
      <c r="B901" s="91">
        <v>41508</v>
      </c>
      <c r="C901" s="145">
        <v>286.61291499999999</v>
      </c>
      <c r="D901">
        <f t="shared" si="17"/>
        <v>0.29729005512835982</v>
      </c>
      <c r="E901">
        <v>3.0351137443277186E-2</v>
      </c>
    </row>
    <row r="902" spans="2:5" x14ac:dyDescent="0.3">
      <c r="B902" s="91">
        <v>40605</v>
      </c>
      <c r="C902" s="145">
        <v>220.93202199999999</v>
      </c>
      <c r="D902">
        <f t="shared" si="17"/>
        <v>-0.43728335062852547</v>
      </c>
      <c r="E902">
        <v>3.0345411685075218E-2</v>
      </c>
    </row>
    <row r="903" spans="2:5" x14ac:dyDescent="0.3">
      <c r="B903" s="91">
        <v>42366</v>
      </c>
      <c r="C903" s="145">
        <v>392.61682100000002</v>
      </c>
      <c r="D903">
        <f t="shared" si="17"/>
        <v>0.79903649731255344</v>
      </c>
      <c r="E903">
        <v>3.0334776802177686E-2</v>
      </c>
    </row>
    <row r="904" spans="2:5" x14ac:dyDescent="0.3">
      <c r="B904" s="91">
        <v>40610</v>
      </c>
      <c r="C904" s="145">
        <v>218.23727400000001</v>
      </c>
      <c r="D904">
        <f t="shared" si="17"/>
        <v>-0.45432638270881121</v>
      </c>
      <c r="E904">
        <v>3.0320413114169369E-2</v>
      </c>
    </row>
    <row r="905" spans="2:5" x14ac:dyDescent="0.3">
      <c r="B905" s="91">
        <v>42208</v>
      </c>
      <c r="C905" s="145">
        <v>399.94103999999999</v>
      </c>
      <c r="D905">
        <f t="shared" ref="D905:D968" si="18">(C905-C906)/C906</f>
        <v>10.107621754495868</v>
      </c>
      <c r="E905">
        <v>3.0291442811654856E-2</v>
      </c>
    </row>
    <row r="906" spans="2:5" x14ac:dyDescent="0.3">
      <c r="B906" s="91">
        <v>35858</v>
      </c>
      <c r="C906" s="145">
        <v>36.006000999999998</v>
      </c>
      <c r="D906">
        <f t="shared" si="18"/>
        <v>-0.72529340355138716</v>
      </c>
      <c r="E906">
        <v>3.0290293424412636E-2</v>
      </c>
    </row>
    <row r="907" spans="2:5" x14ac:dyDescent="0.3">
      <c r="B907" s="91">
        <v>40163</v>
      </c>
      <c r="C907" s="145">
        <v>131.07075499999999</v>
      </c>
      <c r="D907">
        <f t="shared" si="18"/>
        <v>-0.53616125086585742</v>
      </c>
      <c r="E907">
        <v>3.0274578109038573E-2</v>
      </c>
    </row>
    <row r="908" spans="2:5" x14ac:dyDescent="0.3">
      <c r="B908" s="91">
        <v>41456</v>
      </c>
      <c r="C908" s="145">
        <v>282.57827800000001</v>
      </c>
      <c r="D908">
        <f t="shared" si="18"/>
        <v>2.3336330373187266</v>
      </c>
      <c r="E908">
        <v>3.0216832470439204E-2</v>
      </c>
    </row>
    <row r="909" spans="2:5" x14ac:dyDescent="0.3">
      <c r="B909" s="91">
        <v>38667</v>
      </c>
      <c r="C909" s="145">
        <v>84.765861999999998</v>
      </c>
      <c r="D909">
        <f t="shared" si="18"/>
        <v>5.8547608526563204E-2</v>
      </c>
      <c r="E909">
        <v>3.0184731579113416E-2</v>
      </c>
    </row>
    <row r="910" spans="2:5" x14ac:dyDescent="0.3">
      <c r="B910" s="91">
        <v>38000</v>
      </c>
      <c r="C910" s="145">
        <v>80.077515000000005</v>
      </c>
      <c r="D910">
        <f t="shared" si="18"/>
        <v>1.6192808209018035</v>
      </c>
      <c r="E910">
        <v>3.0164852460647908E-2</v>
      </c>
    </row>
    <row r="911" spans="2:5" x14ac:dyDescent="0.3">
      <c r="B911" s="91">
        <v>36202</v>
      </c>
      <c r="C911" s="145">
        <v>30.572329</v>
      </c>
      <c r="D911">
        <f t="shared" si="18"/>
        <v>-0.75020321712112192</v>
      </c>
      <c r="E911">
        <v>3.0135485349418584E-2</v>
      </c>
    </row>
    <row r="912" spans="2:5" x14ac:dyDescent="0.3">
      <c r="B912" s="91">
        <v>39491</v>
      </c>
      <c r="C912" s="145">
        <v>122.388802</v>
      </c>
      <c r="D912">
        <f t="shared" si="18"/>
        <v>0.46810992677539648</v>
      </c>
      <c r="E912">
        <v>3.0119632745583904E-2</v>
      </c>
    </row>
    <row r="913" spans="2:5" x14ac:dyDescent="0.3">
      <c r="B913" s="91">
        <v>38355</v>
      </c>
      <c r="C913" s="145">
        <v>83.364875999999995</v>
      </c>
      <c r="D913">
        <f t="shared" si="18"/>
        <v>5.8576080736044167</v>
      </c>
      <c r="E913">
        <v>3.0084059630272861E-2</v>
      </c>
    </row>
    <row r="914" spans="2:5" x14ac:dyDescent="0.3">
      <c r="B914" s="91">
        <v>37116</v>
      </c>
      <c r="C914" s="145">
        <v>12.156553000000001</v>
      </c>
      <c r="D914">
        <f t="shared" si="18"/>
        <v>-0.93232829087731661</v>
      </c>
      <c r="E914">
        <v>3.0065163316706497E-2</v>
      </c>
    </row>
    <row r="915" spans="2:5" x14ac:dyDescent="0.3">
      <c r="B915" s="91">
        <v>43816</v>
      </c>
      <c r="C915" s="145">
        <v>179.640106</v>
      </c>
      <c r="D915">
        <f t="shared" si="18"/>
        <v>3.0136371979314727</v>
      </c>
      <c r="E915">
        <v>3.0008574569773003E-2</v>
      </c>
    </row>
    <row r="916" spans="2:5" x14ac:dyDescent="0.3">
      <c r="B916" s="91">
        <v>34730</v>
      </c>
      <c r="C916" s="145">
        <v>44.757435000000001</v>
      </c>
      <c r="D916">
        <f t="shared" si="18"/>
        <v>1.2214557473907197</v>
      </c>
      <c r="E916">
        <v>2.9999938095205136E-2</v>
      </c>
    </row>
    <row r="917" spans="2:5" x14ac:dyDescent="0.3">
      <c r="B917" s="91">
        <v>37480</v>
      </c>
      <c r="C917" s="145">
        <v>20.147794999999999</v>
      </c>
      <c r="D917">
        <f t="shared" si="18"/>
        <v>-0.93480968888270766</v>
      </c>
      <c r="E917">
        <v>2.996856641772434E-2</v>
      </c>
    </row>
    <row r="918" spans="2:5" x14ac:dyDescent="0.3">
      <c r="B918" s="91">
        <v>42417</v>
      </c>
      <c r="C918" s="145">
        <v>309.06118800000002</v>
      </c>
      <c r="D918">
        <f t="shared" si="18"/>
        <v>-0.39582408017795334</v>
      </c>
      <c r="E918">
        <v>2.9885474782826552E-2</v>
      </c>
    </row>
    <row r="919" spans="2:5" x14ac:dyDescent="0.3">
      <c r="B919" s="91">
        <v>41870</v>
      </c>
      <c r="C919" s="145">
        <v>511.541718</v>
      </c>
      <c r="D919">
        <f t="shared" si="18"/>
        <v>6.6302755920275356</v>
      </c>
      <c r="E919">
        <v>2.9872904015912038E-2</v>
      </c>
    </row>
    <row r="920" spans="2:5" x14ac:dyDescent="0.3">
      <c r="B920" s="91">
        <v>43928</v>
      </c>
      <c r="C920" s="145">
        <v>67.041054000000003</v>
      </c>
      <c r="D920">
        <f t="shared" si="18"/>
        <v>-0.74302228206724175</v>
      </c>
      <c r="E920">
        <v>2.9862137515618014E-2</v>
      </c>
    </row>
    <row r="921" spans="2:5" x14ac:dyDescent="0.3">
      <c r="B921" s="91">
        <v>41180</v>
      </c>
      <c r="C921" s="145">
        <v>260.88275099999998</v>
      </c>
      <c r="D921">
        <f t="shared" si="18"/>
        <v>-0.13428234915529266</v>
      </c>
      <c r="E921">
        <v>2.9830623465469577E-2</v>
      </c>
    </row>
    <row r="922" spans="2:5" x14ac:dyDescent="0.3">
      <c r="B922" s="91">
        <v>41404</v>
      </c>
      <c r="C922" s="145">
        <v>301.34854100000001</v>
      </c>
      <c r="D922">
        <f t="shared" si="18"/>
        <v>10.687154326061743</v>
      </c>
      <c r="E922">
        <v>2.9823360738990272E-2</v>
      </c>
    </row>
    <row r="923" spans="2:5" x14ac:dyDescent="0.3">
      <c r="B923" s="91">
        <v>39853</v>
      </c>
      <c r="C923" s="145">
        <v>25.784594999999999</v>
      </c>
      <c r="D923">
        <f t="shared" si="18"/>
        <v>-0.63748641150211194</v>
      </c>
      <c r="E923">
        <v>2.9818393656171158E-2</v>
      </c>
    </row>
    <row r="924" spans="2:5" x14ac:dyDescent="0.3">
      <c r="B924" s="91">
        <v>38314</v>
      </c>
      <c r="C924" s="145">
        <v>71.127251000000001</v>
      </c>
      <c r="D924">
        <f t="shared" si="18"/>
        <v>0.1073062478943361</v>
      </c>
      <c r="E924">
        <v>2.9800714929098412E-2</v>
      </c>
    </row>
    <row r="925" spans="2:5" x14ac:dyDescent="0.3">
      <c r="B925" s="91">
        <v>35170</v>
      </c>
      <c r="C925" s="145">
        <v>64.234488999999996</v>
      </c>
      <c r="D925">
        <f t="shared" si="18"/>
        <v>-0.85435196833039018</v>
      </c>
      <c r="E925">
        <v>2.9798915953872306E-2</v>
      </c>
    </row>
    <row r="926" spans="2:5" x14ac:dyDescent="0.3">
      <c r="B926" s="91">
        <v>44711</v>
      </c>
      <c r="C926" s="145">
        <v>441.02545199999997</v>
      </c>
      <c r="D926">
        <f t="shared" si="18"/>
        <v>1.7780220343392461</v>
      </c>
      <c r="E926">
        <v>2.9795143676712401E-2</v>
      </c>
    </row>
    <row r="927" spans="2:5" x14ac:dyDescent="0.3">
      <c r="B927" s="91">
        <v>43636</v>
      </c>
      <c r="C927" s="145">
        <v>158.75520299999999</v>
      </c>
      <c r="D927">
        <f t="shared" si="18"/>
        <v>-6.1579316455496406E-2</v>
      </c>
      <c r="E927">
        <v>2.9744587280382428E-2</v>
      </c>
    </row>
    <row r="928" spans="2:5" x14ac:dyDescent="0.3">
      <c r="B928" s="91">
        <v>43517</v>
      </c>
      <c r="C928" s="145">
        <v>169.17274499999999</v>
      </c>
      <c r="D928">
        <f t="shared" si="18"/>
        <v>0.31370445949882725</v>
      </c>
      <c r="E928">
        <v>2.9733042403520225E-2</v>
      </c>
    </row>
    <row r="929" spans="2:5" x14ac:dyDescent="0.3">
      <c r="B929" s="91">
        <v>39442</v>
      </c>
      <c r="C929" s="145">
        <v>128.77534499999999</v>
      </c>
      <c r="D929">
        <f t="shared" si="18"/>
        <v>-0.55897338045458822</v>
      </c>
      <c r="E929">
        <v>2.9709710277685864E-2</v>
      </c>
    </row>
    <row r="930" spans="2:5" x14ac:dyDescent="0.3">
      <c r="B930" s="91">
        <v>44406</v>
      </c>
      <c r="C930" s="145">
        <v>291.98996</v>
      </c>
      <c r="D930">
        <f t="shared" si="18"/>
        <v>-0.60589829863468869</v>
      </c>
      <c r="E930">
        <v>2.9706418877681415E-2</v>
      </c>
    </row>
    <row r="931" spans="2:5" x14ac:dyDescent="0.3">
      <c r="B931" s="91">
        <v>45287</v>
      </c>
      <c r="C931" s="145">
        <v>740.90002400000003</v>
      </c>
      <c r="D931">
        <f t="shared" si="18"/>
        <v>1.4558334461699658</v>
      </c>
      <c r="E931">
        <v>2.9671372880350943E-2</v>
      </c>
    </row>
    <row r="932" spans="2:5" x14ac:dyDescent="0.3">
      <c r="B932" s="91">
        <v>41339</v>
      </c>
      <c r="C932" s="145">
        <v>301.68984999999998</v>
      </c>
      <c r="D932">
        <f t="shared" si="18"/>
        <v>-0.42356168379800457</v>
      </c>
      <c r="E932">
        <v>2.9617333239817148E-2</v>
      </c>
    </row>
    <row r="933" spans="2:5" x14ac:dyDescent="0.3">
      <c r="B933" s="91">
        <v>44578</v>
      </c>
      <c r="C933" s="145">
        <v>523.36883499999999</v>
      </c>
      <c r="D933">
        <f t="shared" si="18"/>
        <v>23.38913826515051</v>
      </c>
      <c r="E933">
        <v>2.9613680953630074E-2</v>
      </c>
    </row>
    <row r="934" spans="2:5" x14ac:dyDescent="0.3">
      <c r="B934" s="91">
        <v>37294</v>
      </c>
      <c r="C934" s="145">
        <v>21.459095000000001</v>
      </c>
      <c r="D934">
        <f t="shared" si="18"/>
        <v>-0.90635099277807407</v>
      </c>
      <c r="E934">
        <v>2.9607551362358861E-2</v>
      </c>
    </row>
    <row r="935" spans="2:5" x14ac:dyDescent="0.3">
      <c r="B935" s="91">
        <v>41135</v>
      </c>
      <c r="C935" s="145">
        <v>229.14385999999999</v>
      </c>
      <c r="D935">
        <f t="shared" si="18"/>
        <v>-0.15687711233192819</v>
      </c>
      <c r="E935">
        <v>2.9572745561229644E-2</v>
      </c>
    </row>
    <row r="936" spans="2:5" x14ac:dyDescent="0.3">
      <c r="B936" s="91">
        <v>41009</v>
      </c>
      <c r="C936" s="145">
        <v>271.77990699999998</v>
      </c>
      <c r="D936">
        <f t="shared" si="18"/>
        <v>0.91114861167853245</v>
      </c>
      <c r="E936">
        <v>2.9571818292035673E-2</v>
      </c>
    </row>
    <row r="937" spans="2:5" x14ac:dyDescent="0.3">
      <c r="B937" s="91">
        <v>39366</v>
      </c>
      <c r="C937" s="145">
        <v>142.207626</v>
      </c>
      <c r="D937">
        <f t="shared" si="18"/>
        <v>-0.67378514490975994</v>
      </c>
      <c r="E937">
        <v>2.9564755726815248E-2</v>
      </c>
    </row>
    <row r="938" spans="2:5" x14ac:dyDescent="0.3">
      <c r="B938" s="91">
        <v>41785</v>
      </c>
      <c r="C938" s="145">
        <v>435.93240400000002</v>
      </c>
      <c r="D938">
        <f t="shared" si="18"/>
        <v>10.354944065884725</v>
      </c>
      <c r="E938">
        <v>2.9561834663828834E-2</v>
      </c>
    </row>
    <row r="939" spans="2:5" x14ac:dyDescent="0.3">
      <c r="B939" s="91">
        <v>35775</v>
      </c>
      <c r="C939" s="145">
        <v>38.391418000000002</v>
      </c>
      <c r="D939">
        <f t="shared" si="18"/>
        <v>-0.95658061809662132</v>
      </c>
      <c r="E939">
        <v>2.9554525073634302E-2</v>
      </c>
    </row>
    <row r="940" spans="2:5" x14ac:dyDescent="0.3">
      <c r="B940" s="91">
        <v>45322</v>
      </c>
      <c r="C940" s="145">
        <v>884.20001200000002</v>
      </c>
      <c r="D940">
        <f t="shared" si="18"/>
        <v>4.1883931340132117</v>
      </c>
      <c r="E940">
        <v>2.9516256282692201E-2</v>
      </c>
    </row>
    <row r="941" spans="2:5" x14ac:dyDescent="0.3">
      <c r="B941" s="91">
        <v>43469</v>
      </c>
      <c r="C941" s="145">
        <v>170.41885400000001</v>
      </c>
      <c r="D941">
        <f t="shared" si="18"/>
        <v>-0.50007313994986835</v>
      </c>
      <c r="E941">
        <v>2.950912442880051E-2</v>
      </c>
    </row>
    <row r="942" spans="2:5" x14ac:dyDescent="0.3">
      <c r="B942" s="91">
        <v>43229</v>
      </c>
      <c r="C942" s="145">
        <v>340.88757299999997</v>
      </c>
      <c r="D942">
        <f t="shared" si="18"/>
        <v>1.9157370623328958</v>
      </c>
      <c r="E942">
        <v>2.950477375270278E-2</v>
      </c>
    </row>
    <row r="943" spans="2:5" x14ac:dyDescent="0.3">
      <c r="B943" s="91">
        <v>38748</v>
      </c>
      <c r="C943" s="145">
        <v>116.91300200000001</v>
      </c>
      <c r="D943">
        <f t="shared" si="18"/>
        <v>-0.29287076103357895</v>
      </c>
      <c r="E943">
        <v>2.9499306961609805E-2</v>
      </c>
    </row>
    <row r="944" spans="2:5" x14ac:dyDescent="0.3">
      <c r="B944" s="91">
        <v>43643</v>
      </c>
      <c r="C944" s="145">
        <v>165.33470199999999</v>
      </c>
      <c r="D944">
        <f t="shared" si="18"/>
        <v>6.1376354096082366</v>
      </c>
      <c r="E944">
        <v>2.9484717110402466E-2</v>
      </c>
    </row>
    <row r="945" spans="2:5" x14ac:dyDescent="0.3">
      <c r="B945" s="91">
        <v>37434</v>
      </c>
      <c r="C945" s="145">
        <v>23.163792000000001</v>
      </c>
      <c r="D945">
        <f t="shared" si="18"/>
        <v>-0.69764491809887741</v>
      </c>
      <c r="E945">
        <v>2.9482420887605498E-2</v>
      </c>
    </row>
    <row r="946" spans="2:5" x14ac:dyDescent="0.3">
      <c r="B946" s="91">
        <v>43938</v>
      </c>
      <c r="C946" s="145">
        <v>76.611221</v>
      </c>
      <c r="D946">
        <f t="shared" si="18"/>
        <v>-0.48266580943126192</v>
      </c>
      <c r="E946">
        <v>2.9470816627039237E-2</v>
      </c>
    </row>
    <row r="947" spans="2:5" x14ac:dyDescent="0.3">
      <c r="B947" s="91">
        <v>44088</v>
      </c>
      <c r="C947" s="145">
        <v>148.08845500000001</v>
      </c>
      <c r="D947">
        <f t="shared" si="18"/>
        <v>-0.66819298217586875</v>
      </c>
      <c r="E947">
        <v>2.9452570632243227E-2</v>
      </c>
    </row>
    <row r="948" spans="2:5" x14ac:dyDescent="0.3">
      <c r="B948" s="91">
        <v>43042</v>
      </c>
      <c r="C948" s="145">
        <v>446.30898999999999</v>
      </c>
      <c r="D948">
        <f t="shared" si="18"/>
        <v>13.78642314981774</v>
      </c>
      <c r="E948">
        <v>2.9432036188906972E-2</v>
      </c>
    </row>
    <row r="949" spans="2:5" x14ac:dyDescent="0.3">
      <c r="B949" s="91">
        <v>34313</v>
      </c>
      <c r="C949" s="145">
        <v>30.183702</v>
      </c>
      <c r="D949">
        <f t="shared" si="18"/>
        <v>-0.3605254505608137</v>
      </c>
      <c r="E949">
        <v>2.941209873327251E-2</v>
      </c>
    </row>
    <row r="950" spans="2:5" x14ac:dyDescent="0.3">
      <c r="B950" s="91">
        <v>35752</v>
      </c>
      <c r="C950" s="145">
        <v>47.200786999999998</v>
      </c>
      <c r="D950">
        <f t="shared" si="18"/>
        <v>0.25102729627134879</v>
      </c>
      <c r="E950">
        <v>2.9411878883511516E-2</v>
      </c>
    </row>
    <row r="951" spans="2:5" x14ac:dyDescent="0.3">
      <c r="B951" s="91">
        <v>33764</v>
      </c>
      <c r="C951" s="145">
        <v>37.729621999999999</v>
      </c>
      <c r="D951">
        <f t="shared" si="18"/>
        <v>0.37712724582485913</v>
      </c>
      <c r="E951">
        <v>2.9411731002224831E-2</v>
      </c>
    </row>
    <row r="952" spans="2:5" x14ac:dyDescent="0.3">
      <c r="B952" s="91">
        <v>36166</v>
      </c>
      <c r="C952" s="145">
        <v>27.397338999999999</v>
      </c>
      <c r="D952">
        <f t="shared" si="18"/>
        <v>6.7581927823283219E-2</v>
      </c>
      <c r="E952">
        <v>2.9403289758918462E-2</v>
      </c>
    </row>
    <row r="953" spans="2:5" x14ac:dyDescent="0.3">
      <c r="B953" s="91">
        <v>37638</v>
      </c>
      <c r="C953" s="145">
        <v>25.662984999999999</v>
      </c>
      <c r="D953">
        <f t="shared" si="18"/>
        <v>-0.85434482826102698</v>
      </c>
      <c r="E953">
        <v>2.9393755595875246E-2</v>
      </c>
    </row>
    <row r="954" spans="2:5" x14ac:dyDescent="0.3">
      <c r="B954" s="91">
        <v>40910</v>
      </c>
      <c r="C954" s="145">
        <v>176.19000199999999</v>
      </c>
      <c r="D954">
        <f t="shared" si="18"/>
        <v>0.2933898142664646</v>
      </c>
      <c r="E954">
        <v>2.9378884332898435E-2</v>
      </c>
    </row>
    <row r="955" spans="2:5" x14ac:dyDescent="0.3">
      <c r="B955" s="91">
        <v>39378</v>
      </c>
      <c r="C955" s="145">
        <v>136.223434</v>
      </c>
      <c r="D955">
        <f t="shared" si="18"/>
        <v>5.1313604791252514</v>
      </c>
      <c r="E955">
        <v>2.9369680889690247E-2</v>
      </c>
    </row>
    <row r="956" spans="2:5" x14ac:dyDescent="0.3">
      <c r="B956" s="91">
        <v>36054</v>
      </c>
      <c r="C956" s="145">
        <v>22.217489</v>
      </c>
      <c r="D956">
        <f t="shared" si="18"/>
        <v>-0.69169677923684225</v>
      </c>
      <c r="E956">
        <v>2.9350841255836865E-2</v>
      </c>
    </row>
    <row r="957" spans="2:5" x14ac:dyDescent="0.3">
      <c r="B957" s="91">
        <v>39665</v>
      </c>
      <c r="C957" s="145">
        <v>72.063759000000005</v>
      </c>
      <c r="D957">
        <f t="shared" si="18"/>
        <v>-0.19275980053133701</v>
      </c>
      <c r="E957">
        <v>2.9345397900519172E-2</v>
      </c>
    </row>
    <row r="958" spans="2:5" x14ac:dyDescent="0.3">
      <c r="B958" s="91">
        <v>43983</v>
      </c>
      <c r="C958" s="145">
        <v>89.271766999999997</v>
      </c>
      <c r="D958">
        <f t="shared" si="18"/>
        <v>-0.31270487660382695</v>
      </c>
      <c r="E958">
        <v>2.9310331567997797E-2</v>
      </c>
    </row>
    <row r="959" spans="2:5" x14ac:dyDescent="0.3">
      <c r="B959" s="91">
        <v>40225</v>
      </c>
      <c r="C959" s="145">
        <v>129.88855000000001</v>
      </c>
      <c r="D959">
        <f t="shared" si="18"/>
        <v>-5.7629101411493348E-2</v>
      </c>
      <c r="E959">
        <v>2.9276308058064408E-2</v>
      </c>
    </row>
    <row r="960" spans="2:5" x14ac:dyDescent="0.3">
      <c r="B960" s="91">
        <v>40331</v>
      </c>
      <c r="C960" s="145">
        <v>137.83166499999999</v>
      </c>
      <c r="D960">
        <f t="shared" si="18"/>
        <v>0.94347719445260481</v>
      </c>
      <c r="E960">
        <v>2.9243460608207806E-2</v>
      </c>
    </row>
    <row r="961" spans="2:5" x14ac:dyDescent="0.3">
      <c r="B961" s="91">
        <v>38532</v>
      </c>
      <c r="C961" s="145">
        <v>70.920135000000002</v>
      </c>
      <c r="D961">
        <f t="shared" si="18"/>
        <v>-0.17589157189331256</v>
      </c>
      <c r="E961">
        <v>2.9218129349688215E-2</v>
      </c>
    </row>
    <row r="962" spans="2:5" x14ac:dyDescent="0.3">
      <c r="B962" s="91">
        <v>39625</v>
      </c>
      <c r="C962" s="145">
        <v>86.056800999999993</v>
      </c>
      <c r="D962">
        <f t="shared" si="18"/>
        <v>2.7656067689625976</v>
      </c>
      <c r="E962">
        <v>2.9210168438669679E-2</v>
      </c>
    </row>
    <row r="963" spans="2:5" x14ac:dyDescent="0.3">
      <c r="B963" s="91">
        <v>34221</v>
      </c>
      <c r="C963" s="145">
        <v>22.853369000000001</v>
      </c>
      <c r="D963">
        <f t="shared" si="18"/>
        <v>-0.34274267245263113</v>
      </c>
      <c r="E963">
        <v>2.9126145826076724E-2</v>
      </c>
    </row>
    <row r="964" spans="2:5" x14ac:dyDescent="0.3">
      <c r="B964" s="91">
        <v>37818</v>
      </c>
      <c r="C964" s="145">
        <v>34.770809</v>
      </c>
      <c r="D964">
        <f t="shared" si="18"/>
        <v>1.7106174840972233</v>
      </c>
      <c r="E964">
        <v>2.9110237842945232E-2</v>
      </c>
    </row>
    <row r="965" spans="2:5" x14ac:dyDescent="0.3">
      <c r="B965" s="91">
        <v>37201</v>
      </c>
      <c r="C965" s="145">
        <v>12.827634</v>
      </c>
      <c r="D965">
        <f t="shared" si="18"/>
        <v>-0.88285621570983142</v>
      </c>
      <c r="E965">
        <v>2.9084252540052549E-2</v>
      </c>
    </row>
    <row r="966" spans="2:5" x14ac:dyDescent="0.3">
      <c r="B966" s="91">
        <v>38741</v>
      </c>
      <c r="C966" s="145">
        <v>109.503326</v>
      </c>
      <c r="D966">
        <f t="shared" si="18"/>
        <v>3.3560073802446624</v>
      </c>
      <c r="E966">
        <v>2.9078845560472036E-2</v>
      </c>
    </row>
    <row r="967" spans="2:5" x14ac:dyDescent="0.3">
      <c r="B967" s="91">
        <v>37658</v>
      </c>
      <c r="C967" s="145">
        <v>25.138462000000001</v>
      </c>
      <c r="D967">
        <f t="shared" si="18"/>
        <v>-0.69973394967526936</v>
      </c>
      <c r="E967">
        <v>2.9049629670928823E-2</v>
      </c>
    </row>
    <row r="968" spans="2:5" x14ac:dyDescent="0.3">
      <c r="B968" s="91">
        <v>38023</v>
      </c>
      <c r="C968" s="145">
        <v>83.720626999999993</v>
      </c>
      <c r="D968">
        <f t="shared" si="18"/>
        <v>4.4692746915455386</v>
      </c>
      <c r="E968">
        <v>2.9013514427867121E-2</v>
      </c>
    </row>
    <row r="969" spans="2:5" x14ac:dyDescent="0.3">
      <c r="B969" s="91">
        <v>34087</v>
      </c>
      <c r="C969" s="145">
        <v>15.307446000000001</v>
      </c>
      <c r="D969">
        <f t="shared" ref="D969:D1032" si="19">(C969-C970)/C970</f>
        <v>-0.82350397166755729</v>
      </c>
      <c r="E969">
        <v>2.8985530627678339E-2</v>
      </c>
    </row>
    <row r="970" spans="2:5" x14ac:dyDescent="0.3">
      <c r="B970" s="91">
        <v>43979</v>
      </c>
      <c r="C970" s="145">
        <v>86.729691000000003</v>
      </c>
      <c r="D970">
        <f t="shared" si="19"/>
        <v>-0.80242988957160555</v>
      </c>
      <c r="E970">
        <v>2.8976877515177097E-2</v>
      </c>
    </row>
    <row r="971" spans="2:5" x14ac:dyDescent="0.3">
      <c r="B971" s="91">
        <v>44642</v>
      </c>
      <c r="C971" s="145">
        <v>438.98184199999997</v>
      </c>
      <c r="D971">
        <f t="shared" si="19"/>
        <v>16.451781872803924</v>
      </c>
      <c r="E971">
        <v>2.8975365758503891E-2</v>
      </c>
    </row>
    <row r="972" spans="2:5" x14ac:dyDescent="0.3">
      <c r="B972" s="91">
        <v>36292</v>
      </c>
      <c r="C972" s="145">
        <v>25.153984000000001</v>
      </c>
      <c r="D972">
        <f t="shared" si="19"/>
        <v>-0.95918411244347024</v>
      </c>
      <c r="E972">
        <v>2.8963201308879347E-2</v>
      </c>
    </row>
    <row r="973" spans="2:5" x14ac:dyDescent="0.3">
      <c r="B973" s="91">
        <v>45114</v>
      </c>
      <c r="C973" s="145">
        <v>616.27923599999997</v>
      </c>
      <c r="D973">
        <f t="shared" si="19"/>
        <v>39.867342312426807</v>
      </c>
      <c r="E973">
        <v>2.896140074124353E-2</v>
      </c>
    </row>
    <row r="974" spans="2:5" x14ac:dyDescent="0.3">
      <c r="B974" s="91">
        <v>36948</v>
      </c>
      <c r="C974" s="145">
        <v>15.079993</v>
      </c>
      <c r="D974">
        <f t="shared" si="19"/>
        <v>-0.87488012485708178</v>
      </c>
      <c r="E974">
        <v>2.8947626268581085E-2</v>
      </c>
    </row>
    <row r="975" spans="2:5" x14ac:dyDescent="0.3">
      <c r="B975" s="91">
        <v>43747</v>
      </c>
      <c r="C975" s="145">
        <v>120.524361</v>
      </c>
      <c r="D975">
        <f t="shared" si="19"/>
        <v>3.5727302434526518</v>
      </c>
      <c r="E975">
        <v>2.893616033871918E-2</v>
      </c>
    </row>
    <row r="976" spans="2:5" x14ac:dyDescent="0.3">
      <c r="B976" s="91">
        <v>37770</v>
      </c>
      <c r="C976" s="145">
        <v>26.357199000000001</v>
      </c>
      <c r="D976">
        <f t="shared" si="19"/>
        <v>-0.95019431600329018</v>
      </c>
      <c r="E976">
        <v>2.8906925127238324E-2</v>
      </c>
    </row>
    <row r="977" spans="2:5" x14ac:dyDescent="0.3">
      <c r="B977" s="91">
        <v>45061</v>
      </c>
      <c r="C977" s="145">
        <v>529.20062299999995</v>
      </c>
      <c r="D977">
        <f t="shared" si="19"/>
        <v>6.4168144760463299</v>
      </c>
      <c r="E977">
        <v>2.8878755382621881E-2</v>
      </c>
    </row>
    <row r="978" spans="2:5" x14ac:dyDescent="0.3">
      <c r="B978" s="91">
        <v>38496</v>
      </c>
      <c r="C978" s="145">
        <v>71.351471000000004</v>
      </c>
      <c r="D978">
        <f t="shared" si="19"/>
        <v>1.5326674891957426</v>
      </c>
      <c r="E978">
        <v>2.8871440845120468E-2</v>
      </c>
    </row>
    <row r="979" spans="2:5" x14ac:dyDescent="0.3">
      <c r="B979" s="91">
        <v>36314</v>
      </c>
      <c r="C979" s="145">
        <v>28.172459</v>
      </c>
      <c r="D979">
        <f t="shared" si="19"/>
        <v>-0.93533860168097893</v>
      </c>
      <c r="E979">
        <v>2.8851225175607013E-2</v>
      </c>
    </row>
    <row r="980" spans="2:5" x14ac:dyDescent="0.3">
      <c r="B980" s="91">
        <v>43024</v>
      </c>
      <c r="C980" s="145">
        <v>435.69207799999998</v>
      </c>
      <c r="D980">
        <f t="shared" si="19"/>
        <v>4.581862090267923</v>
      </c>
      <c r="E980">
        <v>2.883711430212467E-2</v>
      </c>
    </row>
    <row r="981" spans="2:5" x14ac:dyDescent="0.3">
      <c r="B981" s="91">
        <v>38365</v>
      </c>
      <c r="C981" s="145">
        <v>78.054969999999997</v>
      </c>
      <c r="D981">
        <f t="shared" si="19"/>
        <v>1.896316898712247</v>
      </c>
      <c r="E981">
        <v>2.8818800100647662E-2</v>
      </c>
    </row>
    <row r="982" spans="2:5" x14ac:dyDescent="0.3">
      <c r="B982" s="91">
        <v>33561</v>
      </c>
      <c r="C982" s="145">
        <v>26.949733999999999</v>
      </c>
      <c r="D982">
        <f t="shared" si="19"/>
        <v>0</v>
      </c>
      <c r="E982">
        <v>2.8806523407793487E-2</v>
      </c>
    </row>
    <row r="983" spans="2:5" x14ac:dyDescent="0.3">
      <c r="B983" s="91">
        <v>33472</v>
      </c>
      <c r="C983" s="145">
        <v>26.949733999999999</v>
      </c>
      <c r="D983">
        <f t="shared" si="19"/>
        <v>0.74825184442390047</v>
      </c>
      <c r="E983">
        <v>2.8806523407793487E-2</v>
      </c>
    </row>
    <row r="984" spans="2:5" x14ac:dyDescent="0.3">
      <c r="B984" s="91">
        <v>34100</v>
      </c>
      <c r="C984" s="145">
        <v>15.415247000000001</v>
      </c>
      <c r="D984">
        <f t="shared" si="19"/>
        <v>-0.86430855228497205</v>
      </c>
      <c r="E984">
        <v>2.8777066280478304E-2</v>
      </c>
    </row>
    <row r="985" spans="2:5" x14ac:dyDescent="0.3">
      <c r="B985" s="91">
        <v>39252</v>
      </c>
      <c r="C985" s="145">
        <v>113.605148</v>
      </c>
      <c r="D985">
        <f t="shared" si="19"/>
        <v>-0.33108538748526417</v>
      </c>
      <c r="E985">
        <v>2.8761752255403557E-2</v>
      </c>
    </row>
    <row r="986" spans="2:5" x14ac:dyDescent="0.3">
      <c r="B986" s="91">
        <v>40399</v>
      </c>
      <c r="C986" s="145">
        <v>169.83505199999999</v>
      </c>
      <c r="D986">
        <f t="shared" si="19"/>
        <v>-0.68274790786987116</v>
      </c>
      <c r="E986">
        <v>2.8756882268464738E-2</v>
      </c>
    </row>
    <row r="987" spans="2:5" x14ac:dyDescent="0.3">
      <c r="B987" s="91">
        <v>42671</v>
      </c>
      <c r="C987" s="145">
        <v>535.33154300000001</v>
      </c>
      <c r="D987">
        <f t="shared" si="19"/>
        <v>22.638094282223189</v>
      </c>
      <c r="E987">
        <v>2.8735701264976196E-2</v>
      </c>
    </row>
    <row r="988" spans="2:5" x14ac:dyDescent="0.3">
      <c r="B988" s="91">
        <v>37390</v>
      </c>
      <c r="C988" s="145">
        <v>22.646984</v>
      </c>
      <c r="D988">
        <f t="shared" si="19"/>
        <v>-0.5151873394339237</v>
      </c>
      <c r="E988">
        <v>2.8731598526115114E-2</v>
      </c>
    </row>
    <row r="989" spans="2:5" x14ac:dyDescent="0.3">
      <c r="B989" s="91">
        <v>34505</v>
      </c>
      <c r="C989" s="145">
        <v>46.712856000000002</v>
      </c>
      <c r="D989">
        <f t="shared" si="19"/>
        <v>-0.872943364500815</v>
      </c>
      <c r="E989">
        <v>2.8707894153376497E-2</v>
      </c>
    </row>
    <row r="990" spans="2:5" x14ac:dyDescent="0.3">
      <c r="B990" s="91">
        <v>41681</v>
      </c>
      <c r="C990" s="145">
        <v>367.65380900000002</v>
      </c>
      <c r="D990">
        <f t="shared" si="19"/>
        <v>0.29024049703851551</v>
      </c>
      <c r="E990">
        <v>2.8704782713065792E-2</v>
      </c>
    </row>
    <row r="991" spans="2:5" x14ac:dyDescent="0.3">
      <c r="B991" s="91">
        <v>41040</v>
      </c>
      <c r="C991" s="145">
        <v>284.94982900000002</v>
      </c>
      <c r="D991">
        <f t="shared" si="19"/>
        <v>6.6624471776201242</v>
      </c>
      <c r="E991">
        <v>2.8699743682310552E-2</v>
      </c>
    </row>
    <row r="992" spans="2:5" x14ac:dyDescent="0.3">
      <c r="B992" s="91">
        <v>35856</v>
      </c>
      <c r="C992" s="145">
        <v>37.187835999999997</v>
      </c>
      <c r="D992">
        <f t="shared" si="19"/>
        <v>-0.85029155072107832</v>
      </c>
      <c r="E992">
        <v>2.8680358934350045E-2</v>
      </c>
    </row>
    <row r="993" spans="2:5" x14ac:dyDescent="0.3">
      <c r="B993" s="91">
        <v>41213</v>
      </c>
      <c r="C993" s="145">
        <v>248.40171799999999</v>
      </c>
      <c r="D993">
        <f t="shared" si="19"/>
        <v>1.148010641572357</v>
      </c>
      <c r="E993">
        <v>2.8669533907177327E-2</v>
      </c>
    </row>
    <row r="994" spans="2:5" x14ac:dyDescent="0.3">
      <c r="B994" s="91">
        <v>39321</v>
      </c>
      <c r="C994" s="145">
        <v>115.642685</v>
      </c>
      <c r="D994">
        <f t="shared" si="19"/>
        <v>-0.88168336181665574</v>
      </c>
      <c r="E994">
        <v>2.8632280743345132E-2</v>
      </c>
    </row>
    <row r="995" spans="2:5" x14ac:dyDescent="0.3">
      <c r="B995" s="91">
        <v>45352</v>
      </c>
      <c r="C995" s="145">
        <v>977.40002400000003</v>
      </c>
      <c r="D995">
        <f t="shared" si="19"/>
        <v>31.937890745686328</v>
      </c>
      <c r="E995">
        <v>2.8625564782670213E-2</v>
      </c>
    </row>
    <row r="996" spans="2:5" x14ac:dyDescent="0.3">
      <c r="B996" s="91">
        <v>37797</v>
      </c>
      <c r="C996" s="145">
        <v>29.674032</v>
      </c>
      <c r="D996">
        <f t="shared" si="19"/>
        <v>-0.75739018111685619</v>
      </c>
      <c r="E996">
        <v>2.8609732875463718E-2</v>
      </c>
    </row>
    <row r="997" spans="2:5" x14ac:dyDescent="0.3">
      <c r="B997" s="91">
        <v>39409</v>
      </c>
      <c r="C997" s="145">
        <v>122.311752</v>
      </c>
      <c r="D997">
        <f t="shared" si="19"/>
        <v>6.879365428666512</v>
      </c>
      <c r="E997">
        <v>2.8581750642759769E-2</v>
      </c>
    </row>
    <row r="998" spans="2:5" x14ac:dyDescent="0.3">
      <c r="B998" s="91">
        <v>34103</v>
      </c>
      <c r="C998" s="145">
        <v>15.523046000000001</v>
      </c>
      <c r="D998">
        <f t="shared" si="19"/>
        <v>-0.49999998389491285</v>
      </c>
      <c r="E998">
        <v>2.857137934902754E-2</v>
      </c>
    </row>
    <row r="999" spans="2:5" x14ac:dyDescent="0.3">
      <c r="B999" s="91">
        <v>33806</v>
      </c>
      <c r="C999" s="145">
        <v>31.046091000000001</v>
      </c>
      <c r="D999">
        <f t="shared" si="19"/>
        <v>-0.90702239193482626</v>
      </c>
      <c r="E999">
        <v>2.8571346218565247E-2</v>
      </c>
    </row>
    <row r="1000" spans="2:5" x14ac:dyDescent="0.3">
      <c r="B1000" s="91">
        <v>44351</v>
      </c>
      <c r="C1000" s="145">
        <v>333.90933200000001</v>
      </c>
      <c r="D1000">
        <f t="shared" si="19"/>
        <v>13.741490834748577</v>
      </c>
      <c r="E1000">
        <v>2.8558402729359715E-2</v>
      </c>
    </row>
    <row r="1001" spans="2:5" x14ac:dyDescent="0.3">
      <c r="B1001" s="91">
        <v>36606</v>
      </c>
      <c r="C1001" s="145">
        <v>22.650988000000002</v>
      </c>
      <c r="D1001">
        <f t="shared" si="19"/>
        <v>-0.93567062442536708</v>
      </c>
      <c r="E1001">
        <v>2.8541952123801232E-2</v>
      </c>
    </row>
    <row r="1002" spans="2:5" x14ac:dyDescent="0.3">
      <c r="B1002" s="91">
        <v>42377</v>
      </c>
      <c r="C1002" s="145">
        <v>352.10955799999999</v>
      </c>
      <c r="D1002">
        <f t="shared" si="19"/>
        <v>0.47728357622646606</v>
      </c>
      <c r="E1002">
        <v>2.8525772063265981E-2</v>
      </c>
    </row>
    <row r="1003" spans="2:5" x14ac:dyDescent="0.3">
      <c r="B1003" s="91">
        <v>40490</v>
      </c>
      <c r="C1003" s="145">
        <v>238.349335</v>
      </c>
      <c r="D1003">
        <f t="shared" si="19"/>
        <v>0.72858385240430179</v>
      </c>
      <c r="E1003">
        <v>2.8523906313021388E-2</v>
      </c>
    </row>
    <row r="1004" spans="2:5" x14ac:dyDescent="0.3">
      <c r="B1004" s="91">
        <v>40170</v>
      </c>
      <c r="C1004" s="145">
        <v>137.88705400000001</v>
      </c>
      <c r="D1004">
        <f t="shared" si="19"/>
        <v>0.10256849574259456</v>
      </c>
      <c r="E1004">
        <v>2.8522172939856129E-2</v>
      </c>
    </row>
    <row r="1005" spans="2:5" x14ac:dyDescent="0.3">
      <c r="B1005" s="91">
        <v>39440</v>
      </c>
      <c r="C1005" s="145">
        <v>125.059853</v>
      </c>
      <c r="D1005">
        <f t="shared" si="19"/>
        <v>-0.56121811775817165</v>
      </c>
      <c r="E1005">
        <v>2.8515151425184015E-2</v>
      </c>
    </row>
    <row r="1006" spans="2:5" x14ac:dyDescent="0.3">
      <c r="B1006" s="91">
        <v>41459</v>
      </c>
      <c r="C1006" s="145">
        <v>285.01599099999999</v>
      </c>
      <c r="D1006">
        <f t="shared" si="19"/>
        <v>0.87921491096182591</v>
      </c>
      <c r="E1006">
        <v>2.8501100261221778E-2</v>
      </c>
    </row>
    <row r="1007" spans="2:5" x14ac:dyDescent="0.3">
      <c r="B1007" s="91">
        <v>38792</v>
      </c>
      <c r="C1007" s="145">
        <v>151.667587</v>
      </c>
      <c r="D1007">
        <f t="shared" si="19"/>
        <v>-0.4963778090271791</v>
      </c>
      <c r="E1007">
        <v>2.8480172353967027E-2</v>
      </c>
    </row>
    <row r="1008" spans="2:5" x14ac:dyDescent="0.3">
      <c r="B1008" s="91">
        <v>41409</v>
      </c>
      <c r="C1008" s="145">
        <v>301.153503</v>
      </c>
      <c r="D1008">
        <f t="shared" si="19"/>
        <v>5.4357464704834335</v>
      </c>
      <c r="E1008">
        <v>2.8471344966689391E-2</v>
      </c>
    </row>
    <row r="1009" spans="2:5" x14ac:dyDescent="0.3">
      <c r="B1009" s="91">
        <v>36398</v>
      </c>
      <c r="C1009" s="145">
        <v>46.793872999999998</v>
      </c>
      <c r="D1009">
        <f t="shared" si="19"/>
        <v>-0.22010796585692277</v>
      </c>
      <c r="E1009">
        <v>2.8462288657667936E-2</v>
      </c>
    </row>
    <row r="1010" spans="2:5" x14ac:dyDescent="0.3">
      <c r="B1010" s="91">
        <v>35349</v>
      </c>
      <c r="C1010" s="145">
        <v>60.000450000000001</v>
      </c>
      <c r="D1010">
        <f t="shared" si="19"/>
        <v>1.1999845782237701</v>
      </c>
      <c r="E1010">
        <v>2.8456756503119029E-2</v>
      </c>
    </row>
    <row r="1011" spans="2:5" x14ac:dyDescent="0.3">
      <c r="B1011" s="91">
        <v>33521</v>
      </c>
      <c r="C1011" s="145">
        <v>27.273122999999998</v>
      </c>
      <c r="D1011">
        <f t="shared" si="19"/>
        <v>-0.82518176114469899</v>
      </c>
      <c r="E1011">
        <v>2.8454961263137374E-2</v>
      </c>
    </row>
    <row r="1012" spans="2:5" x14ac:dyDescent="0.3">
      <c r="B1012" s="91">
        <v>40386</v>
      </c>
      <c r="C1012" s="145">
        <v>156.008453</v>
      </c>
      <c r="D1012">
        <f t="shared" si="19"/>
        <v>0.88094586919043771</v>
      </c>
      <c r="E1012">
        <v>2.8433850977791459E-2</v>
      </c>
    </row>
    <row r="1013" spans="2:5" x14ac:dyDescent="0.3">
      <c r="B1013" s="91">
        <v>43957</v>
      </c>
      <c r="C1013" s="145">
        <v>82.941490000000002</v>
      </c>
      <c r="D1013">
        <f t="shared" si="19"/>
        <v>-0.76645206529396381</v>
      </c>
      <c r="E1013">
        <v>2.8430075382669423E-2</v>
      </c>
    </row>
    <row r="1014" spans="2:5" x14ac:dyDescent="0.3">
      <c r="B1014" s="91">
        <v>41669</v>
      </c>
      <c r="C1014" s="145">
        <v>355.13690200000002</v>
      </c>
      <c r="D1014">
        <f t="shared" si="19"/>
        <v>1.3923423709052631</v>
      </c>
      <c r="E1014">
        <v>2.8429215193445188E-2</v>
      </c>
    </row>
    <row r="1015" spans="2:5" x14ac:dyDescent="0.3">
      <c r="B1015" s="91">
        <v>39077</v>
      </c>
      <c r="C1015" s="145">
        <v>148.44735700000001</v>
      </c>
      <c r="D1015">
        <f t="shared" si="19"/>
        <v>0.20404280242760128</v>
      </c>
      <c r="E1015">
        <v>2.8426904678286895E-2</v>
      </c>
    </row>
    <row r="1016" spans="2:5" x14ac:dyDescent="0.3">
      <c r="B1016" s="91">
        <v>39218</v>
      </c>
      <c r="C1016" s="145">
        <v>123.290764</v>
      </c>
      <c r="D1016">
        <f t="shared" si="19"/>
        <v>1.3238668905436262</v>
      </c>
      <c r="E1016">
        <v>2.8417341499673284E-2</v>
      </c>
    </row>
    <row r="1017" spans="2:5" x14ac:dyDescent="0.3">
      <c r="B1017" s="91">
        <v>35096</v>
      </c>
      <c r="C1017" s="145">
        <v>53.054141999999999</v>
      </c>
      <c r="D1017">
        <f t="shared" si="19"/>
        <v>-0.87910155821572533</v>
      </c>
      <c r="E1017">
        <v>2.8416167161317847E-2</v>
      </c>
    </row>
    <row r="1018" spans="2:5" x14ac:dyDescent="0.3">
      <c r="B1018" s="91">
        <v>44757</v>
      </c>
      <c r="C1018" s="145">
        <v>438.83230600000002</v>
      </c>
      <c r="D1018">
        <f t="shared" si="19"/>
        <v>19.391071115502314</v>
      </c>
      <c r="E1018">
        <v>2.8384591984657551E-2</v>
      </c>
    </row>
    <row r="1019" spans="2:5" x14ac:dyDescent="0.3">
      <c r="B1019" s="91">
        <v>37498</v>
      </c>
      <c r="C1019" s="145">
        <v>21.520807000000001</v>
      </c>
      <c r="D1019">
        <f t="shared" si="19"/>
        <v>-0.94869800001265336</v>
      </c>
      <c r="E1019">
        <v>2.8381893645502455E-2</v>
      </c>
    </row>
    <row r="1020" spans="2:5" x14ac:dyDescent="0.3">
      <c r="B1020" s="91">
        <v>45016</v>
      </c>
      <c r="C1020" s="145">
        <v>419.49255399999998</v>
      </c>
      <c r="D1020">
        <f t="shared" si="19"/>
        <v>0.31049505302610142</v>
      </c>
      <c r="E1020">
        <v>2.8347937510116095E-2</v>
      </c>
    </row>
    <row r="1021" spans="2:5" x14ac:dyDescent="0.3">
      <c r="B1021" s="91">
        <v>44333</v>
      </c>
      <c r="C1021" s="145">
        <v>320.10235599999999</v>
      </c>
      <c r="D1021">
        <f t="shared" si="19"/>
        <v>18.686295622392937</v>
      </c>
      <c r="E1021">
        <v>2.8342695851886167E-2</v>
      </c>
    </row>
    <row r="1022" spans="2:5" x14ac:dyDescent="0.3">
      <c r="B1022" s="91">
        <v>37236</v>
      </c>
      <c r="C1022" s="145">
        <v>16.260162000000001</v>
      </c>
      <c r="D1022">
        <f t="shared" si="19"/>
        <v>-0.8942525355921217</v>
      </c>
      <c r="E1022">
        <v>2.829256187622449E-2</v>
      </c>
    </row>
    <row r="1023" spans="2:5" x14ac:dyDescent="0.3">
      <c r="B1023" s="91">
        <v>40375</v>
      </c>
      <c r="C1023" s="145">
        <v>153.764084</v>
      </c>
      <c r="D1023">
        <f t="shared" si="19"/>
        <v>6.6695449640569464</v>
      </c>
      <c r="E1023">
        <v>2.8288992892047518E-2</v>
      </c>
    </row>
    <row r="1024" spans="2:5" x14ac:dyDescent="0.3">
      <c r="B1024" s="91">
        <v>36075</v>
      </c>
      <c r="C1024" s="145">
        <v>20.048658</v>
      </c>
      <c r="D1024">
        <f t="shared" si="19"/>
        <v>-0.85854262594239139</v>
      </c>
      <c r="E1024">
        <v>2.8287597800927742E-2</v>
      </c>
    </row>
    <row r="1025" spans="2:5" x14ac:dyDescent="0.3">
      <c r="B1025" s="91">
        <v>40332</v>
      </c>
      <c r="C1025" s="145">
        <v>141.72932399999999</v>
      </c>
      <c r="D1025">
        <f t="shared" si="19"/>
        <v>-0.67695739412848066</v>
      </c>
      <c r="E1025">
        <v>2.8278400322596441E-2</v>
      </c>
    </row>
    <row r="1026" spans="2:5" x14ac:dyDescent="0.3">
      <c r="B1026" s="91">
        <v>44991</v>
      </c>
      <c r="C1026" s="145">
        <v>438.73260499999998</v>
      </c>
      <c r="D1026">
        <f t="shared" si="19"/>
        <v>-6.9359272416489634E-2</v>
      </c>
      <c r="E1026">
        <v>2.8271034829273546E-2</v>
      </c>
    </row>
    <row r="1027" spans="2:5" x14ac:dyDescent="0.3">
      <c r="B1027" s="91">
        <v>42817</v>
      </c>
      <c r="C1027" s="145">
        <v>471.43069500000001</v>
      </c>
      <c r="D1027">
        <f t="shared" si="19"/>
        <v>4.2325254380575643</v>
      </c>
      <c r="E1027">
        <v>2.8267052986063149E-2</v>
      </c>
    </row>
    <row r="1028" spans="2:5" x14ac:dyDescent="0.3">
      <c r="B1028" s="91">
        <v>38674</v>
      </c>
      <c r="C1028" s="145">
        <v>90.096207000000007</v>
      </c>
      <c r="D1028">
        <f t="shared" si="19"/>
        <v>0.66760008696317563</v>
      </c>
      <c r="E1028">
        <v>2.8251233602482901E-2</v>
      </c>
    </row>
    <row r="1029" spans="2:5" x14ac:dyDescent="0.3">
      <c r="B1029" s="91">
        <v>40010</v>
      </c>
      <c r="C1029" s="145">
        <v>54.027465999999997</v>
      </c>
      <c r="D1029">
        <f t="shared" si="19"/>
        <v>1.8220095520336783</v>
      </c>
      <c r="E1029">
        <v>2.8244653238629562E-2</v>
      </c>
    </row>
    <row r="1030" spans="2:5" x14ac:dyDescent="0.3">
      <c r="B1030" s="91">
        <v>37279</v>
      </c>
      <c r="C1030" s="145">
        <v>19.145033000000002</v>
      </c>
      <c r="D1030">
        <f t="shared" si="19"/>
        <v>-0.84254773980075648</v>
      </c>
      <c r="E1030">
        <v>2.8169099557423621E-2</v>
      </c>
    </row>
    <row r="1031" spans="2:5" x14ac:dyDescent="0.3">
      <c r="B1031" s="91">
        <v>39436</v>
      </c>
      <c r="C1031" s="145">
        <v>121.59262099999999</v>
      </c>
      <c r="D1031">
        <f t="shared" si="19"/>
        <v>7.8015117658597877</v>
      </c>
      <c r="E1031">
        <v>2.8159879465290902E-2</v>
      </c>
    </row>
    <row r="1032" spans="2:5" x14ac:dyDescent="0.3">
      <c r="B1032" s="91">
        <v>36754</v>
      </c>
      <c r="C1032" s="145">
        <v>13.814970000000001</v>
      </c>
      <c r="D1032">
        <f t="shared" si="19"/>
        <v>-0.98579364509278244</v>
      </c>
      <c r="E1032">
        <v>2.8128664088463276E-2</v>
      </c>
    </row>
    <row r="1033" spans="2:5" x14ac:dyDescent="0.3">
      <c r="B1033" s="91">
        <v>45369</v>
      </c>
      <c r="C1033" s="145">
        <v>972.45001200000002</v>
      </c>
      <c r="D1033">
        <f t="shared" ref="D1033:D1096" si="20">(C1033-C1034)/C1034</f>
        <v>0.74255249656377431</v>
      </c>
      <c r="E1033">
        <v>2.8122891235343273E-2</v>
      </c>
    </row>
    <row r="1034" spans="2:5" x14ac:dyDescent="0.3">
      <c r="B1034" s="91">
        <v>42667</v>
      </c>
      <c r="C1034" s="145">
        <v>558.06066899999996</v>
      </c>
      <c r="D1034">
        <f t="shared" si="20"/>
        <v>0.64363865772227025</v>
      </c>
      <c r="E1034">
        <v>2.8099133751524445E-2</v>
      </c>
    </row>
    <row r="1035" spans="2:5" x14ac:dyDescent="0.3">
      <c r="B1035" s="91">
        <v>41674</v>
      </c>
      <c r="C1035" s="145">
        <v>339.52758799999998</v>
      </c>
      <c r="D1035">
        <f t="shared" si="20"/>
        <v>0.28156736231901497</v>
      </c>
      <c r="E1035">
        <v>2.8091574750131295E-2</v>
      </c>
    </row>
    <row r="1036" spans="2:5" x14ac:dyDescent="0.3">
      <c r="B1036" s="91">
        <v>41057</v>
      </c>
      <c r="C1036" s="145">
        <v>264.93151899999998</v>
      </c>
      <c r="D1036">
        <f t="shared" si="20"/>
        <v>3.3546267327347179</v>
      </c>
      <c r="E1036">
        <v>2.8061725507408843E-2</v>
      </c>
    </row>
    <row r="1037" spans="2:5" x14ac:dyDescent="0.3">
      <c r="B1037" s="91">
        <v>37946</v>
      </c>
      <c r="C1037" s="145">
        <v>60.839087999999997</v>
      </c>
      <c r="D1037">
        <f t="shared" si="20"/>
        <v>-0.81695870414543725</v>
      </c>
      <c r="E1037">
        <v>2.805487901392039E-2</v>
      </c>
    </row>
    <row r="1038" spans="2:5" x14ac:dyDescent="0.3">
      <c r="B1038" s="91">
        <v>42250</v>
      </c>
      <c r="C1038" s="145">
        <v>332.37902800000001</v>
      </c>
      <c r="D1038">
        <f t="shared" si="20"/>
        <v>1.057508197016414</v>
      </c>
      <c r="E1038">
        <v>2.8047368817525967E-2</v>
      </c>
    </row>
    <row r="1039" spans="2:5" x14ac:dyDescent="0.3">
      <c r="B1039" s="91">
        <v>38828</v>
      </c>
      <c r="C1039" s="145">
        <v>161.54444899999999</v>
      </c>
      <c r="D1039">
        <f t="shared" si="20"/>
        <v>5.8116909837562458</v>
      </c>
      <c r="E1039">
        <v>2.8040302982892382E-2</v>
      </c>
    </row>
    <row r="1040" spans="2:5" x14ac:dyDescent="0.3">
      <c r="B1040" s="91">
        <v>34214</v>
      </c>
      <c r="C1040" s="145">
        <v>23.715762999999999</v>
      </c>
      <c r="D1040">
        <f t="shared" si="20"/>
        <v>0</v>
      </c>
      <c r="E1040">
        <v>2.8037537529857187E-2</v>
      </c>
    </row>
    <row r="1041" spans="2:5" x14ac:dyDescent="0.3">
      <c r="B1041" s="91">
        <v>33578</v>
      </c>
      <c r="C1041" s="145">
        <v>23.715762999999999</v>
      </c>
      <c r="D1041">
        <f t="shared" si="20"/>
        <v>-0.84341813958370493</v>
      </c>
      <c r="E1041">
        <v>2.8037537529857187E-2</v>
      </c>
    </row>
    <row r="1042" spans="2:5" x14ac:dyDescent="0.3">
      <c r="B1042" s="91">
        <v>40794</v>
      </c>
      <c r="C1042" s="145">
        <v>151.45919799999999</v>
      </c>
      <c r="D1042">
        <f t="shared" si="20"/>
        <v>-0.77446325559311902</v>
      </c>
      <c r="E1042">
        <v>2.8019615065634489E-2</v>
      </c>
    </row>
    <row r="1043" spans="2:5" x14ac:dyDescent="0.3">
      <c r="B1043" s="91">
        <v>45245</v>
      </c>
      <c r="C1043" s="145">
        <v>671.54998799999998</v>
      </c>
      <c r="D1043">
        <f t="shared" si="20"/>
        <v>3.5318225863126469</v>
      </c>
      <c r="E1043">
        <v>2.8013758897818576E-2</v>
      </c>
    </row>
    <row r="1044" spans="2:5" x14ac:dyDescent="0.3">
      <c r="B1044" s="91">
        <v>40346</v>
      </c>
      <c r="C1044" s="145">
        <v>148.18540999999999</v>
      </c>
      <c r="D1044">
        <f t="shared" si="20"/>
        <v>-0.55091463814151176</v>
      </c>
      <c r="E1044">
        <v>2.8000224767116173E-2</v>
      </c>
    </row>
    <row r="1045" spans="2:5" x14ac:dyDescent="0.3">
      <c r="B1045" s="91">
        <v>44230</v>
      </c>
      <c r="C1045" s="145">
        <v>329.971588</v>
      </c>
      <c r="D1045">
        <f t="shared" si="20"/>
        <v>7.3179137360091362</v>
      </c>
      <c r="E1045">
        <v>2.7950338944720293E-2</v>
      </c>
    </row>
    <row r="1046" spans="2:5" x14ac:dyDescent="0.3">
      <c r="B1046" s="91">
        <v>34346</v>
      </c>
      <c r="C1046" s="145">
        <v>39.669994000000003</v>
      </c>
      <c r="D1046">
        <f t="shared" si="20"/>
        <v>-0.85357630570608534</v>
      </c>
      <c r="E1046">
        <v>2.7932722039331861E-2</v>
      </c>
    </row>
    <row r="1047" spans="2:5" x14ac:dyDescent="0.3">
      <c r="B1047" s="91">
        <v>41169</v>
      </c>
      <c r="C1047" s="145">
        <v>270.92605600000002</v>
      </c>
      <c r="D1047">
        <f t="shared" si="20"/>
        <v>0.6345481455343025</v>
      </c>
      <c r="E1047">
        <v>2.7932012824595568E-2</v>
      </c>
    </row>
    <row r="1048" spans="2:5" x14ac:dyDescent="0.3">
      <c r="B1048" s="91">
        <v>40871</v>
      </c>
      <c r="C1048" s="145">
        <v>165.74981700000001</v>
      </c>
      <c r="D1048">
        <f t="shared" si="20"/>
        <v>10.671990508601475</v>
      </c>
      <c r="E1048">
        <v>2.7917998385258394E-2</v>
      </c>
    </row>
    <row r="1049" spans="2:5" x14ac:dyDescent="0.3">
      <c r="B1049" s="91">
        <v>36858</v>
      </c>
      <c r="C1049" s="145">
        <v>14.200647</v>
      </c>
      <c r="D1049">
        <f t="shared" si="20"/>
        <v>-0.81156607044464613</v>
      </c>
      <c r="E1049">
        <v>2.7917324467588375E-2</v>
      </c>
    </row>
    <row r="1050" spans="2:5" x14ac:dyDescent="0.3">
      <c r="B1050" s="91">
        <v>39682</v>
      </c>
      <c r="C1050" s="145">
        <v>75.361412000000001</v>
      </c>
      <c r="D1050">
        <f t="shared" si="20"/>
        <v>2.8010937422136033</v>
      </c>
      <c r="E1050">
        <v>2.7901548299528661E-2</v>
      </c>
    </row>
    <row r="1051" spans="2:5" x14ac:dyDescent="0.3">
      <c r="B1051" s="91">
        <v>36650</v>
      </c>
      <c r="C1051" s="145">
        <v>19.826243999999999</v>
      </c>
      <c r="D1051">
        <f t="shared" si="20"/>
        <v>-0.9331736668995696</v>
      </c>
      <c r="E1051">
        <v>2.7876170908206478E-2</v>
      </c>
    </row>
    <row r="1052" spans="2:5" x14ac:dyDescent="0.3">
      <c r="B1052" s="91">
        <v>41017</v>
      </c>
      <c r="C1052" s="145">
        <v>296.68310500000001</v>
      </c>
      <c r="D1052">
        <f t="shared" si="20"/>
        <v>4.7353930050511837</v>
      </c>
      <c r="E1052">
        <v>2.7874708595043863E-2</v>
      </c>
    </row>
    <row r="1053" spans="2:5" x14ac:dyDescent="0.3">
      <c r="B1053" s="91">
        <v>34894</v>
      </c>
      <c r="C1053" s="145">
        <v>51.728470000000002</v>
      </c>
      <c r="D1053">
        <f t="shared" si="20"/>
        <v>-0.12227800994161114</v>
      </c>
      <c r="E1053">
        <v>2.7874544727824278E-2</v>
      </c>
    </row>
    <row r="1054" spans="2:5" x14ac:dyDescent="0.3">
      <c r="B1054" s="91">
        <v>37925</v>
      </c>
      <c r="C1054" s="145">
        <v>58.934913999999999</v>
      </c>
      <c r="D1054">
        <f t="shared" si="20"/>
        <v>-0.62977976396165625</v>
      </c>
      <c r="E1054">
        <v>2.7857839632386489E-2</v>
      </c>
    </row>
    <row r="1055" spans="2:5" x14ac:dyDescent="0.3">
      <c r="B1055" s="91">
        <v>40806</v>
      </c>
      <c r="C1055" s="145">
        <v>159.18879699999999</v>
      </c>
      <c r="D1055">
        <f t="shared" si="20"/>
        <v>0.69589645141719036</v>
      </c>
      <c r="E1055">
        <v>2.7829413196719166E-2</v>
      </c>
    </row>
    <row r="1056" spans="2:5" x14ac:dyDescent="0.3">
      <c r="B1056" s="91">
        <v>38629</v>
      </c>
      <c r="C1056" s="145">
        <v>93.867050000000006</v>
      </c>
      <c r="D1056">
        <f t="shared" si="20"/>
        <v>-0.75812050068604508</v>
      </c>
      <c r="E1056">
        <v>2.7827854677370919E-2</v>
      </c>
    </row>
    <row r="1057" spans="2:5" x14ac:dyDescent="0.3">
      <c r="B1057" s="91">
        <v>41583</v>
      </c>
      <c r="C1057" s="145">
        <v>388.07360799999998</v>
      </c>
      <c r="D1057">
        <f t="shared" si="20"/>
        <v>27.35999517386897</v>
      </c>
      <c r="E1057">
        <v>2.7821192705761607E-2</v>
      </c>
    </row>
    <row r="1058" spans="2:5" x14ac:dyDescent="0.3">
      <c r="B1058" s="91">
        <v>36864</v>
      </c>
      <c r="C1058" s="145">
        <v>13.683839000000001</v>
      </c>
      <c r="D1058">
        <f t="shared" si="20"/>
        <v>-0.95733834945968321</v>
      </c>
      <c r="E1058">
        <v>2.7809931642023829E-2</v>
      </c>
    </row>
    <row r="1059" spans="2:5" x14ac:dyDescent="0.3">
      <c r="B1059" s="91">
        <v>41291</v>
      </c>
      <c r="C1059" s="145">
        <v>320.75268599999998</v>
      </c>
      <c r="D1059">
        <f t="shared" si="20"/>
        <v>2.8684155159417846</v>
      </c>
      <c r="E1059">
        <v>2.7808282608682216E-2</v>
      </c>
    </row>
    <row r="1060" spans="2:5" x14ac:dyDescent="0.3">
      <c r="B1060" s="91">
        <v>38047</v>
      </c>
      <c r="C1060" s="145">
        <v>82.915779000000001</v>
      </c>
      <c r="D1060">
        <f t="shared" si="20"/>
        <v>6.8348137431443066</v>
      </c>
      <c r="E1060">
        <v>2.7807908194479276E-2</v>
      </c>
    </row>
    <row r="1061" spans="2:5" x14ac:dyDescent="0.3">
      <c r="B1061" s="91">
        <v>37004</v>
      </c>
      <c r="C1061" s="145">
        <v>10.582993</v>
      </c>
      <c r="D1061">
        <f t="shared" si="20"/>
        <v>-0.47149454529873536</v>
      </c>
      <c r="E1061">
        <v>2.7715514018328613E-2</v>
      </c>
    </row>
    <row r="1062" spans="2:5" x14ac:dyDescent="0.3">
      <c r="B1062" s="91">
        <v>36713</v>
      </c>
      <c r="C1062" s="145">
        <v>20.024377999999999</v>
      </c>
      <c r="D1062">
        <f t="shared" si="20"/>
        <v>-0.85017037971461962</v>
      </c>
      <c r="E1062">
        <v>2.7711873296973225E-2</v>
      </c>
    </row>
    <row r="1063" spans="2:5" x14ac:dyDescent="0.3">
      <c r="B1063" s="91">
        <v>40155</v>
      </c>
      <c r="C1063" s="145">
        <v>133.647659</v>
      </c>
      <c r="D1063">
        <f t="shared" si="20"/>
        <v>1.5662394486396054</v>
      </c>
      <c r="E1063">
        <v>2.7698849234722395E-2</v>
      </c>
    </row>
    <row r="1064" spans="2:5" x14ac:dyDescent="0.3">
      <c r="B1064" s="91">
        <v>34913</v>
      </c>
      <c r="C1064" s="145">
        <v>52.079185000000003</v>
      </c>
      <c r="D1064">
        <f t="shared" si="20"/>
        <v>1.0659882941365955</v>
      </c>
      <c r="E1064">
        <v>2.7681857001238611E-2</v>
      </c>
    </row>
    <row r="1065" spans="2:5" x14ac:dyDescent="0.3">
      <c r="B1065" s="91">
        <v>37630</v>
      </c>
      <c r="C1065" s="145">
        <v>25.207879999999999</v>
      </c>
      <c r="D1065">
        <f t="shared" si="20"/>
        <v>-0.9143558124280351</v>
      </c>
      <c r="E1065">
        <v>2.7672982691936264E-2</v>
      </c>
    </row>
    <row r="1066" spans="2:5" x14ac:dyDescent="0.3">
      <c r="B1066" s="91">
        <v>44440</v>
      </c>
      <c r="C1066" s="145">
        <v>294.33264200000002</v>
      </c>
      <c r="D1066">
        <f t="shared" si="20"/>
        <v>0.14327203227657964</v>
      </c>
      <c r="E1066">
        <v>2.7671402384301286E-2</v>
      </c>
    </row>
    <row r="1067" spans="2:5" x14ac:dyDescent="0.3">
      <c r="B1067" s="91">
        <v>43329</v>
      </c>
      <c r="C1067" s="145">
        <v>257.44760100000002</v>
      </c>
      <c r="D1067">
        <f t="shared" si="20"/>
        <v>2.6864424585216238</v>
      </c>
      <c r="E1067">
        <v>2.7656122547823316E-2</v>
      </c>
    </row>
    <row r="1068" spans="2:5" x14ac:dyDescent="0.3">
      <c r="B1068" s="91">
        <v>38119</v>
      </c>
      <c r="C1068" s="145">
        <v>69.836326999999997</v>
      </c>
      <c r="D1068">
        <f t="shared" si="20"/>
        <v>-0.82288866459411336</v>
      </c>
      <c r="E1068">
        <v>2.7645061921961533E-2</v>
      </c>
    </row>
    <row r="1069" spans="2:5" x14ac:dyDescent="0.3">
      <c r="B1069" s="91">
        <v>41724</v>
      </c>
      <c r="C1069" s="145">
        <v>394.30749500000002</v>
      </c>
      <c r="D1069">
        <f t="shared" si="20"/>
        <v>4.6318366401355506</v>
      </c>
      <c r="E1069">
        <v>2.7632089873143868E-2</v>
      </c>
    </row>
    <row r="1070" spans="2:5" x14ac:dyDescent="0.3">
      <c r="B1070" s="91">
        <v>38481</v>
      </c>
      <c r="C1070" s="145">
        <v>70.014015000000001</v>
      </c>
      <c r="D1070">
        <f t="shared" si="20"/>
        <v>-0.50307779906820904</v>
      </c>
      <c r="E1070">
        <v>2.7624397213452643E-2</v>
      </c>
    </row>
    <row r="1071" spans="2:5" x14ac:dyDescent="0.3">
      <c r="B1071" s="91">
        <v>39139</v>
      </c>
      <c r="C1071" s="145">
        <v>140.89532500000001</v>
      </c>
      <c r="D1071">
        <f t="shared" si="20"/>
        <v>-0.49050305600548744</v>
      </c>
      <c r="E1071">
        <v>2.7601077364256037E-2</v>
      </c>
    </row>
    <row r="1072" spans="2:5" x14ac:dyDescent="0.3">
      <c r="B1072" s="91">
        <v>43350</v>
      </c>
      <c r="C1072" s="145">
        <v>276.538116</v>
      </c>
      <c r="D1072">
        <f t="shared" si="20"/>
        <v>2.3785505076583444</v>
      </c>
      <c r="E1072">
        <v>2.7597688802825204E-2</v>
      </c>
    </row>
    <row r="1073" spans="2:5" x14ac:dyDescent="0.3">
      <c r="B1073" s="91">
        <v>40029</v>
      </c>
      <c r="C1073" s="145">
        <v>81.851112000000001</v>
      </c>
      <c r="D1073">
        <f t="shared" si="20"/>
        <v>-0.37293432068469273</v>
      </c>
      <c r="E1073">
        <v>2.7597375266972392E-2</v>
      </c>
    </row>
    <row r="1074" spans="2:5" x14ac:dyDescent="0.3">
      <c r="B1074" s="91">
        <v>39448</v>
      </c>
      <c r="C1074" s="145">
        <v>130.53036499999999</v>
      </c>
      <c r="D1074">
        <f t="shared" si="20"/>
        <v>5.216831749846782</v>
      </c>
      <c r="E1074">
        <v>2.7564318041012684E-2</v>
      </c>
    </row>
    <row r="1075" spans="2:5" x14ac:dyDescent="0.3">
      <c r="B1075" s="91">
        <v>37358</v>
      </c>
      <c r="C1075" s="145">
        <v>20.996283999999999</v>
      </c>
      <c r="D1075">
        <f t="shared" si="20"/>
        <v>-0.6743637842089043</v>
      </c>
      <c r="E1075">
        <v>2.7557660714113551E-2</v>
      </c>
    </row>
    <row r="1076" spans="2:5" x14ac:dyDescent="0.3">
      <c r="B1076" s="91">
        <v>38146</v>
      </c>
      <c r="C1076" s="145">
        <v>64.477729999999994</v>
      </c>
      <c r="D1076">
        <f t="shared" si="20"/>
        <v>0.33511085195722889</v>
      </c>
      <c r="E1076">
        <v>2.7539473614174421E-2</v>
      </c>
    </row>
    <row r="1077" spans="2:5" x14ac:dyDescent="0.3">
      <c r="B1077" s="91">
        <v>34393</v>
      </c>
      <c r="C1077" s="145">
        <v>48.293914999999998</v>
      </c>
      <c r="D1077">
        <f t="shared" si="20"/>
        <v>-0.29626642554270305</v>
      </c>
      <c r="E1077">
        <v>2.7522935584619646E-2</v>
      </c>
    </row>
    <row r="1078" spans="2:5" x14ac:dyDescent="0.3">
      <c r="B1078" s="91">
        <v>35214</v>
      </c>
      <c r="C1078" s="145">
        <v>68.625281999999999</v>
      </c>
      <c r="D1078">
        <f t="shared" si="20"/>
        <v>-0.9287158189003949</v>
      </c>
      <c r="E1078">
        <v>2.7515347984217006E-2</v>
      </c>
    </row>
    <row r="1079" spans="2:5" x14ac:dyDescent="0.3">
      <c r="B1079" s="91">
        <v>45349</v>
      </c>
      <c r="C1079" s="145">
        <v>962.70001200000002</v>
      </c>
      <c r="D1079">
        <f t="shared" si="20"/>
        <v>15.365954571701087</v>
      </c>
      <c r="E1079">
        <v>2.7482789551423796E-2</v>
      </c>
    </row>
    <row r="1080" spans="2:5" x14ac:dyDescent="0.3">
      <c r="B1080" s="91">
        <v>35648</v>
      </c>
      <c r="C1080" s="145">
        <v>58.823334000000003</v>
      </c>
      <c r="D1080">
        <f t="shared" si="20"/>
        <v>-0.83821061221515292</v>
      </c>
      <c r="E1080">
        <v>2.7482301170692353E-2</v>
      </c>
    </row>
    <row r="1081" spans="2:5" x14ac:dyDescent="0.3">
      <c r="B1081" s="91">
        <v>41621</v>
      </c>
      <c r="C1081" s="145">
        <v>363.57968099999999</v>
      </c>
      <c r="D1081">
        <f t="shared" si="20"/>
        <v>0.83483950567852228</v>
      </c>
      <c r="E1081">
        <v>2.7465594108226014E-2</v>
      </c>
    </row>
    <row r="1082" spans="2:5" x14ac:dyDescent="0.3">
      <c r="B1082" s="91">
        <v>40435</v>
      </c>
      <c r="C1082" s="145">
        <v>198.15339700000001</v>
      </c>
      <c r="D1082">
        <f t="shared" si="20"/>
        <v>-0.53064702752216375</v>
      </c>
      <c r="E1082">
        <v>2.7458541565984877E-2</v>
      </c>
    </row>
    <row r="1083" spans="2:5" x14ac:dyDescent="0.3">
      <c r="B1083" s="91">
        <v>44876</v>
      </c>
      <c r="C1083" s="145">
        <v>422.18417399999998</v>
      </c>
      <c r="D1083">
        <f t="shared" si="20"/>
        <v>25.109360018404633</v>
      </c>
      <c r="E1083">
        <v>2.7413805267930542E-2</v>
      </c>
    </row>
    <row r="1084" spans="2:5" x14ac:dyDescent="0.3">
      <c r="B1084" s="91">
        <v>34171</v>
      </c>
      <c r="C1084" s="145">
        <v>16.169840000000001</v>
      </c>
      <c r="D1084">
        <f t="shared" si="20"/>
        <v>-0.88994123668300462</v>
      </c>
      <c r="E1084">
        <v>2.7397212402973742E-2</v>
      </c>
    </row>
    <row r="1085" spans="2:5" x14ac:dyDescent="0.3">
      <c r="B1085" s="91">
        <v>40275</v>
      </c>
      <c r="C1085" s="145">
        <v>146.92005900000001</v>
      </c>
      <c r="D1085">
        <f t="shared" si="20"/>
        <v>9.1529892186382344</v>
      </c>
      <c r="E1085">
        <v>2.738471459006056E-2</v>
      </c>
    </row>
    <row r="1086" spans="2:5" x14ac:dyDescent="0.3">
      <c r="B1086" s="91">
        <v>36878</v>
      </c>
      <c r="C1086" s="145">
        <v>14.470621</v>
      </c>
      <c r="D1086">
        <f t="shared" si="20"/>
        <v>-0.4695153411265896</v>
      </c>
      <c r="E1086">
        <v>2.738236337785414E-2</v>
      </c>
    </row>
    <row r="1087" spans="2:5" x14ac:dyDescent="0.3">
      <c r="B1087" s="91">
        <v>36558</v>
      </c>
      <c r="C1087" s="145">
        <v>27.278113999999999</v>
      </c>
      <c r="D1087">
        <f t="shared" si="20"/>
        <v>-0.83974740329664499</v>
      </c>
      <c r="E1087">
        <v>2.7381419539305854E-2</v>
      </c>
    </row>
    <row r="1088" spans="2:5" x14ac:dyDescent="0.3">
      <c r="B1088" s="91">
        <v>43627</v>
      </c>
      <c r="C1088" s="145">
        <v>170.219482</v>
      </c>
      <c r="D1088">
        <f t="shared" si="20"/>
        <v>-0.71441342499094196</v>
      </c>
      <c r="E1088">
        <v>2.7376715339415436E-2</v>
      </c>
    </row>
    <row r="1089" spans="2:5" x14ac:dyDescent="0.3">
      <c r="B1089" s="91">
        <v>42031</v>
      </c>
      <c r="C1089" s="145">
        <v>596.03460700000005</v>
      </c>
      <c r="D1089">
        <f t="shared" si="20"/>
        <v>22.222523534719492</v>
      </c>
      <c r="E1089">
        <v>2.7360025381351842E-2</v>
      </c>
    </row>
    <row r="1090" spans="2:5" x14ac:dyDescent="0.3">
      <c r="B1090" s="91">
        <v>39769</v>
      </c>
      <c r="C1090" s="145">
        <v>25.666229000000001</v>
      </c>
      <c r="D1090">
        <f t="shared" si="20"/>
        <v>-0.94423603586906235</v>
      </c>
      <c r="E1090">
        <v>2.7332253762171559E-2</v>
      </c>
    </row>
    <row r="1091" spans="2:5" x14ac:dyDescent="0.3">
      <c r="B1091" s="91">
        <v>42796</v>
      </c>
      <c r="C1091" s="145">
        <v>460.26550300000002</v>
      </c>
      <c r="D1091">
        <f t="shared" si="20"/>
        <v>3.7124104143618828</v>
      </c>
      <c r="E1091">
        <v>2.7255547427211847E-2</v>
      </c>
    </row>
    <row r="1092" spans="2:5" x14ac:dyDescent="0.3">
      <c r="B1092" s="91">
        <v>38698</v>
      </c>
      <c r="C1092" s="145">
        <v>97.670929000000001</v>
      </c>
      <c r="D1092">
        <f t="shared" si="20"/>
        <v>-0.66608598704899791</v>
      </c>
      <c r="E1092">
        <v>2.7250054306902898E-2</v>
      </c>
    </row>
    <row r="1093" spans="2:5" x14ac:dyDescent="0.3">
      <c r="B1093" s="91">
        <v>41514</v>
      </c>
      <c r="C1093" s="145">
        <v>292.50323500000002</v>
      </c>
      <c r="D1093">
        <f t="shared" si="20"/>
        <v>-0.47628923403177298</v>
      </c>
      <c r="E1093">
        <v>2.7236803594706198E-2</v>
      </c>
    </row>
    <row r="1094" spans="2:5" x14ac:dyDescent="0.3">
      <c r="B1094" s="91">
        <v>42026</v>
      </c>
      <c r="C1094" s="145">
        <v>558.52056900000002</v>
      </c>
      <c r="D1094">
        <f t="shared" si="20"/>
        <v>0.31857214194007172</v>
      </c>
      <c r="E1094">
        <v>2.7198508556072955E-2</v>
      </c>
    </row>
    <row r="1095" spans="2:5" x14ac:dyDescent="0.3">
      <c r="B1095" s="91">
        <v>44636</v>
      </c>
      <c r="C1095" s="145">
        <v>423.57983400000001</v>
      </c>
      <c r="D1095">
        <f t="shared" si="20"/>
        <v>5.1491041478465984</v>
      </c>
      <c r="E1095">
        <v>2.7196932486791909E-2</v>
      </c>
    </row>
    <row r="1096" spans="2:5" x14ac:dyDescent="0.3">
      <c r="B1096" s="91">
        <v>35186</v>
      </c>
      <c r="C1096" s="145">
        <v>68.884804000000003</v>
      </c>
      <c r="D1096">
        <f t="shared" si="20"/>
        <v>6.3865701189467963</v>
      </c>
      <c r="E1096">
        <v>2.7193896913488731E-2</v>
      </c>
    </row>
    <row r="1097" spans="2:5" x14ac:dyDescent="0.3">
      <c r="B1097" s="91">
        <v>37068</v>
      </c>
      <c r="C1097" s="145">
        <v>9.3256820000000005</v>
      </c>
      <c r="D1097">
        <f t="shared" ref="D1097:D1160" si="21">(C1097-C1098)/C1098</f>
        <v>-0.93530535028983863</v>
      </c>
      <c r="E1097">
        <v>2.7187697471342514E-2</v>
      </c>
    </row>
    <row r="1098" spans="2:5" x14ac:dyDescent="0.3">
      <c r="B1098" s="91">
        <v>40345</v>
      </c>
      <c r="C1098" s="145">
        <v>144.14920000000001</v>
      </c>
      <c r="D1098">
        <f t="shared" si="21"/>
        <v>2.5375779121194997</v>
      </c>
      <c r="E1098">
        <v>2.7181767559967599E-2</v>
      </c>
    </row>
    <row r="1099" spans="2:5" x14ac:dyDescent="0.3">
      <c r="B1099" s="91">
        <v>34459</v>
      </c>
      <c r="C1099" s="145">
        <v>40.747993000000001</v>
      </c>
      <c r="D1099">
        <f t="shared" si="21"/>
        <v>1.8119878464229865E-2</v>
      </c>
      <c r="E1099">
        <v>2.7174165945172524E-2</v>
      </c>
    </row>
    <row r="1100" spans="2:5" x14ac:dyDescent="0.3">
      <c r="B1100" s="91">
        <v>35779</v>
      </c>
      <c r="C1100" s="145">
        <v>40.022784999999999</v>
      </c>
      <c r="D1100">
        <f t="shared" si="21"/>
        <v>1.9198839452430725</v>
      </c>
      <c r="E1100">
        <v>2.716785411104565E-2</v>
      </c>
    </row>
    <row r="1101" spans="2:5" x14ac:dyDescent="0.3">
      <c r="B1101" s="91">
        <v>36836</v>
      </c>
      <c r="C1101" s="145">
        <v>13.706977999999999</v>
      </c>
      <c r="D1101">
        <f t="shared" si="21"/>
        <v>-0.96628297755225179</v>
      </c>
      <c r="E1101">
        <v>2.7167719289831489E-2</v>
      </c>
    </row>
    <row r="1102" spans="2:5" x14ac:dyDescent="0.3">
      <c r="B1102" s="91">
        <v>41731</v>
      </c>
      <c r="C1102" s="145">
        <v>406.52990699999998</v>
      </c>
      <c r="D1102">
        <f t="shared" si="21"/>
        <v>13.230895483145016</v>
      </c>
      <c r="E1102">
        <v>2.7161085844414276E-2</v>
      </c>
    </row>
    <row r="1103" spans="2:5" x14ac:dyDescent="0.3">
      <c r="B1103" s="91">
        <v>33486</v>
      </c>
      <c r="C1103" s="145">
        <v>28.566713</v>
      </c>
      <c r="D1103">
        <f t="shared" si="21"/>
        <v>-0.37980760317014051</v>
      </c>
      <c r="E1103">
        <v>2.7131730545407552E-2</v>
      </c>
    </row>
    <row r="1104" spans="2:5" x14ac:dyDescent="0.3">
      <c r="B1104" s="91">
        <v>34488</v>
      </c>
      <c r="C1104" s="145">
        <v>46.061050000000002</v>
      </c>
      <c r="D1104">
        <f t="shared" si="21"/>
        <v>-0.79310633630146055</v>
      </c>
      <c r="E1104">
        <v>2.7131554334165631E-2</v>
      </c>
    </row>
    <row r="1105" spans="2:5" x14ac:dyDescent="0.3">
      <c r="B1105" s="91">
        <v>40485</v>
      </c>
      <c r="C1105" s="145">
        <v>222.631516</v>
      </c>
      <c r="D1105">
        <f t="shared" si="21"/>
        <v>0.84185887375138235</v>
      </c>
      <c r="E1105">
        <v>2.7117232765435834E-2</v>
      </c>
    </row>
    <row r="1106" spans="2:5" x14ac:dyDescent="0.3">
      <c r="B1106" s="91">
        <v>43714</v>
      </c>
      <c r="C1106" s="145">
        <v>120.873276</v>
      </c>
      <c r="D1106">
        <f t="shared" si="21"/>
        <v>-0.30436031218579046</v>
      </c>
      <c r="E1106">
        <v>2.7107144077125001E-2</v>
      </c>
    </row>
    <row r="1107" spans="2:5" x14ac:dyDescent="0.3">
      <c r="B1107" s="91">
        <v>43518</v>
      </c>
      <c r="C1107" s="145">
        <v>173.758453</v>
      </c>
      <c r="D1107">
        <f t="shared" si="21"/>
        <v>-0.61189044471195353</v>
      </c>
      <c r="E1107">
        <v>2.7106659527218826E-2</v>
      </c>
    </row>
    <row r="1108" spans="2:5" x14ac:dyDescent="0.3">
      <c r="B1108" s="91">
        <v>42872</v>
      </c>
      <c r="C1108" s="145">
        <v>447.70465100000001</v>
      </c>
      <c r="D1108">
        <f t="shared" si="21"/>
        <v>8.6022515273789877E-3</v>
      </c>
      <c r="E1108">
        <v>2.7101247402538491E-2</v>
      </c>
    </row>
    <row r="1109" spans="2:5" x14ac:dyDescent="0.3">
      <c r="B1109" s="91">
        <v>42173</v>
      </c>
      <c r="C1109" s="145">
        <v>443.88623000000001</v>
      </c>
      <c r="D1109">
        <f t="shared" si="21"/>
        <v>0.10836031357207587</v>
      </c>
      <c r="E1109">
        <v>2.7092433712824875E-2</v>
      </c>
    </row>
    <row r="1110" spans="2:5" x14ac:dyDescent="0.3">
      <c r="B1110" s="91">
        <v>42370</v>
      </c>
      <c r="C1110" s="145">
        <v>400.489105</v>
      </c>
      <c r="D1110">
        <f t="shared" si="21"/>
        <v>5.7707806914059629</v>
      </c>
      <c r="E1110">
        <v>2.7089234555350505E-2</v>
      </c>
    </row>
    <row r="1111" spans="2:5" x14ac:dyDescent="0.3">
      <c r="B1111" s="91">
        <v>35634</v>
      </c>
      <c r="C1111" s="145">
        <v>59.149619999999999</v>
      </c>
      <c r="D1111">
        <f t="shared" si="21"/>
        <v>-0.80032495153983718</v>
      </c>
      <c r="E1111">
        <v>2.7067901640261422E-2</v>
      </c>
    </row>
    <row r="1112" spans="2:5" x14ac:dyDescent="0.3">
      <c r="B1112" s="91">
        <v>41423</v>
      </c>
      <c r="C1112" s="145">
        <v>296.229401</v>
      </c>
      <c r="D1112">
        <f t="shared" si="21"/>
        <v>-0.18465988655434418</v>
      </c>
      <c r="E1112">
        <v>2.7045252614395957E-2</v>
      </c>
    </row>
    <row r="1113" spans="2:5" x14ac:dyDescent="0.3">
      <c r="B1113" s="91">
        <v>42382</v>
      </c>
      <c r="C1113" s="145">
        <v>363.32003800000001</v>
      </c>
      <c r="D1113">
        <f t="shared" si="21"/>
        <v>8.9939420191331205</v>
      </c>
      <c r="E1113">
        <v>2.7042211967593693E-2</v>
      </c>
    </row>
    <row r="1114" spans="2:5" x14ac:dyDescent="0.3">
      <c r="B1114" s="91">
        <v>35811</v>
      </c>
      <c r="C1114" s="145">
        <v>36.354027000000002</v>
      </c>
      <c r="D1114">
        <f t="shared" si="21"/>
        <v>-0.71386730070322135</v>
      </c>
      <c r="E1114">
        <v>2.7038083862623255E-2</v>
      </c>
    </row>
    <row r="1115" spans="2:5" x14ac:dyDescent="0.3">
      <c r="B1115" s="91">
        <v>40220</v>
      </c>
      <c r="C1115" s="145">
        <v>127.053032</v>
      </c>
      <c r="D1115">
        <f t="shared" si="21"/>
        <v>2.8770117335318512</v>
      </c>
      <c r="E1115">
        <v>2.7027194376348276E-2</v>
      </c>
    </row>
    <row r="1116" spans="2:5" x14ac:dyDescent="0.3">
      <c r="B1116" s="91">
        <v>33862</v>
      </c>
      <c r="C1116" s="145">
        <v>32.770865999999998</v>
      </c>
      <c r="D1116">
        <f t="shared" si="21"/>
        <v>-0.89091143755095992</v>
      </c>
      <c r="E1116">
        <v>2.7026730571091895E-2</v>
      </c>
    </row>
    <row r="1117" spans="2:5" x14ac:dyDescent="0.3">
      <c r="B1117" s="91">
        <v>41515</v>
      </c>
      <c r="C1117" s="145">
        <v>300.40606700000001</v>
      </c>
      <c r="D1117">
        <f t="shared" si="21"/>
        <v>13.294700765469573</v>
      </c>
      <c r="E1117">
        <v>2.7017930246138949E-2</v>
      </c>
    </row>
    <row r="1118" spans="2:5" x14ac:dyDescent="0.3">
      <c r="B1118" s="91">
        <v>36591</v>
      </c>
      <c r="C1118" s="145">
        <v>21.015205000000002</v>
      </c>
      <c r="D1118">
        <f t="shared" si="21"/>
        <v>-0.92685464240371873</v>
      </c>
      <c r="E1118">
        <v>2.7016953164867439E-2</v>
      </c>
    </row>
    <row r="1119" spans="2:5" x14ac:dyDescent="0.3">
      <c r="B1119" s="91">
        <v>41474</v>
      </c>
      <c r="C1119" s="145">
        <v>287.307434</v>
      </c>
      <c r="D1119">
        <f t="shared" si="21"/>
        <v>12.236357402624876</v>
      </c>
      <c r="E1119">
        <v>2.7012940732423812E-2</v>
      </c>
    </row>
    <row r="1120" spans="2:5" x14ac:dyDescent="0.3">
      <c r="B1120" s="91">
        <v>37417</v>
      </c>
      <c r="C1120" s="145">
        <v>21.705929000000001</v>
      </c>
      <c r="D1120">
        <f t="shared" si="21"/>
        <v>-0.32831931208978138</v>
      </c>
      <c r="E1120">
        <v>2.7007411927178662E-2</v>
      </c>
    </row>
    <row r="1121" spans="2:5" x14ac:dyDescent="0.3">
      <c r="B1121" s="91">
        <v>37804</v>
      </c>
      <c r="C1121" s="145">
        <v>32.315845000000003</v>
      </c>
      <c r="D1121">
        <f t="shared" si="21"/>
        <v>-0.89546416797527928</v>
      </c>
      <c r="E1121">
        <v>2.7006628381386264E-2</v>
      </c>
    </row>
    <row r="1122" spans="2:5" x14ac:dyDescent="0.3">
      <c r="B1122" s="91">
        <v>44461</v>
      </c>
      <c r="C1122" s="145">
        <v>309.13653599999998</v>
      </c>
      <c r="D1122">
        <f t="shared" si="21"/>
        <v>-0.39996123598229033</v>
      </c>
      <c r="E1122">
        <v>2.699128038620904E-2</v>
      </c>
    </row>
    <row r="1123" spans="2:5" x14ac:dyDescent="0.3">
      <c r="B1123" s="91">
        <v>42594</v>
      </c>
      <c r="C1123" s="145">
        <v>515.19427499999995</v>
      </c>
      <c r="D1123">
        <f t="shared" si="21"/>
        <v>1.488431262217605</v>
      </c>
      <c r="E1123">
        <v>2.6924935523615995E-2</v>
      </c>
    </row>
    <row r="1124" spans="2:5" x14ac:dyDescent="0.3">
      <c r="B1124" s="91">
        <v>40584</v>
      </c>
      <c r="C1124" s="145">
        <v>207.03576699999999</v>
      </c>
      <c r="D1124">
        <f t="shared" si="21"/>
        <v>-0.59988242015409188</v>
      </c>
      <c r="E1124">
        <v>2.6918793148930736E-2</v>
      </c>
    </row>
    <row r="1125" spans="2:5" x14ac:dyDescent="0.3">
      <c r="B1125" s="91">
        <v>44516</v>
      </c>
      <c r="C1125" s="145">
        <v>517.43731700000001</v>
      </c>
      <c r="D1125">
        <f t="shared" si="21"/>
        <v>5.9547725478930049</v>
      </c>
      <c r="E1125">
        <v>2.690670468093475E-2</v>
      </c>
    </row>
    <row r="1126" spans="2:5" x14ac:dyDescent="0.3">
      <c r="B1126" s="91">
        <v>39647</v>
      </c>
      <c r="C1126" s="145">
        <v>74.400322000000003</v>
      </c>
      <c r="D1126">
        <f t="shared" si="21"/>
        <v>-0.81021242084383982</v>
      </c>
      <c r="E1126">
        <v>2.6895377729269775E-2</v>
      </c>
    </row>
    <row r="1127" spans="2:5" x14ac:dyDescent="0.3">
      <c r="B1127" s="91">
        <v>42223</v>
      </c>
      <c r="C1127" s="145">
        <v>392.01892099999998</v>
      </c>
      <c r="D1127">
        <f t="shared" si="21"/>
        <v>3.6042286930280327</v>
      </c>
      <c r="E1127">
        <v>2.6885888643121081E-2</v>
      </c>
    </row>
    <row r="1128" spans="2:5" x14ac:dyDescent="0.3">
      <c r="B1128" s="91">
        <v>38049</v>
      </c>
      <c r="C1128" s="145">
        <v>85.143234000000007</v>
      </c>
      <c r="D1128">
        <f t="shared" si="21"/>
        <v>0.43639652067163315</v>
      </c>
      <c r="E1128">
        <v>2.6864066488478704E-2</v>
      </c>
    </row>
    <row r="1129" spans="2:5" x14ac:dyDescent="0.3">
      <c r="B1129" s="91">
        <v>35117</v>
      </c>
      <c r="C1129" s="145">
        <v>59.275578000000003</v>
      </c>
      <c r="D1129">
        <f t="shared" si="21"/>
        <v>-0.8704748958693872</v>
      </c>
      <c r="E1129">
        <v>2.6852871893683523E-2</v>
      </c>
    </row>
    <row r="1130" spans="2:5" x14ac:dyDescent="0.3">
      <c r="B1130" s="91">
        <v>42551</v>
      </c>
      <c r="C1130" s="145">
        <v>457.63775600000002</v>
      </c>
      <c r="D1130">
        <f t="shared" si="21"/>
        <v>8.2413571865070683</v>
      </c>
      <c r="E1130">
        <v>2.6830590684411529E-2</v>
      </c>
    </row>
    <row r="1131" spans="2:5" x14ac:dyDescent="0.3">
      <c r="B1131" s="91">
        <v>39940</v>
      </c>
      <c r="C1131" s="145">
        <v>49.520622000000003</v>
      </c>
      <c r="D1131">
        <f t="shared" si="21"/>
        <v>-0.901859885207552</v>
      </c>
      <c r="E1131">
        <v>2.680774313623837E-2</v>
      </c>
    </row>
    <row r="1132" spans="2:5" x14ac:dyDescent="0.3">
      <c r="B1132" s="91">
        <v>42006</v>
      </c>
      <c r="C1132" s="145">
        <v>504.59103399999998</v>
      </c>
      <c r="D1132">
        <f t="shared" si="21"/>
        <v>0.44744358433169146</v>
      </c>
      <c r="E1132">
        <v>2.6783024481068653E-2</v>
      </c>
    </row>
    <row r="1133" spans="2:5" x14ac:dyDescent="0.3">
      <c r="B1133" s="91">
        <v>41675</v>
      </c>
      <c r="C1133" s="145">
        <v>348.608429</v>
      </c>
      <c r="D1133">
        <f t="shared" si="21"/>
        <v>0.41454444143652491</v>
      </c>
      <c r="E1133">
        <v>2.6745517362789444E-2</v>
      </c>
    </row>
    <row r="1134" spans="2:5" x14ac:dyDescent="0.3">
      <c r="B1134" s="91">
        <v>40948</v>
      </c>
      <c r="C1134" s="145">
        <v>246.44572400000001</v>
      </c>
      <c r="D1134">
        <f t="shared" si="21"/>
        <v>-7.9927067732165805E-2</v>
      </c>
      <c r="E1134">
        <v>2.6735960040984566E-2</v>
      </c>
    </row>
    <row r="1135" spans="2:5" x14ac:dyDescent="0.3">
      <c r="B1135" s="91">
        <v>41183</v>
      </c>
      <c r="C1135" s="145">
        <v>267.85455300000001</v>
      </c>
      <c r="D1135">
        <f t="shared" si="21"/>
        <v>-0.51906299622718199</v>
      </c>
      <c r="E1135">
        <v>2.6723890227606597E-2</v>
      </c>
    </row>
    <row r="1136" spans="2:5" x14ac:dyDescent="0.3">
      <c r="B1136" s="91">
        <v>42095</v>
      </c>
      <c r="C1136" s="145">
        <v>556.94311500000003</v>
      </c>
      <c r="D1136">
        <f t="shared" si="21"/>
        <v>0.15392833242202369</v>
      </c>
      <c r="E1136">
        <v>2.6717628205065545E-2</v>
      </c>
    </row>
    <row r="1137" spans="2:5" x14ac:dyDescent="0.3">
      <c r="B1137" s="91">
        <v>42152</v>
      </c>
      <c r="C1137" s="145">
        <v>482.64965799999999</v>
      </c>
      <c r="D1137">
        <f t="shared" si="21"/>
        <v>-3.8805005848925038E-2</v>
      </c>
      <c r="E1137">
        <v>2.670910375109083E-2</v>
      </c>
    </row>
    <row r="1138" spans="2:5" x14ac:dyDescent="0.3">
      <c r="B1138" s="91">
        <v>44571</v>
      </c>
      <c r="C1138" s="145">
        <v>502.13501000000002</v>
      </c>
      <c r="D1138">
        <f t="shared" si="21"/>
        <v>1.446333375384014</v>
      </c>
      <c r="E1138">
        <v>2.670199240357295E-2</v>
      </c>
    </row>
    <row r="1139" spans="2:5" x14ac:dyDescent="0.3">
      <c r="B1139" s="91">
        <v>43564</v>
      </c>
      <c r="C1139" s="145">
        <v>205.260254</v>
      </c>
      <c r="D1139">
        <f t="shared" si="21"/>
        <v>-0.28032139461774408</v>
      </c>
      <c r="E1139">
        <v>2.6676545944456356E-2</v>
      </c>
    </row>
    <row r="1140" spans="2:5" x14ac:dyDescent="0.3">
      <c r="B1140" s="91">
        <v>41467</v>
      </c>
      <c r="C1140" s="145">
        <v>285.21099900000002</v>
      </c>
      <c r="D1140">
        <f t="shared" si="21"/>
        <v>-0.19170916999177987</v>
      </c>
      <c r="E1140">
        <v>2.6675928471885216E-2</v>
      </c>
    </row>
    <row r="1141" spans="2:5" x14ac:dyDescent="0.3">
      <c r="B1141" s="91">
        <v>42257</v>
      </c>
      <c r="C1141" s="145">
        <v>352.85690299999999</v>
      </c>
      <c r="D1141">
        <f t="shared" si="21"/>
        <v>13.170076748629965</v>
      </c>
      <c r="E1141">
        <v>2.6674372543363686E-2</v>
      </c>
    </row>
    <row r="1142" spans="2:5" x14ac:dyDescent="0.3">
      <c r="B1142" s="91">
        <v>33462</v>
      </c>
      <c r="C1142" s="145">
        <v>24.901551999999999</v>
      </c>
      <c r="D1142">
        <f t="shared" si="21"/>
        <v>1.1493254818504659</v>
      </c>
      <c r="E1142">
        <v>2.666672768562461E-2</v>
      </c>
    </row>
    <row r="1143" spans="2:5" x14ac:dyDescent="0.3">
      <c r="B1143" s="91">
        <v>37132</v>
      </c>
      <c r="C1143" s="145">
        <v>11.585751999999999</v>
      </c>
      <c r="D1143">
        <f t="shared" si="21"/>
        <v>-0.48932268836764059</v>
      </c>
      <c r="E1143">
        <v>2.6657421294337354E-2</v>
      </c>
    </row>
    <row r="1144" spans="2:5" x14ac:dyDescent="0.3">
      <c r="B1144" s="91">
        <v>36062</v>
      </c>
      <c r="C1144" s="145">
        <v>22.687031000000001</v>
      </c>
      <c r="D1144">
        <f t="shared" si="21"/>
        <v>0.69618895191635755</v>
      </c>
      <c r="E1144">
        <v>2.6644341508133027E-2</v>
      </c>
    </row>
    <row r="1145" spans="2:5" x14ac:dyDescent="0.3">
      <c r="B1145" s="91">
        <v>37187</v>
      </c>
      <c r="C1145" s="145">
        <v>13.375297</v>
      </c>
      <c r="D1145">
        <f t="shared" si="21"/>
        <v>-0.78258640458368889</v>
      </c>
      <c r="E1145">
        <v>2.6642922254422462E-2</v>
      </c>
    </row>
    <row r="1146" spans="2:5" x14ac:dyDescent="0.3">
      <c r="B1146" s="91">
        <v>35151</v>
      </c>
      <c r="C1146" s="145">
        <v>61.520057999999999</v>
      </c>
      <c r="D1146">
        <f t="shared" si="21"/>
        <v>-1.3298200024731697E-2</v>
      </c>
      <c r="E1146">
        <v>2.6568115108079823E-2</v>
      </c>
    </row>
    <row r="1147" spans="2:5" x14ac:dyDescent="0.3">
      <c r="B1147" s="91">
        <v>39987</v>
      </c>
      <c r="C1147" s="145">
        <v>62.34919</v>
      </c>
      <c r="D1147">
        <f t="shared" si="21"/>
        <v>0.58693857500736524</v>
      </c>
      <c r="E1147">
        <v>2.6532767516268214E-2</v>
      </c>
    </row>
    <row r="1148" spans="2:5" x14ac:dyDescent="0.3">
      <c r="B1148" s="91">
        <v>36378</v>
      </c>
      <c r="C1148" s="145">
        <v>39.288975000000001</v>
      </c>
      <c r="D1148">
        <f t="shared" si="21"/>
        <v>-0.73051583269703857</v>
      </c>
      <c r="E1148">
        <v>2.6513800517377551E-2</v>
      </c>
    </row>
    <row r="1149" spans="2:5" x14ac:dyDescent="0.3">
      <c r="B1149" s="91">
        <v>40357</v>
      </c>
      <c r="C1149" s="145">
        <v>145.79325900000001</v>
      </c>
      <c r="D1149">
        <f t="shared" si="21"/>
        <v>5.9714213974865098</v>
      </c>
      <c r="E1149">
        <v>2.6466349279110693E-2</v>
      </c>
    </row>
    <row r="1150" spans="2:5" x14ac:dyDescent="0.3">
      <c r="B1150" s="91">
        <v>33429</v>
      </c>
      <c r="C1150" s="145">
        <v>20.912989</v>
      </c>
      <c r="D1150">
        <f t="shared" si="21"/>
        <v>0</v>
      </c>
      <c r="E1150">
        <v>2.6454897387095933E-2</v>
      </c>
    </row>
    <row r="1151" spans="2:5" x14ac:dyDescent="0.3">
      <c r="B1151" s="91">
        <v>33409</v>
      </c>
      <c r="C1151" s="145">
        <v>20.912989</v>
      </c>
      <c r="D1151">
        <f t="shared" si="21"/>
        <v>-0.16738198808965046</v>
      </c>
      <c r="E1151">
        <v>2.6454897387095933E-2</v>
      </c>
    </row>
    <row r="1152" spans="2:5" x14ac:dyDescent="0.3">
      <c r="B1152" s="91">
        <v>34289</v>
      </c>
      <c r="C1152" s="145">
        <v>25.117146999999999</v>
      </c>
      <c r="D1152">
        <f t="shared" si="21"/>
        <v>-0.93351127933632849</v>
      </c>
      <c r="E1152">
        <v>2.643161382695047E-2</v>
      </c>
    </row>
    <row r="1153" spans="2:5" x14ac:dyDescent="0.3">
      <c r="B1153" s="91">
        <v>41660</v>
      </c>
      <c r="C1153" s="145">
        <v>377.765533</v>
      </c>
      <c r="D1153">
        <f t="shared" si="21"/>
        <v>11.101622572655282</v>
      </c>
      <c r="E1153">
        <v>2.640705389763659E-2</v>
      </c>
    </row>
    <row r="1154" spans="2:5" x14ac:dyDescent="0.3">
      <c r="B1154" s="91">
        <v>36343</v>
      </c>
      <c r="C1154" s="145">
        <v>31.216106</v>
      </c>
      <c r="D1154">
        <f t="shared" si="21"/>
        <v>-0.34228992522681878</v>
      </c>
      <c r="E1154">
        <v>2.6394484976520735E-2</v>
      </c>
    </row>
    <row r="1155" spans="2:5" x14ac:dyDescent="0.3">
      <c r="B1155" s="91">
        <v>35737</v>
      </c>
      <c r="C1155" s="145">
        <v>47.461803000000003</v>
      </c>
      <c r="D1155">
        <f t="shared" si="21"/>
        <v>-0.26529689422794822</v>
      </c>
      <c r="E1155">
        <v>2.6340661702489238E-2</v>
      </c>
    </row>
    <row r="1156" spans="2:5" x14ac:dyDescent="0.3">
      <c r="B1156" s="91">
        <v>38286</v>
      </c>
      <c r="C1156" s="145">
        <v>64.599975999999998</v>
      </c>
      <c r="D1156">
        <f t="shared" si="21"/>
        <v>-0.55029738997798805</v>
      </c>
      <c r="E1156">
        <v>2.6339128788688177E-2</v>
      </c>
    </row>
    <row r="1157" spans="2:5" x14ac:dyDescent="0.3">
      <c r="B1157" s="91">
        <v>40269</v>
      </c>
      <c r="C1157" s="145">
        <v>143.65043600000001</v>
      </c>
      <c r="D1157">
        <f t="shared" si="21"/>
        <v>7.5421664795106365</v>
      </c>
      <c r="E1157">
        <v>2.6329695750432952E-2</v>
      </c>
    </row>
    <row r="1158" spans="2:5" x14ac:dyDescent="0.3">
      <c r="B1158" s="91">
        <v>34138</v>
      </c>
      <c r="C1158" s="145">
        <v>16.816628000000001</v>
      </c>
      <c r="D1158">
        <f t="shared" si="21"/>
        <v>-0.60307692641765709</v>
      </c>
      <c r="E1158">
        <v>2.6315752534583764E-2</v>
      </c>
    </row>
    <row r="1159" spans="2:5" x14ac:dyDescent="0.3">
      <c r="B1159" s="91">
        <v>34795</v>
      </c>
      <c r="C1159" s="145">
        <v>42.367474000000001</v>
      </c>
      <c r="D1159">
        <f t="shared" si="21"/>
        <v>-0.92481363748480383</v>
      </c>
      <c r="E1159">
        <v>2.6315528745464077E-2</v>
      </c>
    </row>
    <row r="1160" spans="2:5" x14ac:dyDescent="0.3">
      <c r="B1160" s="91">
        <v>42080</v>
      </c>
      <c r="C1160" s="145">
        <v>563.49945100000002</v>
      </c>
      <c r="D1160">
        <f t="shared" si="21"/>
        <v>0.93569100246216363</v>
      </c>
      <c r="E1160">
        <v>2.6306484646890747E-2</v>
      </c>
    </row>
    <row r="1161" spans="2:5" x14ac:dyDescent="0.3">
      <c r="B1161" s="91">
        <v>41317</v>
      </c>
      <c r="C1161" s="145">
        <v>291.110229</v>
      </c>
      <c r="D1161">
        <f t="shared" ref="D1161:D1224" si="22">(C1161-C1162)/C1162</f>
        <v>3.5865282752841217</v>
      </c>
      <c r="E1161">
        <v>2.6297644577368044E-2</v>
      </c>
    </row>
    <row r="1162" spans="2:5" x14ac:dyDescent="0.3">
      <c r="B1162" s="91">
        <v>38218</v>
      </c>
      <c r="C1162" s="145">
        <v>63.470714999999998</v>
      </c>
      <c r="D1162">
        <f t="shared" si="22"/>
        <v>3.1286849171088189</v>
      </c>
      <c r="E1162">
        <v>2.6288553258601671E-2</v>
      </c>
    </row>
    <row r="1163" spans="2:5" x14ac:dyDescent="0.3">
      <c r="B1163" s="91">
        <v>36868</v>
      </c>
      <c r="C1163" s="145">
        <v>15.373106999999999</v>
      </c>
      <c r="D1163">
        <f t="shared" si="22"/>
        <v>-0.85919368267369856</v>
      </c>
      <c r="E1163">
        <v>2.6261579325001849E-2</v>
      </c>
    </row>
    <row r="1164" spans="2:5" x14ac:dyDescent="0.3">
      <c r="B1164" s="91">
        <v>39521</v>
      </c>
      <c r="C1164" s="145">
        <v>109.17910000000001</v>
      </c>
      <c r="D1164">
        <f t="shared" si="22"/>
        <v>-0.39138992146334478</v>
      </c>
      <c r="E1164">
        <v>2.6233259290967727E-2</v>
      </c>
    </row>
    <row r="1165" spans="2:5" x14ac:dyDescent="0.3">
      <c r="B1165" s="91">
        <v>43473</v>
      </c>
      <c r="C1165" s="145">
        <v>179.390884</v>
      </c>
      <c r="D1165">
        <f t="shared" si="22"/>
        <v>-0.7153429378227304</v>
      </c>
      <c r="E1165">
        <v>2.6233162606709957E-2</v>
      </c>
    </row>
    <row r="1166" spans="2:5" x14ac:dyDescent="0.3">
      <c r="B1166" s="91">
        <v>45198</v>
      </c>
      <c r="C1166" s="145">
        <v>630.20001200000002</v>
      </c>
      <c r="D1166">
        <f t="shared" si="22"/>
        <v>3.6143368321286644</v>
      </c>
      <c r="E1166">
        <v>2.6217288111406875E-2</v>
      </c>
    </row>
    <row r="1167" spans="2:5" x14ac:dyDescent="0.3">
      <c r="B1167" s="91">
        <v>44127</v>
      </c>
      <c r="C1167" s="145">
        <v>136.574341</v>
      </c>
      <c r="D1167">
        <f t="shared" si="22"/>
        <v>4.7015154686628673</v>
      </c>
      <c r="E1167">
        <v>2.6217193765017719E-2</v>
      </c>
    </row>
    <row r="1168" spans="2:5" x14ac:dyDescent="0.3">
      <c r="B1168" s="91">
        <v>35983</v>
      </c>
      <c r="C1168" s="145">
        <v>23.954042000000001</v>
      </c>
      <c r="D1168">
        <f t="shared" si="22"/>
        <v>-0.25426724538216361</v>
      </c>
      <c r="E1168">
        <v>2.6181241607725173E-2</v>
      </c>
    </row>
    <row r="1169" spans="2:5" x14ac:dyDescent="0.3">
      <c r="B1169" s="91">
        <v>39890</v>
      </c>
      <c r="C1169" s="145">
        <v>32.121482999999998</v>
      </c>
      <c r="D1169">
        <f t="shared" si="22"/>
        <v>-0.82545182266426143</v>
      </c>
      <c r="E1169">
        <v>2.6178024019315932E-2</v>
      </c>
    </row>
    <row r="1170" spans="2:5" x14ac:dyDescent="0.3">
      <c r="B1170" s="91">
        <v>43423</v>
      </c>
      <c r="C1170" s="145">
        <v>184.02645899999999</v>
      </c>
      <c r="D1170">
        <f t="shared" si="22"/>
        <v>3.1607905043611364</v>
      </c>
      <c r="E1170">
        <v>2.6125697525054569E-2</v>
      </c>
    </row>
    <row r="1171" spans="2:5" x14ac:dyDescent="0.3">
      <c r="B1171" s="91">
        <v>37862</v>
      </c>
      <c r="C1171" s="145">
        <v>44.228724999999997</v>
      </c>
      <c r="D1171">
        <f t="shared" si="22"/>
        <v>-0.87027318222587058</v>
      </c>
      <c r="E1171">
        <v>2.610445070033823E-2</v>
      </c>
    </row>
    <row r="1172" spans="2:5" x14ac:dyDescent="0.3">
      <c r="B1172" s="91">
        <v>44473</v>
      </c>
      <c r="C1172" s="145">
        <v>340.937408</v>
      </c>
      <c r="D1172">
        <f t="shared" si="22"/>
        <v>5.5684488765745863</v>
      </c>
      <c r="E1172">
        <v>2.6102622147928693E-2</v>
      </c>
    </row>
    <row r="1173" spans="2:5" x14ac:dyDescent="0.3">
      <c r="B1173" s="91">
        <v>35522</v>
      </c>
      <c r="C1173" s="145">
        <v>51.905315000000002</v>
      </c>
      <c r="D1173">
        <f t="shared" si="22"/>
        <v>3.383783772370633</v>
      </c>
      <c r="E1173">
        <v>2.6086781012427254E-2</v>
      </c>
    </row>
    <row r="1174" spans="2:5" x14ac:dyDescent="0.3">
      <c r="B1174" s="91">
        <v>37130</v>
      </c>
      <c r="C1174" s="145">
        <v>11.840299999999999</v>
      </c>
      <c r="D1174">
        <f t="shared" si="22"/>
        <v>-0.97748929707837195</v>
      </c>
      <c r="E1174">
        <v>2.6069565927242109E-2</v>
      </c>
    </row>
    <row r="1175" spans="2:5" x14ac:dyDescent="0.3">
      <c r="B1175" s="91">
        <v>41971</v>
      </c>
      <c r="C1175" s="145">
        <v>525.98535200000003</v>
      </c>
      <c r="D1175">
        <f t="shared" si="22"/>
        <v>19.117825352447536</v>
      </c>
      <c r="E1175">
        <v>2.6060178845202005E-2</v>
      </c>
    </row>
    <row r="1176" spans="2:5" x14ac:dyDescent="0.3">
      <c r="B1176" s="91">
        <v>35970</v>
      </c>
      <c r="C1176" s="145">
        <v>26.145239</v>
      </c>
      <c r="D1176">
        <f t="shared" si="22"/>
        <v>-0.94007374522365528</v>
      </c>
      <c r="E1176">
        <v>2.6031127329671833E-2</v>
      </c>
    </row>
    <row r="1177" spans="2:5" x14ac:dyDescent="0.3">
      <c r="B1177" s="91">
        <v>45022</v>
      </c>
      <c r="C1177" s="145">
        <v>436.29022200000003</v>
      </c>
      <c r="D1177">
        <f t="shared" si="22"/>
        <v>-0.54783893548747586</v>
      </c>
      <c r="E1177">
        <v>2.6022761551662651E-2</v>
      </c>
    </row>
    <row r="1178" spans="2:5" x14ac:dyDescent="0.3">
      <c r="B1178" s="91">
        <v>45372</v>
      </c>
      <c r="C1178" s="145">
        <v>964.90002400000003</v>
      </c>
      <c r="D1178">
        <f t="shared" si="22"/>
        <v>13.317067499043848</v>
      </c>
      <c r="E1178">
        <v>2.5998204782839658E-2</v>
      </c>
    </row>
    <row r="1179" spans="2:5" x14ac:dyDescent="0.3">
      <c r="B1179" s="91">
        <v>38460</v>
      </c>
      <c r="C1179" s="145">
        <v>67.395088000000001</v>
      </c>
      <c r="D1179">
        <f t="shared" si="22"/>
        <v>-0.72814443440038368</v>
      </c>
      <c r="E1179">
        <v>2.5969172342105471E-2</v>
      </c>
    </row>
    <row r="1180" spans="2:5" x14ac:dyDescent="0.3">
      <c r="B1180" s="91">
        <v>40514</v>
      </c>
      <c r="C1180" s="145">
        <v>247.90770000000001</v>
      </c>
      <c r="D1180">
        <f t="shared" si="22"/>
        <v>-0.56281057098470844</v>
      </c>
      <c r="E1180">
        <v>2.5956705433782552E-2</v>
      </c>
    </row>
    <row r="1181" spans="2:5" x14ac:dyDescent="0.3">
      <c r="B1181" s="91">
        <v>42062</v>
      </c>
      <c r="C1181" s="145">
        <v>567.04870600000004</v>
      </c>
      <c r="D1181">
        <f t="shared" si="22"/>
        <v>5.508227602038715E-3</v>
      </c>
      <c r="E1181">
        <v>2.5862867882039172E-2</v>
      </c>
    </row>
    <row r="1182" spans="2:5" x14ac:dyDescent="0.3">
      <c r="B1182" s="91">
        <v>42650</v>
      </c>
      <c r="C1182" s="145">
        <v>563.94238299999995</v>
      </c>
      <c r="D1182">
        <f t="shared" si="22"/>
        <v>10.115520645838309</v>
      </c>
      <c r="E1182">
        <v>2.5841010307930429E-2</v>
      </c>
    </row>
    <row r="1183" spans="2:5" x14ac:dyDescent="0.3">
      <c r="B1183" s="91">
        <v>35440</v>
      </c>
      <c r="C1183" s="145">
        <v>50.734679999999997</v>
      </c>
      <c r="D1183">
        <f t="shared" si="22"/>
        <v>0.18699052055694065</v>
      </c>
      <c r="E1183">
        <v>2.5821174675873033E-2</v>
      </c>
    </row>
    <row r="1184" spans="2:5" x14ac:dyDescent="0.3">
      <c r="B1184" s="91">
        <v>36392</v>
      </c>
      <c r="C1184" s="145">
        <v>42.742279000000003</v>
      </c>
      <c r="D1184">
        <f t="shared" si="22"/>
        <v>-0.47059116714959737</v>
      </c>
      <c r="E1184">
        <v>2.580845908456891E-2</v>
      </c>
    </row>
    <row r="1185" spans="2:5" x14ac:dyDescent="0.3">
      <c r="B1185" s="91">
        <v>38082</v>
      </c>
      <c r="C1185" s="145">
        <v>80.735862999999995</v>
      </c>
      <c r="D1185">
        <f t="shared" si="22"/>
        <v>-0.80145257108720613</v>
      </c>
      <c r="E1185">
        <v>2.5783071262440796E-2</v>
      </c>
    </row>
    <row r="1186" spans="2:5" x14ac:dyDescent="0.3">
      <c r="B1186" s="91">
        <v>44838</v>
      </c>
      <c r="C1186" s="145">
        <v>406.63262900000001</v>
      </c>
      <c r="D1186">
        <f t="shared" si="22"/>
        <v>8.4048337151360144</v>
      </c>
      <c r="E1186">
        <v>2.5776401362119755E-2</v>
      </c>
    </row>
    <row r="1187" spans="2:5" x14ac:dyDescent="0.3">
      <c r="B1187" s="91">
        <v>34547</v>
      </c>
      <c r="C1187" s="145">
        <v>43.236556999999998</v>
      </c>
      <c r="D1187">
        <f t="shared" si="22"/>
        <v>1.0155036927583299</v>
      </c>
      <c r="E1187">
        <v>2.57733746674155E-2</v>
      </c>
    </row>
    <row r="1188" spans="2:5" x14ac:dyDescent="0.3">
      <c r="B1188" s="91">
        <v>34040</v>
      </c>
      <c r="C1188" s="145">
        <v>21.451986000000002</v>
      </c>
      <c r="D1188">
        <f t="shared" si="22"/>
        <v>-0.87282005746862923</v>
      </c>
      <c r="E1188">
        <v>2.5773312461456463E-2</v>
      </c>
    </row>
    <row r="1189" spans="2:5" x14ac:dyDescent="0.3">
      <c r="B1189" s="91">
        <v>44188</v>
      </c>
      <c r="C1189" s="145">
        <v>168.674286</v>
      </c>
      <c r="D1189">
        <f t="shared" si="22"/>
        <v>-0.65458815672783632</v>
      </c>
      <c r="E1189">
        <v>2.5765327251995408E-2</v>
      </c>
    </row>
    <row r="1190" spans="2:5" x14ac:dyDescent="0.3">
      <c r="B1190" s="91">
        <v>44789</v>
      </c>
      <c r="C1190" s="145">
        <v>488.328033</v>
      </c>
      <c r="D1190">
        <f t="shared" si="22"/>
        <v>23.452612300925821</v>
      </c>
      <c r="E1190">
        <v>2.5756521692991495E-2</v>
      </c>
    </row>
    <row r="1191" spans="2:5" x14ac:dyDescent="0.3">
      <c r="B1191" s="91">
        <v>37322</v>
      </c>
      <c r="C1191" s="145">
        <v>19.970383000000002</v>
      </c>
      <c r="D1191">
        <f t="shared" si="22"/>
        <v>-0.88575635033630096</v>
      </c>
      <c r="E1191">
        <v>2.5752889208485313E-2</v>
      </c>
    </row>
    <row r="1192" spans="2:5" x14ac:dyDescent="0.3">
      <c r="B1192" s="91">
        <v>43472</v>
      </c>
      <c r="C1192" s="145">
        <v>174.80519100000001</v>
      </c>
      <c r="D1192">
        <f t="shared" si="22"/>
        <v>-8.3376858093442544E-2</v>
      </c>
      <c r="E1192">
        <v>2.5738566461666251E-2</v>
      </c>
    </row>
    <row r="1193" spans="2:5" x14ac:dyDescent="0.3">
      <c r="B1193" s="91">
        <v>44200</v>
      </c>
      <c r="C1193" s="145">
        <v>190.70562699999999</v>
      </c>
      <c r="D1193">
        <f t="shared" si="22"/>
        <v>-0.35023440530646921</v>
      </c>
      <c r="E1193">
        <v>2.5737230646164105E-2</v>
      </c>
    </row>
    <row r="1194" spans="2:5" x14ac:dyDescent="0.3">
      <c r="B1194" s="91">
        <v>41299</v>
      </c>
      <c r="C1194" s="145">
        <v>293.49911500000002</v>
      </c>
      <c r="D1194">
        <f t="shared" si="22"/>
        <v>2.6067675919882434</v>
      </c>
      <c r="E1194">
        <v>2.5728156566387723E-2</v>
      </c>
    </row>
    <row r="1195" spans="2:5" x14ac:dyDescent="0.3">
      <c r="B1195" s="91">
        <v>38663</v>
      </c>
      <c r="C1195" s="145">
        <v>81.374556999999996</v>
      </c>
      <c r="D1195">
        <f t="shared" si="22"/>
        <v>1.98978401315299</v>
      </c>
      <c r="E1195">
        <v>2.568884629562776E-2</v>
      </c>
    </row>
    <row r="1196" spans="2:5" x14ac:dyDescent="0.3">
      <c r="B1196" s="91">
        <v>36556</v>
      </c>
      <c r="C1196" s="145">
        <v>27.217537</v>
      </c>
      <c r="D1196">
        <f t="shared" si="22"/>
        <v>-0.78318026163413257</v>
      </c>
      <c r="E1196">
        <v>2.5684916729798019E-2</v>
      </c>
    </row>
    <row r="1197" spans="2:5" x14ac:dyDescent="0.3">
      <c r="B1197" s="91">
        <v>39492</v>
      </c>
      <c r="C1197" s="145">
        <v>125.530716</v>
      </c>
      <c r="D1197">
        <f t="shared" si="22"/>
        <v>-0.48677773346975517</v>
      </c>
      <c r="E1197">
        <v>2.5671580640196149E-2</v>
      </c>
    </row>
    <row r="1198" spans="2:5" x14ac:dyDescent="0.3">
      <c r="B1198" s="91">
        <v>40492</v>
      </c>
      <c r="C1198" s="145">
        <v>244.593277</v>
      </c>
      <c r="D1198">
        <f t="shared" si="22"/>
        <v>1.0711278643560589</v>
      </c>
      <c r="E1198">
        <v>2.5671368796063906E-2</v>
      </c>
    </row>
    <row r="1199" spans="2:5" x14ac:dyDescent="0.3">
      <c r="B1199" s="91">
        <v>39181</v>
      </c>
      <c r="C1199" s="145">
        <v>118.09665699999999</v>
      </c>
      <c r="D1199">
        <f t="shared" si="22"/>
        <v>0.7712472066070919</v>
      </c>
      <c r="E1199">
        <v>2.5652165190429708E-2</v>
      </c>
    </row>
    <row r="1200" spans="2:5" x14ac:dyDescent="0.3">
      <c r="B1200" s="91">
        <v>38279</v>
      </c>
      <c r="C1200" s="145">
        <v>66.674294000000003</v>
      </c>
      <c r="D1200">
        <f t="shared" si="22"/>
        <v>-0.57531739588430264</v>
      </c>
      <c r="E1200">
        <v>2.5625227297416453E-2</v>
      </c>
    </row>
    <row r="1201" spans="2:5" x14ac:dyDescent="0.3">
      <c r="B1201" s="91">
        <v>38817</v>
      </c>
      <c r="C1201" s="145">
        <v>156.99794</v>
      </c>
      <c r="D1201">
        <f t="shared" si="22"/>
        <v>-0.30088203349455783</v>
      </c>
      <c r="E1201">
        <v>2.560366255843215E-2</v>
      </c>
    </row>
    <row r="1202" spans="2:5" x14ac:dyDescent="0.3">
      <c r="B1202" s="91">
        <v>40570</v>
      </c>
      <c r="C1202" s="145">
        <v>224.56573499999999</v>
      </c>
      <c r="D1202">
        <f t="shared" si="22"/>
        <v>4.6092599532846705</v>
      </c>
      <c r="E1202">
        <v>2.5600393634888988E-2</v>
      </c>
    </row>
    <row r="1203" spans="2:5" x14ac:dyDescent="0.3">
      <c r="B1203" s="91">
        <v>37847</v>
      </c>
      <c r="C1203" s="145">
        <v>40.034824</v>
      </c>
      <c r="D1203">
        <f t="shared" si="22"/>
        <v>-0.74277134672619727</v>
      </c>
      <c r="E1203">
        <v>2.5599601183844536E-2</v>
      </c>
    </row>
    <row r="1204" spans="2:5" x14ac:dyDescent="0.3">
      <c r="B1204" s="91">
        <v>40297</v>
      </c>
      <c r="C1204" s="145">
        <v>155.63905299999999</v>
      </c>
      <c r="D1204">
        <f t="shared" si="22"/>
        <v>1.1842468475550478</v>
      </c>
      <c r="E1204">
        <v>2.5561511852391083E-2</v>
      </c>
    </row>
    <row r="1205" spans="2:5" x14ac:dyDescent="0.3">
      <c r="B1205" s="91">
        <v>38071</v>
      </c>
      <c r="C1205" s="145">
        <v>71.255249000000006</v>
      </c>
      <c r="D1205">
        <f t="shared" si="22"/>
        <v>2.2885648707825363</v>
      </c>
      <c r="E1205">
        <v>2.5556201276535708E-2</v>
      </c>
    </row>
    <row r="1206" spans="2:5" x14ac:dyDescent="0.3">
      <c r="B1206" s="91">
        <v>34031</v>
      </c>
      <c r="C1206" s="145">
        <v>21.667581999999999</v>
      </c>
      <c r="D1206">
        <f t="shared" si="22"/>
        <v>-0.95494379568838827</v>
      </c>
      <c r="E1206">
        <v>2.5510273143692672E-2</v>
      </c>
    </row>
    <row r="1207" spans="2:5" x14ac:dyDescent="0.3">
      <c r="B1207" s="91">
        <v>44561</v>
      </c>
      <c r="C1207" s="145">
        <v>480.901184</v>
      </c>
      <c r="D1207">
        <f t="shared" si="22"/>
        <v>2.7356617456027763</v>
      </c>
      <c r="E1207">
        <v>2.5510252149383378E-2</v>
      </c>
    </row>
    <row r="1208" spans="2:5" x14ac:dyDescent="0.3">
      <c r="B1208" s="91">
        <v>39493</v>
      </c>
      <c r="C1208" s="145">
        <v>128.732529</v>
      </c>
      <c r="D1208">
        <f t="shared" si="22"/>
        <v>6.8316005352614031</v>
      </c>
      <c r="E1208">
        <v>2.5506211563391397E-2</v>
      </c>
    </row>
    <row r="1209" spans="2:5" x14ac:dyDescent="0.3">
      <c r="B1209" s="91">
        <v>37243</v>
      </c>
      <c r="C1209" s="145">
        <v>16.437576</v>
      </c>
      <c r="D1209">
        <f t="shared" si="22"/>
        <v>-0.85884124323522049</v>
      </c>
      <c r="E1209">
        <v>2.5505090505747799E-2</v>
      </c>
    </row>
    <row r="1210" spans="2:5" x14ac:dyDescent="0.3">
      <c r="B1210" s="91">
        <v>39532</v>
      </c>
      <c r="C1210" s="145">
        <v>116.447441</v>
      </c>
      <c r="D1210">
        <f t="shared" si="22"/>
        <v>5.7094935745032016</v>
      </c>
      <c r="E1210">
        <v>2.5482600559496967E-2</v>
      </c>
    </row>
    <row r="1211" spans="2:5" x14ac:dyDescent="0.3">
      <c r="B1211" s="91">
        <v>34176</v>
      </c>
      <c r="C1211" s="145">
        <v>17.355623000000001</v>
      </c>
      <c r="D1211">
        <f t="shared" si="22"/>
        <v>-0.82719885226321954</v>
      </c>
      <c r="E1211">
        <v>2.5477367543125424E-2</v>
      </c>
    </row>
    <row r="1212" spans="2:5" x14ac:dyDescent="0.3">
      <c r="B1212" s="91">
        <v>44013</v>
      </c>
      <c r="C1212" s="145">
        <v>100.436966</v>
      </c>
      <c r="D1212">
        <f t="shared" si="22"/>
        <v>-3.648010523136979E-2</v>
      </c>
      <c r="E1212">
        <v>2.5445298829902357E-2</v>
      </c>
    </row>
    <row r="1213" spans="2:5" x14ac:dyDescent="0.3">
      <c r="B1213" s="91">
        <v>40070</v>
      </c>
      <c r="C1213" s="145">
        <v>104.239639</v>
      </c>
      <c r="D1213">
        <f t="shared" si="22"/>
        <v>-0.26152604980131416</v>
      </c>
      <c r="E1213">
        <v>2.5440697306810926E-2</v>
      </c>
    </row>
    <row r="1214" spans="2:5" x14ac:dyDescent="0.3">
      <c r="B1214" s="91">
        <v>39064</v>
      </c>
      <c r="C1214" s="145">
        <v>141.155472</v>
      </c>
      <c r="D1214">
        <f t="shared" si="22"/>
        <v>2.2162391657214466</v>
      </c>
      <c r="E1214">
        <v>2.5418980377568737E-2</v>
      </c>
    </row>
    <row r="1215" spans="2:5" x14ac:dyDescent="0.3">
      <c r="B1215" s="91">
        <v>34677</v>
      </c>
      <c r="C1215" s="145">
        <v>43.888362999999998</v>
      </c>
      <c r="D1215">
        <f t="shared" si="22"/>
        <v>0.30349447262385759</v>
      </c>
      <c r="E1215">
        <v>2.5380528140899822E-2</v>
      </c>
    </row>
    <row r="1216" spans="2:5" x14ac:dyDescent="0.3">
      <c r="B1216" s="91">
        <v>36348</v>
      </c>
      <c r="C1216" s="145">
        <v>33.669772999999999</v>
      </c>
      <c r="D1216">
        <f t="shared" si="22"/>
        <v>-0.72194951289223186</v>
      </c>
      <c r="E1216">
        <v>2.5368868811650021E-2</v>
      </c>
    </row>
    <row r="1217" spans="2:5" x14ac:dyDescent="0.3">
      <c r="B1217" s="91">
        <v>39182</v>
      </c>
      <c r="C1217" s="145">
        <v>121.09229999999999</v>
      </c>
      <c r="D1217">
        <f t="shared" si="22"/>
        <v>6.1764085841941965</v>
      </c>
      <c r="E1217">
        <v>2.5366027084068953E-2</v>
      </c>
    </row>
    <row r="1218" spans="2:5" x14ac:dyDescent="0.3">
      <c r="B1218" s="91">
        <v>36097</v>
      </c>
      <c r="C1218" s="145">
        <v>16.873663000000001</v>
      </c>
      <c r="D1218">
        <f t="shared" si="22"/>
        <v>-0.96393374169856727</v>
      </c>
      <c r="E1218">
        <v>2.5362334032336554E-2</v>
      </c>
    </row>
    <row r="1219" spans="2:5" x14ac:dyDescent="0.3">
      <c r="B1219" s="91">
        <v>42555</v>
      </c>
      <c r="C1219" s="145">
        <v>467.85177599999997</v>
      </c>
      <c r="D1219">
        <f t="shared" si="22"/>
        <v>43.015415168170989</v>
      </c>
      <c r="E1219">
        <v>2.533301494400372E-2</v>
      </c>
    </row>
    <row r="1220" spans="2:5" x14ac:dyDescent="0.3">
      <c r="B1220" s="91">
        <v>36977</v>
      </c>
      <c r="C1220" s="145">
        <v>10.629270999999999</v>
      </c>
      <c r="D1220">
        <f t="shared" si="22"/>
        <v>-0.97672219353224998</v>
      </c>
      <c r="E1220">
        <v>2.5297453113780368E-2</v>
      </c>
    </row>
    <row r="1221" spans="2:5" x14ac:dyDescent="0.3">
      <c r="B1221" s="91">
        <v>44656</v>
      </c>
      <c r="C1221" s="145">
        <v>456.62683099999998</v>
      </c>
      <c r="D1221">
        <f t="shared" si="22"/>
        <v>-6.625215647087844E-2</v>
      </c>
      <c r="E1221">
        <v>2.5293793741305238E-2</v>
      </c>
    </row>
    <row r="1222" spans="2:5" x14ac:dyDescent="0.3">
      <c r="B1222" s="91">
        <v>44586</v>
      </c>
      <c r="C1222" s="145">
        <v>489.025848</v>
      </c>
      <c r="D1222">
        <f t="shared" si="22"/>
        <v>1.1388705569767601</v>
      </c>
      <c r="E1222">
        <v>2.5289940967596583E-2</v>
      </c>
    </row>
    <row r="1223" spans="2:5" x14ac:dyDescent="0.3">
      <c r="B1223" s="91">
        <v>43374</v>
      </c>
      <c r="C1223" s="145">
        <v>228.63742099999999</v>
      </c>
      <c r="D1223">
        <f t="shared" si="22"/>
        <v>-0.21420707297978442</v>
      </c>
      <c r="E1223">
        <v>2.525711547069218E-2</v>
      </c>
    </row>
    <row r="1224" spans="2:5" x14ac:dyDescent="0.3">
      <c r="B1224" s="91">
        <v>41401</v>
      </c>
      <c r="C1224" s="145">
        <v>290.96395899999999</v>
      </c>
      <c r="D1224">
        <f t="shared" si="22"/>
        <v>1.3566476285077751</v>
      </c>
      <c r="E1224">
        <v>2.5253280380017912E-2</v>
      </c>
    </row>
    <row r="1225" spans="2:5" x14ac:dyDescent="0.3">
      <c r="B1225" s="91">
        <v>43697</v>
      </c>
      <c r="C1225" s="145">
        <v>123.46519499999999</v>
      </c>
      <c r="D1225">
        <f t="shared" ref="D1225:D1288" si="23">(C1225-C1226)/C1226</f>
        <v>5.2749114327369071</v>
      </c>
      <c r="E1225">
        <v>2.5248313935661449E-2</v>
      </c>
    </row>
    <row r="1226" spans="2:5" x14ac:dyDescent="0.3">
      <c r="B1226" s="91">
        <v>36278</v>
      </c>
      <c r="C1226" s="145">
        <v>19.676006000000001</v>
      </c>
      <c r="D1226">
        <f t="shared" si="23"/>
        <v>-0.86519545782550478</v>
      </c>
      <c r="E1226">
        <v>2.5242819016716645E-2</v>
      </c>
    </row>
    <row r="1227" spans="2:5" x14ac:dyDescent="0.3">
      <c r="B1227" s="91">
        <v>40371</v>
      </c>
      <c r="C1227" s="145">
        <v>145.959518</v>
      </c>
      <c r="D1227">
        <f t="shared" si="23"/>
        <v>3.3483122200965858</v>
      </c>
      <c r="E1227">
        <v>2.5236811450165791E-2</v>
      </c>
    </row>
    <row r="1228" spans="2:5" x14ac:dyDescent="0.3">
      <c r="B1228" s="91">
        <v>37825</v>
      </c>
      <c r="C1228" s="145">
        <v>33.566935999999998</v>
      </c>
      <c r="D1228">
        <f t="shared" si="23"/>
        <v>-0.84622373174433607</v>
      </c>
      <c r="E1228">
        <v>2.5234305901276559E-2</v>
      </c>
    </row>
    <row r="1229" spans="2:5" x14ac:dyDescent="0.3">
      <c r="B1229" s="91">
        <v>40689</v>
      </c>
      <c r="C1229" s="145">
        <v>218.28424100000001</v>
      </c>
      <c r="D1229">
        <f t="shared" si="23"/>
        <v>-0.27068625356131187</v>
      </c>
      <c r="E1229">
        <v>2.5225000060822844E-2</v>
      </c>
    </row>
    <row r="1230" spans="2:5" x14ac:dyDescent="0.3">
      <c r="B1230" s="91">
        <v>41267</v>
      </c>
      <c r="C1230" s="145">
        <v>299.30087300000002</v>
      </c>
      <c r="D1230">
        <f t="shared" si="23"/>
        <v>6.0976634455747396</v>
      </c>
      <c r="E1230">
        <v>2.5217070498823994E-2</v>
      </c>
    </row>
    <row r="1231" spans="2:5" x14ac:dyDescent="0.3">
      <c r="B1231" s="91">
        <v>35885</v>
      </c>
      <c r="C1231" s="145">
        <v>42.168930000000003</v>
      </c>
      <c r="D1231">
        <f t="shared" si="23"/>
        <v>-0.47806863513428111</v>
      </c>
      <c r="E1231">
        <v>2.5207245056252103E-2</v>
      </c>
    </row>
    <row r="1232" spans="2:5" x14ac:dyDescent="0.3">
      <c r="B1232" s="91">
        <v>38383</v>
      </c>
      <c r="C1232" s="145">
        <v>80.794014000000004</v>
      </c>
      <c r="D1232">
        <f t="shared" si="23"/>
        <v>-0.31396438856447761</v>
      </c>
      <c r="E1232">
        <v>2.5203162610486642E-2</v>
      </c>
    </row>
    <row r="1233" spans="2:5" x14ac:dyDescent="0.3">
      <c r="B1233" s="91">
        <v>38923</v>
      </c>
      <c r="C1233" s="145">
        <v>117.769417</v>
      </c>
      <c r="D1233">
        <f t="shared" si="23"/>
        <v>-0.68268408731118946</v>
      </c>
      <c r="E1233">
        <v>2.5200996364152902E-2</v>
      </c>
    </row>
    <row r="1234" spans="2:5" x14ac:dyDescent="0.3">
      <c r="B1234" s="91">
        <v>42458</v>
      </c>
      <c r="C1234" s="145">
        <v>371.14248700000002</v>
      </c>
      <c r="D1234">
        <f t="shared" si="23"/>
        <v>6.6401532713908811</v>
      </c>
      <c r="E1234">
        <v>2.5185830121923974E-2</v>
      </c>
    </row>
    <row r="1235" spans="2:5" x14ac:dyDescent="0.3">
      <c r="B1235" s="91">
        <v>35475</v>
      </c>
      <c r="C1235" s="145">
        <v>48.577885000000002</v>
      </c>
      <c r="D1235">
        <f t="shared" si="23"/>
        <v>-0.90799467502722009</v>
      </c>
      <c r="E1235">
        <v>2.5153720663879428E-2</v>
      </c>
    </row>
    <row r="1236" spans="2:5" x14ac:dyDescent="0.3">
      <c r="B1236" s="91">
        <v>42122</v>
      </c>
      <c r="C1236" s="145">
        <v>527.98992899999996</v>
      </c>
      <c r="D1236">
        <f t="shared" si="23"/>
        <v>51.411686262029477</v>
      </c>
      <c r="E1236">
        <v>2.5152453465141666E-2</v>
      </c>
    </row>
    <row r="1237" spans="2:5" x14ac:dyDescent="0.3">
      <c r="B1237" s="91">
        <v>37152</v>
      </c>
      <c r="C1237" s="145">
        <v>10.073897000000001</v>
      </c>
      <c r="D1237">
        <f t="shared" si="23"/>
        <v>-0.9795397970330364</v>
      </c>
      <c r="E1237">
        <v>2.5117570709057211E-2</v>
      </c>
    </row>
    <row r="1238" spans="2:5" x14ac:dyDescent="0.3">
      <c r="B1238" s="91">
        <v>44538</v>
      </c>
      <c r="C1238" s="145">
        <v>492.36544800000001</v>
      </c>
      <c r="D1238">
        <f t="shared" si="23"/>
        <v>-0.20911499881034448</v>
      </c>
      <c r="E1238">
        <v>2.5114161259524828E-2</v>
      </c>
    </row>
    <row r="1239" spans="2:5" x14ac:dyDescent="0.3">
      <c r="B1239" s="91">
        <v>45147</v>
      </c>
      <c r="C1239" s="145">
        <v>622.54998799999998</v>
      </c>
      <c r="D1239">
        <f t="shared" si="23"/>
        <v>3.0910668138876836</v>
      </c>
      <c r="E1239">
        <v>2.5111148199133508E-2</v>
      </c>
    </row>
    <row r="1240" spans="2:5" x14ac:dyDescent="0.3">
      <c r="B1240" s="91">
        <v>39078</v>
      </c>
      <c r="C1240" s="145">
        <v>152.17301900000001</v>
      </c>
      <c r="D1240">
        <f t="shared" si="23"/>
        <v>-0.49420821227631928</v>
      </c>
      <c r="E1240">
        <v>2.509753002877646E-2</v>
      </c>
    </row>
    <row r="1241" spans="2:5" x14ac:dyDescent="0.3">
      <c r="B1241" s="91">
        <v>41302</v>
      </c>
      <c r="C1241" s="145">
        <v>300.86099200000001</v>
      </c>
      <c r="D1241">
        <f t="shared" si="23"/>
        <v>6.584094719046341</v>
      </c>
      <c r="E1241">
        <v>2.5083131852032984E-2</v>
      </c>
    </row>
    <row r="1242" spans="2:5" x14ac:dyDescent="0.3">
      <c r="B1242" s="91">
        <v>34367</v>
      </c>
      <c r="C1242" s="145">
        <v>39.669994000000003</v>
      </c>
      <c r="D1242">
        <f t="shared" si="23"/>
        <v>-0.9074351412205004</v>
      </c>
      <c r="E1242">
        <v>2.5069477085288099E-2</v>
      </c>
    </row>
    <row r="1243" spans="2:5" x14ac:dyDescent="0.3">
      <c r="B1243" s="91">
        <v>43035</v>
      </c>
      <c r="C1243" s="145">
        <v>428.564301</v>
      </c>
      <c r="D1243">
        <f t="shared" si="23"/>
        <v>8.6219738072366816</v>
      </c>
      <c r="E1243">
        <v>2.5035766586984025E-2</v>
      </c>
    </row>
    <row r="1244" spans="2:5" x14ac:dyDescent="0.3">
      <c r="B1244" s="91">
        <v>34682</v>
      </c>
      <c r="C1244" s="145">
        <v>44.540165000000002</v>
      </c>
      <c r="D1244">
        <f t="shared" si="23"/>
        <v>-0.57100320874734123</v>
      </c>
      <c r="E1244">
        <v>2.4999917728757766E-2</v>
      </c>
    </row>
    <row r="1245" spans="2:5" x14ac:dyDescent="0.3">
      <c r="B1245" s="91">
        <v>40114</v>
      </c>
      <c r="C1245" s="145">
        <v>103.824005</v>
      </c>
      <c r="D1245">
        <f t="shared" si="23"/>
        <v>-0.56751670280455224</v>
      </c>
      <c r="E1245">
        <v>2.4984114938639213E-2</v>
      </c>
    </row>
    <row r="1246" spans="2:5" x14ac:dyDescent="0.3">
      <c r="B1246" s="91">
        <v>41142</v>
      </c>
      <c r="C1246" s="145">
        <v>240.064774</v>
      </c>
      <c r="D1246">
        <f t="shared" si="23"/>
        <v>1.9757963583278932</v>
      </c>
      <c r="E1246">
        <v>2.4979175694545802E-2</v>
      </c>
    </row>
    <row r="1247" spans="2:5" x14ac:dyDescent="0.3">
      <c r="B1247" s="91">
        <v>38044</v>
      </c>
      <c r="C1247" s="145">
        <v>80.672447000000005</v>
      </c>
      <c r="D1247">
        <f t="shared" si="23"/>
        <v>-0.39382865354995839</v>
      </c>
      <c r="E1247">
        <v>2.4977344329823896E-2</v>
      </c>
    </row>
    <row r="1248" spans="2:5" x14ac:dyDescent="0.3">
      <c r="B1248" s="91">
        <v>44126</v>
      </c>
      <c r="C1248" s="145">
        <v>133.08521999999999</v>
      </c>
      <c r="D1248">
        <f t="shared" si="23"/>
        <v>-0.43492062721044455</v>
      </c>
      <c r="E1248">
        <v>2.4952107240595968E-2</v>
      </c>
    </row>
    <row r="1249" spans="2:5" x14ac:dyDescent="0.3">
      <c r="B1249" s="91">
        <v>43573</v>
      </c>
      <c r="C1249" s="145">
        <v>235.51597599999999</v>
      </c>
      <c r="D1249">
        <f t="shared" si="23"/>
        <v>0.88472288286414402</v>
      </c>
      <c r="E1249">
        <v>2.4945824190265354E-2</v>
      </c>
    </row>
    <row r="1250" spans="2:5" x14ac:dyDescent="0.3">
      <c r="B1250" s="91">
        <v>44055</v>
      </c>
      <c r="C1250" s="145">
        <v>124.960533</v>
      </c>
      <c r="D1250">
        <f t="shared" si="23"/>
        <v>-0.62103123269783411</v>
      </c>
      <c r="E1250">
        <v>2.4938645634822898E-2</v>
      </c>
    </row>
    <row r="1251" spans="2:5" x14ac:dyDescent="0.3">
      <c r="B1251" s="91">
        <v>42255</v>
      </c>
      <c r="C1251" s="145">
        <v>329.73834199999999</v>
      </c>
      <c r="D1251">
        <f t="shared" si="23"/>
        <v>-0.10706236118644703</v>
      </c>
      <c r="E1251">
        <v>2.4934142816758591E-2</v>
      </c>
    </row>
    <row r="1252" spans="2:5" x14ac:dyDescent="0.3">
      <c r="B1252" s="91">
        <v>41652</v>
      </c>
      <c r="C1252" s="145">
        <v>369.27365099999997</v>
      </c>
      <c r="D1252">
        <f t="shared" si="23"/>
        <v>2.2512945024294129</v>
      </c>
      <c r="E1252">
        <v>2.4931871445087954E-2</v>
      </c>
    </row>
    <row r="1253" spans="2:5" x14ac:dyDescent="0.3">
      <c r="B1253" s="91">
        <v>40078</v>
      </c>
      <c r="C1253" s="145">
        <v>113.577423</v>
      </c>
      <c r="D1253">
        <f t="shared" si="23"/>
        <v>1.2490128563960829</v>
      </c>
      <c r="E1253">
        <v>2.4920878608316724E-2</v>
      </c>
    </row>
    <row r="1254" spans="2:5" x14ac:dyDescent="0.3">
      <c r="B1254" s="91">
        <v>34878</v>
      </c>
      <c r="C1254" s="145">
        <v>50.501010999999998</v>
      </c>
      <c r="D1254">
        <f t="shared" si="23"/>
        <v>0.96005256095922809</v>
      </c>
      <c r="E1254">
        <v>2.4910946154489241E-2</v>
      </c>
    </row>
    <row r="1255" spans="2:5" x14ac:dyDescent="0.3">
      <c r="B1255" s="91">
        <v>35992</v>
      </c>
      <c r="C1255" s="145">
        <v>25.765131</v>
      </c>
      <c r="D1255">
        <f t="shared" si="23"/>
        <v>1.3858880417195383</v>
      </c>
      <c r="E1255">
        <v>2.4903578404904064E-2</v>
      </c>
    </row>
    <row r="1256" spans="2:5" x14ac:dyDescent="0.3">
      <c r="B1256" s="91">
        <v>37175</v>
      </c>
      <c r="C1256" s="145">
        <v>10.798969</v>
      </c>
      <c r="D1256">
        <f t="shared" si="23"/>
        <v>-0.9717331100594242</v>
      </c>
      <c r="E1256">
        <v>2.4890027342500672E-2</v>
      </c>
    </row>
    <row r="1257" spans="2:5" x14ac:dyDescent="0.3">
      <c r="B1257" s="91">
        <v>41719</v>
      </c>
      <c r="C1257" s="145">
        <v>382.03598</v>
      </c>
      <c r="D1257">
        <f t="shared" si="23"/>
        <v>1.1391386597337778</v>
      </c>
      <c r="E1257">
        <v>2.4888087932309864E-2</v>
      </c>
    </row>
    <row r="1258" spans="2:5" x14ac:dyDescent="0.3">
      <c r="B1258" s="91">
        <v>43818</v>
      </c>
      <c r="C1258" s="145">
        <v>178.593369</v>
      </c>
      <c r="D1258">
        <f t="shared" si="23"/>
        <v>0.13066350259903661</v>
      </c>
      <c r="E1258">
        <v>2.4885511418236639E-2</v>
      </c>
    </row>
    <row r="1259" spans="2:5" x14ac:dyDescent="0.3">
      <c r="B1259" s="91">
        <v>39094</v>
      </c>
      <c r="C1259" s="145">
        <v>157.95448300000001</v>
      </c>
      <c r="D1259">
        <f t="shared" si="23"/>
        <v>14.525042426048543</v>
      </c>
      <c r="E1259">
        <v>2.4881608932940436E-2</v>
      </c>
    </row>
    <row r="1260" spans="2:5" x14ac:dyDescent="0.3">
      <c r="B1260" s="91">
        <v>36990</v>
      </c>
      <c r="C1260" s="145">
        <v>10.174174000000001</v>
      </c>
      <c r="D1260">
        <f t="shared" si="23"/>
        <v>-0.30469159082121111</v>
      </c>
      <c r="E1260">
        <v>2.4864165513034338E-2</v>
      </c>
    </row>
    <row r="1261" spans="2:5" x14ac:dyDescent="0.3">
      <c r="B1261" s="91">
        <v>36739</v>
      </c>
      <c r="C1261" s="145">
        <v>14.632605999999999</v>
      </c>
      <c r="D1261">
        <f t="shared" si="23"/>
        <v>-0.62361983041112767</v>
      </c>
      <c r="E1261">
        <v>2.4851479032247371E-2</v>
      </c>
    </row>
    <row r="1262" spans="2:5" x14ac:dyDescent="0.3">
      <c r="B1262" s="91">
        <v>35942</v>
      </c>
      <c r="C1262" s="145">
        <v>38.877197000000002</v>
      </c>
      <c r="D1262">
        <f t="shared" si="23"/>
        <v>-0.91167848443237298</v>
      </c>
      <c r="E1262">
        <v>2.4846895208361027E-2</v>
      </c>
    </row>
    <row r="1263" spans="2:5" x14ac:dyDescent="0.3">
      <c r="B1263" s="91">
        <v>44750</v>
      </c>
      <c r="C1263" s="145">
        <v>440.17810100000003</v>
      </c>
      <c r="D1263">
        <f t="shared" si="23"/>
        <v>1.8691636128412741</v>
      </c>
      <c r="E1263">
        <v>2.4834612462502337E-2</v>
      </c>
    </row>
    <row r="1264" spans="2:5" x14ac:dyDescent="0.3">
      <c r="B1264" s="91">
        <v>38824</v>
      </c>
      <c r="C1264" s="145">
        <v>153.41686999999999</v>
      </c>
      <c r="D1264">
        <f t="shared" si="23"/>
        <v>1.1906765377540076</v>
      </c>
      <c r="E1264">
        <v>2.4803009965694432E-2</v>
      </c>
    </row>
    <row r="1265" spans="2:5" x14ac:dyDescent="0.3">
      <c r="B1265" s="91">
        <v>43915</v>
      </c>
      <c r="C1265" s="145">
        <v>70.031730999999994</v>
      </c>
      <c r="D1265">
        <f t="shared" si="23"/>
        <v>0.37473335141008352</v>
      </c>
      <c r="E1265">
        <v>2.4799295831171814E-2</v>
      </c>
    </row>
    <row r="1266" spans="2:5" x14ac:dyDescent="0.3">
      <c r="B1266" s="91">
        <v>35719</v>
      </c>
      <c r="C1266" s="145">
        <v>50.942047000000002</v>
      </c>
      <c r="D1266">
        <f t="shared" si="23"/>
        <v>0.90550614160648379</v>
      </c>
      <c r="E1266">
        <v>2.47958854187444E-2</v>
      </c>
    </row>
    <row r="1267" spans="2:5" x14ac:dyDescent="0.3">
      <c r="B1267" s="91">
        <v>33518</v>
      </c>
      <c r="C1267" s="145">
        <v>26.734128999999999</v>
      </c>
      <c r="D1267">
        <f t="shared" si="23"/>
        <v>-0.67892549489689891</v>
      </c>
      <c r="E1267">
        <v>2.4793253156253282E-2</v>
      </c>
    </row>
    <row r="1268" spans="2:5" x14ac:dyDescent="0.3">
      <c r="B1268" s="91">
        <v>38099</v>
      </c>
      <c r="C1268" s="145">
        <v>83.264565000000005</v>
      </c>
      <c r="D1268">
        <f t="shared" si="23"/>
        <v>-0.82647596844556592</v>
      </c>
      <c r="E1268">
        <v>2.4780595623587431E-2</v>
      </c>
    </row>
    <row r="1269" spans="2:5" x14ac:dyDescent="0.3">
      <c r="B1269" s="91">
        <v>41842</v>
      </c>
      <c r="C1269" s="145">
        <v>479.84457400000002</v>
      </c>
      <c r="D1269">
        <f t="shared" si="23"/>
        <v>0.72751243802319288</v>
      </c>
      <c r="E1269">
        <v>2.4739397986846635E-2</v>
      </c>
    </row>
    <row r="1270" spans="2:5" x14ac:dyDescent="0.3">
      <c r="B1270" s="91">
        <v>40982</v>
      </c>
      <c r="C1270" s="145">
        <v>277.76620500000001</v>
      </c>
      <c r="D1270">
        <f t="shared" si="23"/>
        <v>12.026526087502571</v>
      </c>
      <c r="E1270">
        <v>2.4734791419368948E-2</v>
      </c>
    </row>
    <row r="1271" spans="2:5" x14ac:dyDescent="0.3">
      <c r="B1271" s="91">
        <v>36280</v>
      </c>
      <c r="C1271" s="145">
        <v>21.323122000000001</v>
      </c>
      <c r="D1271">
        <f t="shared" si="23"/>
        <v>-0.40420289520585989</v>
      </c>
      <c r="E1271">
        <v>2.4713361348636775E-2</v>
      </c>
    </row>
    <row r="1272" spans="2:5" x14ac:dyDescent="0.3">
      <c r="B1272" s="91">
        <v>33676</v>
      </c>
      <c r="C1272" s="145">
        <v>35.789234</v>
      </c>
      <c r="D1272">
        <f t="shared" si="23"/>
        <v>2.0993903708999206</v>
      </c>
      <c r="E1272">
        <v>2.4691382060823015E-2</v>
      </c>
    </row>
    <row r="1273" spans="2:5" x14ac:dyDescent="0.3">
      <c r="B1273" s="91">
        <v>36969</v>
      </c>
      <c r="C1273" s="145">
        <v>11.547185000000001</v>
      </c>
      <c r="D1273">
        <f t="shared" si="23"/>
        <v>-0.74250526036132136</v>
      </c>
      <c r="E1273">
        <v>2.4640673847288949E-2</v>
      </c>
    </row>
    <row r="1274" spans="2:5" x14ac:dyDescent="0.3">
      <c r="B1274" s="91">
        <v>34487</v>
      </c>
      <c r="C1274" s="145">
        <v>44.844352999999998</v>
      </c>
      <c r="D1274">
        <f t="shared" si="23"/>
        <v>1.7371517573414799</v>
      </c>
      <c r="E1274">
        <v>2.4630606140638348E-2</v>
      </c>
    </row>
    <row r="1275" spans="2:5" x14ac:dyDescent="0.3">
      <c r="B1275" s="91">
        <v>36734</v>
      </c>
      <c r="C1275" s="145">
        <v>16.383583000000002</v>
      </c>
      <c r="D1275">
        <f t="shared" si="23"/>
        <v>-0.39206884194107439</v>
      </c>
      <c r="E1275">
        <v>2.4602210768115414E-2</v>
      </c>
    </row>
    <row r="1276" spans="2:5" x14ac:dyDescent="0.3">
      <c r="B1276" s="91">
        <v>33638</v>
      </c>
      <c r="C1276" s="145">
        <v>26.949733999999999</v>
      </c>
      <c r="D1276">
        <f t="shared" si="23"/>
        <v>-0.82387240398922024</v>
      </c>
      <c r="E1276">
        <v>2.4590295752903921E-2</v>
      </c>
    </row>
    <row r="1277" spans="2:5" x14ac:dyDescent="0.3">
      <c r="B1277" s="91">
        <v>38782</v>
      </c>
      <c r="C1277" s="145">
        <v>153.01255800000001</v>
      </c>
      <c r="D1277">
        <f t="shared" si="23"/>
        <v>1.6125998387970379</v>
      </c>
      <c r="E1277">
        <v>2.4587025879627317E-2</v>
      </c>
    </row>
    <row r="1278" spans="2:5" x14ac:dyDescent="0.3">
      <c r="B1278" s="91">
        <v>34967</v>
      </c>
      <c r="C1278" s="145">
        <v>58.567162000000003</v>
      </c>
      <c r="D1278">
        <f t="shared" si="23"/>
        <v>0.17956606581878684</v>
      </c>
      <c r="E1278">
        <v>2.4539872363820655E-2</v>
      </c>
    </row>
    <row r="1279" spans="2:5" x14ac:dyDescent="0.3">
      <c r="B1279" s="91">
        <v>35713</v>
      </c>
      <c r="C1279" s="145">
        <v>49.651446999999997</v>
      </c>
      <c r="D1279">
        <f t="shared" si="23"/>
        <v>2.1430235993363693</v>
      </c>
      <c r="E1279">
        <v>2.4535961670554461E-2</v>
      </c>
    </row>
    <row r="1280" spans="2:5" x14ac:dyDescent="0.3">
      <c r="B1280" s="91">
        <v>37223</v>
      </c>
      <c r="C1280" s="145">
        <v>15.797351000000001</v>
      </c>
      <c r="D1280">
        <f t="shared" si="23"/>
        <v>-0.79129519900314327</v>
      </c>
      <c r="E1280">
        <v>2.4512059167061791E-2</v>
      </c>
    </row>
    <row r="1281" spans="2:5" x14ac:dyDescent="0.3">
      <c r="B1281" s="91">
        <v>38372</v>
      </c>
      <c r="C1281" s="145">
        <v>75.692322000000004</v>
      </c>
      <c r="D1281">
        <f t="shared" si="23"/>
        <v>-0.83710275408762169</v>
      </c>
      <c r="E1281">
        <v>2.4498598169150312E-2</v>
      </c>
    </row>
    <row r="1282" spans="2:5" x14ac:dyDescent="0.3">
      <c r="B1282" s="91">
        <v>42559</v>
      </c>
      <c r="C1282" s="145">
        <v>464.66299400000003</v>
      </c>
      <c r="D1282">
        <f t="shared" si="23"/>
        <v>4.4950964627658356</v>
      </c>
      <c r="E1282">
        <v>2.4497378917756434E-2</v>
      </c>
    </row>
    <row r="1283" spans="2:5" x14ac:dyDescent="0.3">
      <c r="B1283" s="91">
        <v>38618</v>
      </c>
      <c r="C1283" s="145">
        <v>84.559569999999994</v>
      </c>
      <c r="D1283">
        <f t="shared" si="23"/>
        <v>2.9704710211191534</v>
      </c>
      <c r="E1283">
        <v>2.449267182335442E-2</v>
      </c>
    </row>
    <row r="1284" spans="2:5" x14ac:dyDescent="0.3">
      <c r="B1284" s="91">
        <v>36690</v>
      </c>
      <c r="C1284" s="145">
        <v>21.297113</v>
      </c>
      <c r="D1284">
        <f t="shared" si="23"/>
        <v>-0.94536075098872274</v>
      </c>
      <c r="E1284">
        <v>2.4489976556203084E-2</v>
      </c>
    </row>
    <row r="1285" spans="2:5" x14ac:dyDescent="0.3">
      <c r="B1285" s="91">
        <v>42495</v>
      </c>
      <c r="C1285" s="145">
        <v>389.77682499999997</v>
      </c>
      <c r="D1285">
        <f t="shared" si="23"/>
        <v>19.472928877028803</v>
      </c>
      <c r="E1285">
        <v>2.4489326561261151E-2</v>
      </c>
    </row>
    <row r="1286" spans="2:5" x14ac:dyDescent="0.3">
      <c r="B1286" s="91">
        <v>36640</v>
      </c>
      <c r="C1286" s="145">
        <v>19.038644999999999</v>
      </c>
      <c r="D1286">
        <f t="shared" si="23"/>
        <v>-0.94270891526867029</v>
      </c>
      <c r="E1286">
        <v>2.4449826178202436E-2</v>
      </c>
    </row>
    <row r="1287" spans="2:5" x14ac:dyDescent="0.3">
      <c r="B1287" s="91">
        <v>44242</v>
      </c>
      <c r="C1287" s="145">
        <v>332.31427000000002</v>
      </c>
      <c r="D1287">
        <f t="shared" si="23"/>
        <v>1.194927391214397</v>
      </c>
      <c r="E1287">
        <v>2.4431449777653852E-2</v>
      </c>
    </row>
    <row r="1288" spans="2:5" x14ac:dyDescent="0.3">
      <c r="B1288" s="91">
        <v>39002</v>
      </c>
      <c r="C1288" s="145">
        <v>151.40103099999999</v>
      </c>
      <c r="D1288">
        <f t="shared" si="23"/>
        <v>7.7194099236364166E-2</v>
      </c>
      <c r="E1288">
        <v>2.4413689207804738E-2</v>
      </c>
    </row>
    <row r="1289" spans="2:5" x14ac:dyDescent="0.3">
      <c r="B1289" s="91">
        <v>38946</v>
      </c>
      <c r="C1289" s="145">
        <v>140.5513</v>
      </c>
      <c r="D1289">
        <f t="shared" ref="D1289:D1352" si="24">(C1289-C1290)/C1290</f>
        <v>-0.52654515813462732</v>
      </c>
      <c r="E1289">
        <v>2.4402141153408656E-2</v>
      </c>
    </row>
    <row r="1290" spans="2:5" x14ac:dyDescent="0.3">
      <c r="B1290" s="91">
        <v>41320</v>
      </c>
      <c r="C1290" s="145">
        <v>296.863159</v>
      </c>
      <c r="D1290">
        <f t="shared" si="24"/>
        <v>14.296156689593653</v>
      </c>
      <c r="E1290">
        <v>2.4394363988910907E-2</v>
      </c>
    </row>
    <row r="1291" spans="2:5" x14ac:dyDescent="0.3">
      <c r="B1291" s="91">
        <v>36005</v>
      </c>
      <c r="C1291" s="145">
        <v>19.407696000000001</v>
      </c>
      <c r="D1291">
        <f t="shared" si="24"/>
        <v>-0.89352921514293482</v>
      </c>
      <c r="E1291">
        <v>2.4390352042579153E-2</v>
      </c>
    </row>
    <row r="1292" spans="2:5" x14ac:dyDescent="0.3">
      <c r="B1292" s="91">
        <v>43503</v>
      </c>
      <c r="C1292" s="145">
        <v>182.281891</v>
      </c>
      <c r="D1292">
        <f t="shared" si="24"/>
        <v>1.7175941073486243</v>
      </c>
      <c r="E1292">
        <v>2.4369761188100175E-2</v>
      </c>
    </row>
    <row r="1293" spans="2:5" x14ac:dyDescent="0.3">
      <c r="B1293" s="91">
        <v>38194</v>
      </c>
      <c r="C1293" s="145">
        <v>67.074730000000002</v>
      </c>
      <c r="D1293">
        <f t="shared" si="24"/>
        <v>2.4424787835701411</v>
      </c>
      <c r="E1293">
        <v>2.4339488501977737E-2</v>
      </c>
    </row>
    <row r="1294" spans="2:5" x14ac:dyDescent="0.3">
      <c r="B1294" s="91">
        <v>36712</v>
      </c>
      <c r="C1294" s="145">
        <v>19.484428000000001</v>
      </c>
      <c r="D1294">
        <f t="shared" si="24"/>
        <v>-0.95665301667130986</v>
      </c>
      <c r="E1294">
        <v>2.4330845497038713E-2</v>
      </c>
    </row>
    <row r="1295" spans="2:5" x14ac:dyDescent="0.3">
      <c r="B1295" s="91">
        <v>44760</v>
      </c>
      <c r="C1295" s="145">
        <v>449.499054</v>
      </c>
      <c r="D1295">
        <f t="shared" si="24"/>
        <v>0.14398078267049158</v>
      </c>
      <c r="E1295">
        <v>2.4307116532117815E-2</v>
      </c>
    </row>
    <row r="1296" spans="2:5" x14ac:dyDescent="0.3">
      <c r="B1296" s="91">
        <v>44922</v>
      </c>
      <c r="C1296" s="145">
        <v>392.92535400000003</v>
      </c>
      <c r="D1296">
        <f t="shared" si="24"/>
        <v>3.3270945296378978</v>
      </c>
      <c r="E1296">
        <v>2.4298347400868406E-2</v>
      </c>
    </row>
    <row r="1297" spans="2:5" x14ac:dyDescent="0.3">
      <c r="B1297" s="91">
        <v>38679</v>
      </c>
      <c r="C1297" s="145">
        <v>90.805817000000005</v>
      </c>
      <c r="D1297">
        <f t="shared" si="24"/>
        <v>-0.65418484423618994</v>
      </c>
      <c r="E1297">
        <v>2.4292542040877496E-2</v>
      </c>
    </row>
    <row r="1298" spans="2:5" x14ac:dyDescent="0.3">
      <c r="B1298" s="91">
        <v>40973</v>
      </c>
      <c r="C1298" s="145">
        <v>262.58483899999999</v>
      </c>
      <c r="D1298">
        <f t="shared" si="24"/>
        <v>7.1298009424364173</v>
      </c>
      <c r="E1298">
        <v>2.4285227245687692E-2</v>
      </c>
    </row>
    <row r="1299" spans="2:5" x14ac:dyDescent="0.3">
      <c r="B1299" s="91">
        <v>36530</v>
      </c>
      <c r="C1299" s="145">
        <v>32.299048999999997</v>
      </c>
      <c r="D1299">
        <f t="shared" si="24"/>
        <v>-0.93916341777980228</v>
      </c>
      <c r="E1299">
        <v>2.4255366621915155E-2</v>
      </c>
    </row>
    <row r="1300" spans="2:5" x14ac:dyDescent="0.3">
      <c r="B1300" s="91">
        <v>42023</v>
      </c>
      <c r="C1300" s="145">
        <v>530.91491699999995</v>
      </c>
      <c r="D1300">
        <f t="shared" si="24"/>
        <v>28.051698915754738</v>
      </c>
      <c r="E1300">
        <v>2.4251000940893285E-2</v>
      </c>
    </row>
    <row r="1301" spans="2:5" x14ac:dyDescent="0.3">
      <c r="B1301" s="91">
        <v>36133</v>
      </c>
      <c r="C1301" s="145">
        <v>18.274832</v>
      </c>
      <c r="D1301">
        <f t="shared" si="24"/>
        <v>-0.96522015541410322</v>
      </c>
      <c r="E1301">
        <v>2.4227131558154362E-2</v>
      </c>
    </row>
    <row r="1302" spans="2:5" x14ac:dyDescent="0.3">
      <c r="B1302" s="91">
        <v>42019</v>
      </c>
      <c r="C1302" s="145">
        <v>525.44317599999999</v>
      </c>
      <c r="D1302">
        <f t="shared" si="24"/>
        <v>17.088021735788281</v>
      </c>
      <c r="E1302">
        <v>2.4214637288743818E-2</v>
      </c>
    </row>
    <row r="1303" spans="2:5" x14ac:dyDescent="0.3">
      <c r="B1303" s="91">
        <v>37789</v>
      </c>
      <c r="C1303" s="145">
        <v>29.049233999999998</v>
      </c>
      <c r="D1303">
        <f t="shared" si="24"/>
        <v>-0.53438910809152573</v>
      </c>
      <c r="E1303">
        <v>2.4204656788254838E-2</v>
      </c>
    </row>
    <row r="1304" spans="2:5" x14ac:dyDescent="0.3">
      <c r="B1304" s="91">
        <v>38169</v>
      </c>
      <c r="C1304" s="145">
        <v>62.389507000000002</v>
      </c>
      <c r="D1304">
        <f t="shared" si="24"/>
        <v>3.6564761504288783</v>
      </c>
      <c r="E1304">
        <v>2.419146553008697E-2</v>
      </c>
    </row>
    <row r="1305" spans="2:5" x14ac:dyDescent="0.3">
      <c r="B1305" s="91">
        <v>36888</v>
      </c>
      <c r="C1305" s="145">
        <v>13.398438000000001</v>
      </c>
      <c r="D1305">
        <f t="shared" si="24"/>
        <v>-0.74272949931916177</v>
      </c>
      <c r="E1305">
        <v>2.417456048234163E-2</v>
      </c>
    </row>
    <row r="1306" spans="2:5" x14ac:dyDescent="0.3">
      <c r="B1306" s="91">
        <v>34915</v>
      </c>
      <c r="C1306" s="145">
        <v>52.079185000000003</v>
      </c>
      <c r="D1306">
        <f t="shared" si="24"/>
        <v>-0.17262084218189841</v>
      </c>
      <c r="E1306">
        <v>2.4138061162647384E-2</v>
      </c>
    </row>
    <row r="1307" spans="2:5" x14ac:dyDescent="0.3">
      <c r="B1307" s="91">
        <v>35361</v>
      </c>
      <c r="C1307" s="145">
        <v>62.944763000000002</v>
      </c>
      <c r="D1307">
        <f t="shared" si="24"/>
        <v>-0.87609705038356189</v>
      </c>
      <c r="E1307">
        <v>2.4125157172361415E-2</v>
      </c>
    </row>
    <row r="1308" spans="2:5" x14ac:dyDescent="0.3">
      <c r="B1308" s="91">
        <v>44487</v>
      </c>
      <c r="C1308" s="145">
        <v>508.01666299999999</v>
      </c>
      <c r="D1308">
        <f t="shared" si="24"/>
        <v>0.1750057011927737</v>
      </c>
      <c r="E1308">
        <v>2.4115739587239095E-2</v>
      </c>
    </row>
    <row r="1309" spans="2:5" x14ac:dyDescent="0.3">
      <c r="B1309" s="91">
        <v>44879</v>
      </c>
      <c r="C1309" s="145">
        <v>432.352509</v>
      </c>
      <c r="D1309">
        <f t="shared" si="24"/>
        <v>2.6867527025057933</v>
      </c>
      <c r="E1309">
        <v>2.4085069091197182E-2</v>
      </c>
    </row>
    <row r="1310" spans="2:5" x14ac:dyDescent="0.3">
      <c r="B1310" s="91">
        <v>40133</v>
      </c>
      <c r="C1310" s="145">
        <v>117.27190400000001</v>
      </c>
      <c r="D1310">
        <f t="shared" si="24"/>
        <v>-0.49994602984274661</v>
      </c>
      <c r="E1310">
        <v>2.4034155084333063E-2</v>
      </c>
    </row>
    <row r="1311" spans="2:5" x14ac:dyDescent="0.3">
      <c r="B1311" s="91">
        <v>40646</v>
      </c>
      <c r="C1311" s="145">
        <v>234.518494</v>
      </c>
      <c r="D1311">
        <f t="shared" si="24"/>
        <v>0.12869999651117231</v>
      </c>
      <c r="E1311">
        <v>2.4025422891222357E-2</v>
      </c>
    </row>
    <row r="1312" spans="2:5" x14ac:dyDescent="0.3">
      <c r="B1312" s="91">
        <v>40450</v>
      </c>
      <c r="C1312" s="145">
        <v>207.77752699999999</v>
      </c>
      <c r="D1312">
        <f t="shared" si="24"/>
        <v>1.792030953239039</v>
      </c>
      <c r="E1312">
        <v>2.4016766239083252E-2</v>
      </c>
    </row>
    <row r="1313" spans="2:5" x14ac:dyDescent="0.3">
      <c r="B1313" s="91">
        <v>43937</v>
      </c>
      <c r="C1313" s="145">
        <v>74.418059999999997</v>
      </c>
      <c r="D1313">
        <f t="shared" si="24"/>
        <v>2.4924578402137767</v>
      </c>
      <c r="E1313">
        <v>2.4005449028875626E-2</v>
      </c>
    </row>
    <row r="1314" spans="2:5" x14ac:dyDescent="0.3">
      <c r="B1314" s="91">
        <v>36140</v>
      </c>
      <c r="C1314" s="145">
        <v>21.308219999999999</v>
      </c>
      <c r="D1314">
        <f t="shared" si="24"/>
        <v>-0.91686213922065141</v>
      </c>
      <c r="E1314">
        <v>2.3997224259948716E-2</v>
      </c>
    </row>
    <row r="1315" spans="2:5" x14ac:dyDescent="0.3">
      <c r="B1315" s="91">
        <v>41373</v>
      </c>
      <c r="C1315" s="145">
        <v>256.29983499999997</v>
      </c>
      <c r="D1315">
        <f t="shared" si="24"/>
        <v>7.5055744236581878</v>
      </c>
      <c r="E1315">
        <v>2.3957766632970987E-2</v>
      </c>
    </row>
    <row r="1316" spans="2:5" x14ac:dyDescent="0.3">
      <c r="B1316" s="91">
        <v>36329</v>
      </c>
      <c r="C1316" s="145">
        <v>30.13316</v>
      </c>
      <c r="D1316">
        <f t="shared" si="24"/>
        <v>-0.93971464586399722</v>
      </c>
      <c r="E1316">
        <v>2.3932150422116171E-2</v>
      </c>
    </row>
    <row r="1317" spans="2:5" x14ac:dyDescent="0.3">
      <c r="B1317" s="91">
        <v>44508</v>
      </c>
      <c r="C1317" s="145">
        <v>499.84213299999999</v>
      </c>
      <c r="D1317">
        <f t="shared" si="24"/>
        <v>1.8983995717503017</v>
      </c>
      <c r="E1317">
        <v>2.389215434861728E-2</v>
      </c>
    </row>
    <row r="1318" spans="2:5" x14ac:dyDescent="0.3">
      <c r="B1318" s="91">
        <v>40830</v>
      </c>
      <c r="C1318" s="145">
        <v>172.45452900000001</v>
      </c>
      <c r="D1318">
        <f t="shared" si="24"/>
        <v>0.19252760184606321</v>
      </c>
      <c r="E1318">
        <v>2.3883933926767582E-2</v>
      </c>
    </row>
    <row r="1319" spans="2:5" x14ac:dyDescent="0.3">
      <c r="B1319" s="91">
        <v>38989</v>
      </c>
      <c r="C1319" s="145">
        <v>144.61260999999999</v>
      </c>
      <c r="D1319">
        <f t="shared" si="24"/>
        <v>-0.23145262149298529</v>
      </c>
      <c r="E1319">
        <v>2.3882961265870528E-2</v>
      </c>
    </row>
    <row r="1320" spans="2:5" x14ac:dyDescent="0.3">
      <c r="B1320" s="91">
        <v>43383</v>
      </c>
      <c r="C1320" s="145">
        <v>188.16355899999999</v>
      </c>
      <c r="D1320">
        <f t="shared" si="24"/>
        <v>-0.57519358764862594</v>
      </c>
      <c r="E1320">
        <v>2.3867685844114007E-2</v>
      </c>
    </row>
    <row r="1321" spans="2:5" x14ac:dyDescent="0.3">
      <c r="B1321" s="91">
        <v>42186</v>
      </c>
      <c r="C1321" s="145">
        <v>442.93954500000001</v>
      </c>
      <c r="D1321">
        <f t="shared" si="24"/>
        <v>1.1553240331854067</v>
      </c>
      <c r="E1321">
        <v>2.3839673855853602E-2</v>
      </c>
    </row>
    <row r="1322" spans="2:5" x14ac:dyDescent="0.3">
      <c r="B1322" s="91">
        <v>43559</v>
      </c>
      <c r="C1322" s="145">
        <v>205.509491</v>
      </c>
      <c r="D1322">
        <f t="shared" si="24"/>
        <v>9.8940010699482368</v>
      </c>
      <c r="E1322">
        <v>2.3839053636580322E-2</v>
      </c>
    </row>
    <row r="1323" spans="2:5" x14ac:dyDescent="0.3">
      <c r="B1323" s="91">
        <v>36635</v>
      </c>
      <c r="C1323" s="145">
        <v>18.864464000000002</v>
      </c>
      <c r="D1323">
        <f t="shared" si="24"/>
        <v>-0.98136106664624601</v>
      </c>
      <c r="E1323">
        <v>2.383883662118054E-2</v>
      </c>
    </row>
    <row r="1324" spans="2:5" x14ac:dyDescent="0.3">
      <c r="B1324" s="91">
        <v>45420</v>
      </c>
      <c r="C1324" s="145">
        <v>1012.099976</v>
      </c>
      <c r="D1324">
        <f t="shared" si="24"/>
        <v>17.57033236950841</v>
      </c>
      <c r="E1324">
        <v>2.3822758874991749E-2</v>
      </c>
    </row>
    <row r="1325" spans="2:5" x14ac:dyDescent="0.3">
      <c r="B1325" s="91">
        <v>39734</v>
      </c>
      <c r="C1325" s="145">
        <v>54.500908000000003</v>
      </c>
      <c r="D1325">
        <f t="shared" si="24"/>
        <v>-0.19381302483561813</v>
      </c>
      <c r="E1325">
        <v>2.3772791596862727E-2</v>
      </c>
    </row>
    <row r="1326" spans="2:5" x14ac:dyDescent="0.3">
      <c r="B1326" s="91">
        <v>38449</v>
      </c>
      <c r="C1326" s="145">
        <v>67.603309999999993</v>
      </c>
      <c r="D1326">
        <f t="shared" si="24"/>
        <v>-0.47500806223105047</v>
      </c>
      <c r="E1326">
        <v>2.3771972198016363E-2</v>
      </c>
    </row>
    <row r="1327" spans="2:5" x14ac:dyDescent="0.3">
      <c r="B1327" s="91">
        <v>38890</v>
      </c>
      <c r="C1327" s="145">
        <v>128.77018699999999</v>
      </c>
      <c r="D1327">
        <f t="shared" si="24"/>
        <v>-0.51767303260053998</v>
      </c>
      <c r="E1327">
        <v>2.3747146826728217E-2</v>
      </c>
    </row>
    <row r="1328" spans="2:5" x14ac:dyDescent="0.3">
      <c r="B1328" s="91">
        <v>41193</v>
      </c>
      <c r="C1328" s="145">
        <v>266.97695900000002</v>
      </c>
      <c r="D1328">
        <f t="shared" si="24"/>
        <v>0.11313570167263164</v>
      </c>
      <c r="E1328">
        <v>2.374256614392543E-2</v>
      </c>
    </row>
    <row r="1329" spans="2:5" x14ac:dyDescent="0.3">
      <c r="B1329" s="91">
        <v>40525</v>
      </c>
      <c r="C1329" s="145">
        <v>239.84223900000001</v>
      </c>
      <c r="D1329">
        <f t="shared" si="24"/>
        <v>2.04338167862758</v>
      </c>
      <c r="E1329">
        <v>2.37255136492893E-2</v>
      </c>
    </row>
    <row r="1330" spans="2:5" x14ac:dyDescent="0.3">
      <c r="B1330" s="91">
        <v>38380</v>
      </c>
      <c r="C1330" s="145">
        <v>78.807807999999994</v>
      </c>
      <c r="D1330">
        <f t="shared" si="24"/>
        <v>-0.61507006515573392</v>
      </c>
      <c r="E1330">
        <v>2.3720355206679773E-2</v>
      </c>
    </row>
    <row r="1331" spans="2:5" x14ac:dyDescent="0.3">
      <c r="B1331" s="91">
        <v>40924</v>
      </c>
      <c r="C1331" s="145">
        <v>204.73286400000001</v>
      </c>
      <c r="D1331">
        <f t="shared" si="24"/>
        <v>11.797483669731653</v>
      </c>
      <c r="E1331">
        <v>2.3706808951105489E-2</v>
      </c>
    </row>
    <row r="1332" spans="2:5" x14ac:dyDescent="0.3">
      <c r="B1332" s="91">
        <v>37217</v>
      </c>
      <c r="C1332" s="145">
        <v>15.9979</v>
      </c>
      <c r="D1332">
        <f t="shared" si="24"/>
        <v>-0.95943845226105184</v>
      </c>
      <c r="E1332">
        <v>2.3691719819238375E-2</v>
      </c>
    </row>
    <row r="1333" spans="2:5" x14ac:dyDescent="0.3">
      <c r="B1333" s="91">
        <v>42472</v>
      </c>
      <c r="C1333" s="145">
        <v>394.41049199999998</v>
      </c>
      <c r="D1333">
        <f t="shared" si="24"/>
        <v>3.4913984889693039</v>
      </c>
      <c r="E1333">
        <v>2.3664763400757658E-2</v>
      </c>
    </row>
    <row r="1334" spans="2:5" x14ac:dyDescent="0.3">
      <c r="B1334" s="91">
        <v>38030</v>
      </c>
      <c r="C1334" s="145">
        <v>87.814628999999996</v>
      </c>
      <c r="D1334">
        <f t="shared" si="24"/>
        <v>4.4785662472601588</v>
      </c>
      <c r="E1334">
        <v>2.3655619695508681E-2</v>
      </c>
    </row>
    <row r="1335" spans="2:5" x14ac:dyDescent="0.3">
      <c r="B1335" s="91">
        <v>37239</v>
      </c>
      <c r="C1335" s="145">
        <v>16.028760999999999</v>
      </c>
      <c r="D1335">
        <f t="shared" si="24"/>
        <v>-0.97259231606523355</v>
      </c>
      <c r="E1335">
        <v>2.3645614722119738E-2</v>
      </c>
    </row>
    <row r="1336" spans="2:5" x14ac:dyDescent="0.3">
      <c r="B1336" s="91">
        <v>45105</v>
      </c>
      <c r="C1336" s="145">
        <v>584.827271</v>
      </c>
      <c r="D1336">
        <f t="shared" si="24"/>
        <v>11.810293892289378</v>
      </c>
      <c r="E1336">
        <v>2.3643405970772139E-2</v>
      </c>
    </row>
    <row r="1337" spans="2:5" x14ac:dyDescent="0.3">
      <c r="B1337" s="91">
        <v>37872</v>
      </c>
      <c r="C1337" s="145">
        <v>45.652915999999998</v>
      </c>
      <c r="D1337">
        <f t="shared" si="24"/>
        <v>-0.87773218799448927</v>
      </c>
      <c r="E1337">
        <v>2.3641284831934763E-2</v>
      </c>
    </row>
    <row r="1338" spans="2:5" x14ac:dyDescent="0.3">
      <c r="B1338" s="91">
        <v>42450</v>
      </c>
      <c r="C1338" s="145">
        <v>373.38458300000002</v>
      </c>
      <c r="D1338">
        <f t="shared" si="24"/>
        <v>7.2621864869746142</v>
      </c>
      <c r="E1338">
        <v>2.3630726137556846E-2</v>
      </c>
    </row>
    <row r="1339" spans="2:5" x14ac:dyDescent="0.3">
      <c r="B1339" s="91">
        <v>34845</v>
      </c>
      <c r="C1339" s="145">
        <v>45.191982000000003</v>
      </c>
      <c r="D1339">
        <f t="shared" si="24"/>
        <v>0.61240319315329217</v>
      </c>
      <c r="E1339">
        <v>2.3622327967981572E-2</v>
      </c>
    </row>
    <row r="1340" spans="2:5" x14ac:dyDescent="0.3">
      <c r="B1340" s="91">
        <v>33647</v>
      </c>
      <c r="C1340" s="145">
        <v>28.027718</v>
      </c>
      <c r="D1340">
        <f t="shared" si="24"/>
        <v>-0.61211460160891573</v>
      </c>
      <c r="E1340">
        <v>2.3621991454927469E-2</v>
      </c>
    </row>
    <row r="1341" spans="2:5" x14ac:dyDescent="0.3">
      <c r="B1341" s="91">
        <v>39643</v>
      </c>
      <c r="C1341" s="145">
        <v>72.257728999999998</v>
      </c>
      <c r="D1341">
        <f t="shared" si="24"/>
        <v>-0.87003003988690475</v>
      </c>
      <c r="E1341">
        <v>2.3607371762975365E-2</v>
      </c>
    </row>
    <row r="1342" spans="2:5" x14ac:dyDescent="0.3">
      <c r="B1342" s="91">
        <v>42075</v>
      </c>
      <c r="C1342" s="145">
        <v>555.95715299999995</v>
      </c>
      <c r="D1342">
        <f t="shared" si="24"/>
        <v>0.18455799048828458</v>
      </c>
      <c r="E1342">
        <v>2.3597646000576747E-2</v>
      </c>
    </row>
    <row r="1343" spans="2:5" x14ac:dyDescent="0.3">
      <c r="B1343" s="91">
        <v>42800</v>
      </c>
      <c r="C1343" s="145">
        <v>469.337219</v>
      </c>
      <c r="D1343">
        <f t="shared" si="24"/>
        <v>22.758614358460459</v>
      </c>
      <c r="E1343">
        <v>2.3589509604397881E-2</v>
      </c>
    </row>
    <row r="1344" spans="2:5" x14ac:dyDescent="0.3">
      <c r="B1344" s="91">
        <v>37351</v>
      </c>
      <c r="C1344" s="145">
        <v>19.754401999999999</v>
      </c>
      <c r="D1344">
        <f t="shared" si="24"/>
        <v>-0.8465618046089709</v>
      </c>
      <c r="E1344">
        <v>2.3581110675344109E-2</v>
      </c>
    </row>
    <row r="1345" spans="2:5" x14ac:dyDescent="0.3">
      <c r="B1345" s="91">
        <v>38937</v>
      </c>
      <c r="C1345" s="145">
        <v>128.74501000000001</v>
      </c>
      <c r="D1345">
        <f t="shared" si="24"/>
        <v>1.2074465312581057</v>
      </c>
      <c r="E1345">
        <v>2.3549157640852577E-2</v>
      </c>
    </row>
    <row r="1346" spans="2:5" x14ac:dyDescent="0.3">
      <c r="B1346" s="91">
        <v>35569</v>
      </c>
      <c r="C1346" s="145">
        <v>58.323048</v>
      </c>
      <c r="D1346">
        <f t="shared" si="24"/>
        <v>-0.54215367896678912</v>
      </c>
      <c r="E1346">
        <v>2.3539691223058309E-2</v>
      </c>
    </row>
    <row r="1347" spans="2:5" x14ac:dyDescent="0.3">
      <c r="B1347" s="91">
        <v>39197</v>
      </c>
      <c r="C1347" s="145">
        <v>127.385643</v>
      </c>
      <c r="D1347">
        <f t="shared" si="24"/>
        <v>-0.69879821199614278</v>
      </c>
      <c r="E1347">
        <v>2.3530352698254209E-2</v>
      </c>
    </row>
    <row r="1348" spans="2:5" x14ac:dyDescent="0.3">
      <c r="B1348" s="91">
        <v>41739</v>
      </c>
      <c r="C1348" s="145">
        <v>422.92459100000002</v>
      </c>
      <c r="D1348">
        <f t="shared" si="24"/>
        <v>1.5984970881659226</v>
      </c>
      <c r="E1348">
        <v>2.3520964068645008E-2</v>
      </c>
    </row>
    <row r="1349" spans="2:5" x14ac:dyDescent="0.3">
      <c r="B1349" s="91">
        <v>38846</v>
      </c>
      <c r="C1349" s="145">
        <v>162.757385</v>
      </c>
      <c r="D1349">
        <f t="shared" si="24"/>
        <v>13.237645215204818</v>
      </c>
      <c r="E1349">
        <v>2.3505724919952523E-2</v>
      </c>
    </row>
    <row r="1350" spans="2:5" x14ac:dyDescent="0.3">
      <c r="B1350" s="91">
        <v>37006</v>
      </c>
      <c r="C1350" s="145">
        <v>11.431482000000001</v>
      </c>
      <c r="D1350">
        <f t="shared" si="24"/>
        <v>-0.83629506808239851</v>
      </c>
      <c r="E1350">
        <v>2.3480688581594054E-2</v>
      </c>
    </row>
    <row r="1351" spans="2:5" x14ac:dyDescent="0.3">
      <c r="B1351" s="91">
        <v>38204</v>
      </c>
      <c r="C1351" s="145">
        <v>69.829796000000002</v>
      </c>
      <c r="D1351">
        <f t="shared" si="24"/>
        <v>-0.70423797095084051</v>
      </c>
      <c r="E1351">
        <v>2.3476806156766693E-2</v>
      </c>
    </row>
    <row r="1352" spans="2:5" x14ac:dyDescent="0.3">
      <c r="B1352" s="91">
        <v>41100</v>
      </c>
      <c r="C1352" s="145">
        <v>236.10128800000001</v>
      </c>
      <c r="D1352">
        <f t="shared" si="24"/>
        <v>0.809298357311655</v>
      </c>
      <c r="E1352">
        <v>2.3458516567784887E-2</v>
      </c>
    </row>
    <row r="1353" spans="2:5" x14ac:dyDescent="0.3">
      <c r="B1353" s="91">
        <v>43732</v>
      </c>
      <c r="C1353" s="145">
        <v>130.49328600000001</v>
      </c>
      <c r="D1353">
        <f t="shared" ref="D1353:D1416" si="25">(C1353-C1354)/C1354</f>
        <v>-0.74731268854142163</v>
      </c>
      <c r="E1353">
        <v>2.3455746010295705E-2</v>
      </c>
    </row>
    <row r="1354" spans="2:5" x14ac:dyDescent="0.3">
      <c r="B1354" s="91">
        <v>42009</v>
      </c>
      <c r="C1354" s="145">
        <v>516.42199700000003</v>
      </c>
      <c r="D1354">
        <f t="shared" si="25"/>
        <v>8.0891411521891193E-2</v>
      </c>
      <c r="E1354">
        <v>2.3446637381194638E-2</v>
      </c>
    </row>
    <row r="1355" spans="2:5" x14ac:dyDescent="0.3">
      <c r="B1355" s="91">
        <v>41865</v>
      </c>
      <c r="C1355" s="145">
        <v>477.77417000000003</v>
      </c>
      <c r="D1355">
        <f t="shared" si="25"/>
        <v>15.916364238147274</v>
      </c>
      <c r="E1355">
        <v>2.344248047800563E-2</v>
      </c>
    </row>
    <row r="1356" spans="2:5" x14ac:dyDescent="0.3">
      <c r="B1356" s="91">
        <v>33833</v>
      </c>
      <c r="C1356" s="145">
        <v>28.243313000000001</v>
      </c>
      <c r="D1356">
        <f t="shared" si="25"/>
        <v>-0.42833011374936758</v>
      </c>
      <c r="E1356">
        <v>2.3437224546407683E-2</v>
      </c>
    </row>
    <row r="1357" spans="2:5" x14ac:dyDescent="0.3">
      <c r="B1357" s="91">
        <v>35674</v>
      </c>
      <c r="C1357" s="145">
        <v>49.404933999999997</v>
      </c>
      <c r="D1357">
        <f t="shared" si="25"/>
        <v>1.4835026437110721</v>
      </c>
      <c r="E1357">
        <v>2.3430425292099565E-2</v>
      </c>
    </row>
    <row r="1358" spans="2:5" x14ac:dyDescent="0.3">
      <c r="B1358" s="91">
        <v>37369</v>
      </c>
      <c r="C1358" s="145">
        <v>19.893248</v>
      </c>
      <c r="D1358">
        <f t="shared" si="25"/>
        <v>0.28244654718158924</v>
      </c>
      <c r="E1358">
        <v>2.341272429863164E-2</v>
      </c>
    </row>
    <row r="1359" spans="2:5" x14ac:dyDescent="0.3">
      <c r="B1359" s="91">
        <v>36936</v>
      </c>
      <c r="C1359" s="145">
        <v>15.511951</v>
      </c>
      <c r="D1359">
        <f t="shared" si="25"/>
        <v>-0.65619041508068143</v>
      </c>
      <c r="E1359">
        <v>2.3409848503591492E-2</v>
      </c>
    </row>
    <row r="1360" spans="2:5" x14ac:dyDescent="0.3">
      <c r="B1360" s="91">
        <v>37866</v>
      </c>
      <c r="C1360" s="145">
        <v>45.117854999999999</v>
      </c>
      <c r="D1360">
        <f t="shared" si="25"/>
        <v>-0.33863917397382731</v>
      </c>
      <c r="E1360">
        <v>2.3380200416947345E-2</v>
      </c>
    </row>
    <row r="1361" spans="2:5" x14ac:dyDescent="0.3">
      <c r="B1361" s="91">
        <v>37973</v>
      </c>
      <c r="C1361" s="145">
        <v>68.219727000000006</v>
      </c>
      <c r="D1361">
        <f t="shared" si="25"/>
        <v>2.1170335645820231</v>
      </c>
      <c r="E1361">
        <v>2.3371133011987798E-2</v>
      </c>
    </row>
    <row r="1362" spans="2:5" x14ac:dyDescent="0.3">
      <c r="B1362" s="91">
        <v>36654</v>
      </c>
      <c r="C1362" s="145">
        <v>21.886106000000002</v>
      </c>
      <c r="D1362">
        <f t="shared" si="25"/>
        <v>-0.64198674572190051</v>
      </c>
      <c r="E1362">
        <v>2.337086049052934E-2</v>
      </c>
    </row>
    <row r="1363" spans="2:5" x14ac:dyDescent="0.3">
      <c r="B1363" s="91">
        <v>38223</v>
      </c>
      <c r="C1363" s="145">
        <v>61.132111000000002</v>
      </c>
      <c r="D1363">
        <f t="shared" si="25"/>
        <v>-0.85876509610482687</v>
      </c>
      <c r="E1363">
        <v>2.3327375763800937E-2</v>
      </c>
    </row>
    <row r="1364" spans="2:5" x14ac:dyDescent="0.3">
      <c r="B1364" s="91">
        <v>41807</v>
      </c>
      <c r="C1364" s="145">
        <v>432.839966</v>
      </c>
      <c r="D1364">
        <f t="shared" si="25"/>
        <v>3.3968505325874063</v>
      </c>
      <c r="E1364">
        <v>2.3325970716278115E-2</v>
      </c>
    </row>
    <row r="1365" spans="2:5" x14ac:dyDescent="0.3">
      <c r="B1365" s="91">
        <v>43985</v>
      </c>
      <c r="C1365" s="145">
        <v>98.443184000000002</v>
      </c>
      <c r="D1365">
        <f t="shared" si="25"/>
        <v>3.1509600176051689</v>
      </c>
      <c r="E1365">
        <v>2.3316091368319046E-2</v>
      </c>
    </row>
    <row r="1366" spans="2:5" x14ac:dyDescent="0.3">
      <c r="B1366" s="91">
        <v>34025</v>
      </c>
      <c r="C1366" s="145">
        <v>23.715762999999999</v>
      </c>
      <c r="D1366">
        <f t="shared" si="25"/>
        <v>-0.89793479081750982</v>
      </c>
      <c r="E1366">
        <v>2.3255963461682398E-2</v>
      </c>
    </row>
    <row r="1367" spans="2:5" x14ac:dyDescent="0.3">
      <c r="B1367" s="91">
        <v>40589</v>
      </c>
      <c r="C1367" s="145">
        <v>232.35893200000001</v>
      </c>
      <c r="D1367">
        <f t="shared" si="25"/>
        <v>2.4124326701954577</v>
      </c>
      <c r="E1367">
        <v>2.323751548052392E-2</v>
      </c>
    </row>
    <row r="1368" spans="2:5" x14ac:dyDescent="0.3">
      <c r="B1368" s="91">
        <v>38180</v>
      </c>
      <c r="C1368" s="145">
        <v>68.091873000000007</v>
      </c>
      <c r="D1368">
        <f t="shared" si="25"/>
        <v>-0.73520414425031189</v>
      </c>
      <c r="E1368">
        <v>2.3227835118936401E-2</v>
      </c>
    </row>
    <row r="1369" spans="2:5" x14ac:dyDescent="0.3">
      <c r="B1369" s="91">
        <v>43298</v>
      </c>
      <c r="C1369" s="145">
        <v>257.14855999999997</v>
      </c>
      <c r="D1369">
        <f t="shared" si="25"/>
        <v>-0.417723723669012</v>
      </c>
      <c r="E1369">
        <v>2.3205112805722593E-2</v>
      </c>
    </row>
    <row r="1370" spans="2:5" x14ac:dyDescent="0.3">
      <c r="B1370" s="91">
        <v>41775</v>
      </c>
      <c r="C1370" s="145">
        <v>441.626373</v>
      </c>
      <c r="D1370">
        <f t="shared" si="25"/>
        <v>9.239917726618037</v>
      </c>
      <c r="E1370">
        <v>2.320030700292704E-2</v>
      </c>
    </row>
    <row r="1371" spans="2:5" x14ac:dyDescent="0.3">
      <c r="B1371" s="91">
        <v>34808</v>
      </c>
      <c r="C1371" s="145">
        <v>43.127921999999998</v>
      </c>
      <c r="D1371">
        <f t="shared" si="25"/>
        <v>-0.39468319001525259</v>
      </c>
      <c r="E1371">
        <v>2.3196044318077223E-2</v>
      </c>
    </row>
    <row r="1372" spans="2:5" x14ac:dyDescent="0.3">
      <c r="B1372" s="91">
        <v>35222</v>
      </c>
      <c r="C1372" s="145">
        <v>71.248512000000005</v>
      </c>
      <c r="D1372">
        <f t="shared" si="25"/>
        <v>1.990674065000269</v>
      </c>
      <c r="E1372">
        <v>2.3166701160670055E-2</v>
      </c>
    </row>
    <row r="1373" spans="2:5" x14ac:dyDescent="0.3">
      <c r="B1373" s="91">
        <v>33457</v>
      </c>
      <c r="C1373" s="145">
        <v>23.823563</v>
      </c>
      <c r="D1373">
        <f t="shared" si="25"/>
        <v>-0.94483422773848391</v>
      </c>
      <c r="E1373">
        <v>2.3148471641788737E-2</v>
      </c>
    </row>
    <row r="1374" spans="2:5" x14ac:dyDescent="0.3">
      <c r="B1374" s="91">
        <v>44890</v>
      </c>
      <c r="C1374" s="145">
        <v>431.85406499999999</v>
      </c>
      <c r="D1374">
        <f t="shared" si="25"/>
        <v>-0.32633324532563596</v>
      </c>
      <c r="E1374">
        <v>2.3146058727443377E-2</v>
      </c>
    </row>
    <row r="1375" spans="2:5" x14ac:dyDescent="0.3">
      <c r="B1375" s="91">
        <v>45226</v>
      </c>
      <c r="C1375" s="145">
        <v>641.04998799999998</v>
      </c>
      <c r="D1375">
        <f t="shared" si="25"/>
        <v>0.43874688050808003</v>
      </c>
      <c r="E1375">
        <v>2.314260677952483E-2</v>
      </c>
    </row>
    <row r="1376" spans="2:5" x14ac:dyDescent="0.3">
      <c r="B1376" s="91">
        <v>42926</v>
      </c>
      <c r="C1376" s="145">
        <v>445.56133999999997</v>
      </c>
      <c r="D1376">
        <f t="shared" si="25"/>
        <v>17.384296072264473</v>
      </c>
      <c r="E1376">
        <v>2.312009790584179E-2</v>
      </c>
    </row>
    <row r="1377" spans="2:5" x14ac:dyDescent="0.3">
      <c r="B1377" s="91">
        <v>37420</v>
      </c>
      <c r="C1377" s="145">
        <v>24.235975</v>
      </c>
      <c r="D1377">
        <f t="shared" si="25"/>
        <v>-0.85363329833577639</v>
      </c>
      <c r="E1377">
        <v>2.3119458818386212E-2</v>
      </c>
    </row>
    <row r="1378" spans="2:5" x14ac:dyDescent="0.3">
      <c r="B1378" s="91">
        <v>43794</v>
      </c>
      <c r="C1378" s="145">
        <v>165.58393899999999</v>
      </c>
      <c r="D1378">
        <f t="shared" si="25"/>
        <v>-0.45307866628844851</v>
      </c>
      <c r="E1378">
        <v>2.3098301337000832E-2</v>
      </c>
    </row>
    <row r="1379" spans="2:5" x14ac:dyDescent="0.3">
      <c r="B1379" s="91">
        <v>44411</v>
      </c>
      <c r="C1379" s="145">
        <v>302.75640900000002</v>
      </c>
      <c r="D1379">
        <f t="shared" si="25"/>
        <v>-0.21775747304907275</v>
      </c>
      <c r="E1379">
        <v>2.3075585380137351E-2</v>
      </c>
    </row>
    <row r="1380" spans="2:5" x14ac:dyDescent="0.3">
      <c r="B1380" s="91">
        <v>42464</v>
      </c>
      <c r="C1380" s="145">
        <v>387.03649899999999</v>
      </c>
      <c r="D1380">
        <f t="shared" si="25"/>
        <v>0.59472813889426523</v>
      </c>
      <c r="E1380">
        <v>2.3047588108602985E-2</v>
      </c>
    </row>
    <row r="1381" spans="2:5" x14ac:dyDescent="0.3">
      <c r="B1381" s="91">
        <v>41162</v>
      </c>
      <c r="C1381" s="145">
        <v>242.69747899999999</v>
      </c>
      <c r="D1381">
        <f t="shared" si="25"/>
        <v>0.57821319920553715</v>
      </c>
      <c r="E1381">
        <v>2.3016784752145233E-2</v>
      </c>
    </row>
    <row r="1382" spans="2:5" x14ac:dyDescent="0.3">
      <c r="B1382" s="91">
        <v>38807</v>
      </c>
      <c r="C1382" s="145">
        <v>153.77990700000001</v>
      </c>
      <c r="D1382">
        <f t="shared" si="25"/>
        <v>7.0142922674175727</v>
      </c>
      <c r="E1382">
        <v>2.2998929762060534E-2</v>
      </c>
    </row>
    <row r="1383" spans="2:5" x14ac:dyDescent="0.3">
      <c r="B1383" s="91">
        <v>34074</v>
      </c>
      <c r="C1383" s="145">
        <v>19.188207999999999</v>
      </c>
      <c r="D1383">
        <f t="shared" si="25"/>
        <v>-0.90392807352881421</v>
      </c>
      <c r="E1383">
        <v>2.2988468366471723E-2</v>
      </c>
    </row>
    <row r="1384" spans="2:5" x14ac:dyDescent="0.3">
      <c r="B1384" s="91">
        <v>43845</v>
      </c>
      <c r="C1384" s="145">
        <v>199.72752399999999</v>
      </c>
      <c r="D1384">
        <f t="shared" si="25"/>
        <v>-0.42892150344549779</v>
      </c>
      <c r="E1384">
        <v>2.2976790165119602E-2</v>
      </c>
    </row>
    <row r="1385" spans="2:5" x14ac:dyDescent="0.3">
      <c r="B1385" s="91">
        <v>41667</v>
      </c>
      <c r="C1385" s="145">
        <v>349.73742700000003</v>
      </c>
      <c r="D1385">
        <f t="shared" si="25"/>
        <v>0.57318083176023849</v>
      </c>
      <c r="E1385">
        <v>2.2971931817585653E-2</v>
      </c>
    </row>
    <row r="1386" spans="2:5" x14ac:dyDescent="0.3">
      <c r="B1386" s="91">
        <v>40627</v>
      </c>
      <c r="C1386" s="145">
        <v>222.312286</v>
      </c>
      <c r="D1386">
        <f t="shared" si="25"/>
        <v>-0.43273545823650189</v>
      </c>
      <c r="E1386">
        <v>2.2941346188104207E-2</v>
      </c>
    </row>
    <row r="1387" spans="2:5" x14ac:dyDescent="0.3">
      <c r="B1387" s="91">
        <v>41605</v>
      </c>
      <c r="C1387" s="145">
        <v>391.90231299999999</v>
      </c>
      <c r="D1387">
        <f t="shared" si="25"/>
        <v>-9.6059445141957939E-2</v>
      </c>
      <c r="E1387">
        <v>2.2934069983510413E-2</v>
      </c>
    </row>
    <row r="1388" spans="2:5" x14ac:dyDescent="0.3">
      <c r="B1388" s="91">
        <v>44677</v>
      </c>
      <c r="C1388" s="145">
        <v>433.548767</v>
      </c>
      <c r="D1388">
        <f t="shared" si="25"/>
        <v>0.27457485200895904</v>
      </c>
      <c r="E1388">
        <v>2.2933128832009365E-2</v>
      </c>
    </row>
    <row r="1389" spans="2:5" x14ac:dyDescent="0.3">
      <c r="B1389" s="91">
        <v>42284</v>
      </c>
      <c r="C1389" s="145">
        <v>340.15167200000002</v>
      </c>
      <c r="D1389">
        <f t="shared" si="25"/>
        <v>10.773982461542554</v>
      </c>
      <c r="E1389">
        <v>2.2924763503152607E-2</v>
      </c>
    </row>
    <row r="1390" spans="2:5" x14ac:dyDescent="0.3">
      <c r="B1390" s="91">
        <v>33834</v>
      </c>
      <c r="C1390" s="145">
        <v>28.890111999999998</v>
      </c>
      <c r="D1390">
        <f t="shared" si="25"/>
        <v>-0.14374399081921663</v>
      </c>
      <c r="E1390">
        <v>2.2900960662794689E-2</v>
      </c>
    </row>
    <row r="1391" spans="2:5" x14ac:dyDescent="0.3">
      <c r="B1391" s="91">
        <v>37812</v>
      </c>
      <c r="C1391" s="145">
        <v>33.74004</v>
      </c>
      <c r="D1391">
        <f t="shared" si="25"/>
        <v>0.60283070778668391</v>
      </c>
      <c r="E1391">
        <v>2.2900917490102375E-2</v>
      </c>
    </row>
    <row r="1392" spans="2:5" x14ac:dyDescent="0.3">
      <c r="B1392" s="91">
        <v>37494</v>
      </c>
      <c r="C1392" s="145">
        <v>21.050283</v>
      </c>
      <c r="D1392">
        <f t="shared" si="25"/>
        <v>-0.11597006534300262</v>
      </c>
      <c r="E1392">
        <v>2.286408199595856E-2</v>
      </c>
    </row>
    <row r="1393" spans="2:5" x14ac:dyDescent="0.3">
      <c r="B1393" s="91">
        <v>37739</v>
      </c>
      <c r="C1393" s="145">
        <v>23.811731000000002</v>
      </c>
      <c r="D1393">
        <f t="shared" si="25"/>
        <v>-0.83331511086360877</v>
      </c>
      <c r="E1393">
        <v>2.2862954962120659E-2</v>
      </c>
    </row>
    <row r="1394" spans="2:5" x14ac:dyDescent="0.3">
      <c r="B1394" s="91">
        <v>44084</v>
      </c>
      <c r="C1394" s="145">
        <v>142.85476700000001</v>
      </c>
      <c r="D1394">
        <f t="shared" si="25"/>
        <v>5.8924370849085674</v>
      </c>
      <c r="E1394">
        <v>2.284075765763019E-2</v>
      </c>
    </row>
    <row r="1395" spans="2:5" x14ac:dyDescent="0.3">
      <c r="B1395" s="91">
        <v>37382</v>
      </c>
      <c r="C1395" s="145">
        <v>20.726306999999998</v>
      </c>
      <c r="D1395">
        <f t="shared" si="25"/>
        <v>-0.9539789451974604</v>
      </c>
      <c r="E1395">
        <v>2.2839541326971288E-2</v>
      </c>
    </row>
    <row r="1396" spans="2:5" x14ac:dyDescent="0.3">
      <c r="B1396" s="91">
        <v>41856</v>
      </c>
      <c r="C1396" s="145">
        <v>450.36575299999998</v>
      </c>
      <c r="D1396">
        <f t="shared" si="25"/>
        <v>14.530974995228965</v>
      </c>
      <c r="E1396">
        <v>2.2839317754540556E-2</v>
      </c>
    </row>
    <row r="1397" spans="2:5" x14ac:dyDescent="0.3">
      <c r="B1397" s="91">
        <v>33494</v>
      </c>
      <c r="C1397" s="145">
        <v>28.997906</v>
      </c>
      <c r="D1397">
        <f t="shared" si="25"/>
        <v>-0.42675681625974238</v>
      </c>
      <c r="E1397">
        <v>2.2813491870056088E-2</v>
      </c>
    </row>
    <row r="1398" spans="2:5" x14ac:dyDescent="0.3">
      <c r="B1398" s="91">
        <v>35521</v>
      </c>
      <c r="C1398" s="145">
        <v>50.585697000000003</v>
      </c>
      <c r="D1398">
        <f t="shared" si="25"/>
        <v>-0.90144372788820848</v>
      </c>
      <c r="E1398">
        <v>2.2808838418568768E-2</v>
      </c>
    </row>
    <row r="1399" spans="2:5" x14ac:dyDescent="0.3">
      <c r="B1399" s="91">
        <v>41921</v>
      </c>
      <c r="C1399" s="145">
        <v>513.26715100000001</v>
      </c>
      <c r="D1399">
        <f t="shared" si="25"/>
        <v>0.87625891715487714</v>
      </c>
      <c r="E1399">
        <v>2.2789982426813495E-2</v>
      </c>
    </row>
    <row r="1400" spans="2:5" x14ac:dyDescent="0.3">
      <c r="B1400" s="91">
        <v>41187</v>
      </c>
      <c r="C1400" s="145">
        <v>273.558807</v>
      </c>
      <c r="D1400">
        <f t="shared" si="25"/>
        <v>-0.33257594100121257</v>
      </c>
      <c r="E1400">
        <v>2.2785330806040047E-2</v>
      </c>
    </row>
    <row r="1401" spans="2:5" x14ac:dyDescent="0.3">
      <c r="B1401" s="91">
        <v>43077</v>
      </c>
      <c r="C1401" s="145">
        <v>409.87255900000002</v>
      </c>
      <c r="D1401">
        <f t="shared" si="25"/>
        <v>4.0642792483498535</v>
      </c>
      <c r="E1401">
        <v>2.2761222114250884E-2</v>
      </c>
    </row>
    <row r="1402" spans="2:5" x14ac:dyDescent="0.3">
      <c r="B1402" s="91">
        <v>38090</v>
      </c>
      <c r="C1402" s="145">
        <v>80.934036000000006</v>
      </c>
      <c r="D1402">
        <f t="shared" si="25"/>
        <v>1.7804912487603419</v>
      </c>
      <c r="E1402">
        <v>2.2738656952688389E-2</v>
      </c>
    </row>
    <row r="1403" spans="2:5" x14ac:dyDescent="0.3">
      <c r="B1403" s="91">
        <v>39813</v>
      </c>
      <c r="C1403" s="145">
        <v>29.107818999999999</v>
      </c>
      <c r="D1403">
        <f t="shared" si="25"/>
        <v>-0.8396150828417106</v>
      </c>
      <c r="E1403">
        <v>2.2712776210234584E-2</v>
      </c>
    </row>
    <row r="1404" spans="2:5" x14ac:dyDescent="0.3">
      <c r="B1404" s="91">
        <v>40718</v>
      </c>
      <c r="C1404" s="145">
        <v>181.48725899999999</v>
      </c>
      <c r="D1404">
        <f t="shared" si="25"/>
        <v>-0.58148757588745192</v>
      </c>
      <c r="E1404">
        <v>2.269834047346166E-2</v>
      </c>
    </row>
    <row r="1405" spans="2:5" x14ac:dyDescent="0.3">
      <c r="B1405" s="91">
        <v>44872</v>
      </c>
      <c r="C1405" s="145">
        <v>433.648438</v>
      </c>
      <c r="D1405">
        <f t="shared" si="25"/>
        <v>1.2154315012984778</v>
      </c>
      <c r="E1405">
        <v>2.2687147953155497E-2</v>
      </c>
    </row>
    <row r="1406" spans="2:5" x14ac:dyDescent="0.3">
      <c r="B1406" s="91">
        <v>43840</v>
      </c>
      <c r="C1406" s="145">
        <v>195.73994400000001</v>
      </c>
      <c r="D1406">
        <f t="shared" si="25"/>
        <v>1.233943531976667</v>
      </c>
      <c r="E1406">
        <v>2.2656257338882602E-2</v>
      </c>
    </row>
    <row r="1407" spans="2:5" x14ac:dyDescent="0.3">
      <c r="B1407" s="91">
        <v>38673</v>
      </c>
      <c r="C1407" s="145">
        <v>87.620811000000003</v>
      </c>
      <c r="D1407">
        <f t="shared" si="25"/>
        <v>-0.49388696842341967</v>
      </c>
      <c r="E1407">
        <v>2.26309089957367E-2</v>
      </c>
    </row>
    <row r="1408" spans="2:5" x14ac:dyDescent="0.3">
      <c r="B1408" s="91">
        <v>40828</v>
      </c>
      <c r="C1408" s="145">
        <v>173.12498500000001</v>
      </c>
      <c r="D1408">
        <f t="shared" si="25"/>
        <v>1.6542868672237054</v>
      </c>
      <c r="E1408">
        <v>2.2630802420966205E-2</v>
      </c>
    </row>
    <row r="1409" spans="2:5" x14ac:dyDescent="0.3">
      <c r="B1409" s="91">
        <v>38183</v>
      </c>
      <c r="C1409" s="145">
        <v>65.224670000000003</v>
      </c>
      <c r="D1409">
        <f t="shared" si="25"/>
        <v>-0.45684977973596158</v>
      </c>
      <c r="E1409">
        <v>2.2601737119487965E-2</v>
      </c>
    </row>
    <row r="1410" spans="2:5" x14ac:dyDescent="0.3">
      <c r="B1410" s="91">
        <v>39267</v>
      </c>
      <c r="C1410" s="145">
        <v>120.085876</v>
      </c>
      <c r="D1410">
        <f t="shared" si="25"/>
        <v>-0.55269157745486197</v>
      </c>
      <c r="E1410">
        <v>2.2599727675465777E-2</v>
      </c>
    </row>
    <row r="1411" spans="2:5" x14ac:dyDescent="0.3">
      <c r="B1411" s="91">
        <v>43280</v>
      </c>
      <c r="C1411" s="145">
        <v>268.463257</v>
      </c>
      <c r="D1411">
        <f t="shared" si="25"/>
        <v>2.4996748115962375</v>
      </c>
      <c r="E1411">
        <v>2.2593410399790518E-2</v>
      </c>
    </row>
    <row r="1412" spans="2:5" x14ac:dyDescent="0.3">
      <c r="B1412" s="91">
        <v>43949</v>
      </c>
      <c r="C1412" s="145">
        <v>76.710915</v>
      </c>
      <c r="D1412">
        <f t="shared" si="25"/>
        <v>-0.40328617143748635</v>
      </c>
      <c r="E1412">
        <v>2.2591361169641732E-2</v>
      </c>
    </row>
    <row r="1413" spans="2:5" x14ac:dyDescent="0.3">
      <c r="B1413" s="91">
        <v>38860</v>
      </c>
      <c r="C1413" s="145">
        <v>128.55561800000001</v>
      </c>
      <c r="D1413">
        <f t="shared" si="25"/>
        <v>5.5666685668564408</v>
      </c>
      <c r="E1413">
        <v>2.2577980552506559E-2</v>
      </c>
    </row>
    <row r="1414" spans="2:5" x14ac:dyDescent="0.3">
      <c r="B1414" s="91">
        <v>37400</v>
      </c>
      <c r="C1414" s="145">
        <v>19.576992000000001</v>
      </c>
      <c r="D1414">
        <f t="shared" si="25"/>
        <v>-0.33232867122778753</v>
      </c>
      <c r="E1414">
        <v>2.2562457844810143E-2</v>
      </c>
    </row>
    <row r="1415" spans="2:5" x14ac:dyDescent="0.3">
      <c r="B1415" s="91">
        <v>33542</v>
      </c>
      <c r="C1415" s="145">
        <v>29.321300999999998</v>
      </c>
      <c r="D1415">
        <f t="shared" si="25"/>
        <v>1.7036069144721657</v>
      </c>
      <c r="E1415">
        <v>2.2556340894973922E-2</v>
      </c>
    </row>
    <row r="1416" spans="2:5" x14ac:dyDescent="0.3">
      <c r="B1416" s="91">
        <v>37169</v>
      </c>
      <c r="C1416" s="145">
        <v>10.845253</v>
      </c>
      <c r="D1416">
        <f t="shared" si="25"/>
        <v>-0.97587676332909412</v>
      </c>
      <c r="E1416">
        <v>2.2545446111226379E-2</v>
      </c>
    </row>
    <row r="1417" spans="2:5" x14ac:dyDescent="0.3">
      <c r="B1417" s="91">
        <v>41834</v>
      </c>
      <c r="C1417" s="145">
        <v>449.57702599999999</v>
      </c>
      <c r="D1417">
        <f t="shared" ref="D1417:D1480" si="26">(C1417-C1418)/C1418</f>
        <v>4.7717620316993505</v>
      </c>
      <c r="E1417">
        <v>2.2536172638345318E-2</v>
      </c>
    </row>
    <row r="1418" spans="2:5" x14ac:dyDescent="0.3">
      <c r="B1418" s="91">
        <v>38656</v>
      </c>
      <c r="C1418" s="145">
        <v>77.892509000000004</v>
      </c>
      <c r="D1418">
        <f t="shared" si="26"/>
        <v>-0.68238399728495802</v>
      </c>
      <c r="E1418">
        <v>2.2530455171944453E-2</v>
      </c>
    </row>
    <row r="1419" spans="2:5" x14ac:dyDescent="0.3">
      <c r="B1419" s="91">
        <v>40526</v>
      </c>
      <c r="C1419" s="145">
        <v>245.24113500000001</v>
      </c>
      <c r="D1419">
        <f t="shared" si="26"/>
        <v>2.2481186256596111</v>
      </c>
      <c r="E1419">
        <v>2.2510196796486741E-2</v>
      </c>
    </row>
    <row r="1420" spans="2:5" x14ac:dyDescent="0.3">
      <c r="B1420" s="91">
        <v>35229</v>
      </c>
      <c r="C1420" s="145">
        <v>75.502517999999995</v>
      </c>
      <c r="D1420">
        <f t="shared" si="26"/>
        <v>0.24574670883870875</v>
      </c>
      <c r="E1420">
        <v>2.2482752069920207E-2</v>
      </c>
    </row>
    <row r="1421" spans="2:5" x14ac:dyDescent="0.3">
      <c r="B1421" s="91">
        <v>35118</v>
      </c>
      <c r="C1421" s="145">
        <v>60.608241999999997</v>
      </c>
      <c r="D1421">
        <f t="shared" si="26"/>
        <v>-0.59010751208169654</v>
      </c>
      <c r="E1421">
        <v>2.24825137934546E-2</v>
      </c>
    </row>
    <row r="1422" spans="2:5" x14ac:dyDescent="0.3">
      <c r="B1422" s="91">
        <v>38786</v>
      </c>
      <c r="C1422" s="145">
        <v>147.863754</v>
      </c>
      <c r="D1422">
        <f t="shared" si="26"/>
        <v>1.354252001784772E-2</v>
      </c>
      <c r="E1422">
        <v>2.2480989690553954E-2</v>
      </c>
    </row>
    <row r="1423" spans="2:5" x14ac:dyDescent="0.3">
      <c r="B1423" s="91">
        <v>39128</v>
      </c>
      <c r="C1423" s="145">
        <v>145.88806199999999</v>
      </c>
      <c r="D1423">
        <f t="shared" si="26"/>
        <v>1.3225754161272549</v>
      </c>
      <c r="E1423">
        <v>2.2465338602350515E-2</v>
      </c>
    </row>
    <row r="1424" spans="2:5" x14ac:dyDescent="0.3">
      <c r="B1424" s="91">
        <v>38153</v>
      </c>
      <c r="C1424" s="145">
        <v>62.813057000000001</v>
      </c>
      <c r="D1424">
        <f t="shared" si="26"/>
        <v>-0.88030238099296598</v>
      </c>
      <c r="E1424">
        <v>2.2451559340169427E-2</v>
      </c>
    </row>
    <row r="1425" spans="2:5" x14ac:dyDescent="0.3">
      <c r="B1425" s="91">
        <v>42751</v>
      </c>
      <c r="C1425" s="145">
        <v>524.76446499999997</v>
      </c>
      <c r="D1425">
        <f t="shared" si="26"/>
        <v>1.6712666927295696</v>
      </c>
      <c r="E1425">
        <v>2.2433810341330331E-2</v>
      </c>
    </row>
    <row r="1426" spans="2:5" x14ac:dyDescent="0.3">
      <c r="B1426" s="91">
        <v>40918</v>
      </c>
      <c r="C1426" s="145">
        <v>196.4478</v>
      </c>
      <c r="D1426">
        <f t="shared" si="26"/>
        <v>1.5018992104760769</v>
      </c>
      <c r="E1426">
        <v>2.2432860149541524E-2</v>
      </c>
    </row>
    <row r="1427" spans="2:5" x14ac:dyDescent="0.3">
      <c r="B1427" s="91">
        <v>38323</v>
      </c>
      <c r="C1427" s="145">
        <v>78.519469999999998</v>
      </c>
      <c r="D1427">
        <f t="shared" si="26"/>
        <v>-0.18881727686229263</v>
      </c>
      <c r="E1427">
        <v>2.2421189147673166E-2</v>
      </c>
    </row>
    <row r="1428" spans="2:5" x14ac:dyDescent="0.3">
      <c r="B1428" s="91">
        <v>38684</v>
      </c>
      <c r="C1428" s="145">
        <v>96.796279999999996</v>
      </c>
      <c r="D1428">
        <f t="shared" si="26"/>
        <v>1.8562411843729394</v>
      </c>
      <c r="E1428">
        <v>2.2398550031041776E-2</v>
      </c>
    </row>
    <row r="1429" spans="2:5" x14ac:dyDescent="0.3">
      <c r="B1429" s="91">
        <v>36468</v>
      </c>
      <c r="C1429" s="145">
        <v>33.889392999999998</v>
      </c>
      <c r="D1429">
        <f t="shared" si="26"/>
        <v>0.14735769691223213</v>
      </c>
      <c r="E1429">
        <v>2.2389709959527208E-2</v>
      </c>
    </row>
    <row r="1430" spans="2:5" x14ac:dyDescent="0.3">
      <c r="B1430" s="91">
        <v>34311</v>
      </c>
      <c r="C1430" s="145">
        <v>29.536902999999999</v>
      </c>
      <c r="D1430">
        <f t="shared" si="26"/>
        <v>-0.93515929730536262</v>
      </c>
      <c r="E1430">
        <v>2.2387971358504958E-2</v>
      </c>
    </row>
    <row r="1431" spans="2:5" x14ac:dyDescent="0.3">
      <c r="B1431" s="91">
        <v>42927</v>
      </c>
      <c r="C1431" s="145">
        <v>455.53027300000002</v>
      </c>
      <c r="D1431">
        <f t="shared" si="26"/>
        <v>7.1181958023251788</v>
      </c>
      <c r="E1431">
        <v>2.2373873370611665E-2</v>
      </c>
    </row>
    <row r="1432" spans="2:5" x14ac:dyDescent="0.3">
      <c r="B1432" s="91">
        <v>34963</v>
      </c>
      <c r="C1432" s="145">
        <v>56.112254999999998</v>
      </c>
      <c r="D1432">
        <f t="shared" si="26"/>
        <v>-0.92257174821186561</v>
      </c>
      <c r="E1432">
        <v>2.2364206483397937E-2</v>
      </c>
    </row>
    <row r="1433" spans="2:5" x14ac:dyDescent="0.3">
      <c r="B1433" s="91">
        <v>45282</v>
      </c>
      <c r="C1433" s="145">
        <v>724.70001200000002</v>
      </c>
      <c r="D1433">
        <f t="shared" si="26"/>
        <v>2.3880416037102754</v>
      </c>
      <c r="E1433">
        <v>2.2360212367419263E-2</v>
      </c>
    </row>
    <row r="1434" spans="2:5" x14ac:dyDescent="0.3">
      <c r="B1434" s="91">
        <v>40455</v>
      </c>
      <c r="C1434" s="145">
        <v>213.899384</v>
      </c>
      <c r="D1434">
        <f t="shared" si="26"/>
        <v>9.4445715635637022</v>
      </c>
      <c r="E1434">
        <v>2.2348849182701688E-2</v>
      </c>
    </row>
    <row r="1435" spans="2:5" x14ac:dyDescent="0.3">
      <c r="B1435" s="91">
        <v>37356</v>
      </c>
      <c r="C1435" s="145">
        <v>20.479479000000001</v>
      </c>
      <c r="D1435">
        <f t="shared" si="26"/>
        <v>-0.73682931161753251</v>
      </c>
      <c r="E1435">
        <v>2.2333666748385661E-2</v>
      </c>
    </row>
    <row r="1436" spans="2:5" x14ac:dyDescent="0.3">
      <c r="B1436" s="91">
        <v>38555</v>
      </c>
      <c r="C1436" s="145">
        <v>77.818236999999996</v>
      </c>
      <c r="D1436">
        <f t="shared" si="26"/>
        <v>0.39903029650585786</v>
      </c>
      <c r="E1436">
        <v>2.2330559486160865E-2</v>
      </c>
    </row>
    <row r="1437" spans="2:5" x14ac:dyDescent="0.3">
      <c r="B1437" s="91">
        <v>35514</v>
      </c>
      <c r="C1437" s="145">
        <v>55.622982</v>
      </c>
      <c r="D1437">
        <f t="shared" si="26"/>
        <v>-0.1695412604935348</v>
      </c>
      <c r="E1437">
        <v>2.2297667821465396E-2</v>
      </c>
    </row>
    <row r="1438" spans="2:5" x14ac:dyDescent="0.3">
      <c r="B1438" s="91">
        <v>38288</v>
      </c>
      <c r="C1438" s="145">
        <v>66.978622000000001</v>
      </c>
      <c r="D1438">
        <f t="shared" si="26"/>
        <v>-0.20743881660915345</v>
      </c>
      <c r="E1438">
        <v>2.224646686236267E-2</v>
      </c>
    </row>
    <row r="1439" spans="2:5" x14ac:dyDescent="0.3">
      <c r="B1439" s="91">
        <v>38051</v>
      </c>
      <c r="C1439" s="145">
        <v>84.509086999999994</v>
      </c>
      <c r="D1439">
        <f t="shared" si="26"/>
        <v>0.19731043286746283</v>
      </c>
      <c r="E1439">
        <v>2.2245677986640743E-2</v>
      </c>
    </row>
    <row r="1440" spans="2:5" x14ac:dyDescent="0.3">
      <c r="B1440" s="91">
        <v>39633</v>
      </c>
      <c r="C1440" s="145">
        <v>70.582436000000001</v>
      </c>
      <c r="D1440">
        <f t="shared" si="26"/>
        <v>-0.75420621771060059</v>
      </c>
      <c r="E1440">
        <v>2.2219294156303828E-2</v>
      </c>
    </row>
    <row r="1441" spans="2:5" x14ac:dyDescent="0.3">
      <c r="B1441" s="91">
        <v>41421</v>
      </c>
      <c r="C1441" s="145">
        <v>287.16119400000002</v>
      </c>
      <c r="D1441">
        <f t="shared" si="26"/>
        <v>1.6188406305032328</v>
      </c>
      <c r="E1441">
        <v>2.2214600141148788E-2</v>
      </c>
    </row>
    <row r="1442" spans="2:5" x14ac:dyDescent="0.3">
      <c r="B1442" s="91">
        <v>40127</v>
      </c>
      <c r="C1442" s="145">
        <v>109.65203099999999</v>
      </c>
      <c r="D1442">
        <f t="shared" si="26"/>
        <v>6.0165381828904065</v>
      </c>
      <c r="E1442">
        <v>2.2214476593372078E-2</v>
      </c>
    </row>
    <row r="1443" spans="2:5" x14ac:dyDescent="0.3">
      <c r="B1443" s="91">
        <v>37216</v>
      </c>
      <c r="C1443" s="145">
        <v>15.627654</v>
      </c>
      <c r="D1443">
        <f t="shared" si="26"/>
        <v>-0.39934776209232398</v>
      </c>
      <c r="E1443">
        <v>2.2199916066292923E-2</v>
      </c>
    </row>
    <row r="1444" spans="2:5" x14ac:dyDescent="0.3">
      <c r="B1444" s="91">
        <v>37596</v>
      </c>
      <c r="C1444" s="145">
        <v>26.017807000000001</v>
      </c>
      <c r="D1444">
        <f t="shared" si="26"/>
        <v>-0.77177421939721591</v>
      </c>
      <c r="E1444">
        <v>2.2121364239252584E-2</v>
      </c>
    </row>
    <row r="1445" spans="2:5" x14ac:dyDescent="0.3">
      <c r="B1445" s="91">
        <v>38744</v>
      </c>
      <c r="C1445" s="145">
        <v>114.000298</v>
      </c>
      <c r="D1445">
        <f t="shared" si="26"/>
        <v>-0.75365649570802784</v>
      </c>
      <c r="E1445">
        <v>2.2120384629709462E-2</v>
      </c>
    </row>
    <row r="1446" spans="2:5" x14ac:dyDescent="0.3">
      <c r="B1446" s="91">
        <v>42538</v>
      </c>
      <c r="C1446" s="145">
        <v>462.76965300000001</v>
      </c>
      <c r="D1446">
        <f t="shared" si="26"/>
        <v>0.12101416721262569</v>
      </c>
      <c r="E1446">
        <v>2.2119423474296279E-2</v>
      </c>
    </row>
    <row r="1447" spans="2:5" x14ac:dyDescent="0.3">
      <c r="B1447" s="91">
        <v>44727</v>
      </c>
      <c r="C1447" s="145">
        <v>412.81338499999998</v>
      </c>
      <c r="D1447">
        <f t="shared" si="26"/>
        <v>8.6088262633666428</v>
      </c>
      <c r="E1447">
        <v>2.2090631274849309E-2</v>
      </c>
    </row>
    <row r="1448" spans="2:5" x14ac:dyDescent="0.3">
      <c r="B1448" s="91">
        <v>37883</v>
      </c>
      <c r="C1448" s="145">
        <v>42.961894999999998</v>
      </c>
      <c r="D1448">
        <f t="shared" si="26"/>
        <v>0.43358754809280531</v>
      </c>
      <c r="E1448">
        <v>2.2088873844776525E-2</v>
      </c>
    </row>
    <row r="1449" spans="2:5" x14ac:dyDescent="0.3">
      <c r="B1449" s="91">
        <v>33851</v>
      </c>
      <c r="C1449" s="145">
        <v>29.9681</v>
      </c>
      <c r="D1449">
        <f t="shared" si="26"/>
        <v>-0.79361115859090037</v>
      </c>
      <c r="E1449">
        <v>2.205901436638168E-2</v>
      </c>
    </row>
    <row r="1450" spans="2:5" x14ac:dyDescent="0.3">
      <c r="B1450" s="91">
        <v>40253</v>
      </c>
      <c r="C1450" s="145">
        <v>145.202133</v>
      </c>
      <c r="D1450">
        <f t="shared" si="26"/>
        <v>2.5930399829199482</v>
      </c>
      <c r="E1450">
        <v>2.2038781156415777E-2</v>
      </c>
    </row>
    <row r="1451" spans="2:5" x14ac:dyDescent="0.3">
      <c r="B1451" s="91">
        <v>34772</v>
      </c>
      <c r="C1451" s="145">
        <v>40.412056</v>
      </c>
      <c r="D1451">
        <f t="shared" si="26"/>
        <v>1.0155035759528395</v>
      </c>
      <c r="E1451">
        <v>2.197790637145651E-2</v>
      </c>
    </row>
    <row r="1452" spans="2:5" x14ac:dyDescent="0.3">
      <c r="B1452" s="91">
        <v>33424</v>
      </c>
      <c r="C1452" s="145">
        <v>20.050599999999999</v>
      </c>
      <c r="D1452">
        <f t="shared" si="26"/>
        <v>-0.81480177589529645</v>
      </c>
      <c r="E1452">
        <v>2.1977829300455925E-2</v>
      </c>
    </row>
    <row r="1453" spans="2:5" x14ac:dyDescent="0.3">
      <c r="B1453" s="91">
        <v>38715</v>
      </c>
      <c r="C1453" s="145">
        <v>108.26561700000001</v>
      </c>
      <c r="D1453">
        <f t="shared" si="26"/>
        <v>-0.80878061517676392</v>
      </c>
      <c r="E1453">
        <v>2.1964257441547615E-2</v>
      </c>
    </row>
    <row r="1454" spans="2:5" x14ac:dyDescent="0.3">
      <c r="B1454" s="91">
        <v>45084</v>
      </c>
      <c r="C1454" s="145">
        <v>566.18536400000005</v>
      </c>
      <c r="D1454">
        <f t="shared" si="26"/>
        <v>11.438748542550497</v>
      </c>
      <c r="E1454">
        <v>2.1952345704247461E-2</v>
      </c>
    </row>
    <row r="1455" spans="2:5" x14ac:dyDescent="0.3">
      <c r="B1455" s="91">
        <v>34683</v>
      </c>
      <c r="C1455" s="145">
        <v>45.517871999999997</v>
      </c>
      <c r="D1455">
        <f t="shared" si="26"/>
        <v>2.9604214287261783</v>
      </c>
      <c r="E1455">
        <v>2.1951131074615354E-2</v>
      </c>
    </row>
    <row r="1456" spans="2:5" x14ac:dyDescent="0.3">
      <c r="B1456" s="91">
        <v>37015</v>
      </c>
      <c r="C1456" s="145">
        <v>11.493188999999999</v>
      </c>
      <c r="D1456">
        <f t="shared" si="26"/>
        <v>-0.28912217712448507</v>
      </c>
      <c r="E1456">
        <v>2.1947729384724272E-2</v>
      </c>
    </row>
    <row r="1457" spans="2:5" x14ac:dyDescent="0.3">
      <c r="B1457" s="91">
        <v>36929</v>
      </c>
      <c r="C1457" s="145">
        <v>16.167601000000001</v>
      </c>
      <c r="D1457">
        <f t="shared" si="26"/>
        <v>-0.68063186750778504</v>
      </c>
      <c r="E1457">
        <v>2.1940597288706086E-2</v>
      </c>
    </row>
    <row r="1458" spans="2:5" x14ac:dyDescent="0.3">
      <c r="B1458" s="91">
        <v>34589</v>
      </c>
      <c r="C1458" s="145">
        <v>50.623714</v>
      </c>
      <c r="D1458">
        <f t="shared" si="26"/>
        <v>1.5554422130303047</v>
      </c>
      <c r="E1458">
        <v>2.1930055735512891E-2</v>
      </c>
    </row>
    <row r="1459" spans="2:5" x14ac:dyDescent="0.3">
      <c r="B1459" s="91">
        <v>36137</v>
      </c>
      <c r="C1459" s="145">
        <v>19.810158000000001</v>
      </c>
      <c r="D1459">
        <f t="shared" si="26"/>
        <v>-0.63832948771651854</v>
      </c>
      <c r="E1459">
        <v>2.1914500536436374E-2</v>
      </c>
    </row>
    <row r="1460" spans="2:5" x14ac:dyDescent="0.3">
      <c r="B1460" s="91">
        <v>39997</v>
      </c>
      <c r="C1460" s="145">
        <v>54.774048000000001</v>
      </c>
      <c r="D1460">
        <f t="shared" si="26"/>
        <v>-0.10046996437125819</v>
      </c>
      <c r="E1460">
        <v>2.1912555414416324E-2</v>
      </c>
    </row>
    <row r="1461" spans="2:5" x14ac:dyDescent="0.3">
      <c r="B1461" s="91">
        <v>38163</v>
      </c>
      <c r="C1461" s="145">
        <v>60.891849999999998</v>
      </c>
      <c r="D1461">
        <f t="shared" si="26"/>
        <v>3.0347502768215775</v>
      </c>
      <c r="E1461">
        <v>2.1908677100447298E-2</v>
      </c>
    </row>
    <row r="1462" spans="2:5" x14ac:dyDescent="0.3">
      <c r="B1462" s="91">
        <v>33249</v>
      </c>
      <c r="C1462" s="145">
        <v>15.091851</v>
      </c>
      <c r="D1462">
        <f t="shared" si="26"/>
        <v>-0.22359625001311859</v>
      </c>
      <c r="E1462">
        <v>2.1897961952952159E-2</v>
      </c>
    </row>
    <row r="1463" spans="2:5" x14ac:dyDescent="0.3">
      <c r="B1463" s="91">
        <v>37343</v>
      </c>
      <c r="C1463" s="145">
        <v>19.438148000000002</v>
      </c>
      <c r="D1463">
        <f t="shared" si="26"/>
        <v>-0.85256280908868498</v>
      </c>
      <c r="E1463">
        <v>2.1897824033457521E-2</v>
      </c>
    </row>
    <row r="1464" spans="2:5" x14ac:dyDescent="0.3">
      <c r="B1464" s="91">
        <v>39482</v>
      </c>
      <c r="C1464" s="145">
        <v>131.84019499999999</v>
      </c>
      <c r="D1464">
        <f t="shared" si="26"/>
        <v>-0.35029516927924925</v>
      </c>
      <c r="E1464">
        <v>2.1897714886928616E-2</v>
      </c>
    </row>
    <row r="1465" spans="2:5" x14ac:dyDescent="0.3">
      <c r="B1465" s="91">
        <v>40442</v>
      </c>
      <c r="C1465" s="145">
        <v>202.92321799999999</v>
      </c>
      <c r="D1465">
        <f t="shared" si="26"/>
        <v>-0.54359714213213561</v>
      </c>
      <c r="E1465">
        <v>2.1892413617619459E-2</v>
      </c>
    </row>
    <row r="1466" spans="2:5" x14ac:dyDescent="0.3">
      <c r="B1466" s="91">
        <v>42782</v>
      </c>
      <c r="C1466" s="145">
        <v>444.61425800000001</v>
      </c>
      <c r="D1466">
        <f t="shared" si="26"/>
        <v>0.50517685184685224</v>
      </c>
      <c r="E1466">
        <v>2.1881006834652338E-2</v>
      </c>
    </row>
    <row r="1467" spans="2:5" x14ac:dyDescent="0.3">
      <c r="B1467" s="91">
        <v>41036</v>
      </c>
      <c r="C1467" s="145">
        <v>295.39004499999999</v>
      </c>
      <c r="D1467">
        <f t="shared" si="26"/>
        <v>-0.30337209549731103</v>
      </c>
      <c r="E1467">
        <v>2.1868741891648735E-2</v>
      </c>
    </row>
    <row r="1468" spans="2:5" x14ac:dyDescent="0.3">
      <c r="B1468" s="91">
        <v>44869</v>
      </c>
      <c r="C1468" s="145">
        <v>424.02844199999998</v>
      </c>
      <c r="D1468">
        <f t="shared" si="26"/>
        <v>16.281323272582686</v>
      </c>
      <c r="E1468">
        <v>2.1861910140136553E-2</v>
      </c>
    </row>
    <row r="1469" spans="2:5" x14ac:dyDescent="0.3">
      <c r="B1469" s="91">
        <v>37712</v>
      </c>
      <c r="C1469" s="145">
        <v>24.536804</v>
      </c>
      <c r="D1469">
        <f t="shared" si="26"/>
        <v>0.27951455131555558</v>
      </c>
      <c r="E1469">
        <v>2.1843947270148909E-2</v>
      </c>
    </row>
    <row r="1470" spans="2:5" x14ac:dyDescent="0.3">
      <c r="B1470" s="91">
        <v>36040</v>
      </c>
      <c r="C1470" s="145">
        <v>19.176651</v>
      </c>
      <c r="D1470">
        <f t="shared" si="26"/>
        <v>-0.23977443918717137</v>
      </c>
      <c r="E1470">
        <v>2.1842800235928179E-2</v>
      </c>
    </row>
    <row r="1471" spans="2:5" x14ac:dyDescent="0.3">
      <c r="B1471" s="91">
        <v>33606</v>
      </c>
      <c r="C1471" s="145">
        <v>25.224948999999999</v>
      </c>
      <c r="D1471">
        <f t="shared" si="26"/>
        <v>-0.94219630334105842</v>
      </c>
      <c r="E1471">
        <v>2.1834034778075179E-2</v>
      </c>
    </row>
    <row r="1472" spans="2:5" x14ac:dyDescent="0.3">
      <c r="B1472" s="91">
        <v>43040</v>
      </c>
      <c r="C1472" s="145">
        <v>436.38989299999997</v>
      </c>
      <c r="D1472">
        <f t="shared" si="26"/>
        <v>4.1562112747187951</v>
      </c>
      <c r="E1472">
        <v>2.1825408379793156E-2</v>
      </c>
    </row>
    <row r="1473" spans="2:5" x14ac:dyDescent="0.3">
      <c r="B1473" s="91">
        <v>38646</v>
      </c>
      <c r="C1473" s="145">
        <v>84.633826999999997</v>
      </c>
      <c r="D1473">
        <f t="shared" si="26"/>
        <v>0.18969814661760054</v>
      </c>
      <c r="E1473">
        <v>2.181715812646207E-2</v>
      </c>
    </row>
    <row r="1474" spans="2:5" x14ac:dyDescent="0.3">
      <c r="B1474" s="91">
        <v>37986</v>
      </c>
      <c r="C1474" s="145">
        <v>71.138908000000001</v>
      </c>
      <c r="D1474">
        <f t="shared" si="26"/>
        <v>0.2681999333444991</v>
      </c>
      <c r="E1474">
        <v>2.1812821155463923E-2</v>
      </c>
    </row>
    <row r="1475" spans="2:5" x14ac:dyDescent="0.3">
      <c r="B1475" s="91">
        <v>37903</v>
      </c>
      <c r="C1475" s="145">
        <v>56.094394999999999</v>
      </c>
      <c r="D1475">
        <f t="shared" si="26"/>
        <v>0.38393984327696024</v>
      </c>
      <c r="E1475">
        <v>2.1785830942795653E-2</v>
      </c>
    </row>
    <row r="1476" spans="2:5" x14ac:dyDescent="0.3">
      <c r="B1476" s="91">
        <v>34430</v>
      </c>
      <c r="C1476" s="145">
        <v>40.532393999999996</v>
      </c>
      <c r="D1476">
        <f t="shared" si="26"/>
        <v>1</v>
      </c>
      <c r="E1476">
        <v>2.173935292251352E-2</v>
      </c>
    </row>
    <row r="1477" spans="2:5" x14ac:dyDescent="0.3">
      <c r="B1477" s="91">
        <v>34187</v>
      </c>
      <c r="C1477" s="145">
        <v>20.266196999999998</v>
      </c>
      <c r="D1477">
        <f t="shared" si="26"/>
        <v>0</v>
      </c>
      <c r="E1477">
        <v>2.173935292251352E-2</v>
      </c>
    </row>
    <row r="1478" spans="2:5" x14ac:dyDescent="0.3">
      <c r="B1478" s="91">
        <v>33928</v>
      </c>
      <c r="C1478" s="145">
        <v>20.266196999999998</v>
      </c>
      <c r="D1478">
        <f t="shared" si="26"/>
        <v>-0.71218696695956674</v>
      </c>
      <c r="E1478">
        <v>2.173935292251352E-2</v>
      </c>
    </row>
    <row r="1479" spans="2:5" x14ac:dyDescent="0.3">
      <c r="B1479" s="91">
        <v>38307</v>
      </c>
      <c r="C1479" s="145">
        <v>70.414451999999997</v>
      </c>
      <c r="D1479">
        <f t="shared" si="26"/>
        <v>4.7519118767367009E-2</v>
      </c>
      <c r="E1479">
        <v>2.1731393947315675E-2</v>
      </c>
    </row>
    <row r="1480" spans="2:5" x14ac:dyDescent="0.3">
      <c r="B1480" s="91">
        <v>39975</v>
      </c>
      <c r="C1480" s="145">
        <v>67.220207000000002</v>
      </c>
      <c r="D1480">
        <f t="shared" si="26"/>
        <v>-0.4663687734955887</v>
      </c>
      <c r="E1480">
        <v>2.1726998760965961E-2</v>
      </c>
    </row>
    <row r="1481" spans="2:5" x14ac:dyDescent="0.3">
      <c r="B1481" s="91">
        <v>39219</v>
      </c>
      <c r="C1481" s="145">
        <v>125.967529</v>
      </c>
      <c r="D1481">
        <f t="shared" ref="D1481:D1544" si="27">(C1481-C1482)/C1482</f>
        <v>4.7003426698544928</v>
      </c>
      <c r="E1481">
        <v>2.1710993696170165E-2</v>
      </c>
    </row>
    <row r="1482" spans="2:5" x14ac:dyDescent="0.3">
      <c r="B1482" s="91">
        <v>36061</v>
      </c>
      <c r="C1482" s="145">
        <v>22.098237999999998</v>
      </c>
      <c r="D1482">
        <f t="shared" si="27"/>
        <v>0.10698434073350413</v>
      </c>
      <c r="E1482">
        <v>2.170911998493846E-2</v>
      </c>
    </row>
    <row r="1483" spans="2:5" x14ac:dyDescent="0.3">
      <c r="B1483" s="91">
        <v>36633</v>
      </c>
      <c r="C1483" s="145">
        <v>19.962557</v>
      </c>
      <c r="D1483">
        <f t="shared" si="27"/>
        <v>-0.93141026133507432</v>
      </c>
      <c r="E1483">
        <v>2.1705492217530993E-2</v>
      </c>
    </row>
    <row r="1484" spans="2:5" x14ac:dyDescent="0.3">
      <c r="B1484" s="91">
        <v>44438</v>
      </c>
      <c r="C1484" s="145">
        <v>291.04290800000001</v>
      </c>
      <c r="D1484">
        <f t="shared" si="27"/>
        <v>10.584703821998568</v>
      </c>
      <c r="E1484">
        <v>2.1697246489190861E-2</v>
      </c>
    </row>
    <row r="1485" spans="2:5" x14ac:dyDescent="0.3">
      <c r="B1485" s="91">
        <v>37617</v>
      </c>
      <c r="C1485" s="145">
        <v>25.123034000000001</v>
      </c>
      <c r="D1485">
        <f t="shared" si="27"/>
        <v>-0.63494930178753994</v>
      </c>
      <c r="E1485">
        <v>2.1643747455603091E-2</v>
      </c>
    </row>
    <row r="1486" spans="2:5" x14ac:dyDescent="0.3">
      <c r="B1486" s="91">
        <v>38299</v>
      </c>
      <c r="C1486" s="145">
        <v>68.820671000000004</v>
      </c>
      <c r="D1486">
        <f t="shared" si="27"/>
        <v>-0.84373116254525438</v>
      </c>
      <c r="E1486">
        <v>2.1638256532676224E-2</v>
      </c>
    </row>
    <row r="1487" spans="2:5" x14ac:dyDescent="0.3">
      <c r="B1487" s="91">
        <v>41799</v>
      </c>
      <c r="C1487" s="145">
        <v>440.39920000000001</v>
      </c>
      <c r="D1487">
        <f t="shared" si="27"/>
        <v>0.12084896084628989</v>
      </c>
      <c r="E1487">
        <v>2.1635218056938927E-2</v>
      </c>
    </row>
    <row r="1488" spans="2:5" x14ac:dyDescent="0.3">
      <c r="B1488" s="91">
        <v>42200</v>
      </c>
      <c r="C1488" s="145">
        <v>392.91574100000003</v>
      </c>
      <c r="D1488">
        <f t="shared" si="27"/>
        <v>6.3519889299087708</v>
      </c>
      <c r="E1488">
        <v>2.1634826214488402E-2</v>
      </c>
    </row>
    <row r="1489" spans="2:5" x14ac:dyDescent="0.3">
      <c r="B1489" s="91">
        <v>35563</v>
      </c>
      <c r="C1489" s="145">
        <v>53.443461999999997</v>
      </c>
      <c r="D1489">
        <f t="shared" si="27"/>
        <v>-0.48996820323801693</v>
      </c>
      <c r="E1489">
        <v>2.1621434905491642E-2</v>
      </c>
    </row>
    <row r="1490" spans="2:5" x14ac:dyDescent="0.3">
      <c r="B1490" s="91">
        <v>40116</v>
      </c>
      <c r="C1490" s="145">
        <v>104.784569</v>
      </c>
      <c r="D1490">
        <f t="shared" si="27"/>
        <v>2.6834278879857889</v>
      </c>
      <c r="E1490">
        <v>2.1611862020827877E-2</v>
      </c>
    </row>
    <row r="1491" spans="2:5" x14ac:dyDescent="0.3">
      <c r="B1491" s="91">
        <v>37784</v>
      </c>
      <c r="C1491" s="145">
        <v>28.447569000000001</v>
      </c>
      <c r="D1491">
        <f t="shared" si="27"/>
        <v>-7.0793126730836431E-2</v>
      </c>
      <c r="E1491">
        <v>2.1606764569976959E-2</v>
      </c>
    </row>
    <row r="1492" spans="2:5" x14ac:dyDescent="0.3">
      <c r="B1492" s="91">
        <v>33854</v>
      </c>
      <c r="C1492" s="145">
        <v>30.614892999999999</v>
      </c>
      <c r="D1492">
        <f t="shared" si="27"/>
        <v>-0.34254354695162803</v>
      </c>
      <c r="E1492">
        <v>2.1582716288319877E-2</v>
      </c>
    </row>
    <row r="1493" spans="2:5" x14ac:dyDescent="0.3">
      <c r="B1493" s="91">
        <v>37888</v>
      </c>
      <c r="C1493" s="145">
        <v>46.565658999999997</v>
      </c>
      <c r="D1493">
        <f t="shared" si="27"/>
        <v>1.8302224827893121</v>
      </c>
      <c r="E1493">
        <v>2.1577836174975294E-2</v>
      </c>
    </row>
    <row r="1494" spans="2:5" x14ac:dyDescent="0.3">
      <c r="B1494" s="91">
        <v>37228</v>
      </c>
      <c r="C1494" s="145">
        <v>16.453002999999999</v>
      </c>
      <c r="D1494">
        <f t="shared" si="27"/>
        <v>-0.8899578345894199</v>
      </c>
      <c r="E1494">
        <v>2.1551675430125126E-2</v>
      </c>
    </row>
    <row r="1495" spans="2:5" x14ac:dyDescent="0.3">
      <c r="B1495" s="91">
        <v>40289</v>
      </c>
      <c r="C1495" s="145">
        <v>149.51544200000001</v>
      </c>
      <c r="D1495">
        <f t="shared" si="27"/>
        <v>1.0586353062367069</v>
      </c>
      <c r="E1495">
        <v>2.1518339952578174E-2</v>
      </c>
    </row>
    <row r="1496" spans="2:5" x14ac:dyDescent="0.3">
      <c r="B1496" s="91">
        <v>39707</v>
      </c>
      <c r="C1496" s="145">
        <v>72.628426000000005</v>
      </c>
      <c r="D1496">
        <f t="shared" si="27"/>
        <v>-0.65288520822301466</v>
      </c>
      <c r="E1496">
        <v>2.151374543128887E-2</v>
      </c>
    </row>
    <row r="1497" spans="2:5" x14ac:dyDescent="0.3">
      <c r="B1497" s="91">
        <v>40927</v>
      </c>
      <c r="C1497" s="145">
        <v>209.23460399999999</v>
      </c>
      <c r="D1497">
        <f t="shared" si="27"/>
        <v>-0.55640551239006475</v>
      </c>
      <c r="E1497">
        <v>2.1510318423483929E-2</v>
      </c>
    </row>
    <row r="1498" spans="2:5" x14ac:dyDescent="0.3">
      <c r="B1498" s="91">
        <v>42720</v>
      </c>
      <c r="C1498" s="145">
        <v>471.67990099999997</v>
      </c>
      <c r="D1498">
        <f t="shared" si="27"/>
        <v>5.5275185587599127</v>
      </c>
      <c r="E1498">
        <v>2.1480962155400091E-2</v>
      </c>
    </row>
    <row r="1499" spans="2:5" x14ac:dyDescent="0.3">
      <c r="B1499" s="91">
        <v>35307</v>
      </c>
      <c r="C1499" s="145">
        <v>72.260216</v>
      </c>
      <c r="D1499">
        <f t="shared" si="27"/>
        <v>2.4529884388309897</v>
      </c>
      <c r="E1499">
        <v>2.1462133150625978E-2</v>
      </c>
    </row>
    <row r="1500" spans="2:5" x14ac:dyDescent="0.3">
      <c r="B1500" s="91">
        <v>37558</v>
      </c>
      <c r="C1500" s="145">
        <v>20.926863000000001</v>
      </c>
      <c r="D1500">
        <f t="shared" si="27"/>
        <v>-0.92358312111537844</v>
      </c>
      <c r="E1500">
        <v>2.1460873843606794E-2</v>
      </c>
    </row>
    <row r="1501" spans="2:5" x14ac:dyDescent="0.3">
      <c r="B1501" s="91">
        <v>41249</v>
      </c>
      <c r="C1501" s="145">
        <v>273.85131799999999</v>
      </c>
      <c r="D1501">
        <f t="shared" si="27"/>
        <v>9.960985323997722</v>
      </c>
      <c r="E1501">
        <v>2.1458507566671628E-2</v>
      </c>
    </row>
    <row r="1502" spans="2:5" x14ac:dyDescent="0.3">
      <c r="B1502" s="91">
        <v>37669</v>
      </c>
      <c r="C1502" s="145">
        <v>24.984188</v>
      </c>
      <c r="D1502">
        <f t="shared" si="27"/>
        <v>-0.87543771654243929</v>
      </c>
      <c r="E1502">
        <v>2.1444239494818915E-2</v>
      </c>
    </row>
    <row r="1503" spans="2:5" x14ac:dyDescent="0.3">
      <c r="B1503" s="91">
        <v>40738</v>
      </c>
      <c r="C1503" s="145">
        <v>200.57586699999999</v>
      </c>
      <c r="D1503">
        <f t="shared" si="27"/>
        <v>9.5865997729896554E-2</v>
      </c>
      <c r="E1503">
        <v>2.1421115910540266E-2</v>
      </c>
    </row>
    <row r="1504" spans="2:5" x14ac:dyDescent="0.3">
      <c r="B1504" s="91">
        <v>44167</v>
      </c>
      <c r="C1504" s="145">
        <v>183.02955600000001</v>
      </c>
      <c r="D1504">
        <f t="shared" si="27"/>
        <v>-0.40774194118316021</v>
      </c>
      <c r="E1504">
        <v>2.1418665068138734E-2</v>
      </c>
    </row>
    <row r="1505" spans="2:5" x14ac:dyDescent="0.3">
      <c r="B1505" s="91">
        <v>44302</v>
      </c>
      <c r="C1505" s="145">
        <v>309.036835</v>
      </c>
      <c r="D1505">
        <f t="shared" si="27"/>
        <v>2.3410351952861772</v>
      </c>
      <c r="E1505">
        <v>2.1416882934725746E-2</v>
      </c>
    </row>
    <row r="1506" spans="2:5" x14ac:dyDescent="0.3">
      <c r="B1506" s="91">
        <v>38693</v>
      </c>
      <c r="C1506" s="145">
        <v>92.497330000000005</v>
      </c>
      <c r="D1506">
        <f t="shared" si="27"/>
        <v>-0.59347689758771283</v>
      </c>
      <c r="E1506">
        <v>2.1412166602411672E-2</v>
      </c>
    </row>
    <row r="1507" spans="2:5" x14ac:dyDescent="0.3">
      <c r="B1507" s="91">
        <v>40674</v>
      </c>
      <c r="C1507" s="145">
        <v>227.53277600000001</v>
      </c>
      <c r="D1507">
        <f t="shared" si="27"/>
        <v>-0.56947674393797854</v>
      </c>
      <c r="E1507">
        <v>2.1412092508828532E-2</v>
      </c>
    </row>
    <row r="1508" spans="2:5" x14ac:dyDescent="0.3">
      <c r="B1508" s="91">
        <v>44517</v>
      </c>
      <c r="C1508" s="145">
        <v>528.50286900000003</v>
      </c>
      <c r="D1508">
        <f t="shared" si="27"/>
        <v>-0.16183826967260201</v>
      </c>
      <c r="E1508">
        <v>2.1385299506722716E-2</v>
      </c>
    </row>
    <row r="1509" spans="2:5" x14ac:dyDescent="0.3">
      <c r="B1509" s="91">
        <v>45209</v>
      </c>
      <c r="C1509" s="145">
        <v>630.54998799999998</v>
      </c>
      <c r="D1509">
        <f t="shared" si="27"/>
        <v>9.0460568099066645</v>
      </c>
      <c r="E1509">
        <v>2.1381732425952205E-2</v>
      </c>
    </row>
    <row r="1510" spans="2:5" x14ac:dyDescent="0.3">
      <c r="B1510" s="91">
        <v>38236</v>
      </c>
      <c r="C1510" s="145">
        <v>62.765918999999997</v>
      </c>
      <c r="D1510">
        <f t="shared" si="27"/>
        <v>-0.71346850285236985</v>
      </c>
      <c r="E1510">
        <v>2.1373495758062761E-2</v>
      </c>
    </row>
    <row r="1511" spans="2:5" x14ac:dyDescent="0.3">
      <c r="B1511" s="91">
        <v>40618</v>
      </c>
      <c r="C1511" s="145">
        <v>219.054169</v>
      </c>
      <c r="D1511">
        <f t="shared" si="27"/>
        <v>7.8634892050380403</v>
      </c>
      <c r="E1511">
        <v>2.1364153508544349E-2</v>
      </c>
    </row>
    <row r="1512" spans="2:5" x14ac:dyDescent="0.3">
      <c r="B1512" s="91">
        <v>37656</v>
      </c>
      <c r="C1512" s="145">
        <v>24.714213999999998</v>
      </c>
      <c r="D1512">
        <f t="shared" si="27"/>
        <v>-0.9152738644569508</v>
      </c>
      <c r="E1512">
        <v>2.1357949634851374E-2</v>
      </c>
    </row>
    <row r="1513" spans="2:5" x14ac:dyDescent="0.3">
      <c r="B1513" s="91">
        <v>41330</v>
      </c>
      <c r="C1513" s="145">
        <v>291.69528200000002</v>
      </c>
      <c r="D1513">
        <f t="shared" si="27"/>
        <v>-0.51297533906150927</v>
      </c>
      <c r="E1513">
        <v>2.1338290346025551E-2</v>
      </c>
    </row>
    <row r="1514" spans="2:5" x14ac:dyDescent="0.3">
      <c r="B1514" s="91">
        <v>45113</v>
      </c>
      <c r="C1514" s="145">
        <v>598.93328899999995</v>
      </c>
      <c r="D1514">
        <f t="shared" si="27"/>
        <v>3.0920277593910175</v>
      </c>
      <c r="E1514">
        <v>2.1334432468429552E-2</v>
      </c>
    </row>
    <row r="1515" spans="2:5" x14ac:dyDescent="0.3">
      <c r="B1515" s="91">
        <v>40288</v>
      </c>
      <c r="C1515" s="145">
        <v>146.365891</v>
      </c>
      <c r="D1515">
        <f t="shared" si="27"/>
        <v>0.34545452723687042</v>
      </c>
      <c r="E1515">
        <v>2.1332791789160966E-2</v>
      </c>
    </row>
    <row r="1516" spans="2:5" x14ac:dyDescent="0.3">
      <c r="B1516" s="91">
        <v>38721</v>
      </c>
      <c r="C1516" s="145">
        <v>108.785461</v>
      </c>
      <c r="D1516">
        <f t="shared" si="27"/>
        <v>-0.10147892877282638</v>
      </c>
      <c r="E1516">
        <v>2.1302869004429046E-2</v>
      </c>
    </row>
    <row r="1517" spans="2:5" x14ac:dyDescent="0.3">
      <c r="B1517" s="91">
        <v>38754</v>
      </c>
      <c r="C1517" s="145">
        <v>121.071686</v>
      </c>
      <c r="D1517">
        <f t="shared" si="27"/>
        <v>-0.8300390396868631</v>
      </c>
      <c r="E1517">
        <v>2.1298918921180538E-2</v>
      </c>
    </row>
    <row r="1518" spans="2:5" x14ac:dyDescent="0.3">
      <c r="B1518" s="91">
        <v>45259</v>
      </c>
      <c r="C1518" s="145">
        <v>712.34997599999997</v>
      </c>
      <c r="D1518">
        <f t="shared" si="27"/>
        <v>29.634149756638365</v>
      </c>
      <c r="E1518">
        <v>2.1290288172042968E-2</v>
      </c>
    </row>
    <row r="1519" spans="2:5" x14ac:dyDescent="0.3">
      <c r="B1519" s="91">
        <v>36151</v>
      </c>
      <c r="C1519" s="145">
        <v>23.25346</v>
      </c>
      <c r="D1519">
        <f t="shared" si="27"/>
        <v>-0.94570313329290412</v>
      </c>
      <c r="E1519">
        <v>2.1276771422067599E-2</v>
      </c>
    </row>
    <row r="1520" spans="2:5" x14ac:dyDescent="0.3">
      <c r="B1520" s="91">
        <v>44708</v>
      </c>
      <c r="C1520" s="145">
        <v>428.26522799999998</v>
      </c>
      <c r="D1520">
        <f t="shared" si="27"/>
        <v>-0.58792917559075375</v>
      </c>
      <c r="E1520">
        <v>2.1276638973395302E-2</v>
      </c>
    </row>
    <row r="1521" spans="2:5" x14ac:dyDescent="0.3">
      <c r="B1521" s="91">
        <v>45358</v>
      </c>
      <c r="C1521" s="145">
        <v>1039.3000489999999</v>
      </c>
      <c r="D1521">
        <f t="shared" si="27"/>
        <v>1.7482513653233074</v>
      </c>
      <c r="E1521">
        <v>2.1274529051649602E-2</v>
      </c>
    </row>
    <row r="1522" spans="2:5" x14ac:dyDescent="0.3">
      <c r="B1522" s="91">
        <v>42353</v>
      </c>
      <c r="C1522" s="145">
        <v>378.167755</v>
      </c>
      <c r="D1522">
        <f t="shared" si="27"/>
        <v>0.47873970494148343</v>
      </c>
      <c r="E1522">
        <v>2.1259466065681312E-2</v>
      </c>
    </row>
    <row r="1523" spans="2:5" x14ac:dyDescent="0.3">
      <c r="B1523" s="91">
        <v>41053</v>
      </c>
      <c r="C1523" s="145">
        <v>255.736526</v>
      </c>
      <c r="D1523">
        <f t="shared" si="27"/>
        <v>-0.70223376241906066</v>
      </c>
      <c r="E1523">
        <v>2.1227769814865127E-2</v>
      </c>
    </row>
    <row r="1524" spans="2:5" x14ac:dyDescent="0.3">
      <c r="B1524" s="91">
        <v>45321</v>
      </c>
      <c r="C1524" s="145">
        <v>858.84997599999997</v>
      </c>
      <c r="D1524">
        <f t="shared" si="27"/>
        <v>3.3250461113329797</v>
      </c>
      <c r="E1524">
        <v>2.1224703923900082E-2</v>
      </c>
    </row>
    <row r="1525" spans="2:5" x14ac:dyDescent="0.3">
      <c r="B1525" s="91">
        <v>40441</v>
      </c>
      <c r="C1525" s="145">
        <v>198.57591199999999</v>
      </c>
      <c r="D1525">
        <f t="shared" si="27"/>
        <v>-0.62377339274221166</v>
      </c>
      <c r="E1525">
        <v>2.1197310356314981E-2</v>
      </c>
    </row>
    <row r="1526" spans="2:5" x14ac:dyDescent="0.3">
      <c r="B1526" s="91">
        <v>42090</v>
      </c>
      <c r="C1526" s="145">
        <v>527.80932600000006</v>
      </c>
      <c r="D1526">
        <f t="shared" si="27"/>
        <v>20.812639924600191</v>
      </c>
      <c r="E1526">
        <v>2.1173009764472336E-2</v>
      </c>
    </row>
    <row r="1527" spans="2:5" x14ac:dyDescent="0.3">
      <c r="B1527" s="91">
        <v>37655</v>
      </c>
      <c r="C1527" s="145">
        <v>24.197406999999998</v>
      </c>
      <c r="D1527">
        <f t="shared" si="27"/>
        <v>-0.83029234658639184</v>
      </c>
      <c r="E1527">
        <v>2.1158691983424984E-2</v>
      </c>
    </row>
    <row r="1528" spans="2:5" x14ac:dyDescent="0.3">
      <c r="B1528" s="91">
        <v>38778</v>
      </c>
      <c r="C1528" s="145">
        <v>142.582886</v>
      </c>
      <c r="D1528">
        <f t="shared" si="27"/>
        <v>1.2375068771186191</v>
      </c>
      <c r="E1528">
        <v>2.1155934574177651E-2</v>
      </c>
    </row>
    <row r="1529" spans="2:5" x14ac:dyDescent="0.3">
      <c r="B1529" s="91">
        <v>39980</v>
      </c>
      <c r="C1529" s="145">
        <v>63.723998999999999</v>
      </c>
      <c r="D1529">
        <f t="shared" si="27"/>
        <v>1.5913759118909403</v>
      </c>
      <c r="E1529">
        <v>2.1155550561558597E-2</v>
      </c>
    </row>
    <row r="1530" spans="2:5" x14ac:dyDescent="0.3">
      <c r="B1530" s="91">
        <v>37581</v>
      </c>
      <c r="C1530" s="145">
        <v>24.590796999999998</v>
      </c>
      <c r="D1530">
        <f t="shared" si="27"/>
        <v>-0.49537296218803795</v>
      </c>
      <c r="E1530">
        <v>2.1140197506779482E-2</v>
      </c>
    </row>
    <row r="1531" spans="2:5" x14ac:dyDescent="0.3">
      <c r="B1531" s="91">
        <v>35702</v>
      </c>
      <c r="C1531" s="145">
        <v>48.730637000000002</v>
      </c>
      <c r="D1531">
        <f t="shared" si="27"/>
        <v>-0.81108207597266213</v>
      </c>
      <c r="E1531">
        <v>2.1118135935806033E-2</v>
      </c>
    </row>
    <row r="1532" spans="2:5" x14ac:dyDescent="0.3">
      <c r="B1532" s="91">
        <v>43304</v>
      </c>
      <c r="C1532" s="145">
        <v>257.94607500000001</v>
      </c>
      <c r="D1532">
        <f t="shared" si="27"/>
        <v>0.88002893983988584</v>
      </c>
      <c r="E1532">
        <v>2.1112971011656028E-2</v>
      </c>
    </row>
    <row r="1533" spans="2:5" x14ac:dyDescent="0.3">
      <c r="B1533" s="91">
        <v>38945</v>
      </c>
      <c r="C1533" s="145">
        <v>137.203247</v>
      </c>
      <c r="D1533">
        <f t="shared" si="27"/>
        <v>8.9314907668999641</v>
      </c>
      <c r="E1533">
        <v>2.1107945114663115E-2</v>
      </c>
    </row>
    <row r="1534" spans="2:5" x14ac:dyDescent="0.3">
      <c r="B1534" s="91">
        <v>36857</v>
      </c>
      <c r="C1534" s="145">
        <v>13.814970000000001</v>
      </c>
      <c r="D1534">
        <f t="shared" si="27"/>
        <v>0.27382643816608071</v>
      </c>
      <c r="E1534">
        <v>2.1094686837007749E-2</v>
      </c>
    </row>
    <row r="1535" spans="2:5" x14ac:dyDescent="0.3">
      <c r="B1535" s="91">
        <v>37089</v>
      </c>
      <c r="C1535" s="145">
        <v>10.845253</v>
      </c>
      <c r="D1535">
        <f t="shared" si="27"/>
        <v>-0.48141066779119907</v>
      </c>
      <c r="E1535">
        <v>2.1060469659912349E-2</v>
      </c>
    </row>
    <row r="1536" spans="2:5" x14ac:dyDescent="0.3">
      <c r="B1536" s="91">
        <v>33932</v>
      </c>
      <c r="C1536" s="145">
        <v>20.912989</v>
      </c>
      <c r="D1536">
        <f t="shared" si="27"/>
        <v>-0.841659746233129</v>
      </c>
      <c r="E1536">
        <v>2.1052599201026964E-2</v>
      </c>
    </row>
    <row r="1537" spans="2:5" x14ac:dyDescent="0.3">
      <c r="B1537" s="91">
        <v>38908</v>
      </c>
      <c r="C1537" s="145">
        <v>132.07626300000001</v>
      </c>
      <c r="D1537">
        <f t="shared" si="27"/>
        <v>0.81513349627760012</v>
      </c>
      <c r="E1537">
        <v>2.1017207278286924E-2</v>
      </c>
    </row>
    <row r="1538" spans="2:5" x14ac:dyDescent="0.3">
      <c r="B1538" s="91">
        <v>35277</v>
      </c>
      <c r="C1538" s="145">
        <v>72.763938999999993</v>
      </c>
      <c r="D1538">
        <f t="shared" si="27"/>
        <v>-0.37454393217108761</v>
      </c>
      <c r="E1538">
        <v>2.1005446494163409E-2</v>
      </c>
    </row>
    <row r="1539" spans="2:5" x14ac:dyDescent="0.3">
      <c r="B1539" s="91">
        <v>43707</v>
      </c>
      <c r="C1539" s="145">
        <v>116.33741000000001</v>
      </c>
      <c r="D1539">
        <f t="shared" si="27"/>
        <v>-0.66917079673021318</v>
      </c>
      <c r="E1539">
        <v>2.0997347225899781E-2</v>
      </c>
    </row>
    <row r="1540" spans="2:5" x14ac:dyDescent="0.3">
      <c r="B1540" s="91">
        <v>44355</v>
      </c>
      <c r="C1540" s="145">
        <v>351.65399200000002</v>
      </c>
      <c r="D1540">
        <f t="shared" si="27"/>
        <v>3.9901151290853556</v>
      </c>
      <c r="E1540">
        <v>2.0984092995813962E-2</v>
      </c>
    </row>
    <row r="1541" spans="2:5" x14ac:dyDescent="0.3">
      <c r="B1541" s="91">
        <v>37984</v>
      </c>
      <c r="C1541" s="145">
        <v>70.470116000000004</v>
      </c>
      <c r="D1541">
        <f t="shared" si="27"/>
        <v>5.0542657889613745</v>
      </c>
      <c r="E1541">
        <v>2.0976046567905721E-2</v>
      </c>
    </row>
    <row r="1542" spans="2:5" x14ac:dyDescent="0.3">
      <c r="B1542" s="91">
        <v>37050</v>
      </c>
      <c r="C1542" s="145">
        <v>11.639746000000001</v>
      </c>
      <c r="D1542">
        <f t="shared" si="27"/>
        <v>-0.36756084683711848</v>
      </c>
      <c r="E1542">
        <v>2.0974286850564149E-2</v>
      </c>
    </row>
    <row r="1543" spans="2:5" x14ac:dyDescent="0.3">
      <c r="B1543" s="91">
        <v>37285</v>
      </c>
      <c r="C1543" s="145">
        <v>18.404530999999999</v>
      </c>
      <c r="D1543">
        <f t="shared" si="27"/>
        <v>-0.90530704729240408</v>
      </c>
      <c r="E1543">
        <v>2.0967110430239442E-2</v>
      </c>
    </row>
    <row r="1544" spans="2:5" x14ac:dyDescent="0.3">
      <c r="B1544" s="91">
        <v>40427</v>
      </c>
      <c r="C1544" s="145">
        <v>194.36009200000001</v>
      </c>
      <c r="D1544">
        <f t="shared" si="27"/>
        <v>-0.55056281032173959</v>
      </c>
      <c r="E1544">
        <v>2.0961657702237815E-2</v>
      </c>
    </row>
    <row r="1545" spans="2:5" x14ac:dyDescent="0.3">
      <c r="B1545" s="91">
        <v>44637</v>
      </c>
      <c r="C1545" s="145">
        <v>432.452179</v>
      </c>
      <c r="D1545">
        <f t="shared" ref="D1545:D1608" si="28">(C1545-C1546)/C1546</f>
        <v>19.572597951380125</v>
      </c>
      <c r="E1545">
        <v>2.0946098675698511E-2</v>
      </c>
    </row>
    <row r="1546" spans="2:5" x14ac:dyDescent="0.3">
      <c r="B1546" s="91">
        <v>34002</v>
      </c>
      <c r="C1546" s="145">
        <v>21.020786000000001</v>
      </c>
      <c r="D1546">
        <f t="shared" si="28"/>
        <v>-0.90904798600267089</v>
      </c>
      <c r="E1546">
        <v>2.094203101974125E-2</v>
      </c>
    </row>
    <row r="1547" spans="2:5" x14ac:dyDescent="0.3">
      <c r="B1547" s="91">
        <v>40500</v>
      </c>
      <c r="C1547" s="145">
        <v>231.11952199999999</v>
      </c>
      <c r="D1547">
        <f t="shared" si="28"/>
        <v>-3.8739318149503529E-2</v>
      </c>
      <c r="E1547">
        <v>2.0903425158836142E-2</v>
      </c>
    </row>
    <row r="1548" spans="2:5" x14ac:dyDescent="0.3">
      <c r="B1548" s="91">
        <v>40638</v>
      </c>
      <c r="C1548" s="145">
        <v>240.433762</v>
      </c>
      <c r="D1548">
        <f t="shared" si="28"/>
        <v>1.8886907538111788</v>
      </c>
      <c r="E1548">
        <v>2.0849884078477682E-2</v>
      </c>
    </row>
    <row r="1549" spans="2:5" x14ac:dyDescent="0.3">
      <c r="B1549" s="91">
        <v>38015</v>
      </c>
      <c r="C1549" s="145">
        <v>83.232780000000005</v>
      </c>
      <c r="D1549">
        <f t="shared" si="28"/>
        <v>-0.8018459932551848</v>
      </c>
      <c r="E1549">
        <v>2.0845501181236938E-2</v>
      </c>
    </row>
    <row r="1550" spans="2:5" x14ac:dyDescent="0.3">
      <c r="B1550" s="91">
        <v>44866</v>
      </c>
      <c r="C1550" s="145">
        <v>420.040863</v>
      </c>
      <c r="D1550">
        <f t="shared" si="28"/>
        <v>-5.4951239417968457E-2</v>
      </c>
      <c r="E1550">
        <v>2.0835840314907983E-2</v>
      </c>
    </row>
    <row r="1551" spans="2:5" x14ac:dyDescent="0.3">
      <c r="B1551" s="91">
        <v>44967</v>
      </c>
      <c r="C1551" s="145">
        <v>444.46475199999998</v>
      </c>
      <c r="D1551">
        <f t="shared" si="28"/>
        <v>9.4371829131386313</v>
      </c>
      <c r="E1551">
        <v>2.0835766527760268E-2</v>
      </c>
    </row>
    <row r="1552" spans="2:5" x14ac:dyDescent="0.3">
      <c r="B1552" s="91">
        <v>34835</v>
      </c>
      <c r="C1552" s="145">
        <v>42.584743000000003</v>
      </c>
      <c r="D1552">
        <f t="shared" si="28"/>
        <v>-0.11833901728771945</v>
      </c>
      <c r="E1552">
        <v>2.0833299373271507E-2</v>
      </c>
    </row>
    <row r="1553" spans="2:5" x14ac:dyDescent="0.3">
      <c r="B1553" s="91">
        <v>39948</v>
      </c>
      <c r="C1553" s="145">
        <v>48.300587</v>
      </c>
      <c r="D1553">
        <f t="shared" si="28"/>
        <v>-0.64611991578401096</v>
      </c>
      <c r="E1553">
        <v>2.0781312160176889E-2</v>
      </c>
    </row>
    <row r="1554" spans="2:5" x14ac:dyDescent="0.3">
      <c r="B1554" s="91">
        <v>40800</v>
      </c>
      <c r="C1554" s="145">
        <v>136.48857100000001</v>
      </c>
      <c r="D1554">
        <f t="shared" si="28"/>
        <v>2.52924583139187</v>
      </c>
      <c r="E1554">
        <v>2.077353860442303E-2</v>
      </c>
    </row>
    <row r="1555" spans="2:5" x14ac:dyDescent="0.3">
      <c r="B1555" s="91">
        <v>37841</v>
      </c>
      <c r="C1555" s="145">
        <v>38.673580000000001</v>
      </c>
      <c r="D1555">
        <f t="shared" si="28"/>
        <v>-0.88551662405538123</v>
      </c>
      <c r="E1555">
        <v>2.0768485430122927E-2</v>
      </c>
    </row>
    <row r="1556" spans="2:5" x14ac:dyDescent="0.3">
      <c r="B1556" s="91">
        <v>41542</v>
      </c>
      <c r="C1556" s="145">
        <v>337.80957000000001</v>
      </c>
      <c r="D1556">
        <f t="shared" si="28"/>
        <v>12.096385542635765</v>
      </c>
      <c r="E1556">
        <v>2.0765273603983534E-2</v>
      </c>
    </row>
    <row r="1557" spans="2:5" x14ac:dyDescent="0.3">
      <c r="B1557" s="91">
        <v>37642</v>
      </c>
      <c r="C1557" s="145">
        <v>25.794107</v>
      </c>
      <c r="D1557">
        <f t="shared" si="28"/>
        <v>-0.85975881225503903</v>
      </c>
      <c r="E1557">
        <v>2.0756846470401755E-2</v>
      </c>
    </row>
    <row r="1558" spans="2:5" x14ac:dyDescent="0.3">
      <c r="B1558" s="91">
        <v>43599</v>
      </c>
      <c r="C1558" s="145">
        <v>183.92675800000001</v>
      </c>
      <c r="D1558">
        <f t="shared" si="28"/>
        <v>0.31713138408392871</v>
      </c>
      <c r="E1558">
        <v>2.0746940424577861E-2</v>
      </c>
    </row>
    <row r="1559" spans="2:5" x14ac:dyDescent="0.3">
      <c r="B1559" s="91">
        <v>40267</v>
      </c>
      <c r="C1559" s="145">
        <v>139.64192199999999</v>
      </c>
      <c r="D1559">
        <f t="shared" si="28"/>
        <v>5.5755963502081265</v>
      </c>
      <c r="E1559">
        <v>2.0726216971566219E-2</v>
      </c>
    </row>
    <row r="1560" spans="2:5" x14ac:dyDescent="0.3">
      <c r="B1560" s="91">
        <v>34008</v>
      </c>
      <c r="C1560" s="145">
        <v>21.236388999999999</v>
      </c>
      <c r="D1560">
        <f t="shared" si="28"/>
        <v>-0.67568603189473853</v>
      </c>
      <c r="E1560">
        <v>2.0725402547335174E-2</v>
      </c>
    </row>
    <row r="1561" spans="2:5" x14ac:dyDescent="0.3">
      <c r="B1561" s="91">
        <v>38191</v>
      </c>
      <c r="C1561" s="145">
        <v>65.480957000000004</v>
      </c>
      <c r="D1561">
        <f t="shared" si="28"/>
        <v>2.2505935175335887</v>
      </c>
      <c r="E1561">
        <v>2.0723995121422169E-2</v>
      </c>
    </row>
    <row r="1562" spans="2:5" x14ac:dyDescent="0.3">
      <c r="B1562" s="91">
        <v>36662</v>
      </c>
      <c r="C1562" s="145">
        <v>20.144307999999999</v>
      </c>
      <c r="D1562">
        <f t="shared" si="28"/>
        <v>-0.89382709444845787</v>
      </c>
      <c r="E1562">
        <v>2.0721226010136963E-2</v>
      </c>
    </row>
    <row r="1563" spans="2:5" x14ac:dyDescent="0.3">
      <c r="B1563" s="91">
        <v>40421</v>
      </c>
      <c r="C1563" s="145">
        <v>189.731155</v>
      </c>
      <c r="D1563">
        <f t="shared" si="28"/>
        <v>0.56589637765879519</v>
      </c>
      <c r="E1563">
        <v>2.0710346702900524E-2</v>
      </c>
    </row>
    <row r="1564" spans="2:5" x14ac:dyDescent="0.3">
      <c r="B1564" s="91">
        <v>39400</v>
      </c>
      <c r="C1564" s="145">
        <v>121.16456599999999</v>
      </c>
      <c r="D1564">
        <f t="shared" si="28"/>
        <v>-0.72011008148155664</v>
      </c>
      <c r="E1564">
        <v>2.0697991277016981E-2</v>
      </c>
    </row>
    <row r="1565" spans="2:5" x14ac:dyDescent="0.3">
      <c r="B1565" s="91">
        <v>44824</v>
      </c>
      <c r="C1565" s="145">
        <v>432.90078699999998</v>
      </c>
      <c r="D1565">
        <f t="shared" si="28"/>
        <v>0.440298549225076</v>
      </c>
      <c r="E1565">
        <v>2.0683946926860632E-2</v>
      </c>
    </row>
    <row r="1566" spans="2:5" x14ac:dyDescent="0.3">
      <c r="B1566" s="91">
        <v>44313</v>
      </c>
      <c r="C1566" s="145">
        <v>300.56323200000003</v>
      </c>
      <c r="D1566">
        <f t="shared" si="28"/>
        <v>-0.45783133364669198</v>
      </c>
      <c r="E1566">
        <v>2.0649989895144188E-2</v>
      </c>
    </row>
    <row r="1567" spans="2:5" x14ac:dyDescent="0.3">
      <c r="B1567" s="91">
        <v>42657</v>
      </c>
      <c r="C1567" s="145">
        <v>554.37219200000004</v>
      </c>
      <c r="D1567">
        <f t="shared" si="28"/>
        <v>1.2706030599090579</v>
      </c>
      <c r="E1567">
        <v>2.064796339292662E-2</v>
      </c>
    </row>
    <row r="1568" spans="2:5" x14ac:dyDescent="0.3">
      <c r="B1568" s="91">
        <v>40542</v>
      </c>
      <c r="C1568" s="145">
        <v>244.151962</v>
      </c>
      <c r="D1568">
        <f t="shared" si="28"/>
        <v>15.400179295542895</v>
      </c>
      <c r="E1568">
        <v>2.0646072341758737E-2</v>
      </c>
    </row>
    <row r="1569" spans="2:5" x14ac:dyDescent="0.3">
      <c r="B1569" s="91">
        <v>37253</v>
      </c>
      <c r="C1569" s="145">
        <v>14.887152</v>
      </c>
      <c r="D1569">
        <f t="shared" si="28"/>
        <v>-0.30251947333847357</v>
      </c>
      <c r="E1569">
        <v>2.0623766353242982E-2</v>
      </c>
    </row>
    <row r="1570" spans="2:5" x14ac:dyDescent="0.3">
      <c r="B1570" s="91">
        <v>34198</v>
      </c>
      <c r="C1570" s="145">
        <v>21.344183000000001</v>
      </c>
      <c r="D1570">
        <f t="shared" si="28"/>
        <v>-0.92815993703870237</v>
      </c>
      <c r="E1570">
        <v>2.0618477827344595E-2</v>
      </c>
    </row>
    <row r="1571" spans="2:5" x14ac:dyDescent="0.3">
      <c r="B1571" s="91">
        <v>41318</v>
      </c>
      <c r="C1571" s="145">
        <v>297.106964</v>
      </c>
      <c r="D1571">
        <f t="shared" si="28"/>
        <v>7.7964451706975169</v>
      </c>
      <c r="E1571">
        <v>2.0599533793778168E-2</v>
      </c>
    </row>
    <row r="1572" spans="2:5" x14ac:dyDescent="0.3">
      <c r="B1572" s="91">
        <v>36495</v>
      </c>
      <c r="C1572" s="145">
        <v>33.775798999999999</v>
      </c>
      <c r="D1572">
        <f t="shared" si="28"/>
        <v>0.38000691641878886</v>
      </c>
      <c r="E1572">
        <v>2.0595014422909997E-2</v>
      </c>
    </row>
    <row r="1573" spans="2:5" x14ac:dyDescent="0.3">
      <c r="B1573" s="91">
        <v>37756</v>
      </c>
      <c r="C1573" s="145">
        <v>24.475093999999999</v>
      </c>
      <c r="D1573">
        <f t="shared" si="28"/>
        <v>-0.93926685079976924</v>
      </c>
      <c r="E1573">
        <v>2.0585261179170675E-2</v>
      </c>
    </row>
    <row r="1574" spans="2:5" x14ac:dyDescent="0.3">
      <c r="B1574" s="91">
        <v>44852</v>
      </c>
      <c r="C1574" s="145">
        <v>402.993988</v>
      </c>
      <c r="D1574">
        <f t="shared" si="28"/>
        <v>1.6691976866837888</v>
      </c>
      <c r="E1574">
        <v>2.0575576541873877E-2</v>
      </c>
    </row>
    <row r="1575" spans="2:5" x14ac:dyDescent="0.3">
      <c r="B1575" s="91">
        <v>44090</v>
      </c>
      <c r="C1575" s="145">
        <v>150.979446</v>
      </c>
      <c r="D1575">
        <f t="shared" si="28"/>
        <v>1.8893079444816043</v>
      </c>
      <c r="E1575">
        <v>2.0552583597018153E-2</v>
      </c>
    </row>
    <row r="1576" spans="2:5" x14ac:dyDescent="0.3">
      <c r="B1576" s="91">
        <v>34900</v>
      </c>
      <c r="C1576" s="145">
        <v>52.254536000000002</v>
      </c>
      <c r="D1576">
        <f t="shared" si="28"/>
        <v>0.62664728099702671</v>
      </c>
      <c r="E1576">
        <v>2.0548029881474202E-2</v>
      </c>
    </row>
    <row r="1577" spans="2:5" x14ac:dyDescent="0.3">
      <c r="B1577" s="91">
        <v>34338</v>
      </c>
      <c r="C1577" s="145">
        <v>32.124073000000003</v>
      </c>
      <c r="D1577">
        <f t="shared" si="28"/>
        <v>-0.11688295800761062</v>
      </c>
      <c r="E1577">
        <v>2.0547639919054141E-2</v>
      </c>
    </row>
    <row r="1578" spans="2:5" x14ac:dyDescent="0.3">
      <c r="B1578" s="91">
        <v>35863</v>
      </c>
      <c r="C1578" s="145">
        <v>36.375782000000001</v>
      </c>
      <c r="D1578">
        <f t="shared" si="28"/>
        <v>-0.88351731352784468</v>
      </c>
      <c r="E1578">
        <v>2.054524533211936E-2</v>
      </c>
    </row>
    <row r="1579" spans="2:5" x14ac:dyDescent="0.3">
      <c r="B1579" s="91">
        <v>41522</v>
      </c>
      <c r="C1579" s="145">
        <v>312.28488199999998</v>
      </c>
      <c r="D1579">
        <f t="shared" si="28"/>
        <v>0.41553945839998863</v>
      </c>
      <c r="E1579">
        <v>2.0532620157716442E-2</v>
      </c>
    </row>
    <row r="1580" spans="2:5" x14ac:dyDescent="0.3">
      <c r="B1580" s="91">
        <v>41121</v>
      </c>
      <c r="C1580" s="145">
        <v>220.61192299999999</v>
      </c>
      <c r="D1580">
        <f t="shared" si="28"/>
        <v>0.42534109553936539</v>
      </c>
      <c r="E1580">
        <v>2.0523369004294741E-2</v>
      </c>
    </row>
    <row r="1581" spans="2:5" x14ac:dyDescent="0.3">
      <c r="B1581" s="91">
        <v>38793</v>
      </c>
      <c r="C1581" s="145">
        <v>154.778336</v>
      </c>
      <c r="D1581">
        <f t="shared" si="28"/>
        <v>6.1868809734219052</v>
      </c>
      <c r="E1581">
        <v>2.0510308507776277E-2</v>
      </c>
    </row>
    <row r="1582" spans="2:5" x14ac:dyDescent="0.3">
      <c r="B1582" s="91">
        <v>37540</v>
      </c>
      <c r="C1582" s="145">
        <v>21.536231999999998</v>
      </c>
      <c r="D1582">
        <f t="shared" si="28"/>
        <v>3.4584167794908041E-2</v>
      </c>
      <c r="E1582">
        <v>2.0467845540095085E-2</v>
      </c>
    </row>
    <row r="1583" spans="2:5" x14ac:dyDescent="0.3">
      <c r="B1583" s="91">
        <v>36111</v>
      </c>
      <c r="C1583" s="145">
        <v>20.816317000000002</v>
      </c>
      <c r="D1583">
        <f t="shared" si="28"/>
        <v>1.3614575513823733E-3</v>
      </c>
      <c r="E1583">
        <v>2.0460169741081353E-2</v>
      </c>
    </row>
    <row r="1584" spans="2:5" x14ac:dyDescent="0.3">
      <c r="B1584" s="91">
        <v>36689</v>
      </c>
      <c r="C1584" s="145">
        <v>20.788015000000001</v>
      </c>
      <c r="D1584">
        <f t="shared" si="28"/>
        <v>-0.89115005958283722</v>
      </c>
      <c r="E1584">
        <v>2.0446066361933839E-2</v>
      </c>
    </row>
    <row r="1585" spans="2:5" x14ac:dyDescent="0.3">
      <c r="B1585" s="91">
        <v>40746</v>
      </c>
      <c r="C1585" s="145">
        <v>190.97865300000001</v>
      </c>
      <c r="D1585">
        <f t="shared" si="28"/>
        <v>7.8580959477056043</v>
      </c>
      <c r="E1585">
        <v>2.0419514315996996E-2</v>
      </c>
    </row>
    <row r="1586" spans="2:5" x14ac:dyDescent="0.3">
      <c r="B1586" s="91">
        <v>34194</v>
      </c>
      <c r="C1586" s="145">
        <v>21.559785999999999</v>
      </c>
      <c r="D1586">
        <f t="shared" si="28"/>
        <v>-0.95582708020109197</v>
      </c>
      <c r="E1586">
        <v>2.0408369968534595E-2</v>
      </c>
    </row>
    <row r="1587" spans="2:5" x14ac:dyDescent="0.3">
      <c r="B1587" s="91">
        <v>42002</v>
      </c>
      <c r="C1587" s="145">
        <v>488.07699600000001</v>
      </c>
      <c r="D1587">
        <f t="shared" si="28"/>
        <v>1.6819949195313872</v>
      </c>
      <c r="E1587">
        <v>2.0406136769642889E-2</v>
      </c>
    </row>
    <row r="1588" spans="2:5" x14ac:dyDescent="0.3">
      <c r="B1588" s="91">
        <v>44181</v>
      </c>
      <c r="C1588" s="145">
        <v>181.98281900000001</v>
      </c>
      <c r="D1588">
        <f t="shared" si="28"/>
        <v>6.8511191921039627</v>
      </c>
      <c r="E1588">
        <v>2.0402531068204968E-2</v>
      </c>
    </row>
    <row r="1589" spans="2:5" x14ac:dyDescent="0.3">
      <c r="B1589" s="91">
        <v>37427</v>
      </c>
      <c r="C1589" s="145">
        <v>23.179220000000001</v>
      </c>
      <c r="D1589">
        <f t="shared" si="28"/>
        <v>-0.86747527914844824</v>
      </c>
      <c r="E1589">
        <v>2.0373557331208186E-2</v>
      </c>
    </row>
    <row r="1590" spans="2:5" x14ac:dyDescent="0.3">
      <c r="B1590" s="91">
        <v>43437</v>
      </c>
      <c r="C1590" s="145">
        <v>174.904877</v>
      </c>
      <c r="D1590">
        <f t="shared" si="28"/>
        <v>-0.55788149270809306</v>
      </c>
      <c r="E1590">
        <v>2.0354816772632345E-2</v>
      </c>
    </row>
    <row r="1591" spans="2:5" x14ac:dyDescent="0.3">
      <c r="B1591" s="91">
        <v>42515</v>
      </c>
      <c r="C1591" s="145">
        <v>395.60632299999997</v>
      </c>
      <c r="D1591">
        <f t="shared" si="28"/>
        <v>1.5586740834259296</v>
      </c>
      <c r="E1591">
        <v>2.0303308990624831E-2</v>
      </c>
    </row>
    <row r="1592" spans="2:5" x14ac:dyDescent="0.3">
      <c r="B1592" s="91">
        <v>40381</v>
      </c>
      <c r="C1592" s="145">
        <v>154.6138</v>
      </c>
      <c r="D1592">
        <f t="shared" si="28"/>
        <v>-0.21263807808359569</v>
      </c>
      <c r="E1592">
        <v>2.0296229437198991E-2</v>
      </c>
    </row>
    <row r="1593" spans="2:5" x14ac:dyDescent="0.3">
      <c r="B1593" s="91">
        <v>40737</v>
      </c>
      <c r="C1593" s="145">
        <v>196.369415</v>
      </c>
      <c r="D1593">
        <f t="shared" si="28"/>
        <v>13.065039523616546</v>
      </c>
      <c r="E1593">
        <v>2.0294633619767018E-2</v>
      </c>
    </row>
    <row r="1594" spans="2:5" x14ac:dyDescent="0.3">
      <c r="B1594" s="91">
        <v>36865</v>
      </c>
      <c r="C1594" s="145">
        <v>13.961525999999999</v>
      </c>
      <c r="D1594">
        <f t="shared" si="28"/>
        <v>-0.4521006191214193</v>
      </c>
      <c r="E1594">
        <v>2.0293062495108167E-2</v>
      </c>
    </row>
    <row r="1595" spans="2:5" x14ac:dyDescent="0.3">
      <c r="B1595" s="91">
        <v>35969</v>
      </c>
      <c r="C1595" s="145">
        <v>25.481915999999998</v>
      </c>
      <c r="D1595">
        <f t="shared" si="28"/>
        <v>-0.25737884936182515</v>
      </c>
      <c r="E1595">
        <v>2.0292565713532155E-2</v>
      </c>
    </row>
    <row r="1596" spans="2:5" x14ac:dyDescent="0.3">
      <c r="B1596" s="91">
        <v>36466</v>
      </c>
      <c r="C1596" s="145">
        <v>34.313479999999998</v>
      </c>
      <c r="D1596">
        <f t="shared" si="28"/>
        <v>-0.84911852890051209</v>
      </c>
      <c r="E1596">
        <v>2.0265514491117801E-2</v>
      </c>
    </row>
    <row r="1597" spans="2:5" x14ac:dyDescent="0.3">
      <c r="B1597" s="91">
        <v>40676</v>
      </c>
      <c r="C1597" s="145">
        <v>227.42010500000001</v>
      </c>
      <c r="D1597">
        <f t="shared" si="28"/>
        <v>1.8650366057956482</v>
      </c>
      <c r="E1597">
        <v>2.0261188089432832E-2</v>
      </c>
    </row>
    <row r="1598" spans="2:5" x14ac:dyDescent="0.3">
      <c r="B1598" s="91">
        <v>38574</v>
      </c>
      <c r="C1598" s="145">
        <v>79.377730999999997</v>
      </c>
      <c r="D1598">
        <f t="shared" si="28"/>
        <v>7.3209239776358861E-2</v>
      </c>
      <c r="E1598">
        <v>2.0256671166181149E-2</v>
      </c>
    </row>
    <row r="1599" spans="2:5" x14ac:dyDescent="0.3">
      <c r="B1599" s="91">
        <v>35226</v>
      </c>
      <c r="C1599" s="145">
        <v>73.962958999999998</v>
      </c>
      <c r="D1599">
        <f t="shared" si="28"/>
        <v>-0.71932210712721723</v>
      </c>
      <c r="E1599">
        <v>2.0220510544486751E-2</v>
      </c>
    </row>
    <row r="1600" spans="2:5" x14ac:dyDescent="0.3">
      <c r="B1600" s="91">
        <v>41200</v>
      </c>
      <c r="C1600" s="145">
        <v>263.51544200000001</v>
      </c>
      <c r="D1600">
        <f t="shared" si="28"/>
        <v>-0.23014903400408618</v>
      </c>
      <c r="E1600">
        <v>2.0196160572144944E-2</v>
      </c>
    </row>
    <row r="1601" spans="2:5" x14ac:dyDescent="0.3">
      <c r="B1601" s="91">
        <v>42433</v>
      </c>
      <c r="C1601" s="145">
        <v>342.29409800000002</v>
      </c>
      <c r="D1601">
        <f t="shared" si="28"/>
        <v>-0.18596267914370762</v>
      </c>
      <c r="E1601">
        <v>2.0196005892083847E-2</v>
      </c>
    </row>
    <row r="1602" spans="2:5" x14ac:dyDescent="0.3">
      <c r="B1602" s="91">
        <v>43056</v>
      </c>
      <c r="C1602" s="145">
        <v>420.489441</v>
      </c>
      <c r="D1602">
        <f t="shared" si="28"/>
        <v>2.3618160335452587</v>
      </c>
      <c r="E1602">
        <v>2.0195862872091311E-2</v>
      </c>
    </row>
    <row r="1603" spans="2:5" x14ac:dyDescent="0.3">
      <c r="B1603" s="91">
        <v>38895</v>
      </c>
      <c r="C1603" s="145">
        <v>125.078064</v>
      </c>
      <c r="D1603">
        <f t="shared" si="28"/>
        <v>0.79839010250148335</v>
      </c>
      <c r="E1603">
        <v>2.0190326025183947E-2</v>
      </c>
    </row>
    <row r="1604" spans="2:5" x14ac:dyDescent="0.3">
      <c r="B1604" s="91">
        <v>35299</v>
      </c>
      <c r="C1604" s="145">
        <v>69.550017999999994</v>
      </c>
      <c r="D1604">
        <f t="shared" si="28"/>
        <v>-0.71242052574790371</v>
      </c>
      <c r="E1604">
        <v>2.0189343866163324E-2</v>
      </c>
    </row>
    <row r="1605" spans="2:5" x14ac:dyDescent="0.3">
      <c r="B1605" s="91">
        <v>44209</v>
      </c>
      <c r="C1605" s="145">
        <v>241.84625199999999</v>
      </c>
      <c r="D1605">
        <f t="shared" si="28"/>
        <v>3.2585363897559547E-2</v>
      </c>
      <c r="E1605">
        <v>2.0185065577824644E-2</v>
      </c>
    </row>
    <row r="1606" spans="2:5" x14ac:dyDescent="0.3">
      <c r="B1606" s="91">
        <v>41138</v>
      </c>
      <c r="C1606" s="145">
        <v>234.214294</v>
      </c>
      <c r="D1606">
        <f t="shared" si="28"/>
        <v>1.8153896732712496</v>
      </c>
      <c r="E1606">
        <v>2.0174025578853873E-2</v>
      </c>
    </row>
    <row r="1607" spans="2:5" x14ac:dyDescent="0.3">
      <c r="B1607" s="91">
        <v>43971</v>
      </c>
      <c r="C1607" s="145">
        <v>83.190719999999999</v>
      </c>
      <c r="D1607">
        <f t="shared" si="28"/>
        <v>-0.75230038051054571</v>
      </c>
      <c r="E1607">
        <v>2.0171068662437133E-2</v>
      </c>
    </row>
    <row r="1608" spans="2:5" x14ac:dyDescent="0.3">
      <c r="B1608" s="91">
        <v>43217</v>
      </c>
      <c r="C1608" s="145">
        <v>335.85324100000003</v>
      </c>
      <c r="D1608">
        <f t="shared" si="28"/>
        <v>1.7125603131985525</v>
      </c>
      <c r="E1608">
        <v>2.0136247274412027E-2</v>
      </c>
    </row>
    <row r="1609" spans="2:5" x14ac:dyDescent="0.3">
      <c r="B1609" s="91">
        <v>43727</v>
      </c>
      <c r="C1609" s="145">
        <v>123.81411</v>
      </c>
      <c r="D1609">
        <f t="shared" ref="D1609:D1672" si="29">(C1609-C1610)/C1610</f>
        <v>9.5532593325611064</v>
      </c>
      <c r="E1609">
        <v>2.0123229860491643E-2</v>
      </c>
    </row>
    <row r="1610" spans="2:5" x14ac:dyDescent="0.3">
      <c r="B1610" s="91">
        <v>36965</v>
      </c>
      <c r="C1610" s="145">
        <v>11.73231</v>
      </c>
      <c r="D1610">
        <f t="shared" si="29"/>
        <v>-0.97721629893041684</v>
      </c>
      <c r="E1610">
        <v>2.0120679209216924E-2</v>
      </c>
    </row>
    <row r="1611" spans="2:5" x14ac:dyDescent="0.3">
      <c r="B1611" s="91">
        <v>42013</v>
      </c>
      <c r="C1611" s="145">
        <v>514.94311500000003</v>
      </c>
      <c r="D1611">
        <f t="shared" si="29"/>
        <v>22.531456190030145</v>
      </c>
      <c r="E1611">
        <v>2.0117163671937513E-2</v>
      </c>
    </row>
    <row r="1612" spans="2:5" x14ac:dyDescent="0.3">
      <c r="B1612" s="91">
        <v>34043</v>
      </c>
      <c r="C1612" s="145">
        <v>21.883181</v>
      </c>
      <c r="D1612">
        <f t="shared" si="29"/>
        <v>-0.84887889133118255</v>
      </c>
      <c r="E1612">
        <v>2.0100469951826318E-2</v>
      </c>
    </row>
    <row r="1613" spans="2:5" x14ac:dyDescent="0.3">
      <c r="B1613" s="91">
        <v>38961</v>
      </c>
      <c r="C1613" s="145">
        <v>144.805588</v>
      </c>
      <c r="D1613">
        <f t="shared" si="29"/>
        <v>-0.76914214746911125</v>
      </c>
      <c r="E1613">
        <v>2.0098022705759035E-2</v>
      </c>
    </row>
    <row r="1614" spans="2:5" x14ac:dyDescent="0.3">
      <c r="B1614" s="91">
        <v>45177</v>
      </c>
      <c r="C1614" s="145">
        <v>627.25</v>
      </c>
      <c r="D1614">
        <f t="shared" si="29"/>
        <v>0.24904207334253586</v>
      </c>
      <c r="E1614">
        <v>2.008452678154387E-2</v>
      </c>
    </row>
    <row r="1615" spans="2:5" x14ac:dyDescent="0.3">
      <c r="B1615" s="91">
        <v>42608</v>
      </c>
      <c r="C1615" s="145">
        <v>502.184845</v>
      </c>
      <c r="D1615">
        <f t="shared" si="29"/>
        <v>50.142387065046179</v>
      </c>
      <c r="E1615">
        <v>2.0046554972856429E-2</v>
      </c>
    </row>
    <row r="1616" spans="2:5" x14ac:dyDescent="0.3">
      <c r="B1616" s="91">
        <v>37074</v>
      </c>
      <c r="C1616" s="145">
        <v>9.8193470000000005</v>
      </c>
      <c r="D1616">
        <f t="shared" si="29"/>
        <v>-0.97911204868181223</v>
      </c>
      <c r="E1616">
        <v>2.0031658403376066E-2</v>
      </c>
    </row>
    <row r="1617" spans="2:5" x14ac:dyDescent="0.3">
      <c r="B1617" s="91">
        <v>41827</v>
      </c>
      <c r="C1617" s="145">
        <v>470.09622200000001</v>
      </c>
      <c r="D1617">
        <f t="shared" si="29"/>
        <v>0.63012765742895405</v>
      </c>
      <c r="E1617">
        <v>2.0023475613438192E-2</v>
      </c>
    </row>
    <row r="1618" spans="2:5" x14ac:dyDescent="0.3">
      <c r="B1618" s="91">
        <v>41484</v>
      </c>
      <c r="C1618" s="145">
        <v>288.38000499999998</v>
      </c>
      <c r="D1618">
        <f t="shared" si="29"/>
        <v>9.4908453570188716</v>
      </c>
      <c r="E1618">
        <v>2.0003525127594325E-2</v>
      </c>
    </row>
    <row r="1619" spans="2:5" x14ac:dyDescent="0.3">
      <c r="B1619" s="91">
        <v>33473</v>
      </c>
      <c r="C1619" s="145">
        <v>27.488728999999999</v>
      </c>
      <c r="D1619">
        <f t="shared" si="29"/>
        <v>-0.37499990905362113</v>
      </c>
      <c r="E1619">
        <v>2.000001187395764E-2</v>
      </c>
    </row>
    <row r="1620" spans="2:5" x14ac:dyDescent="0.3">
      <c r="B1620" s="91">
        <v>33694</v>
      </c>
      <c r="C1620" s="145">
        <v>43.981960000000001</v>
      </c>
      <c r="D1620">
        <f t="shared" si="29"/>
        <v>-0.6394877577203395</v>
      </c>
      <c r="E1620">
        <v>1.9999920221842715E-2</v>
      </c>
    </row>
    <row r="1621" spans="2:5" x14ac:dyDescent="0.3">
      <c r="B1621" s="91">
        <v>39227</v>
      </c>
      <c r="C1621" s="145">
        <v>121.99852</v>
      </c>
      <c r="D1621">
        <f t="shared" si="29"/>
        <v>0.88875670183904587</v>
      </c>
      <c r="E1621">
        <v>1.9994338795530583E-2</v>
      </c>
    </row>
    <row r="1622" spans="2:5" x14ac:dyDescent="0.3">
      <c r="B1622" s="91">
        <v>38260</v>
      </c>
      <c r="C1622" s="145">
        <v>64.591971999999998</v>
      </c>
      <c r="D1622">
        <f t="shared" si="29"/>
        <v>-0.7936191105156819</v>
      </c>
      <c r="E1622">
        <v>1.9982487598013802E-2</v>
      </c>
    </row>
    <row r="1623" spans="2:5" x14ac:dyDescent="0.3">
      <c r="B1623" s="91">
        <v>44294</v>
      </c>
      <c r="C1623" s="145">
        <v>312.97457900000001</v>
      </c>
      <c r="D1623">
        <f t="shared" si="29"/>
        <v>10.341085746043335</v>
      </c>
      <c r="E1623">
        <v>1.9980601978092701E-2</v>
      </c>
    </row>
    <row r="1624" spans="2:5" x14ac:dyDescent="0.3">
      <c r="B1624" s="91">
        <v>33527</v>
      </c>
      <c r="C1624" s="145">
        <v>27.596526999999998</v>
      </c>
      <c r="D1624">
        <f t="shared" si="29"/>
        <v>-0.38041255572358124</v>
      </c>
      <c r="E1624">
        <v>1.9920858964225636E-2</v>
      </c>
    </row>
    <row r="1625" spans="2:5" x14ac:dyDescent="0.3">
      <c r="B1625" s="91">
        <v>34564</v>
      </c>
      <c r="C1625" s="145">
        <v>44.540165000000002</v>
      </c>
      <c r="D1625">
        <f t="shared" si="29"/>
        <v>-0.50218403372188836</v>
      </c>
      <c r="E1625">
        <v>1.9900301565586927E-2</v>
      </c>
    </row>
    <row r="1626" spans="2:5" x14ac:dyDescent="0.3">
      <c r="B1626" s="91">
        <v>43903</v>
      </c>
      <c r="C1626" s="145">
        <v>89.471146000000005</v>
      </c>
      <c r="D1626">
        <f t="shared" si="29"/>
        <v>0.42293110542741158</v>
      </c>
      <c r="E1626">
        <v>1.9886343461335061E-2</v>
      </c>
    </row>
    <row r="1627" spans="2:5" x14ac:dyDescent="0.3">
      <c r="B1627" s="91">
        <v>38175</v>
      </c>
      <c r="C1627" s="145">
        <v>62.878059</v>
      </c>
      <c r="D1627">
        <f t="shared" si="29"/>
        <v>-0.8649233810617426</v>
      </c>
      <c r="E1627">
        <v>1.9875584962443491E-2</v>
      </c>
    </row>
    <row r="1628" spans="2:5" x14ac:dyDescent="0.3">
      <c r="B1628" s="91">
        <v>42731</v>
      </c>
      <c r="C1628" s="145">
        <v>465.49920700000001</v>
      </c>
      <c r="D1628">
        <f t="shared" si="29"/>
        <v>10.271474544318085</v>
      </c>
      <c r="E1628">
        <v>1.9875550432482778E-2</v>
      </c>
    </row>
    <row r="1629" spans="2:5" x14ac:dyDescent="0.3">
      <c r="B1629" s="91">
        <v>35878</v>
      </c>
      <c r="C1629" s="145">
        <v>41.298873999999998</v>
      </c>
      <c r="D1629">
        <f t="shared" si="29"/>
        <v>1.4877290173612079</v>
      </c>
      <c r="E1629">
        <v>1.9874664111296483E-2</v>
      </c>
    </row>
    <row r="1630" spans="2:5" x14ac:dyDescent="0.3">
      <c r="B1630" s="91">
        <v>34150</v>
      </c>
      <c r="C1630" s="145">
        <v>16.601033999999999</v>
      </c>
      <c r="D1630">
        <f t="shared" si="29"/>
        <v>-0.69261923848567375</v>
      </c>
      <c r="E1630">
        <v>1.986756431538558E-2</v>
      </c>
    </row>
    <row r="1631" spans="2:5" x14ac:dyDescent="0.3">
      <c r="B1631" s="91">
        <v>34950</v>
      </c>
      <c r="C1631" s="145">
        <v>54.008045000000003</v>
      </c>
      <c r="D1631">
        <f t="shared" si="29"/>
        <v>3.2615408020019316</v>
      </c>
      <c r="E1631">
        <v>1.986747701070158E-2</v>
      </c>
    </row>
    <row r="1632" spans="2:5" x14ac:dyDescent="0.3">
      <c r="B1632" s="91">
        <v>37189</v>
      </c>
      <c r="C1632" s="145">
        <v>12.673361</v>
      </c>
      <c r="D1632">
        <f t="shared" si="29"/>
        <v>-0.89894526516994244</v>
      </c>
      <c r="E1632">
        <v>1.9863146038101801E-2</v>
      </c>
    </row>
    <row r="1633" spans="2:5" x14ac:dyDescent="0.3">
      <c r="B1633" s="91">
        <v>39416</v>
      </c>
      <c r="C1633" s="145">
        <v>125.410858</v>
      </c>
      <c r="D1633">
        <f t="shared" si="29"/>
        <v>-0.60864295922590883</v>
      </c>
      <c r="E1633">
        <v>1.9841419444301279E-2</v>
      </c>
    </row>
    <row r="1634" spans="2:5" x14ac:dyDescent="0.3">
      <c r="B1634" s="91">
        <v>44265</v>
      </c>
      <c r="C1634" s="145">
        <v>320.45126299999998</v>
      </c>
      <c r="D1634">
        <f t="shared" si="29"/>
        <v>6.1597325226523818</v>
      </c>
      <c r="E1634">
        <v>1.9828708087580242E-2</v>
      </c>
    </row>
    <row r="1635" spans="2:5" x14ac:dyDescent="0.3">
      <c r="B1635" s="91">
        <v>34663</v>
      </c>
      <c r="C1635" s="145">
        <v>44.757435000000001</v>
      </c>
      <c r="D1635">
        <f t="shared" si="29"/>
        <v>-0.69489002510314157</v>
      </c>
      <c r="E1635">
        <v>1.980187777794316E-2</v>
      </c>
    </row>
    <row r="1636" spans="2:5" x14ac:dyDescent="0.3">
      <c r="B1636" s="91">
        <v>43672</v>
      </c>
      <c r="C1636" s="145">
        <v>146.69279499999999</v>
      </c>
      <c r="D1636">
        <f t="shared" si="29"/>
        <v>6.19119306674152</v>
      </c>
      <c r="E1636">
        <v>1.9750492406573186E-2</v>
      </c>
    </row>
    <row r="1637" spans="2:5" x14ac:dyDescent="0.3">
      <c r="B1637" s="91">
        <v>36110</v>
      </c>
      <c r="C1637" s="145">
        <v>20.398951</v>
      </c>
      <c r="D1637">
        <f t="shared" si="29"/>
        <v>-0.98015280207483235</v>
      </c>
      <c r="E1637">
        <v>1.9746710885291206E-2</v>
      </c>
    </row>
    <row r="1638" spans="2:5" x14ac:dyDescent="0.3">
      <c r="B1638" s="91">
        <v>45414</v>
      </c>
      <c r="C1638" s="145">
        <v>1027.8000489999999</v>
      </c>
      <c r="D1638">
        <f t="shared" si="29"/>
        <v>2.3501327991209262</v>
      </c>
      <c r="E1638">
        <v>1.9744046558331972E-2</v>
      </c>
    </row>
    <row r="1639" spans="2:5" x14ac:dyDescent="0.3">
      <c r="B1639" s="91">
        <v>44287</v>
      </c>
      <c r="C1639" s="145">
        <v>306.79382299999997</v>
      </c>
      <c r="D1639">
        <f t="shared" si="29"/>
        <v>15.657596907575407</v>
      </c>
      <c r="E1639">
        <v>1.9715058687727539E-2</v>
      </c>
    </row>
    <row r="1640" spans="2:5" x14ac:dyDescent="0.3">
      <c r="B1640" s="91">
        <v>36684</v>
      </c>
      <c r="C1640" s="145">
        <v>18.417652</v>
      </c>
      <c r="D1640">
        <f t="shared" si="29"/>
        <v>-0.8448777919977225</v>
      </c>
      <c r="E1640">
        <v>1.9706428845093337E-2</v>
      </c>
    </row>
    <row r="1641" spans="2:5" x14ac:dyDescent="0.3">
      <c r="B1641" s="91">
        <v>44050</v>
      </c>
      <c r="C1641" s="145">
        <v>118.72995</v>
      </c>
      <c r="D1641">
        <f t="shared" si="29"/>
        <v>3.7158050074776505</v>
      </c>
      <c r="E1641">
        <v>1.9691721460984898E-2</v>
      </c>
    </row>
    <row r="1642" spans="2:5" x14ac:dyDescent="0.3">
      <c r="B1642" s="91">
        <v>37679</v>
      </c>
      <c r="C1642" s="145">
        <v>25.177026999999999</v>
      </c>
      <c r="D1642">
        <f t="shared" si="29"/>
        <v>-0.95151099685674234</v>
      </c>
      <c r="E1642">
        <v>1.9681322894257194E-2</v>
      </c>
    </row>
    <row r="1643" spans="2:5" x14ac:dyDescent="0.3">
      <c r="B1643" s="91">
        <v>44580</v>
      </c>
      <c r="C1643" s="145">
        <v>519.23168899999996</v>
      </c>
      <c r="D1643">
        <f t="shared" si="29"/>
        <v>0.82065549114000624</v>
      </c>
      <c r="E1643">
        <v>1.9675007421895263E-2</v>
      </c>
    </row>
    <row r="1644" spans="2:5" x14ac:dyDescent="0.3">
      <c r="B1644" s="91">
        <v>41486</v>
      </c>
      <c r="C1644" s="145">
        <v>285.18942299999998</v>
      </c>
      <c r="D1644">
        <f t="shared" si="29"/>
        <v>5.4239323465458904</v>
      </c>
      <c r="E1644">
        <v>1.9655992564072331E-2</v>
      </c>
    </row>
    <row r="1645" spans="2:5" x14ac:dyDescent="0.3">
      <c r="B1645" s="91">
        <v>35797</v>
      </c>
      <c r="C1645" s="145">
        <v>44.394835999999998</v>
      </c>
      <c r="D1645">
        <f t="shared" si="29"/>
        <v>0.97995216878147762</v>
      </c>
      <c r="E1645">
        <v>1.9650397461859287E-2</v>
      </c>
    </row>
    <row r="1646" spans="2:5" x14ac:dyDescent="0.3">
      <c r="B1646" s="91">
        <v>34017</v>
      </c>
      <c r="C1646" s="145">
        <v>22.422176</v>
      </c>
      <c r="D1646">
        <f t="shared" si="29"/>
        <v>-0.97611104136657256</v>
      </c>
      <c r="E1646">
        <v>1.9607857403353551E-2</v>
      </c>
    </row>
    <row r="1647" spans="2:5" x14ac:dyDescent="0.3">
      <c r="B1647" s="91">
        <v>45338</v>
      </c>
      <c r="C1647" s="145">
        <v>938.59997599999997</v>
      </c>
      <c r="D1647">
        <f t="shared" si="29"/>
        <v>4.9013922350389398</v>
      </c>
      <c r="E1647">
        <v>1.9607830357171202E-2</v>
      </c>
    </row>
    <row r="1648" spans="2:5" x14ac:dyDescent="0.3">
      <c r="B1648" s="91">
        <v>40395</v>
      </c>
      <c r="C1648" s="145">
        <v>159.047211</v>
      </c>
      <c r="D1648">
        <f t="shared" si="29"/>
        <v>-0.39137349619022782</v>
      </c>
      <c r="E1648">
        <v>1.9598828104290526E-2</v>
      </c>
    </row>
    <row r="1649" spans="2:5" x14ac:dyDescent="0.3">
      <c r="B1649" s="91">
        <v>41374</v>
      </c>
      <c r="C1649" s="145">
        <v>261.32153299999999</v>
      </c>
      <c r="D1649">
        <f t="shared" si="29"/>
        <v>15.688790935738059</v>
      </c>
      <c r="E1649">
        <v>1.9593059823858314E-2</v>
      </c>
    </row>
    <row r="1650" spans="2:5" x14ac:dyDescent="0.3">
      <c r="B1650" s="91">
        <v>37265</v>
      </c>
      <c r="C1650" s="145">
        <v>15.658505999999999</v>
      </c>
      <c r="D1650">
        <f t="shared" si="29"/>
        <v>-0.36163518846013309</v>
      </c>
      <c r="E1650">
        <v>1.958811742243842E-2</v>
      </c>
    </row>
    <row r="1651" spans="2:5" x14ac:dyDescent="0.3">
      <c r="B1651" s="91">
        <v>37629</v>
      </c>
      <c r="C1651" s="145">
        <v>24.529087000000001</v>
      </c>
      <c r="D1651">
        <f t="shared" si="29"/>
        <v>0.74151139564507973</v>
      </c>
      <c r="E1651">
        <v>1.9557613571120434E-2</v>
      </c>
    </row>
    <row r="1652" spans="2:5" x14ac:dyDescent="0.3">
      <c r="B1652" s="91">
        <v>36789</v>
      </c>
      <c r="C1652" s="145">
        <v>14.084942</v>
      </c>
      <c r="D1652">
        <f t="shared" si="29"/>
        <v>-0.37508559610069553</v>
      </c>
      <c r="E1652">
        <v>1.9541989595344703E-2</v>
      </c>
    </row>
    <row r="1653" spans="2:5" x14ac:dyDescent="0.3">
      <c r="B1653" s="91">
        <v>37572</v>
      </c>
      <c r="C1653" s="145">
        <v>22.538993999999999</v>
      </c>
      <c r="D1653">
        <f t="shared" si="29"/>
        <v>-0.50317211430575715</v>
      </c>
      <c r="E1653">
        <v>1.9539528438755106E-2</v>
      </c>
    </row>
    <row r="1654" spans="2:5" x14ac:dyDescent="0.3">
      <c r="B1654" s="91">
        <v>34837</v>
      </c>
      <c r="C1654" s="145">
        <v>45.365799000000003</v>
      </c>
      <c r="D1654">
        <f t="shared" si="29"/>
        <v>1.8167203261116709</v>
      </c>
      <c r="E1654">
        <v>1.9531488079388884E-2</v>
      </c>
    </row>
    <row r="1655" spans="2:5" x14ac:dyDescent="0.3">
      <c r="B1655" s="91">
        <v>37224</v>
      </c>
      <c r="C1655" s="145">
        <v>16.105893999999999</v>
      </c>
      <c r="D1655">
        <f t="shared" si="29"/>
        <v>-0.8003976532231053</v>
      </c>
      <c r="E1655">
        <v>1.9531312559934792E-2</v>
      </c>
    </row>
    <row r="1656" spans="2:5" x14ac:dyDescent="0.3">
      <c r="B1656" s="91">
        <v>38342</v>
      </c>
      <c r="C1656" s="145">
        <v>80.689903000000001</v>
      </c>
      <c r="D1656">
        <f t="shared" si="29"/>
        <v>-0.42273358020248375</v>
      </c>
      <c r="E1656">
        <v>1.9530263469983412E-2</v>
      </c>
    </row>
    <row r="1657" spans="2:5" x14ac:dyDescent="0.3">
      <c r="B1657" s="91">
        <v>39043</v>
      </c>
      <c r="C1657" s="145">
        <v>139.779312</v>
      </c>
      <c r="D1657">
        <f t="shared" si="29"/>
        <v>-0.79090604038893042</v>
      </c>
      <c r="E1657">
        <v>1.9523764670350392E-2</v>
      </c>
    </row>
    <row r="1658" spans="2:5" x14ac:dyDescent="0.3">
      <c r="B1658" s="91">
        <v>45217</v>
      </c>
      <c r="C1658" s="145">
        <v>668.5</v>
      </c>
      <c r="D1658">
        <f t="shared" si="29"/>
        <v>13.721669495899205</v>
      </c>
      <c r="E1658">
        <v>1.9521103806232634E-2</v>
      </c>
    </row>
    <row r="1659" spans="2:5" x14ac:dyDescent="0.3">
      <c r="B1659" s="91">
        <v>34502</v>
      </c>
      <c r="C1659" s="145">
        <v>45.409252000000002</v>
      </c>
      <c r="D1659">
        <f t="shared" si="29"/>
        <v>-0.62745543605291521</v>
      </c>
      <c r="E1659">
        <v>1.9512433328435139E-2</v>
      </c>
    </row>
    <row r="1660" spans="2:5" x14ac:dyDescent="0.3">
      <c r="B1660" s="91">
        <v>39185</v>
      </c>
      <c r="C1660" s="145">
        <v>121.88945</v>
      </c>
      <c r="D1660">
        <f t="shared" si="29"/>
        <v>-0.6860461231724222</v>
      </c>
      <c r="E1660">
        <v>1.9511585920284898E-2</v>
      </c>
    </row>
    <row r="1661" spans="2:5" x14ac:dyDescent="0.3">
      <c r="B1661" s="91">
        <v>44935</v>
      </c>
      <c r="C1661" s="145">
        <v>388.23998999999998</v>
      </c>
      <c r="D1661">
        <f t="shared" si="29"/>
        <v>-0.25959074922695619</v>
      </c>
      <c r="E1661">
        <v>1.9502689915270991E-2</v>
      </c>
    </row>
    <row r="1662" spans="2:5" x14ac:dyDescent="0.3">
      <c r="B1662" s="91">
        <v>41955</v>
      </c>
      <c r="C1662" s="145">
        <v>524.35864300000003</v>
      </c>
      <c r="D1662">
        <f t="shared" si="29"/>
        <v>2.0204315534833492</v>
      </c>
      <c r="E1662">
        <v>1.945572001693319E-2</v>
      </c>
    </row>
    <row r="1663" spans="2:5" x14ac:dyDescent="0.3">
      <c r="B1663" s="91">
        <v>40862</v>
      </c>
      <c r="C1663" s="145">
        <v>173.603882</v>
      </c>
      <c r="D1663">
        <f t="shared" si="29"/>
        <v>-0.46646505602358901</v>
      </c>
      <c r="E1663">
        <v>1.9403542591198631E-2</v>
      </c>
    </row>
    <row r="1664" spans="2:5" x14ac:dyDescent="0.3">
      <c r="B1664" s="91">
        <v>41284</v>
      </c>
      <c r="C1664" s="145">
        <v>325.384277</v>
      </c>
      <c r="D1664">
        <f t="shared" si="29"/>
        <v>-9.3474280210264868E-2</v>
      </c>
      <c r="E1664">
        <v>1.9398141626338399E-2</v>
      </c>
    </row>
    <row r="1665" spans="2:5" x14ac:dyDescent="0.3">
      <c r="B1665" s="91">
        <v>42380</v>
      </c>
      <c r="C1665" s="145">
        <v>358.93551600000001</v>
      </c>
      <c r="D1665">
        <f t="shared" si="29"/>
        <v>-0.27335175478005852</v>
      </c>
      <c r="E1665">
        <v>1.9385892387505183E-2</v>
      </c>
    </row>
    <row r="1666" spans="2:5" x14ac:dyDescent="0.3">
      <c r="B1666" s="91">
        <v>44523</v>
      </c>
      <c r="C1666" s="145">
        <v>493.96048000000002</v>
      </c>
      <c r="D1666">
        <f t="shared" si="29"/>
        <v>5.5669893416946579</v>
      </c>
      <c r="E1666">
        <v>1.9337573980706086E-2</v>
      </c>
    </row>
    <row r="1667" spans="2:5" x14ac:dyDescent="0.3">
      <c r="B1667" s="91">
        <v>38111</v>
      </c>
      <c r="C1667" s="145">
        <v>75.218711999999996</v>
      </c>
      <c r="D1667">
        <f t="shared" si="29"/>
        <v>-0.57298727808426797</v>
      </c>
      <c r="E1667">
        <v>1.9336143055991753E-2</v>
      </c>
    </row>
    <row r="1668" spans="2:5" x14ac:dyDescent="0.3">
      <c r="B1668" s="91">
        <v>43812</v>
      </c>
      <c r="C1668" s="145">
        <v>176.15098599999999</v>
      </c>
      <c r="D1668">
        <f t="shared" si="29"/>
        <v>6.4604915290754024</v>
      </c>
      <c r="E1668">
        <v>1.9325027056519263E-2</v>
      </c>
    </row>
    <row r="1669" spans="2:5" x14ac:dyDescent="0.3">
      <c r="B1669" s="91">
        <v>37699</v>
      </c>
      <c r="C1669" s="145">
        <v>23.611177000000001</v>
      </c>
      <c r="D1669">
        <f t="shared" si="29"/>
        <v>-0.95664116093647078</v>
      </c>
      <c r="E1669">
        <v>1.931397933464437E-2</v>
      </c>
    </row>
    <row r="1670" spans="2:5" x14ac:dyDescent="0.3">
      <c r="B1670" s="91">
        <v>45082</v>
      </c>
      <c r="C1670" s="145">
        <v>544.55279499999995</v>
      </c>
      <c r="D1670">
        <f t="shared" si="29"/>
        <v>0.76894435146954265</v>
      </c>
      <c r="E1670">
        <v>1.9313242842004991E-2</v>
      </c>
    </row>
    <row r="1671" spans="2:5" x14ac:dyDescent="0.3">
      <c r="B1671" s="91">
        <v>43269</v>
      </c>
      <c r="C1671" s="145">
        <v>307.84054600000002</v>
      </c>
      <c r="D1671">
        <f t="shared" si="29"/>
        <v>-0.22516921291240533</v>
      </c>
      <c r="E1671">
        <v>1.9310097554531596E-2</v>
      </c>
    </row>
    <row r="1672" spans="2:5" x14ac:dyDescent="0.3">
      <c r="B1672" s="91">
        <v>42496</v>
      </c>
      <c r="C1672" s="145">
        <v>397.30035400000003</v>
      </c>
      <c r="D1672">
        <f t="shared" si="29"/>
        <v>2.4987853466280017</v>
      </c>
      <c r="E1672">
        <v>1.9302145529047434E-2</v>
      </c>
    </row>
    <row r="1673" spans="2:5" x14ac:dyDescent="0.3">
      <c r="B1673" s="91">
        <v>39531</v>
      </c>
      <c r="C1673" s="145">
        <v>113.55379499999999</v>
      </c>
      <c r="D1673">
        <f t="shared" ref="D1673:D1736" si="30">(C1673-C1674)/C1674</f>
        <v>-0.59967056897433413</v>
      </c>
      <c r="E1673">
        <v>1.928843065598293E-2</v>
      </c>
    </row>
    <row r="1674" spans="2:5" x14ac:dyDescent="0.3">
      <c r="B1674" s="91">
        <v>41316</v>
      </c>
      <c r="C1674" s="145">
        <v>283.65087899999997</v>
      </c>
      <c r="D1674">
        <f t="shared" si="30"/>
        <v>0.43113209367321587</v>
      </c>
      <c r="E1674">
        <v>1.9271322763892994E-2</v>
      </c>
    </row>
    <row r="1675" spans="2:5" x14ac:dyDescent="0.3">
      <c r="B1675" s="91">
        <v>40731</v>
      </c>
      <c r="C1675" s="145">
        <v>198.20034799999999</v>
      </c>
      <c r="D1675">
        <f t="shared" si="30"/>
        <v>0.44858070110042664</v>
      </c>
      <c r="E1675">
        <v>1.9265933369026333E-2</v>
      </c>
    </row>
    <row r="1676" spans="2:5" x14ac:dyDescent="0.3">
      <c r="B1676" s="91">
        <v>40780</v>
      </c>
      <c r="C1676" s="145">
        <v>136.82382200000001</v>
      </c>
      <c r="D1676">
        <f t="shared" si="30"/>
        <v>2.3530372971480742</v>
      </c>
      <c r="E1676">
        <v>1.9265114587728002E-2</v>
      </c>
    </row>
    <row r="1677" spans="2:5" x14ac:dyDescent="0.3">
      <c r="B1677" s="91">
        <v>37851</v>
      </c>
      <c r="C1677" s="145">
        <v>40.805934999999998</v>
      </c>
      <c r="D1677">
        <f t="shared" si="30"/>
        <v>-0.8947579245163978</v>
      </c>
      <c r="E1677">
        <v>1.9261006367856087E-2</v>
      </c>
    </row>
    <row r="1678" spans="2:5" x14ac:dyDescent="0.3">
      <c r="B1678" s="91">
        <v>42514</v>
      </c>
      <c r="C1678" s="145">
        <v>387.734039</v>
      </c>
      <c r="D1678">
        <f t="shared" si="30"/>
        <v>0.9939626804301952</v>
      </c>
      <c r="E1678">
        <v>1.925341307736006E-2</v>
      </c>
    </row>
    <row r="1679" spans="2:5" x14ac:dyDescent="0.3">
      <c r="B1679" s="91">
        <v>40730</v>
      </c>
      <c r="C1679" s="145">
        <v>194.45401000000001</v>
      </c>
      <c r="D1679">
        <f t="shared" si="30"/>
        <v>0.36586782361187753</v>
      </c>
      <c r="E1679">
        <v>1.9243171073987878E-2</v>
      </c>
    </row>
    <row r="1680" spans="2:5" x14ac:dyDescent="0.3">
      <c r="B1680" s="91">
        <v>40368</v>
      </c>
      <c r="C1680" s="145">
        <v>142.36663799999999</v>
      </c>
      <c r="D1680">
        <f t="shared" si="30"/>
        <v>-3.3241286386470482E-2</v>
      </c>
      <c r="E1680">
        <v>1.9242305856173092E-2</v>
      </c>
    </row>
    <row r="1681" spans="2:5" x14ac:dyDescent="0.3">
      <c r="B1681" s="91">
        <v>40193</v>
      </c>
      <c r="C1681" s="145">
        <v>147.26181</v>
      </c>
      <c r="D1681">
        <f t="shared" si="30"/>
        <v>-0.18023979567235396</v>
      </c>
      <c r="E1681">
        <v>1.9241917168682302E-2</v>
      </c>
    </row>
    <row r="1682" spans="2:5" x14ac:dyDescent="0.3">
      <c r="B1682" s="91">
        <v>43419</v>
      </c>
      <c r="C1682" s="145">
        <v>179.640106</v>
      </c>
      <c r="D1682">
        <f t="shared" si="30"/>
        <v>6.8605524638402331</v>
      </c>
      <c r="E1682">
        <v>1.9230671140589673E-2</v>
      </c>
    </row>
    <row r="1683" spans="2:5" x14ac:dyDescent="0.3">
      <c r="B1683" s="91">
        <v>33451</v>
      </c>
      <c r="C1683" s="145">
        <v>22.853369000000001</v>
      </c>
      <c r="D1683">
        <f t="shared" si="30"/>
        <v>-0.95226031905484743</v>
      </c>
      <c r="E1683">
        <v>1.9230649157334256E-2</v>
      </c>
    </row>
    <row r="1684" spans="2:5" x14ac:dyDescent="0.3">
      <c r="B1684" s="91">
        <v>44558</v>
      </c>
      <c r="C1684" s="145">
        <v>478.70803799999999</v>
      </c>
      <c r="D1684">
        <f t="shared" si="30"/>
        <v>4.0347924716949395</v>
      </c>
      <c r="E1684">
        <v>1.9208382963374154E-2</v>
      </c>
    </row>
    <row r="1685" spans="2:5" x14ac:dyDescent="0.3">
      <c r="B1685" s="91">
        <v>38695</v>
      </c>
      <c r="C1685" s="145">
        <v>95.079993999999999</v>
      </c>
      <c r="D1685">
        <f t="shared" si="30"/>
        <v>0.92814050264200676</v>
      </c>
      <c r="E1685">
        <v>1.9193238610742597E-2</v>
      </c>
    </row>
    <row r="1686" spans="2:5" x14ac:dyDescent="0.3">
      <c r="B1686" s="91">
        <v>37895</v>
      </c>
      <c r="C1686" s="145">
        <v>49.311756000000003</v>
      </c>
      <c r="D1686">
        <f t="shared" si="30"/>
        <v>-0.77503339341779265</v>
      </c>
      <c r="E1686">
        <v>1.9189891319080814E-2</v>
      </c>
    </row>
    <row r="1687" spans="2:5" x14ac:dyDescent="0.3">
      <c r="B1687" s="91">
        <v>41064</v>
      </c>
      <c r="C1687" s="145">
        <v>219.19589199999999</v>
      </c>
      <c r="D1687">
        <f t="shared" si="30"/>
        <v>0.50093983396623787</v>
      </c>
      <c r="E1687">
        <v>1.9149423337990232E-2</v>
      </c>
    </row>
    <row r="1688" spans="2:5" x14ac:dyDescent="0.3">
      <c r="B1688" s="91">
        <v>38973</v>
      </c>
      <c r="C1688" s="145">
        <v>146.03909300000001</v>
      </c>
      <c r="D1688">
        <f t="shared" si="30"/>
        <v>6.1122454595111826</v>
      </c>
      <c r="E1688">
        <v>1.9148448588777803E-2</v>
      </c>
    </row>
    <row r="1689" spans="2:5" x14ac:dyDescent="0.3">
      <c r="B1689" s="91">
        <v>37481</v>
      </c>
      <c r="C1689" s="145">
        <v>20.533472</v>
      </c>
      <c r="D1689">
        <f t="shared" si="30"/>
        <v>-0.84783180611349773</v>
      </c>
      <c r="E1689">
        <v>1.9142392504986335E-2</v>
      </c>
    </row>
    <row r="1690" spans="2:5" x14ac:dyDescent="0.3">
      <c r="B1690" s="91">
        <v>39358</v>
      </c>
      <c r="C1690" s="145">
        <v>134.93931599999999</v>
      </c>
      <c r="D1690">
        <f t="shared" si="30"/>
        <v>4.876848947753877</v>
      </c>
      <c r="E1690">
        <v>1.913888173660331E-2</v>
      </c>
    </row>
    <row r="1691" spans="2:5" x14ac:dyDescent="0.3">
      <c r="B1691" s="91">
        <v>33448</v>
      </c>
      <c r="C1691" s="145">
        <v>22.961168000000001</v>
      </c>
      <c r="D1691">
        <f t="shared" si="30"/>
        <v>-7.1809094749039223E-2</v>
      </c>
      <c r="E1691">
        <v>1.9138772120977331E-2</v>
      </c>
    </row>
    <row r="1692" spans="2:5" x14ac:dyDescent="0.3">
      <c r="B1692" s="91">
        <v>39777</v>
      </c>
      <c r="C1692" s="145">
        <v>24.737549000000001</v>
      </c>
      <c r="D1692">
        <f t="shared" si="30"/>
        <v>-0.94825537725812192</v>
      </c>
      <c r="E1692">
        <v>1.9129816673997879E-2</v>
      </c>
    </row>
    <row r="1693" spans="2:5" x14ac:dyDescent="0.3">
      <c r="B1693" s="91">
        <v>41991</v>
      </c>
      <c r="C1693" s="145">
        <v>478.06994600000002</v>
      </c>
      <c r="D1693">
        <f t="shared" si="30"/>
        <v>18.69537630524059</v>
      </c>
      <c r="E1693">
        <v>1.9125704692131859E-2</v>
      </c>
    </row>
    <row r="1694" spans="2:5" x14ac:dyDescent="0.3">
      <c r="B1694" s="91">
        <v>39862</v>
      </c>
      <c r="C1694" s="145">
        <v>24.273206999999999</v>
      </c>
      <c r="D1694">
        <f t="shared" si="30"/>
        <v>-0.48112272686375518</v>
      </c>
      <c r="E1694">
        <v>1.9113173792728783E-2</v>
      </c>
    </row>
    <row r="1695" spans="2:5" x14ac:dyDescent="0.3">
      <c r="B1695" s="91">
        <v>35888</v>
      </c>
      <c r="C1695" s="145">
        <v>46.780247000000003</v>
      </c>
      <c r="D1695">
        <f t="shared" si="30"/>
        <v>-0.84957189990143878</v>
      </c>
      <c r="E1695">
        <v>1.9112240285965115E-2</v>
      </c>
    </row>
    <row r="1696" spans="2:5" x14ac:dyDescent="0.3">
      <c r="B1696" s="91">
        <v>44454</v>
      </c>
      <c r="C1696" s="145">
        <v>310.980774</v>
      </c>
      <c r="D1696">
        <f t="shared" si="30"/>
        <v>3.1573115113835097</v>
      </c>
      <c r="E1696">
        <v>1.911138113151532E-2</v>
      </c>
    </row>
    <row r="1697" spans="2:5" x14ac:dyDescent="0.3">
      <c r="B1697" s="91">
        <v>38316</v>
      </c>
      <c r="C1697" s="145">
        <v>74.803336999999999</v>
      </c>
      <c r="D1697">
        <f t="shared" si="30"/>
        <v>-0.73641970329864126</v>
      </c>
      <c r="E1697">
        <v>1.9094221779641419E-2</v>
      </c>
    </row>
    <row r="1698" spans="2:5" x14ac:dyDescent="0.3">
      <c r="B1698" s="91">
        <v>41400</v>
      </c>
      <c r="C1698" s="145">
        <v>283.79714999999999</v>
      </c>
      <c r="D1698">
        <f t="shared" si="30"/>
        <v>1.8482249103013411</v>
      </c>
      <c r="E1698">
        <v>1.9082709270870583E-2</v>
      </c>
    </row>
    <row r="1699" spans="2:5" x14ac:dyDescent="0.3">
      <c r="B1699" s="91">
        <v>40112</v>
      </c>
      <c r="C1699" s="145">
        <v>99.640006999999997</v>
      </c>
      <c r="D1699">
        <f t="shared" si="30"/>
        <v>-0.58120577489791803</v>
      </c>
      <c r="E1699">
        <v>1.9081856404544403E-2</v>
      </c>
    </row>
    <row r="1700" spans="2:5" x14ac:dyDescent="0.3">
      <c r="B1700" s="91">
        <v>40940</v>
      </c>
      <c r="C1700" s="145">
        <v>237.92115799999999</v>
      </c>
      <c r="D1700">
        <f t="shared" si="30"/>
        <v>1.5775130630048941</v>
      </c>
      <c r="E1700">
        <v>1.9076940088693102E-2</v>
      </c>
    </row>
    <row r="1701" spans="2:5" x14ac:dyDescent="0.3">
      <c r="B1701" s="91">
        <v>40051</v>
      </c>
      <c r="C1701" s="145">
        <v>92.306479999999993</v>
      </c>
      <c r="D1701">
        <f t="shared" si="30"/>
        <v>6.9938513152772721</v>
      </c>
      <c r="E1701">
        <v>1.9068063536100275E-2</v>
      </c>
    </row>
    <row r="1702" spans="2:5" x14ac:dyDescent="0.3">
      <c r="B1702" s="91">
        <v>37019</v>
      </c>
      <c r="C1702" s="145">
        <v>11.547185000000001</v>
      </c>
      <c r="D1702">
        <f t="shared" si="30"/>
        <v>-0.96062153721595755</v>
      </c>
      <c r="E1702">
        <v>1.9060818167320834E-2</v>
      </c>
    </row>
    <row r="1703" spans="2:5" x14ac:dyDescent="0.3">
      <c r="B1703" s="91">
        <v>43245</v>
      </c>
      <c r="C1703" s="145">
        <v>293.23605300000003</v>
      </c>
      <c r="D1703">
        <f t="shared" si="30"/>
        <v>0.74569718755432135</v>
      </c>
      <c r="E1703">
        <v>1.9054214118523125E-2</v>
      </c>
    </row>
    <row r="1704" spans="2:5" x14ac:dyDescent="0.3">
      <c r="B1704" s="91">
        <v>43399</v>
      </c>
      <c r="C1704" s="145">
        <v>167.976471</v>
      </c>
      <c r="D1704">
        <f t="shared" si="30"/>
        <v>-0.62729483499199379</v>
      </c>
      <c r="E1704">
        <v>1.9050499192962856E-2</v>
      </c>
    </row>
    <row r="1705" spans="2:5" x14ac:dyDescent="0.3">
      <c r="B1705" s="91">
        <v>44957</v>
      </c>
      <c r="C1705" s="145">
        <v>450.695313</v>
      </c>
      <c r="D1705">
        <f t="shared" si="30"/>
        <v>-0.37615709666567215</v>
      </c>
      <c r="E1705">
        <v>1.9046525838685182E-2</v>
      </c>
    </row>
    <row r="1706" spans="2:5" x14ac:dyDescent="0.3">
      <c r="B1706" s="91">
        <v>45266</v>
      </c>
      <c r="C1706" s="145">
        <v>722.45001200000002</v>
      </c>
      <c r="D1706">
        <f t="shared" si="30"/>
        <v>9.5999571541361117</v>
      </c>
      <c r="E1706">
        <v>1.9042245252123644E-2</v>
      </c>
    </row>
    <row r="1707" spans="2:5" x14ac:dyDescent="0.3">
      <c r="B1707" s="91">
        <v>38525</v>
      </c>
      <c r="C1707" s="145">
        <v>68.155936999999994</v>
      </c>
      <c r="D1707">
        <f t="shared" si="30"/>
        <v>-0.70007393688596808</v>
      </c>
      <c r="E1707">
        <v>1.9039456192820332E-2</v>
      </c>
    </row>
    <row r="1708" spans="2:5" x14ac:dyDescent="0.3">
      <c r="B1708" s="91">
        <v>41158</v>
      </c>
      <c r="C1708" s="145">
        <v>227.24246199999999</v>
      </c>
      <c r="D1708">
        <f t="shared" si="30"/>
        <v>-0.31947771348845755</v>
      </c>
      <c r="E1708">
        <v>1.9020517722643852E-2</v>
      </c>
    </row>
    <row r="1709" spans="2:5" x14ac:dyDescent="0.3">
      <c r="B1709" s="91">
        <v>42242</v>
      </c>
      <c r="C1709" s="145">
        <v>333.92361499999998</v>
      </c>
      <c r="D1709">
        <f t="shared" si="30"/>
        <v>2.9142349555754028</v>
      </c>
      <c r="E1709">
        <v>1.9005622343546073E-2</v>
      </c>
    </row>
    <row r="1710" spans="2:5" x14ac:dyDescent="0.3">
      <c r="B1710" s="91">
        <v>38026</v>
      </c>
      <c r="C1710" s="145">
        <v>85.310058999999995</v>
      </c>
      <c r="D1710">
        <f t="shared" si="30"/>
        <v>-0.77881254767366082</v>
      </c>
      <c r="E1710">
        <v>1.8984950984659996E-2</v>
      </c>
    </row>
    <row r="1711" spans="2:5" x14ac:dyDescent="0.3">
      <c r="B1711" s="91">
        <v>42502</v>
      </c>
      <c r="C1711" s="145">
        <v>385.69122299999998</v>
      </c>
      <c r="D1711">
        <f t="shared" si="30"/>
        <v>1.7566384484196516</v>
      </c>
      <c r="E1711">
        <v>1.8954821812131782E-2</v>
      </c>
    </row>
    <row r="1712" spans="2:5" x14ac:dyDescent="0.3">
      <c r="B1712" s="91">
        <v>39034</v>
      </c>
      <c r="C1712" s="145">
        <v>139.91360499999999</v>
      </c>
      <c r="D1712">
        <f t="shared" si="30"/>
        <v>1.2693841383300215</v>
      </c>
      <c r="E1712">
        <v>1.8944205244434943E-2</v>
      </c>
    </row>
    <row r="1713" spans="2:5" x14ac:dyDescent="0.3">
      <c r="B1713" s="91">
        <v>38174</v>
      </c>
      <c r="C1713" s="145">
        <v>61.652676</v>
      </c>
      <c r="D1713">
        <f t="shared" si="30"/>
        <v>-0.84886405824838684</v>
      </c>
      <c r="E1713">
        <v>1.8927412001835738E-2</v>
      </c>
    </row>
    <row r="1714" spans="2:5" x14ac:dyDescent="0.3">
      <c r="B1714" s="91">
        <v>45014</v>
      </c>
      <c r="C1714" s="145">
        <v>407.92861900000003</v>
      </c>
      <c r="D1714">
        <f t="shared" si="30"/>
        <v>18.623256020691535</v>
      </c>
      <c r="E1714">
        <v>1.892429804700432E-2</v>
      </c>
    </row>
    <row r="1715" spans="2:5" x14ac:dyDescent="0.3">
      <c r="B1715" s="91">
        <v>37488</v>
      </c>
      <c r="C1715" s="145">
        <v>20.788018999999998</v>
      </c>
      <c r="D1715">
        <f t="shared" si="30"/>
        <v>-0.96167754841037612</v>
      </c>
      <c r="E1715">
        <v>1.8903764852831972E-2</v>
      </c>
    </row>
    <row r="1716" spans="2:5" x14ac:dyDescent="0.3">
      <c r="B1716" s="91">
        <v>42094</v>
      </c>
      <c r="C1716" s="145">
        <v>542.45013400000005</v>
      </c>
      <c r="D1716">
        <f t="shared" si="30"/>
        <v>3.449305899018638</v>
      </c>
      <c r="E1716">
        <v>1.888890332473633E-2</v>
      </c>
    </row>
    <row r="1717" spans="2:5" x14ac:dyDescent="0.3">
      <c r="B1717" s="91">
        <v>39331</v>
      </c>
      <c r="C1717" s="145">
        <v>121.917923</v>
      </c>
      <c r="D1717">
        <f t="shared" si="30"/>
        <v>4.2359983510103545</v>
      </c>
      <c r="E1717">
        <v>1.8888033913904985E-2</v>
      </c>
    </row>
    <row r="1718" spans="2:5" x14ac:dyDescent="0.3">
      <c r="B1718" s="91">
        <v>34277</v>
      </c>
      <c r="C1718" s="145">
        <v>23.284561</v>
      </c>
      <c r="D1718">
        <f t="shared" si="30"/>
        <v>0</v>
      </c>
      <c r="E1718">
        <v>1.8867765185955704E-2</v>
      </c>
    </row>
    <row r="1719" spans="2:5" x14ac:dyDescent="0.3">
      <c r="B1719" s="91">
        <v>34222</v>
      </c>
      <c r="C1719" s="145">
        <v>23.284561</v>
      </c>
      <c r="D1719">
        <f t="shared" si="30"/>
        <v>0</v>
      </c>
      <c r="E1719">
        <v>1.8867765185955704E-2</v>
      </c>
    </row>
    <row r="1720" spans="2:5" x14ac:dyDescent="0.3">
      <c r="B1720" s="91">
        <v>33455</v>
      </c>
      <c r="C1720" s="145">
        <v>23.284561</v>
      </c>
      <c r="D1720">
        <f t="shared" si="30"/>
        <v>-0.78293320134379052</v>
      </c>
      <c r="E1720">
        <v>1.8867765185955704E-2</v>
      </c>
    </row>
    <row r="1721" spans="2:5" x14ac:dyDescent="0.3">
      <c r="B1721" s="91">
        <v>40126</v>
      </c>
      <c r="C1721" s="145">
        <v>107.269104</v>
      </c>
      <c r="D1721">
        <f t="shared" si="30"/>
        <v>0.61010552515920846</v>
      </c>
      <c r="E1721">
        <v>1.886128691319346E-2</v>
      </c>
    </row>
    <row r="1722" spans="2:5" x14ac:dyDescent="0.3">
      <c r="B1722" s="91">
        <v>37964</v>
      </c>
      <c r="C1722" s="145">
        <v>66.622405999999998</v>
      </c>
      <c r="D1722">
        <f t="shared" si="30"/>
        <v>-0.89232742464646475</v>
      </c>
      <c r="E1722">
        <v>1.8770107826086055E-2</v>
      </c>
    </row>
    <row r="1723" spans="2:5" x14ac:dyDescent="0.3">
      <c r="B1723" s="91">
        <v>45154</v>
      </c>
      <c r="C1723" s="145">
        <v>618.75</v>
      </c>
      <c r="D1723">
        <f t="shared" si="30"/>
        <v>9.8240526666652208</v>
      </c>
      <c r="E1723">
        <v>1.8770106940779775E-2</v>
      </c>
    </row>
    <row r="1724" spans="2:5" x14ac:dyDescent="0.3">
      <c r="B1724" s="91">
        <v>34964</v>
      </c>
      <c r="C1724" s="145">
        <v>57.164355999999998</v>
      </c>
      <c r="D1724">
        <f t="shared" si="30"/>
        <v>1.0729588187849135</v>
      </c>
      <c r="E1724">
        <v>1.8749932612759913E-2</v>
      </c>
    </row>
    <row r="1725" spans="2:5" x14ac:dyDescent="0.3">
      <c r="B1725" s="91">
        <v>36200</v>
      </c>
      <c r="C1725" s="145">
        <v>27.576214</v>
      </c>
      <c r="D1725">
        <f t="shared" si="30"/>
        <v>-0.73260356600669907</v>
      </c>
      <c r="E1725">
        <v>1.8722237577806521E-2</v>
      </c>
    </row>
    <row r="1726" spans="2:5" x14ac:dyDescent="0.3">
      <c r="B1726" s="91">
        <v>44015</v>
      </c>
      <c r="C1726" s="145">
        <v>103.128578</v>
      </c>
      <c r="D1726">
        <f t="shared" si="30"/>
        <v>7.7670788885608397</v>
      </c>
      <c r="E1726">
        <v>1.8709918118913094E-2</v>
      </c>
    </row>
    <row r="1727" spans="2:5" x14ac:dyDescent="0.3">
      <c r="B1727" s="91">
        <v>37020</v>
      </c>
      <c r="C1727" s="145">
        <v>11.763163</v>
      </c>
      <c r="D1727">
        <f t="shared" si="30"/>
        <v>-0.95625892446599514</v>
      </c>
      <c r="E1727">
        <v>1.8703952521761779E-2</v>
      </c>
    </row>
    <row r="1728" spans="2:5" x14ac:dyDescent="0.3">
      <c r="B1728" s="91">
        <v>41359</v>
      </c>
      <c r="C1728" s="145">
        <v>268.92715500000003</v>
      </c>
      <c r="D1728">
        <f t="shared" si="30"/>
        <v>3.0017724320779631</v>
      </c>
      <c r="E1728">
        <v>1.8651925045803812E-2</v>
      </c>
    </row>
    <row r="1729" spans="2:5" x14ac:dyDescent="0.3">
      <c r="B1729" s="91">
        <v>39968</v>
      </c>
      <c r="C1729" s="145">
        <v>67.202010999999999</v>
      </c>
      <c r="D1729">
        <f t="shared" si="30"/>
        <v>2.0633627130808145</v>
      </c>
      <c r="E1729">
        <v>1.8631006957860078E-2</v>
      </c>
    </row>
    <row r="1730" spans="2:5" x14ac:dyDescent="0.3">
      <c r="B1730" s="91">
        <v>37543</v>
      </c>
      <c r="C1730" s="145">
        <v>21.937334</v>
      </c>
      <c r="D1730">
        <f t="shared" si="30"/>
        <v>-0.84342798379309825</v>
      </c>
      <c r="E1730">
        <v>1.8624520761106291E-2</v>
      </c>
    </row>
    <row r="1731" spans="2:5" x14ac:dyDescent="0.3">
      <c r="B1731" s="91">
        <v>39370</v>
      </c>
      <c r="C1731" s="145">
        <v>140.110184</v>
      </c>
      <c r="D1731">
        <f t="shared" si="30"/>
        <v>3.7435638055892322</v>
      </c>
      <c r="E1731">
        <v>1.860956741465656E-2</v>
      </c>
    </row>
    <row r="1732" spans="2:5" x14ac:dyDescent="0.3">
      <c r="B1732" s="91">
        <v>33497</v>
      </c>
      <c r="C1732" s="145">
        <v>29.536902999999999</v>
      </c>
      <c r="D1732">
        <f t="shared" si="30"/>
        <v>-0.91819723891663108</v>
      </c>
      <c r="E1732">
        <v>1.8587445590036687E-2</v>
      </c>
    </row>
    <row r="1733" spans="2:5" x14ac:dyDescent="0.3">
      <c r="B1733" s="91">
        <v>43195</v>
      </c>
      <c r="C1733" s="145">
        <v>361.07464599999997</v>
      </c>
      <c r="D1733">
        <f t="shared" si="30"/>
        <v>15.401693831144629</v>
      </c>
      <c r="E1733">
        <v>1.8560191971936386E-2</v>
      </c>
    </row>
    <row r="1734" spans="2:5" x14ac:dyDescent="0.3">
      <c r="B1734" s="91">
        <v>37389</v>
      </c>
      <c r="C1734" s="145">
        <v>22.014472999999999</v>
      </c>
      <c r="D1734">
        <f t="shared" si="30"/>
        <v>-0.57326536456406518</v>
      </c>
      <c r="E1734">
        <v>1.8557954836572691E-2</v>
      </c>
    </row>
    <row r="1735" spans="2:5" x14ac:dyDescent="0.3">
      <c r="B1735" s="91">
        <v>35095</v>
      </c>
      <c r="C1735" s="145">
        <v>51.588203</v>
      </c>
      <c r="D1735">
        <f t="shared" si="30"/>
        <v>-0.60516850214348017</v>
      </c>
      <c r="E1735">
        <v>1.8557142522905322E-2</v>
      </c>
    </row>
    <row r="1736" spans="2:5" x14ac:dyDescent="0.3">
      <c r="B1736" s="91">
        <v>39458</v>
      </c>
      <c r="C1736" s="145">
        <v>130.658783</v>
      </c>
      <c r="D1736">
        <f t="shared" si="30"/>
        <v>-4.8455582270644115E-2</v>
      </c>
      <c r="E1736">
        <v>1.8553261566781287E-2</v>
      </c>
    </row>
    <row r="1737" spans="2:5" x14ac:dyDescent="0.3">
      <c r="B1737" s="91">
        <v>39031</v>
      </c>
      <c r="C1737" s="145">
        <v>137.312332</v>
      </c>
      <c r="D1737">
        <f t="shared" ref="D1737:D1800" si="31">(C1737-C1738)/C1738</f>
        <v>0.73075876027493725</v>
      </c>
      <c r="E1737">
        <v>1.8548332097758888E-2</v>
      </c>
    </row>
    <row r="1738" spans="2:5" x14ac:dyDescent="0.3">
      <c r="B1738" s="91">
        <v>38658</v>
      </c>
      <c r="C1738" s="145">
        <v>79.336494000000002</v>
      </c>
      <c r="D1738">
        <f t="shared" si="31"/>
        <v>-0.28867337028844753</v>
      </c>
      <c r="E1738">
        <v>1.8538175474614609E-2</v>
      </c>
    </row>
    <row r="1739" spans="2:5" x14ac:dyDescent="0.3">
      <c r="B1739" s="91">
        <v>38742</v>
      </c>
      <c r="C1739" s="145">
        <v>111.533142</v>
      </c>
      <c r="D1739">
        <f t="shared" si="31"/>
        <v>-0.18649843678331476</v>
      </c>
      <c r="E1739">
        <v>1.8536569382376539E-2</v>
      </c>
    </row>
    <row r="1740" spans="2:5" x14ac:dyDescent="0.3">
      <c r="B1740" s="91">
        <v>39042</v>
      </c>
      <c r="C1740" s="145">
        <v>137.102554</v>
      </c>
      <c r="D1740">
        <f t="shared" si="31"/>
        <v>0.10093624250891485</v>
      </c>
      <c r="E1740">
        <v>1.8513731177691312E-2</v>
      </c>
    </row>
    <row r="1741" spans="2:5" x14ac:dyDescent="0.3">
      <c r="B1741" s="91">
        <v>38929</v>
      </c>
      <c r="C1741" s="145">
        <v>124.532692</v>
      </c>
      <c r="D1741">
        <f t="shared" si="31"/>
        <v>5.3511660408202903</v>
      </c>
      <c r="E1741">
        <v>1.8460479087748647E-2</v>
      </c>
    </row>
    <row r="1742" spans="2:5" x14ac:dyDescent="0.3">
      <c r="B1742" s="91">
        <v>37468</v>
      </c>
      <c r="C1742" s="145">
        <v>19.607847</v>
      </c>
      <c r="D1742">
        <f t="shared" si="31"/>
        <v>0.35284712790963058</v>
      </c>
      <c r="E1742">
        <v>1.8429521431517572E-2</v>
      </c>
    </row>
    <row r="1743" spans="2:5" x14ac:dyDescent="0.3">
      <c r="B1743" s="91">
        <v>36747</v>
      </c>
      <c r="C1743" s="145">
        <v>14.493764000000001</v>
      </c>
      <c r="D1743">
        <f t="shared" si="31"/>
        <v>-0.59378160144864311</v>
      </c>
      <c r="E1743">
        <v>1.8428415838105613E-2</v>
      </c>
    </row>
    <row r="1744" spans="2:5" x14ac:dyDescent="0.3">
      <c r="B1744" s="91">
        <v>35870</v>
      </c>
      <c r="C1744" s="145">
        <v>35.679732999999999</v>
      </c>
      <c r="D1744">
        <f t="shared" si="31"/>
        <v>-0.51839562939683237</v>
      </c>
      <c r="E1744">
        <v>1.841916756854145E-2</v>
      </c>
    </row>
    <row r="1745" spans="2:5" x14ac:dyDescent="0.3">
      <c r="B1745" s="91">
        <v>38063</v>
      </c>
      <c r="C1745" s="145">
        <v>74.085151999999994</v>
      </c>
      <c r="D1745">
        <f t="shared" si="31"/>
        <v>4.9804148575851288</v>
      </c>
      <c r="E1745">
        <v>1.8415613590058659E-2</v>
      </c>
    </row>
    <row r="1746" spans="2:5" x14ac:dyDescent="0.3">
      <c r="B1746" s="91">
        <v>37039</v>
      </c>
      <c r="C1746" s="145">
        <v>12.387962</v>
      </c>
      <c r="D1746">
        <f t="shared" si="31"/>
        <v>-0.64923755937680516</v>
      </c>
      <c r="E1746">
        <v>1.8389433708629246E-2</v>
      </c>
    </row>
    <row r="1747" spans="2:5" x14ac:dyDescent="0.3">
      <c r="B1747" s="91">
        <v>39756</v>
      </c>
      <c r="C1747" s="145">
        <v>35.317242</v>
      </c>
      <c r="D1747">
        <f t="shared" si="31"/>
        <v>0.47577258256719074</v>
      </c>
      <c r="E1747">
        <v>1.8377380152823947E-2</v>
      </c>
    </row>
    <row r="1748" spans="2:5" x14ac:dyDescent="0.3">
      <c r="B1748" s="91">
        <v>34269</v>
      </c>
      <c r="C1748" s="145">
        <v>23.931357999999999</v>
      </c>
      <c r="D1748">
        <f t="shared" si="31"/>
        <v>-0.81130175281104411</v>
      </c>
      <c r="E1748">
        <v>1.8348552801588865E-2</v>
      </c>
    </row>
    <row r="1749" spans="2:5" x14ac:dyDescent="0.3">
      <c r="B1749" s="91">
        <v>39233</v>
      </c>
      <c r="C1749" s="145">
        <v>126.823425</v>
      </c>
      <c r="D1749">
        <f t="shared" si="31"/>
        <v>-0.69071635588235136</v>
      </c>
      <c r="E1749">
        <v>1.8326376737550765E-2</v>
      </c>
    </row>
    <row r="1750" spans="2:5" x14ac:dyDescent="0.3">
      <c r="B1750" s="91">
        <v>42481</v>
      </c>
      <c r="C1750" s="145">
        <v>410.05538899999999</v>
      </c>
      <c r="D1750">
        <f t="shared" si="31"/>
        <v>-0.48469319635563934</v>
      </c>
      <c r="E1750">
        <v>1.8312302536492252E-2</v>
      </c>
    </row>
    <row r="1751" spans="2:5" x14ac:dyDescent="0.3">
      <c r="B1751" s="91">
        <v>45295</v>
      </c>
      <c r="C1751" s="145">
        <v>795.75</v>
      </c>
      <c r="D1751">
        <f t="shared" si="31"/>
        <v>12.586965337333572</v>
      </c>
      <c r="E1751">
        <v>1.8299299738189761E-2</v>
      </c>
    </row>
    <row r="1752" spans="2:5" x14ac:dyDescent="0.3">
      <c r="B1752" s="91">
        <v>34971</v>
      </c>
      <c r="C1752" s="145">
        <v>58.567162000000003</v>
      </c>
      <c r="D1752">
        <f t="shared" si="31"/>
        <v>1.4363239601796269</v>
      </c>
      <c r="E1752">
        <v>1.8292688121651423E-2</v>
      </c>
    </row>
    <row r="1753" spans="2:5" x14ac:dyDescent="0.3">
      <c r="B1753" s="91">
        <v>34282</v>
      </c>
      <c r="C1753" s="145">
        <v>24.039152000000001</v>
      </c>
      <c r="D1753">
        <f t="shared" si="31"/>
        <v>0</v>
      </c>
      <c r="E1753">
        <v>1.8264298805204325E-2</v>
      </c>
    </row>
    <row r="1754" spans="2:5" x14ac:dyDescent="0.3">
      <c r="B1754" s="91">
        <v>33591</v>
      </c>
      <c r="C1754" s="145">
        <v>24.039152000000001</v>
      </c>
      <c r="D1754">
        <f t="shared" si="31"/>
        <v>-0.95958463142723227</v>
      </c>
      <c r="E1754">
        <v>1.8264298805204325E-2</v>
      </c>
    </row>
    <row r="1755" spans="2:5" x14ac:dyDescent="0.3">
      <c r="B1755" s="91">
        <v>42038</v>
      </c>
      <c r="C1755" s="145">
        <v>594.80224599999997</v>
      </c>
      <c r="D1755">
        <f t="shared" si="31"/>
        <v>6.7712021189014528</v>
      </c>
      <c r="E1755">
        <v>1.8227867093991563E-2</v>
      </c>
    </row>
    <row r="1756" spans="2:5" x14ac:dyDescent="0.3">
      <c r="B1756" s="91">
        <v>38548</v>
      </c>
      <c r="C1756" s="145">
        <v>76.539283999999995</v>
      </c>
      <c r="D1756">
        <f t="shared" si="31"/>
        <v>-0.6974131456020648</v>
      </c>
      <c r="E1756">
        <v>1.8221750204933326E-2</v>
      </c>
    </row>
    <row r="1757" spans="2:5" x14ac:dyDescent="0.3">
      <c r="B1757" s="91">
        <v>40528</v>
      </c>
      <c r="C1757" s="145">
        <v>252.94979900000001</v>
      </c>
      <c r="D1757">
        <f t="shared" si="31"/>
        <v>2.2252024417001324</v>
      </c>
      <c r="E1757">
        <v>1.821755889257105E-2</v>
      </c>
    </row>
    <row r="1758" spans="2:5" x14ac:dyDescent="0.3">
      <c r="B1758" s="91">
        <v>38078</v>
      </c>
      <c r="C1758" s="145">
        <v>78.429123000000004</v>
      </c>
      <c r="D1758">
        <f t="shared" si="31"/>
        <v>2.5651152188756576</v>
      </c>
      <c r="E1758">
        <v>1.8215300352205425E-2</v>
      </c>
    </row>
    <row r="1759" spans="2:5" x14ac:dyDescent="0.3">
      <c r="B1759" s="91">
        <v>37504</v>
      </c>
      <c r="C1759" s="145">
        <v>21.999043</v>
      </c>
      <c r="D1759">
        <f t="shared" si="31"/>
        <v>-0.59286478940052134</v>
      </c>
      <c r="E1759">
        <v>1.8207593419056593E-2</v>
      </c>
    </row>
    <row r="1760" spans="2:5" x14ac:dyDescent="0.3">
      <c r="B1760" s="91">
        <v>35509</v>
      </c>
      <c r="C1760" s="145">
        <v>54.033752</v>
      </c>
      <c r="D1760">
        <f t="shared" si="31"/>
        <v>1.2377044030848277</v>
      </c>
      <c r="E1760">
        <v>1.8181829145274876E-2</v>
      </c>
    </row>
    <row r="1761" spans="2:5" x14ac:dyDescent="0.3">
      <c r="B1761" s="91">
        <v>33569</v>
      </c>
      <c r="C1761" s="145">
        <v>24.146957</v>
      </c>
      <c r="D1761">
        <f t="shared" si="31"/>
        <v>-0.8746586489862187</v>
      </c>
      <c r="E1761">
        <v>1.8181746882864423E-2</v>
      </c>
    </row>
    <row r="1762" spans="2:5" x14ac:dyDescent="0.3">
      <c r="B1762" s="91">
        <v>43410</v>
      </c>
      <c r="C1762" s="145">
        <v>192.64956699999999</v>
      </c>
      <c r="D1762">
        <f t="shared" si="31"/>
        <v>-0.63722547939174157</v>
      </c>
      <c r="E1762">
        <v>1.8176970569418818E-2</v>
      </c>
    </row>
    <row r="1763" spans="2:5" x14ac:dyDescent="0.3">
      <c r="B1763" s="91">
        <v>42758</v>
      </c>
      <c r="C1763" s="145">
        <v>531.04492200000004</v>
      </c>
      <c r="D1763">
        <f t="shared" si="31"/>
        <v>0.25770286305857476</v>
      </c>
      <c r="E1763">
        <v>1.815756287824892E-2</v>
      </c>
    </row>
    <row r="1764" spans="2:5" x14ac:dyDescent="0.3">
      <c r="B1764" s="91">
        <v>43012</v>
      </c>
      <c r="C1764" s="145">
        <v>422.23400900000001</v>
      </c>
      <c r="D1764">
        <f t="shared" si="31"/>
        <v>3.9807434210012552E-2</v>
      </c>
      <c r="E1764">
        <v>1.8148985006634411E-2</v>
      </c>
    </row>
    <row r="1765" spans="2:5" x14ac:dyDescent="0.3">
      <c r="B1765" s="91">
        <v>42325</v>
      </c>
      <c r="C1765" s="145">
        <v>406.06942700000002</v>
      </c>
      <c r="D1765">
        <f t="shared" si="31"/>
        <v>-0.16743312360274282</v>
      </c>
      <c r="E1765">
        <v>1.8113678726711262E-2</v>
      </c>
    </row>
    <row r="1766" spans="2:5" x14ac:dyDescent="0.3">
      <c r="B1766" s="91">
        <v>41995</v>
      </c>
      <c r="C1766" s="145">
        <v>487.73190299999999</v>
      </c>
      <c r="D1766">
        <f t="shared" si="31"/>
        <v>19.108711169524394</v>
      </c>
      <c r="E1766">
        <v>1.8110740228581241E-2</v>
      </c>
    </row>
    <row r="1767" spans="2:5" x14ac:dyDescent="0.3">
      <c r="B1767" s="91">
        <v>33459</v>
      </c>
      <c r="C1767" s="145">
        <v>24.254757000000001</v>
      </c>
      <c r="D1767">
        <f t="shared" si="31"/>
        <v>-0.57516063441562637</v>
      </c>
      <c r="E1767">
        <v>1.8099475716541705E-2</v>
      </c>
    </row>
    <row r="1768" spans="2:5" x14ac:dyDescent="0.3">
      <c r="B1768" s="91">
        <v>35346</v>
      </c>
      <c r="C1768" s="145">
        <v>57.091594999999998</v>
      </c>
      <c r="D1768">
        <f t="shared" si="31"/>
        <v>-1.5114983622711632E-2</v>
      </c>
      <c r="E1768">
        <v>1.809200052591918E-2</v>
      </c>
    </row>
    <row r="1769" spans="2:5" x14ac:dyDescent="0.3">
      <c r="B1769" s="91">
        <v>35576</v>
      </c>
      <c r="C1769" s="145">
        <v>57.967776999999998</v>
      </c>
      <c r="D1769">
        <f t="shared" si="31"/>
        <v>-0.89149036230211676</v>
      </c>
      <c r="E1769">
        <v>1.8082323709484212E-2</v>
      </c>
    </row>
    <row r="1770" spans="2:5" x14ac:dyDescent="0.3">
      <c r="B1770" s="91">
        <v>42088</v>
      </c>
      <c r="C1770" s="145">
        <v>534.21777299999997</v>
      </c>
      <c r="D1770">
        <f t="shared" si="31"/>
        <v>8.7321239655726739</v>
      </c>
      <c r="E1770">
        <v>1.8036642310438999E-2</v>
      </c>
    </row>
    <row r="1771" spans="2:5" x14ac:dyDescent="0.3">
      <c r="B1771" s="91">
        <v>35501</v>
      </c>
      <c r="C1771" s="145">
        <v>54.892207999999997</v>
      </c>
      <c r="D1771">
        <f t="shared" si="31"/>
        <v>-0.94672211454005284</v>
      </c>
      <c r="E1771">
        <v>1.8026126926190111E-2</v>
      </c>
    </row>
    <row r="1772" spans="2:5" x14ac:dyDescent="0.3">
      <c r="B1772" s="91">
        <v>45421</v>
      </c>
      <c r="C1772" s="145">
        <v>1030.3000489999999</v>
      </c>
      <c r="D1772">
        <f t="shared" si="31"/>
        <v>6.971984491778894</v>
      </c>
      <c r="E1772">
        <v>1.7982485358738882E-2</v>
      </c>
    </row>
    <row r="1773" spans="2:5" x14ac:dyDescent="0.3">
      <c r="B1773" s="91">
        <v>38910</v>
      </c>
      <c r="C1773" s="145">
        <v>129.24009699999999</v>
      </c>
      <c r="D1773">
        <f t="shared" si="31"/>
        <v>9.95094321748706</v>
      </c>
      <c r="E1773">
        <v>1.7977593687245559E-2</v>
      </c>
    </row>
    <row r="1774" spans="2:5" x14ac:dyDescent="0.3">
      <c r="B1774" s="91">
        <v>37113</v>
      </c>
      <c r="C1774" s="145">
        <v>11.801731999999999</v>
      </c>
      <c r="D1774">
        <f t="shared" si="31"/>
        <v>-0.96517185766359925</v>
      </c>
      <c r="E1774">
        <v>1.7964084252284872E-2</v>
      </c>
    </row>
    <row r="1775" spans="2:5" x14ac:dyDescent="0.3">
      <c r="B1775" s="91">
        <v>42244</v>
      </c>
      <c r="C1775" s="145">
        <v>338.856201</v>
      </c>
      <c r="D1775">
        <f t="shared" si="31"/>
        <v>-0.20581235018859304</v>
      </c>
      <c r="E1775">
        <v>1.7961309460195644E-2</v>
      </c>
    </row>
    <row r="1776" spans="2:5" x14ac:dyDescent="0.3">
      <c r="B1776" s="91">
        <v>44988</v>
      </c>
      <c r="C1776" s="145">
        <v>426.67019699999997</v>
      </c>
      <c r="D1776">
        <f t="shared" si="31"/>
        <v>2.7093278672666488</v>
      </c>
      <c r="E1776">
        <v>1.7956897391058456E-2</v>
      </c>
    </row>
    <row r="1777" spans="2:5" x14ac:dyDescent="0.3">
      <c r="B1777" s="91">
        <v>39584</v>
      </c>
      <c r="C1777" s="145">
        <v>115.02628300000001</v>
      </c>
      <c r="D1777">
        <f t="shared" si="31"/>
        <v>-0.47072137623993549</v>
      </c>
      <c r="E1777">
        <v>1.7955760547616492E-2</v>
      </c>
    </row>
    <row r="1778" spans="2:5" x14ac:dyDescent="0.3">
      <c r="B1778" s="91">
        <v>40626</v>
      </c>
      <c r="C1778" s="145">
        <v>217.32652300000001</v>
      </c>
      <c r="D1778">
        <f t="shared" si="31"/>
        <v>7.8812162356771598</v>
      </c>
      <c r="E1778">
        <v>1.7943483602409653E-2</v>
      </c>
    </row>
    <row r="1779" spans="2:5" x14ac:dyDescent="0.3">
      <c r="B1779" s="91">
        <v>34283</v>
      </c>
      <c r="C1779" s="145">
        <v>24.470355999999999</v>
      </c>
      <c r="D1779">
        <f t="shared" si="31"/>
        <v>-0.78698176494678984</v>
      </c>
      <c r="E1779">
        <v>1.7937571175555504E-2</v>
      </c>
    </row>
    <row r="1780" spans="2:5" x14ac:dyDescent="0.3">
      <c r="B1780" s="91">
        <v>38922</v>
      </c>
      <c r="C1780" s="145">
        <v>114.874466</v>
      </c>
      <c r="D1780">
        <f t="shared" si="31"/>
        <v>-1.6544541548988215E-2</v>
      </c>
      <c r="E1780">
        <v>1.7919570431425207E-2</v>
      </c>
    </row>
    <row r="1781" spans="2:5" x14ac:dyDescent="0.3">
      <c r="B1781" s="91">
        <v>39265</v>
      </c>
      <c r="C1781" s="145">
        <v>116.806984</v>
      </c>
      <c r="D1781">
        <f t="shared" si="31"/>
        <v>3.9309961021286703</v>
      </c>
      <c r="E1781">
        <v>1.790487841569996E-2</v>
      </c>
    </row>
    <row r="1782" spans="2:5" x14ac:dyDescent="0.3">
      <c r="B1782" s="91">
        <v>37746</v>
      </c>
      <c r="C1782" s="145">
        <v>23.688313999999998</v>
      </c>
      <c r="D1782">
        <f t="shared" si="31"/>
        <v>-0.87689642882146923</v>
      </c>
      <c r="E1782">
        <v>1.7898761323694182E-2</v>
      </c>
    </row>
    <row r="1783" spans="2:5" x14ac:dyDescent="0.3">
      <c r="B1783" s="91">
        <v>40402</v>
      </c>
      <c r="C1783" s="145">
        <v>192.42588799999999</v>
      </c>
      <c r="D1783">
        <f t="shared" si="31"/>
        <v>0.16843595927545379</v>
      </c>
      <c r="E1783">
        <v>1.7880188397816819E-2</v>
      </c>
    </row>
    <row r="1784" spans="2:5" x14ac:dyDescent="0.3">
      <c r="B1784" s="91">
        <v>43650</v>
      </c>
      <c r="C1784" s="145">
        <v>164.686722</v>
      </c>
      <c r="D1784">
        <f t="shared" si="31"/>
        <v>5.7005317770571651</v>
      </c>
      <c r="E1784">
        <v>1.7868153764823463E-2</v>
      </c>
    </row>
    <row r="1785" spans="2:5" x14ac:dyDescent="0.3">
      <c r="B1785" s="91">
        <v>33571</v>
      </c>
      <c r="C1785" s="145">
        <v>24.578157000000001</v>
      </c>
      <c r="D1785">
        <f t="shared" si="31"/>
        <v>-0.6155772490378153</v>
      </c>
      <c r="E1785">
        <v>1.7857322560354105E-2</v>
      </c>
    </row>
    <row r="1786" spans="2:5" x14ac:dyDescent="0.3">
      <c r="B1786" s="91">
        <v>38238</v>
      </c>
      <c r="C1786" s="145">
        <v>63.935229999999997</v>
      </c>
      <c r="D1786">
        <f t="shared" si="31"/>
        <v>3.246343387301788E-2</v>
      </c>
      <c r="E1786">
        <v>1.7850325675908392E-2</v>
      </c>
    </row>
    <row r="1787" spans="2:5" x14ac:dyDescent="0.3">
      <c r="B1787" s="91">
        <v>37949</v>
      </c>
      <c r="C1787" s="145">
        <v>61.924934</v>
      </c>
      <c r="D1787">
        <f t="shared" si="31"/>
        <v>0.49601956904395578</v>
      </c>
      <c r="E1787">
        <v>1.7847834931384962E-2</v>
      </c>
    </row>
    <row r="1788" spans="2:5" x14ac:dyDescent="0.3">
      <c r="B1788" s="91">
        <v>35783</v>
      </c>
      <c r="C1788" s="145">
        <v>41.393130999999997</v>
      </c>
      <c r="D1788">
        <f t="shared" si="31"/>
        <v>1.1345614117506062</v>
      </c>
      <c r="E1788">
        <v>1.7828428254166636E-2</v>
      </c>
    </row>
    <row r="1789" spans="2:5" x14ac:dyDescent="0.3">
      <c r="B1789" s="91">
        <v>36710</v>
      </c>
      <c r="C1789" s="145">
        <v>19.391867000000001</v>
      </c>
      <c r="D1789">
        <f t="shared" si="31"/>
        <v>-0.52721326636190502</v>
      </c>
      <c r="E1789">
        <v>1.7813859190638378E-2</v>
      </c>
    </row>
    <row r="1790" spans="2:5" x14ac:dyDescent="0.3">
      <c r="B1790" s="91">
        <v>35919</v>
      </c>
      <c r="C1790" s="145">
        <v>41.016098</v>
      </c>
      <c r="D1790">
        <f t="shared" si="31"/>
        <v>-0.89255913429902189</v>
      </c>
      <c r="E1790">
        <v>1.781196460218459E-2</v>
      </c>
    </row>
    <row r="1791" spans="2:5" x14ac:dyDescent="0.3">
      <c r="B1791" s="91">
        <v>42222</v>
      </c>
      <c r="C1791" s="145">
        <v>381.75509599999998</v>
      </c>
      <c r="D1791">
        <f t="shared" si="31"/>
        <v>4.5308949494453978</v>
      </c>
      <c r="E1791">
        <v>1.7800223122825618E-2</v>
      </c>
    </row>
    <row r="1792" spans="2:5" x14ac:dyDescent="0.3">
      <c r="B1792" s="91">
        <v>37981</v>
      </c>
      <c r="C1792" s="145">
        <v>69.022300999999999</v>
      </c>
      <c r="D1792">
        <f t="shared" si="31"/>
        <v>-0.88018415335146361</v>
      </c>
      <c r="E1792">
        <v>1.7751414114169702E-2</v>
      </c>
    </row>
    <row r="1793" spans="2:5" x14ac:dyDescent="0.3">
      <c r="B1793" s="91">
        <v>42053</v>
      </c>
      <c r="C1793" s="145">
        <v>576.069885</v>
      </c>
      <c r="D1793">
        <f t="shared" si="31"/>
        <v>0.46369135110154597</v>
      </c>
      <c r="E1793">
        <v>1.7678391711322516E-2</v>
      </c>
    </row>
    <row r="1794" spans="2:5" x14ac:dyDescent="0.3">
      <c r="B1794" s="91">
        <v>44928</v>
      </c>
      <c r="C1794" s="145">
        <v>393.57333399999999</v>
      </c>
      <c r="D1794">
        <f t="shared" si="31"/>
        <v>-0.23481649068110261</v>
      </c>
      <c r="E1794">
        <v>1.765680492564986E-2</v>
      </c>
    </row>
    <row r="1795" spans="2:5" x14ac:dyDescent="0.3">
      <c r="B1795" s="91">
        <v>41878</v>
      </c>
      <c r="C1795" s="145">
        <v>514.35156300000006</v>
      </c>
      <c r="D1795">
        <f t="shared" si="31"/>
        <v>5.9475136155522259</v>
      </c>
      <c r="E1795">
        <v>1.7653289860092573E-2</v>
      </c>
    </row>
    <row r="1796" spans="2:5" x14ac:dyDescent="0.3">
      <c r="B1796" s="91">
        <v>35250</v>
      </c>
      <c r="C1796" s="145">
        <v>74.033905000000004</v>
      </c>
      <c r="D1796">
        <f t="shared" si="31"/>
        <v>2.9698149647963601</v>
      </c>
      <c r="E1796">
        <v>1.7651591848637942E-2</v>
      </c>
    </row>
    <row r="1797" spans="2:5" x14ac:dyDescent="0.3">
      <c r="B1797" s="91">
        <v>33339</v>
      </c>
      <c r="C1797" s="145">
        <v>18.649208000000002</v>
      </c>
      <c r="D1797">
        <f t="shared" si="31"/>
        <v>-0.9665731603872425</v>
      </c>
      <c r="E1797">
        <v>1.7646743935072626E-2</v>
      </c>
    </row>
    <row r="1798" spans="2:5" x14ac:dyDescent="0.3">
      <c r="B1798" s="91">
        <v>42648</v>
      </c>
      <c r="C1798" s="145">
        <v>557.91119400000002</v>
      </c>
      <c r="D1798">
        <f t="shared" si="31"/>
        <v>26.850874364625678</v>
      </c>
      <c r="E1798">
        <v>1.7637964191948234E-2</v>
      </c>
    </row>
    <row r="1799" spans="2:5" x14ac:dyDescent="0.3">
      <c r="B1799" s="91">
        <v>37355</v>
      </c>
      <c r="C1799" s="145">
        <v>20.032088999999999</v>
      </c>
      <c r="D1799">
        <f t="shared" si="31"/>
        <v>-0.63759447454155005</v>
      </c>
      <c r="E1799">
        <v>1.7633190381702173E-2</v>
      </c>
    </row>
    <row r="1800" spans="2:5" x14ac:dyDescent="0.3">
      <c r="B1800" s="91">
        <v>35541</v>
      </c>
      <c r="C1800" s="145">
        <v>55.275340999999997</v>
      </c>
      <c r="D1800">
        <f t="shared" si="31"/>
        <v>3.7678011907741826</v>
      </c>
      <c r="E1800">
        <v>1.7633102550972678E-2</v>
      </c>
    </row>
    <row r="1801" spans="2:5" x14ac:dyDescent="0.3">
      <c r="B1801" s="91">
        <v>37126</v>
      </c>
      <c r="C1801" s="145">
        <v>11.593465999999999</v>
      </c>
      <c r="D1801">
        <f t="shared" ref="D1801:D1864" si="32">(C1801-C1802)/C1802</f>
        <v>-0.98417058216808573</v>
      </c>
      <c r="E1801">
        <v>1.7603133175311061E-2</v>
      </c>
    </row>
    <row r="1802" spans="2:5" x14ac:dyDescent="0.3">
      <c r="B1802" s="91">
        <v>45275</v>
      </c>
      <c r="C1802" s="145">
        <v>732.40002400000003</v>
      </c>
      <c r="D1802">
        <f t="shared" si="32"/>
        <v>28.269356479409666</v>
      </c>
      <c r="E1802">
        <v>1.757558040986458E-2</v>
      </c>
    </row>
    <row r="1803" spans="2:5" x14ac:dyDescent="0.3">
      <c r="B1803" s="91">
        <v>37582</v>
      </c>
      <c r="C1803" s="145">
        <v>25.022758</v>
      </c>
      <c r="D1803">
        <f t="shared" si="32"/>
        <v>-0.88891636670177576</v>
      </c>
      <c r="E1803">
        <v>1.7565961770169596E-2</v>
      </c>
    </row>
    <row r="1804" spans="2:5" x14ac:dyDescent="0.3">
      <c r="B1804" s="91">
        <v>40561</v>
      </c>
      <c r="C1804" s="145">
        <v>225.26052899999999</v>
      </c>
      <c r="D1804">
        <f t="shared" si="32"/>
        <v>-0.27830534741898838</v>
      </c>
      <c r="E1804">
        <v>1.7559371825385649E-2</v>
      </c>
    </row>
    <row r="1805" spans="2:5" x14ac:dyDescent="0.3">
      <c r="B1805" s="91">
        <v>44337</v>
      </c>
      <c r="C1805" s="145">
        <v>312.12719700000002</v>
      </c>
      <c r="D1805">
        <f t="shared" si="32"/>
        <v>-0.58598330406738386</v>
      </c>
      <c r="E1805">
        <v>1.7549517547512689E-2</v>
      </c>
    </row>
    <row r="1806" spans="2:5" x14ac:dyDescent="0.3">
      <c r="B1806" s="91">
        <v>45288</v>
      </c>
      <c r="C1806" s="145">
        <v>753.90002400000003</v>
      </c>
      <c r="D1806">
        <f t="shared" si="32"/>
        <v>9.3990467361477634</v>
      </c>
      <c r="E1806">
        <v>1.7546226992698814E-2</v>
      </c>
    </row>
    <row r="1807" spans="2:5" x14ac:dyDescent="0.3">
      <c r="B1807" s="91">
        <v>35223</v>
      </c>
      <c r="C1807" s="145">
        <v>72.497032000000004</v>
      </c>
      <c r="D1807">
        <f t="shared" si="32"/>
        <v>0.58493878355100248</v>
      </c>
      <c r="E1807">
        <v>1.7523453682794093E-2</v>
      </c>
    </row>
    <row r="1808" spans="2:5" x14ac:dyDescent="0.3">
      <c r="B1808" s="91">
        <v>36409</v>
      </c>
      <c r="C1808" s="145">
        <v>45.741219000000001</v>
      </c>
      <c r="D1808">
        <f t="shared" si="32"/>
        <v>-0.41861558290381856</v>
      </c>
      <c r="E1808">
        <v>1.7520325450118945E-2</v>
      </c>
    </row>
    <row r="1809" spans="2:5" x14ac:dyDescent="0.3">
      <c r="B1809" s="91">
        <v>38552</v>
      </c>
      <c r="C1809" s="145">
        <v>78.676376000000005</v>
      </c>
      <c r="D1809">
        <f t="shared" si="32"/>
        <v>2.7279832382759648</v>
      </c>
      <c r="E1809">
        <v>1.7500706062656621E-2</v>
      </c>
    </row>
    <row r="1810" spans="2:5" x14ac:dyDescent="0.3">
      <c r="B1810" s="91">
        <v>37539</v>
      </c>
      <c r="C1810" s="145">
        <v>21.104272999999999</v>
      </c>
      <c r="D1810">
        <f t="shared" si="32"/>
        <v>-0.39042268919997741</v>
      </c>
      <c r="E1810">
        <v>1.7478672830406942E-2</v>
      </c>
    </row>
    <row r="1811" spans="2:5" x14ac:dyDescent="0.3">
      <c r="B1811" s="91">
        <v>35843</v>
      </c>
      <c r="C1811" s="145">
        <v>34.621158999999999</v>
      </c>
      <c r="D1811">
        <f t="shared" si="32"/>
        <v>-0.79808684180839518</v>
      </c>
      <c r="E1811">
        <v>1.7473030152782364E-2</v>
      </c>
    </row>
    <row r="1812" spans="2:5" x14ac:dyDescent="0.3">
      <c r="B1812" s="91">
        <v>43780</v>
      </c>
      <c r="C1812" s="145">
        <v>171.46559099999999</v>
      </c>
      <c r="D1812">
        <f t="shared" si="32"/>
        <v>1.0342990548470239</v>
      </c>
      <c r="E1812">
        <v>1.7450408549746305E-2</v>
      </c>
    </row>
    <row r="1813" spans="2:5" x14ac:dyDescent="0.3">
      <c r="B1813" s="91">
        <v>43978</v>
      </c>
      <c r="C1813" s="145">
        <v>84.287307999999996</v>
      </c>
      <c r="D1813">
        <f t="shared" si="32"/>
        <v>2.9011686569479771</v>
      </c>
      <c r="E1813">
        <v>1.7448955874392189E-2</v>
      </c>
    </row>
    <row r="1814" spans="2:5" x14ac:dyDescent="0.3">
      <c r="B1814" s="91">
        <v>37510</v>
      </c>
      <c r="C1814" s="145">
        <v>21.605656</v>
      </c>
      <c r="D1814">
        <f t="shared" si="32"/>
        <v>-0.71970062574594773</v>
      </c>
      <c r="E1814">
        <v>1.7435743266632931E-2</v>
      </c>
    </row>
    <row r="1815" spans="2:5" x14ac:dyDescent="0.3">
      <c r="B1815" s="91">
        <v>39710</v>
      </c>
      <c r="C1815" s="145">
        <v>77.080642999999995</v>
      </c>
      <c r="D1815">
        <f t="shared" si="32"/>
        <v>-0.77955558209814868</v>
      </c>
      <c r="E1815">
        <v>1.7425859602843898E-2</v>
      </c>
    </row>
    <row r="1816" spans="2:5" x14ac:dyDescent="0.3">
      <c r="B1816" s="91">
        <v>44358</v>
      </c>
      <c r="C1816" s="145">
        <v>349.66021699999999</v>
      </c>
      <c r="D1816">
        <f t="shared" si="32"/>
        <v>26.723364741921365</v>
      </c>
      <c r="E1816">
        <v>1.7403901218667941E-2</v>
      </c>
    </row>
    <row r="1817" spans="2:5" x14ac:dyDescent="0.3">
      <c r="B1817" s="91">
        <v>33283</v>
      </c>
      <c r="C1817" s="145">
        <v>12.612474000000001</v>
      </c>
      <c r="D1817">
        <f t="shared" si="32"/>
        <v>-0.9772347570089539</v>
      </c>
      <c r="E1817">
        <v>1.7391316973727894E-2</v>
      </c>
    </row>
    <row r="1818" spans="2:5" x14ac:dyDescent="0.3">
      <c r="B1818" s="91">
        <v>45083</v>
      </c>
      <c r="C1818" s="145">
        <v>554.02325399999995</v>
      </c>
      <c r="D1818">
        <f t="shared" si="32"/>
        <v>1.0853658752788169</v>
      </c>
      <c r="E1818">
        <v>1.7391259556385173E-2</v>
      </c>
    </row>
    <row r="1819" spans="2:5" x14ac:dyDescent="0.3">
      <c r="B1819" s="91">
        <v>43348</v>
      </c>
      <c r="C1819" s="145">
        <v>265.671967</v>
      </c>
      <c r="D1819">
        <f t="shared" si="32"/>
        <v>-0.58969580386100384</v>
      </c>
      <c r="E1819">
        <v>1.7369591269019952E-2</v>
      </c>
    </row>
    <row r="1820" spans="2:5" x14ac:dyDescent="0.3">
      <c r="B1820" s="91">
        <v>45233</v>
      </c>
      <c r="C1820" s="145">
        <v>647.5</v>
      </c>
      <c r="D1820">
        <f t="shared" si="32"/>
        <v>8.3217256182672319</v>
      </c>
      <c r="E1820">
        <v>1.7361910270495814E-2</v>
      </c>
    </row>
    <row r="1821" spans="2:5" x14ac:dyDescent="0.3">
      <c r="B1821" s="91">
        <v>38209</v>
      </c>
      <c r="C1821" s="145">
        <v>69.461387999999999</v>
      </c>
      <c r="D1821">
        <f t="shared" si="32"/>
        <v>3.9745381533125908E-2</v>
      </c>
      <c r="E1821">
        <v>1.7360561005870308E-2</v>
      </c>
    </row>
    <row r="1822" spans="2:5" x14ac:dyDescent="0.3">
      <c r="B1822" s="91">
        <v>35604</v>
      </c>
      <c r="C1822" s="145">
        <v>66.806151999999997</v>
      </c>
      <c r="D1822">
        <f t="shared" si="32"/>
        <v>-0.5510332428327479</v>
      </c>
      <c r="E1822">
        <v>1.7334871032471812E-2</v>
      </c>
    </row>
    <row r="1823" spans="2:5" x14ac:dyDescent="0.3">
      <c r="B1823" s="91">
        <v>39017</v>
      </c>
      <c r="C1823" s="145">
        <v>148.79977400000001</v>
      </c>
      <c r="D1823">
        <f t="shared" si="32"/>
        <v>0.90595469825719654</v>
      </c>
      <c r="E1823">
        <v>1.7325239222547559E-2</v>
      </c>
    </row>
    <row r="1824" spans="2:5" x14ac:dyDescent="0.3">
      <c r="B1824" s="91">
        <v>38415</v>
      </c>
      <c r="C1824" s="145">
        <v>78.070992000000004</v>
      </c>
      <c r="D1824">
        <f t="shared" si="32"/>
        <v>-0.27784908802804159</v>
      </c>
      <c r="E1824">
        <v>1.7324077882433279E-2</v>
      </c>
    </row>
    <row r="1825" spans="2:5" x14ac:dyDescent="0.3">
      <c r="B1825" s="91">
        <v>39595</v>
      </c>
      <c r="C1825" s="145">
        <v>108.108971</v>
      </c>
      <c r="D1825">
        <f t="shared" si="32"/>
        <v>-0.59119722825830623</v>
      </c>
      <c r="E1825">
        <v>1.7320586570557173E-2</v>
      </c>
    </row>
    <row r="1826" spans="2:5" x14ac:dyDescent="0.3">
      <c r="B1826" s="91">
        <v>40989</v>
      </c>
      <c r="C1826" s="145">
        <v>264.45263699999998</v>
      </c>
      <c r="D1826">
        <f t="shared" si="32"/>
        <v>3.4075316089114946</v>
      </c>
      <c r="E1826">
        <v>1.7317772592772174E-2</v>
      </c>
    </row>
    <row r="1827" spans="2:5" x14ac:dyDescent="0.3">
      <c r="B1827" s="91">
        <v>39982</v>
      </c>
      <c r="C1827" s="145">
        <v>60.000168000000002</v>
      </c>
      <c r="D1827">
        <f t="shared" si="32"/>
        <v>-0.87052345737110381</v>
      </c>
      <c r="E1827">
        <v>1.7289291747884319E-2</v>
      </c>
    </row>
    <row r="1828" spans="2:5" x14ac:dyDescent="0.3">
      <c r="B1828" s="91">
        <v>42696</v>
      </c>
      <c r="C1828" s="145">
        <v>463.40570100000002</v>
      </c>
      <c r="D1828">
        <f t="shared" si="32"/>
        <v>3.2769858729128942</v>
      </c>
      <c r="E1828">
        <v>1.7288484359413801E-2</v>
      </c>
    </row>
    <row r="1829" spans="2:5" x14ac:dyDescent="0.3">
      <c r="B1829" s="91">
        <v>39560</v>
      </c>
      <c r="C1829" s="145">
        <v>108.348663</v>
      </c>
      <c r="D1829">
        <f t="shared" si="32"/>
        <v>0.65223719947172887</v>
      </c>
      <c r="E1829">
        <v>1.7281530884602377E-2</v>
      </c>
    </row>
    <row r="1830" spans="2:5" x14ac:dyDescent="0.3">
      <c r="B1830" s="91">
        <v>35297</v>
      </c>
      <c r="C1830" s="145">
        <v>65.576942000000003</v>
      </c>
      <c r="D1830">
        <f t="shared" si="32"/>
        <v>5.1557352412383163E-2</v>
      </c>
      <c r="E1830">
        <v>1.7279289818452084E-2</v>
      </c>
    </row>
    <row r="1831" spans="2:5" x14ac:dyDescent="0.3">
      <c r="B1831" s="91">
        <v>35165</v>
      </c>
      <c r="C1831" s="145">
        <v>62.361736000000001</v>
      </c>
      <c r="D1831">
        <f t="shared" si="32"/>
        <v>-0.87519979983853913</v>
      </c>
      <c r="E1831">
        <v>1.727659830609236E-2</v>
      </c>
    </row>
    <row r="1832" spans="2:5" x14ac:dyDescent="0.3">
      <c r="B1832" s="91">
        <v>44601</v>
      </c>
      <c r="C1832" s="145">
        <v>499.69259599999998</v>
      </c>
      <c r="D1832">
        <f t="shared" si="32"/>
        <v>10.256375050223053</v>
      </c>
      <c r="E1832">
        <v>1.7250087168346123E-2</v>
      </c>
    </row>
    <row r="1833" spans="2:5" x14ac:dyDescent="0.3">
      <c r="B1833" s="91">
        <v>35466</v>
      </c>
      <c r="C1833" s="145">
        <v>44.391964000000002</v>
      </c>
      <c r="D1833">
        <f t="shared" si="32"/>
        <v>-0.75673138428865094</v>
      </c>
      <c r="E1833">
        <v>1.723321689862415E-2</v>
      </c>
    </row>
    <row r="1834" spans="2:5" x14ac:dyDescent="0.3">
      <c r="B1834" s="91">
        <v>43474</v>
      </c>
      <c r="C1834" s="145">
        <v>182.48126199999999</v>
      </c>
      <c r="D1834">
        <f t="shared" si="32"/>
        <v>-0.65556495528801406</v>
      </c>
      <c r="E1834">
        <v>1.7227062663897608E-2</v>
      </c>
    </row>
    <row r="1835" spans="2:5" x14ac:dyDescent="0.3">
      <c r="B1835" s="91">
        <v>42754</v>
      </c>
      <c r="C1835" s="145">
        <v>529.798767</v>
      </c>
      <c r="D1835">
        <f t="shared" si="32"/>
        <v>0.47368729385471459</v>
      </c>
      <c r="E1835">
        <v>1.7226427883656754E-2</v>
      </c>
    </row>
    <row r="1836" spans="2:5" x14ac:dyDescent="0.3">
      <c r="B1836" s="91">
        <v>41591</v>
      </c>
      <c r="C1836" s="145">
        <v>359.50555400000002</v>
      </c>
      <c r="D1836">
        <f t="shared" si="32"/>
        <v>14.17155211231586</v>
      </c>
      <c r="E1836">
        <v>1.722216537278428E-2</v>
      </c>
    </row>
    <row r="1837" spans="2:5" x14ac:dyDescent="0.3">
      <c r="B1837" s="91">
        <v>37652</v>
      </c>
      <c r="C1837" s="145">
        <v>23.69603</v>
      </c>
      <c r="D1837">
        <f t="shared" si="32"/>
        <v>-0.81345953558599648</v>
      </c>
      <c r="E1837">
        <v>1.7218600927824387E-2</v>
      </c>
    </row>
    <row r="1838" spans="2:5" x14ac:dyDescent="0.3">
      <c r="B1838" s="91">
        <v>39447</v>
      </c>
      <c r="C1838" s="145">
        <v>127.02889999999999</v>
      </c>
      <c r="D1838">
        <f t="shared" si="32"/>
        <v>-0.71060972066379047</v>
      </c>
      <c r="E1838">
        <v>1.7207059627067256E-2</v>
      </c>
    </row>
    <row r="1839" spans="2:5" x14ac:dyDescent="0.3">
      <c r="B1839" s="91">
        <v>42177</v>
      </c>
      <c r="C1839" s="145">
        <v>438.95358299999998</v>
      </c>
      <c r="D1839">
        <f t="shared" si="32"/>
        <v>4.8345928946204566</v>
      </c>
      <c r="E1839">
        <v>1.7203586652584778E-2</v>
      </c>
    </row>
    <row r="1840" spans="2:5" x14ac:dyDescent="0.3">
      <c r="B1840" s="91">
        <v>35227</v>
      </c>
      <c r="C1840" s="145">
        <v>75.232940999999997</v>
      </c>
      <c r="D1840">
        <f t="shared" si="32"/>
        <v>0.46103846468901477</v>
      </c>
      <c r="E1840">
        <v>1.7170513689156203E-2</v>
      </c>
    </row>
    <row r="1841" spans="2:5" x14ac:dyDescent="0.3">
      <c r="B1841" s="91">
        <v>34592</v>
      </c>
      <c r="C1841" s="145">
        <v>51.492786000000002</v>
      </c>
      <c r="D1841">
        <f t="shared" si="32"/>
        <v>-0.86273292181775552</v>
      </c>
      <c r="E1841">
        <v>1.716729041255256E-2</v>
      </c>
    </row>
    <row r="1842" spans="2:5" x14ac:dyDescent="0.3">
      <c r="B1842" s="91">
        <v>42214</v>
      </c>
      <c r="C1842" s="145">
        <v>375.12844799999999</v>
      </c>
      <c r="D1842">
        <f t="shared" si="32"/>
        <v>5.6026425182578885</v>
      </c>
      <c r="E1842">
        <v>1.7157580386502443E-2</v>
      </c>
    </row>
    <row r="1843" spans="2:5" x14ac:dyDescent="0.3">
      <c r="B1843" s="91">
        <v>35543</v>
      </c>
      <c r="C1843" s="145">
        <v>56.814895999999997</v>
      </c>
      <c r="D1843">
        <f t="shared" si="32"/>
        <v>4.0277860070827225E-2</v>
      </c>
      <c r="E1843">
        <v>1.7147019395721351E-2</v>
      </c>
    </row>
    <row r="1844" spans="2:5" x14ac:dyDescent="0.3">
      <c r="B1844" s="91">
        <v>37901</v>
      </c>
      <c r="C1844" s="145">
        <v>54.615116</v>
      </c>
      <c r="D1844">
        <f t="shared" si="32"/>
        <v>1.7000277294211628</v>
      </c>
      <c r="E1844">
        <v>1.7145234826703271E-2</v>
      </c>
    </row>
    <row r="1845" spans="2:5" x14ac:dyDescent="0.3">
      <c r="B1845" s="91">
        <v>36621</v>
      </c>
      <c r="C1845" s="145">
        <v>20.227613000000002</v>
      </c>
      <c r="D1845">
        <f t="shared" si="32"/>
        <v>-0.9470148711916645</v>
      </c>
      <c r="E1845">
        <v>1.7136268143731596E-2</v>
      </c>
    </row>
    <row r="1846" spans="2:5" x14ac:dyDescent="0.3">
      <c r="B1846" s="91">
        <v>44477</v>
      </c>
      <c r="C1846" s="145">
        <v>381.76019300000002</v>
      </c>
      <c r="D1846">
        <f t="shared" si="32"/>
        <v>-0.33809517519046728</v>
      </c>
      <c r="E1846">
        <v>1.7131563087649286E-2</v>
      </c>
    </row>
    <row r="1847" spans="2:5" x14ac:dyDescent="0.3">
      <c r="B1847" s="91">
        <v>42065</v>
      </c>
      <c r="C1847" s="145">
        <v>576.75994900000001</v>
      </c>
      <c r="D1847">
        <f t="shared" si="32"/>
        <v>2.8506293308609614</v>
      </c>
      <c r="E1847">
        <v>1.7125941558889593E-2</v>
      </c>
    </row>
    <row r="1848" spans="2:5" x14ac:dyDescent="0.3">
      <c r="B1848" s="91">
        <v>40196</v>
      </c>
      <c r="C1848" s="145">
        <v>149.78329500000001</v>
      </c>
      <c r="D1848">
        <f t="shared" si="32"/>
        <v>-0.34591763239583934</v>
      </c>
      <c r="E1848">
        <v>1.712246372633891E-2</v>
      </c>
    </row>
    <row r="1849" spans="2:5" x14ac:dyDescent="0.3">
      <c r="B1849" s="91">
        <v>41156</v>
      </c>
      <c r="C1849" s="145">
        <v>228.997604</v>
      </c>
      <c r="D1849">
        <f t="shared" si="32"/>
        <v>2.1015084635430865</v>
      </c>
      <c r="E1849">
        <v>1.7106949630498063E-2</v>
      </c>
    </row>
    <row r="1850" spans="2:5" x14ac:dyDescent="0.3">
      <c r="B1850" s="91">
        <v>38429</v>
      </c>
      <c r="C1850" s="145">
        <v>73.834266999999997</v>
      </c>
      <c r="D1850">
        <f t="shared" si="32"/>
        <v>4.6205383948732456E-3</v>
      </c>
      <c r="E1850">
        <v>1.7100769658200465E-2</v>
      </c>
    </row>
    <row r="1851" spans="2:5" x14ac:dyDescent="0.3">
      <c r="B1851" s="91">
        <v>35310</v>
      </c>
      <c r="C1851" s="145">
        <v>73.494681999999997</v>
      </c>
      <c r="D1851">
        <f t="shared" si="32"/>
        <v>-0.50471118775367152</v>
      </c>
      <c r="E1851">
        <v>1.7083619013815259E-2</v>
      </c>
    </row>
    <row r="1852" spans="2:5" x14ac:dyDescent="0.3">
      <c r="B1852" s="91">
        <v>44149</v>
      </c>
      <c r="C1852" s="145">
        <v>148.38752700000001</v>
      </c>
      <c r="D1852">
        <f t="shared" si="32"/>
        <v>-0.28738258797355493</v>
      </c>
      <c r="E1852">
        <v>1.7082339886850626E-2</v>
      </c>
    </row>
    <row r="1853" spans="2:5" x14ac:dyDescent="0.3">
      <c r="B1853" s="91">
        <v>40925</v>
      </c>
      <c r="C1853" s="145">
        <v>208.228882</v>
      </c>
      <c r="D1853">
        <f t="shared" si="32"/>
        <v>-5.7377844942236696E-2</v>
      </c>
      <c r="E1853">
        <v>1.7075998116257447E-2</v>
      </c>
    </row>
    <row r="1854" spans="2:5" x14ac:dyDescent="0.3">
      <c r="B1854" s="91">
        <v>40464</v>
      </c>
      <c r="C1854" s="145">
        <v>220.90387000000001</v>
      </c>
      <c r="D1854">
        <f t="shared" si="32"/>
        <v>-0.49769382861418587</v>
      </c>
      <c r="E1854">
        <v>1.7075903399427193E-2</v>
      </c>
    </row>
    <row r="1855" spans="2:5" x14ac:dyDescent="0.3">
      <c r="B1855" s="91">
        <v>44652</v>
      </c>
      <c r="C1855" s="145">
        <v>439.77932700000002</v>
      </c>
      <c r="D1855">
        <f t="shared" si="32"/>
        <v>2.2994797425678613</v>
      </c>
      <c r="E1855">
        <v>1.7060460245793663E-2</v>
      </c>
    </row>
    <row r="1856" spans="2:5" x14ac:dyDescent="0.3">
      <c r="B1856" s="91">
        <v>40212</v>
      </c>
      <c r="C1856" s="145">
        <v>133.287476</v>
      </c>
      <c r="D1856">
        <f t="shared" si="32"/>
        <v>0.28067902159227853</v>
      </c>
      <c r="E1856">
        <v>1.7055781487871395E-2</v>
      </c>
    </row>
    <row r="1857" spans="2:5" x14ac:dyDescent="0.3">
      <c r="B1857" s="91">
        <v>44005</v>
      </c>
      <c r="C1857" s="145">
        <v>104.07563</v>
      </c>
      <c r="D1857">
        <f t="shared" si="32"/>
        <v>-0.72869020864022882</v>
      </c>
      <c r="E1857">
        <v>1.7048194648995724E-2</v>
      </c>
    </row>
    <row r="1858" spans="2:5" x14ac:dyDescent="0.3">
      <c r="B1858" s="91">
        <v>44921</v>
      </c>
      <c r="C1858" s="145">
        <v>383.604401</v>
      </c>
      <c r="D1858">
        <f t="shared" si="32"/>
        <v>1.0192333932565727</v>
      </c>
      <c r="E1858">
        <v>1.7047633200220687E-2</v>
      </c>
    </row>
    <row r="1859" spans="2:5" x14ac:dyDescent="0.3">
      <c r="B1859" s="91">
        <v>40728</v>
      </c>
      <c r="C1859" s="145">
        <v>189.975266</v>
      </c>
      <c r="D1859">
        <f t="shared" si="32"/>
        <v>1.5771715246027529</v>
      </c>
      <c r="E1859">
        <v>1.704031462929884E-2</v>
      </c>
    </row>
    <row r="1860" spans="2:5" x14ac:dyDescent="0.3">
      <c r="B1860" s="91">
        <v>35248</v>
      </c>
      <c r="C1860" s="145">
        <v>73.714637999999994</v>
      </c>
      <c r="D1860">
        <f t="shared" si="32"/>
        <v>-0.83496398847961273</v>
      </c>
      <c r="E1860">
        <v>1.7031999765563417E-2</v>
      </c>
    </row>
    <row r="1861" spans="2:5" x14ac:dyDescent="0.3">
      <c r="B1861" s="91">
        <v>44672</v>
      </c>
      <c r="C1861" s="145">
        <v>446.65789799999999</v>
      </c>
      <c r="D1861">
        <f t="shared" si="32"/>
        <v>4.7672764028450034</v>
      </c>
      <c r="E1861">
        <v>1.7024215265616271E-2</v>
      </c>
    </row>
    <row r="1862" spans="2:5" x14ac:dyDescent="0.3">
      <c r="B1862" s="91">
        <v>38596</v>
      </c>
      <c r="C1862" s="145">
        <v>77.446938000000003</v>
      </c>
      <c r="D1862">
        <f t="shared" si="32"/>
        <v>-0.79553016334332582</v>
      </c>
      <c r="E1862">
        <v>1.7011673339376331E-2</v>
      </c>
    </row>
    <row r="1863" spans="2:5" x14ac:dyDescent="0.3">
      <c r="B1863" s="91">
        <v>42970</v>
      </c>
      <c r="C1863" s="145">
        <v>378.76950099999999</v>
      </c>
      <c r="D1863">
        <f t="shared" si="32"/>
        <v>11.1044207638594</v>
      </c>
      <c r="E1863">
        <v>1.6996761673125547E-2</v>
      </c>
    </row>
    <row r="1864" spans="2:5" x14ac:dyDescent="0.3">
      <c r="B1864" s="91">
        <v>36523</v>
      </c>
      <c r="C1864" s="145">
        <v>31.291831999999999</v>
      </c>
      <c r="D1864">
        <f t="shared" si="32"/>
        <v>-2.6313269051575057E-2</v>
      </c>
      <c r="E1864">
        <v>1.6982350945489517E-2</v>
      </c>
    </row>
    <row r="1865" spans="2:5" x14ac:dyDescent="0.3">
      <c r="B1865" s="91">
        <v>36187</v>
      </c>
      <c r="C1865" s="145">
        <v>32.137473999999997</v>
      </c>
      <c r="D1865">
        <f t="shared" ref="D1865:D1928" si="33">(C1865-C1866)/C1866</f>
        <v>-0.94741905535172011</v>
      </c>
      <c r="E1865">
        <v>1.6981090101448708E-2</v>
      </c>
    </row>
    <row r="1866" spans="2:5" x14ac:dyDescent="0.3">
      <c r="B1866" s="91">
        <v>45170</v>
      </c>
      <c r="C1866" s="145">
        <v>611.20001200000002</v>
      </c>
      <c r="D1866">
        <f t="shared" si="33"/>
        <v>23.478584022878184</v>
      </c>
      <c r="E1866">
        <v>1.6971733777038294E-2</v>
      </c>
    </row>
    <row r="1867" spans="2:5" x14ac:dyDescent="0.3">
      <c r="B1867" s="91">
        <v>37441</v>
      </c>
      <c r="C1867" s="145">
        <v>24.968765000000001</v>
      </c>
      <c r="D1867">
        <f t="shared" si="33"/>
        <v>-0.9347226048777012</v>
      </c>
      <c r="E1867">
        <v>1.6965219983471246E-2</v>
      </c>
    </row>
    <row r="1868" spans="2:5" x14ac:dyDescent="0.3">
      <c r="B1868" s="91">
        <v>42216</v>
      </c>
      <c r="C1868" s="145">
        <v>382.50247200000001</v>
      </c>
      <c r="D1868">
        <f t="shared" si="33"/>
        <v>8.4458890126820556</v>
      </c>
      <c r="E1868">
        <v>1.6955889755558135E-2</v>
      </c>
    </row>
    <row r="1869" spans="2:5" x14ac:dyDescent="0.3">
      <c r="B1869" s="91">
        <v>35877</v>
      </c>
      <c r="C1869" s="145">
        <v>40.494067999999999</v>
      </c>
      <c r="D1869">
        <f t="shared" si="33"/>
        <v>-0.92613824321049509</v>
      </c>
      <c r="E1869">
        <v>1.6933723702228114E-2</v>
      </c>
    </row>
    <row r="1870" spans="2:5" x14ac:dyDescent="0.3">
      <c r="B1870" s="91">
        <v>42647</v>
      </c>
      <c r="C1870" s="145">
        <v>548.24133300000005</v>
      </c>
      <c r="D1870">
        <f t="shared" si="33"/>
        <v>2.7559889934478894E-2</v>
      </c>
      <c r="E1870">
        <v>1.6919513735437975E-2</v>
      </c>
    </row>
    <row r="1871" spans="2:5" x14ac:dyDescent="0.3">
      <c r="B1871" s="91">
        <v>45078</v>
      </c>
      <c r="C1871" s="145">
        <v>533.53710899999999</v>
      </c>
      <c r="D1871">
        <f t="shared" si="33"/>
        <v>20.63159607817046</v>
      </c>
      <c r="E1871">
        <v>1.6910442790429574E-2</v>
      </c>
    </row>
    <row r="1872" spans="2:5" x14ac:dyDescent="0.3">
      <c r="B1872" s="91">
        <v>39848</v>
      </c>
      <c r="C1872" s="145">
        <v>24.664712999999999</v>
      </c>
      <c r="D1872">
        <f t="shared" si="33"/>
        <v>-0.95331325895572894</v>
      </c>
      <c r="E1872">
        <v>1.6891940502656688E-2</v>
      </c>
    </row>
    <row r="1873" spans="2:5" x14ac:dyDescent="0.3">
      <c r="B1873" s="91">
        <v>41943</v>
      </c>
      <c r="C1873" s="145">
        <v>528.30230700000004</v>
      </c>
      <c r="D1873">
        <f t="shared" si="33"/>
        <v>17.992882176158481</v>
      </c>
      <c r="E1873">
        <v>1.6889684344788443E-2</v>
      </c>
    </row>
    <row r="1874" spans="2:5" x14ac:dyDescent="0.3">
      <c r="B1874" s="91">
        <v>36565</v>
      </c>
      <c r="C1874" s="145">
        <v>27.815805000000001</v>
      </c>
      <c r="D1874">
        <f t="shared" si="33"/>
        <v>8.7812028080107435E-2</v>
      </c>
      <c r="E1874">
        <v>1.688815347339238E-2</v>
      </c>
    </row>
    <row r="1875" spans="2:5" x14ac:dyDescent="0.3">
      <c r="B1875" s="91">
        <v>37715</v>
      </c>
      <c r="C1875" s="145">
        <v>25.570415000000001</v>
      </c>
      <c r="D1875">
        <f t="shared" si="33"/>
        <v>-0.40892542791821568</v>
      </c>
      <c r="E1875">
        <v>1.6870874646273227E-2</v>
      </c>
    </row>
    <row r="1876" spans="2:5" x14ac:dyDescent="0.3">
      <c r="B1876" s="91">
        <v>37860</v>
      </c>
      <c r="C1876" s="145">
        <v>43.260894999999998</v>
      </c>
      <c r="D1876">
        <f t="shared" si="33"/>
        <v>-0.26634659508510211</v>
      </c>
      <c r="E1876">
        <v>1.6829998167816405E-2</v>
      </c>
    </row>
    <row r="1877" spans="2:5" x14ac:dyDescent="0.3">
      <c r="B1877" s="91">
        <v>37937</v>
      </c>
      <c r="C1877" s="145">
        <v>58.966392999999997</v>
      </c>
      <c r="D1877">
        <f t="shared" si="33"/>
        <v>0.15797798823530787</v>
      </c>
      <c r="E1877">
        <v>1.6824990903713866E-2</v>
      </c>
    </row>
    <row r="1878" spans="2:5" x14ac:dyDescent="0.3">
      <c r="B1878" s="91">
        <v>35033</v>
      </c>
      <c r="C1878" s="145">
        <v>50.921860000000002</v>
      </c>
      <c r="D1878">
        <f t="shared" si="33"/>
        <v>-0.64779974907409532</v>
      </c>
      <c r="E1878">
        <v>1.6806547340030835E-2</v>
      </c>
    </row>
    <row r="1879" spans="2:5" x14ac:dyDescent="0.3">
      <c r="B1879" s="91">
        <v>40788</v>
      </c>
      <c r="C1879" s="145">
        <v>144.582123</v>
      </c>
      <c r="D1879">
        <f t="shared" si="33"/>
        <v>-0.35082301708012636</v>
      </c>
      <c r="E1879">
        <v>1.6772233825009097E-2</v>
      </c>
    </row>
    <row r="1880" spans="2:5" x14ac:dyDescent="0.3">
      <c r="B1880" s="91">
        <v>40511</v>
      </c>
      <c r="C1880" s="145">
        <v>222.71603400000001</v>
      </c>
      <c r="D1880">
        <f t="shared" si="33"/>
        <v>10.351822338370251</v>
      </c>
      <c r="E1880">
        <v>1.6760340896339803E-2</v>
      </c>
    </row>
    <row r="1881" spans="2:5" x14ac:dyDescent="0.3">
      <c r="B1881" s="91">
        <v>33389</v>
      </c>
      <c r="C1881" s="145">
        <v>19.619408</v>
      </c>
      <c r="D1881">
        <f t="shared" si="33"/>
        <v>0</v>
      </c>
      <c r="E1881">
        <v>1.6759995992953386E-2</v>
      </c>
    </row>
    <row r="1882" spans="2:5" x14ac:dyDescent="0.3">
      <c r="B1882" s="91">
        <v>33343</v>
      </c>
      <c r="C1882" s="145">
        <v>19.619408</v>
      </c>
      <c r="D1882">
        <f t="shared" si="33"/>
        <v>-0.97604614091026631</v>
      </c>
      <c r="E1882">
        <v>1.6759995992953386E-2</v>
      </c>
    </row>
    <row r="1883" spans="2:5" x14ac:dyDescent="0.3">
      <c r="B1883" s="91">
        <v>45309</v>
      </c>
      <c r="C1883" s="145">
        <v>819.04998799999998</v>
      </c>
      <c r="D1883">
        <f t="shared" si="33"/>
        <v>3.9241994203338533</v>
      </c>
      <c r="E1883">
        <v>1.6758736516795776E-2</v>
      </c>
    </row>
    <row r="1884" spans="2:5" x14ac:dyDescent="0.3">
      <c r="B1884" s="91">
        <v>43447</v>
      </c>
      <c r="C1884" s="145">
        <v>166.331604</v>
      </c>
      <c r="D1884">
        <f t="shared" si="33"/>
        <v>1.19828736127005</v>
      </c>
      <c r="E1884">
        <v>1.6758068971500246E-2</v>
      </c>
    </row>
    <row r="1885" spans="2:5" x14ac:dyDescent="0.3">
      <c r="B1885" s="91">
        <v>43943</v>
      </c>
      <c r="C1885" s="145">
        <v>75.664176999999995</v>
      </c>
      <c r="D1885">
        <f t="shared" si="33"/>
        <v>-0.78626110053953857</v>
      </c>
      <c r="E1885">
        <v>1.6744819738649438E-2</v>
      </c>
    </row>
    <row r="1886" spans="2:5" x14ac:dyDescent="0.3">
      <c r="B1886" s="91">
        <v>42230</v>
      </c>
      <c r="C1886" s="145">
        <v>354.002838</v>
      </c>
      <c r="D1886">
        <f t="shared" si="33"/>
        <v>2.0668537836766978</v>
      </c>
      <c r="E1886">
        <v>1.6742913109551366E-2</v>
      </c>
    </row>
    <row r="1887" spans="2:5" x14ac:dyDescent="0.3">
      <c r="B1887" s="91">
        <v>39323</v>
      </c>
      <c r="C1887" s="145">
        <v>115.428665</v>
      </c>
      <c r="D1887">
        <f t="shared" si="33"/>
        <v>-0.69029869996177395</v>
      </c>
      <c r="E1887">
        <v>1.6740858719682426E-2</v>
      </c>
    </row>
    <row r="1888" spans="2:5" x14ac:dyDescent="0.3">
      <c r="B1888" s="91">
        <v>41565</v>
      </c>
      <c r="C1888" s="145">
        <v>372.709656</v>
      </c>
      <c r="D1888">
        <f t="shared" si="33"/>
        <v>-7.1072628280662948E-3</v>
      </c>
      <c r="E1888">
        <v>1.6738075912297441E-2</v>
      </c>
    </row>
    <row r="1889" spans="2:5" x14ac:dyDescent="0.3">
      <c r="B1889" s="91">
        <v>42466</v>
      </c>
      <c r="C1889" s="145">
        <v>375.37756300000001</v>
      </c>
      <c r="D1889">
        <f t="shared" si="33"/>
        <v>1.5588301488127059</v>
      </c>
      <c r="E1889">
        <v>1.6734194329886432E-2</v>
      </c>
    </row>
    <row r="1890" spans="2:5" x14ac:dyDescent="0.3">
      <c r="B1890" s="91">
        <v>40792</v>
      </c>
      <c r="C1890" s="145">
        <v>146.69889800000001</v>
      </c>
      <c r="D1890">
        <f t="shared" si="33"/>
        <v>1.53244633633398</v>
      </c>
      <c r="E1890">
        <v>1.6728645533587123E-2</v>
      </c>
    </row>
    <row r="1891" spans="2:5" x14ac:dyDescent="0.3">
      <c r="B1891" s="91">
        <v>37916</v>
      </c>
      <c r="C1891" s="145">
        <v>57.927742000000002</v>
      </c>
      <c r="D1891">
        <f t="shared" si="33"/>
        <v>-0.2842256054627243</v>
      </c>
      <c r="E1891">
        <v>1.6710078760981469E-2</v>
      </c>
    </row>
    <row r="1892" spans="2:5" x14ac:dyDescent="0.3">
      <c r="B1892" s="91">
        <v>38352</v>
      </c>
      <c r="C1892" s="145">
        <v>80.930167999999995</v>
      </c>
      <c r="D1892">
        <f t="shared" si="33"/>
        <v>2.0768490986386805</v>
      </c>
      <c r="E1892">
        <v>1.6701904009996851E-2</v>
      </c>
    </row>
    <row r="1893" spans="2:5" x14ac:dyDescent="0.3">
      <c r="B1893" s="91">
        <v>33464</v>
      </c>
      <c r="C1893" s="145">
        <v>26.302937</v>
      </c>
      <c r="D1893">
        <f t="shared" si="33"/>
        <v>0.33333365437909623</v>
      </c>
      <c r="E1893">
        <v>1.6666914685080029E-2</v>
      </c>
    </row>
    <row r="1894" spans="2:5" x14ac:dyDescent="0.3">
      <c r="B1894" s="91">
        <v>33406</v>
      </c>
      <c r="C1894" s="145">
        <v>19.727198000000001</v>
      </c>
      <c r="D1894">
        <f t="shared" si="33"/>
        <v>0</v>
      </c>
      <c r="E1894">
        <v>1.6666578196037212E-2</v>
      </c>
    </row>
    <row r="1895" spans="2:5" x14ac:dyDescent="0.3">
      <c r="B1895" s="91">
        <v>33401</v>
      </c>
      <c r="C1895" s="145">
        <v>19.727198000000001</v>
      </c>
      <c r="D1895">
        <f t="shared" si="33"/>
        <v>-0.90408963161079103</v>
      </c>
      <c r="E1895">
        <v>1.6666578196037212E-2</v>
      </c>
    </row>
    <row r="1896" spans="2:5" x14ac:dyDescent="0.3">
      <c r="B1896" s="91">
        <v>40694</v>
      </c>
      <c r="C1896" s="145">
        <v>205.683685</v>
      </c>
      <c r="D1896">
        <f t="shared" si="33"/>
        <v>-0.2815991298703488</v>
      </c>
      <c r="E1896">
        <v>1.6661261095974541E-2</v>
      </c>
    </row>
    <row r="1897" spans="2:5" x14ac:dyDescent="0.3">
      <c r="B1897" s="91">
        <v>43252</v>
      </c>
      <c r="C1897" s="145">
        <v>286.30767800000001</v>
      </c>
      <c r="D1897">
        <f t="shared" si="33"/>
        <v>-0.36120994738157697</v>
      </c>
      <c r="E1897">
        <v>1.6637156454565333E-2</v>
      </c>
    </row>
    <row r="1898" spans="2:5" x14ac:dyDescent="0.3">
      <c r="B1898" s="91">
        <v>44771</v>
      </c>
      <c r="C1898" s="145">
        <v>448.20309400000002</v>
      </c>
      <c r="D1898">
        <f t="shared" si="33"/>
        <v>-1.3494235993581245E-2</v>
      </c>
      <c r="E1898">
        <v>1.6619592348065579E-2</v>
      </c>
    </row>
    <row r="1899" spans="2:5" x14ac:dyDescent="0.3">
      <c r="B1899" s="91">
        <v>42902</v>
      </c>
      <c r="C1899" s="145">
        <v>454.33398399999999</v>
      </c>
      <c r="D1899">
        <f t="shared" si="33"/>
        <v>8.8019526504414608E-2</v>
      </c>
      <c r="E1899">
        <v>1.6618397724105057E-2</v>
      </c>
    </row>
    <row r="1900" spans="2:5" x14ac:dyDescent="0.3">
      <c r="B1900" s="91">
        <v>42486</v>
      </c>
      <c r="C1900" s="145">
        <v>417.57888800000001</v>
      </c>
      <c r="D1900">
        <f t="shared" si="33"/>
        <v>-0.22651578807862427</v>
      </c>
      <c r="E1900">
        <v>1.6618085965832197E-2</v>
      </c>
    </row>
    <row r="1901" spans="2:5" x14ac:dyDescent="0.3">
      <c r="B1901" s="91">
        <v>42759</v>
      </c>
      <c r="C1901" s="145">
        <v>539.86737100000005</v>
      </c>
      <c r="D1901">
        <f t="shared" si="33"/>
        <v>9.7693288571124519</v>
      </c>
      <c r="E1901">
        <v>1.6613376071412667E-2</v>
      </c>
    </row>
    <row r="1902" spans="2:5" x14ac:dyDescent="0.3">
      <c r="B1902" s="91">
        <v>37897</v>
      </c>
      <c r="C1902" s="145">
        <v>50.130085000000001</v>
      </c>
      <c r="D1902">
        <f t="shared" si="33"/>
        <v>-0.5050996076916533</v>
      </c>
      <c r="E1902">
        <v>1.6595008297818445E-2</v>
      </c>
    </row>
    <row r="1903" spans="2:5" x14ac:dyDescent="0.3">
      <c r="B1903" s="91">
        <v>40113</v>
      </c>
      <c r="C1903" s="145">
        <v>101.293282</v>
      </c>
      <c r="D1903">
        <f t="shared" si="33"/>
        <v>-0.19101125946616537</v>
      </c>
      <c r="E1903">
        <v>1.6592481772908826E-2</v>
      </c>
    </row>
    <row r="1904" spans="2:5" x14ac:dyDescent="0.3">
      <c r="B1904" s="91">
        <v>44061</v>
      </c>
      <c r="C1904" s="145">
        <v>125.209755</v>
      </c>
      <c r="D1904">
        <f t="shared" si="33"/>
        <v>5.3125673777515567</v>
      </c>
      <c r="E1904">
        <v>1.6592426830330756E-2</v>
      </c>
    </row>
    <row r="1905" spans="2:5" x14ac:dyDescent="0.3">
      <c r="B1905" s="91">
        <v>33379</v>
      </c>
      <c r="C1905" s="145">
        <v>19.834997000000001</v>
      </c>
      <c r="D1905">
        <f t="shared" si="33"/>
        <v>0</v>
      </c>
      <c r="E1905">
        <v>1.6574497573290058E-2</v>
      </c>
    </row>
    <row r="1906" spans="2:5" x14ac:dyDescent="0.3">
      <c r="B1906" s="91">
        <v>33368</v>
      </c>
      <c r="C1906" s="145">
        <v>19.834997000000001</v>
      </c>
      <c r="D1906">
        <f t="shared" si="33"/>
        <v>-0.60021138914177596</v>
      </c>
      <c r="E1906">
        <v>1.6574497573290058E-2</v>
      </c>
    </row>
    <row r="1907" spans="2:5" x14ac:dyDescent="0.3">
      <c r="B1907" s="91">
        <v>35438</v>
      </c>
      <c r="C1907" s="145">
        <v>49.613712</v>
      </c>
      <c r="D1907">
        <f t="shared" si="33"/>
        <v>0.66921977737147398</v>
      </c>
      <c r="E1907">
        <v>1.6572081585310899E-2</v>
      </c>
    </row>
    <row r="1908" spans="2:5" x14ac:dyDescent="0.3">
      <c r="B1908" s="91">
        <v>35958</v>
      </c>
      <c r="C1908" s="145">
        <v>29.722695999999999</v>
      </c>
      <c r="D1908">
        <f t="shared" si="33"/>
        <v>-0.90918266039429585</v>
      </c>
      <c r="E1908">
        <v>1.656894706656337E-2</v>
      </c>
    </row>
    <row r="1909" spans="2:5" x14ac:dyDescent="0.3">
      <c r="B1909" s="91">
        <v>44256</v>
      </c>
      <c r="C1909" s="145">
        <v>327.279968</v>
      </c>
      <c r="D1909">
        <f t="shared" si="33"/>
        <v>0.35727694287787365</v>
      </c>
      <c r="E1909">
        <v>1.6566020884817907E-2</v>
      </c>
    </row>
    <row r="1910" spans="2:5" x14ac:dyDescent="0.3">
      <c r="B1910" s="91">
        <v>40945</v>
      </c>
      <c r="C1910" s="145">
        <v>241.12983700000001</v>
      </c>
      <c r="D1910">
        <f t="shared" si="33"/>
        <v>-0.33219449611242108</v>
      </c>
      <c r="E1910">
        <v>1.6555656940441848E-2</v>
      </c>
    </row>
    <row r="1911" spans="2:5" x14ac:dyDescent="0.3">
      <c r="B1911" s="91">
        <v>42289</v>
      </c>
      <c r="C1911" s="145">
        <v>361.07794200000001</v>
      </c>
      <c r="D1911">
        <f t="shared" si="33"/>
        <v>3.0857133643237389</v>
      </c>
      <c r="E1911">
        <v>1.6552155201247809E-2</v>
      </c>
    </row>
    <row r="1912" spans="2:5" x14ac:dyDescent="0.3">
      <c r="B1912" s="91">
        <v>39612</v>
      </c>
      <c r="C1912" s="145">
        <v>88.375739999999993</v>
      </c>
      <c r="D1912">
        <f t="shared" si="33"/>
        <v>-0.84390200715132835</v>
      </c>
      <c r="E1912">
        <v>1.6543554256256643E-2</v>
      </c>
    </row>
    <row r="1913" spans="2:5" x14ac:dyDescent="0.3">
      <c r="B1913" s="91">
        <v>42100</v>
      </c>
      <c r="C1913" s="145">
        <v>566.15551800000003</v>
      </c>
      <c r="D1913">
        <f t="shared" si="33"/>
        <v>5.8442788745119545</v>
      </c>
      <c r="E1913">
        <v>1.6541012451514001E-2</v>
      </c>
    </row>
    <row r="1914" spans="2:5" x14ac:dyDescent="0.3">
      <c r="B1914" s="91">
        <v>38664</v>
      </c>
      <c r="C1914" s="145">
        <v>82.719527999999997</v>
      </c>
      <c r="D1914">
        <f t="shared" si="33"/>
        <v>2.2895468762508111</v>
      </c>
      <c r="E1914">
        <v>1.6528151422071657E-2</v>
      </c>
    </row>
    <row r="1915" spans="2:5" x14ac:dyDescent="0.3">
      <c r="B1915" s="91">
        <v>37714</v>
      </c>
      <c r="C1915" s="145">
        <v>25.146177000000002</v>
      </c>
      <c r="D1915">
        <f t="shared" si="33"/>
        <v>-0.79713245934122134</v>
      </c>
      <c r="E1915">
        <v>1.652646305449957E-2</v>
      </c>
    </row>
    <row r="1916" spans="2:5" x14ac:dyDescent="0.3">
      <c r="B1916" s="91">
        <v>39148</v>
      </c>
      <c r="C1916" s="145">
        <v>123.95367400000001</v>
      </c>
      <c r="D1916">
        <f t="shared" si="33"/>
        <v>-0.64886279193516438</v>
      </c>
      <c r="E1916">
        <v>1.6515279949113348E-2</v>
      </c>
    </row>
    <row r="1917" spans="2:5" x14ac:dyDescent="0.3">
      <c r="B1917" s="91">
        <v>42440</v>
      </c>
      <c r="C1917" s="145">
        <v>353.00637799999998</v>
      </c>
      <c r="D1917">
        <f t="shared" si="33"/>
        <v>2.3282746797904044</v>
      </c>
      <c r="E1917">
        <v>1.6499323089912053E-2</v>
      </c>
    </row>
    <row r="1918" spans="2:5" x14ac:dyDescent="0.3">
      <c r="B1918" s="91">
        <v>39525</v>
      </c>
      <c r="C1918" s="145">
        <v>106.06287399999999</v>
      </c>
      <c r="D1918">
        <f t="shared" si="33"/>
        <v>1.6591777631971845</v>
      </c>
      <c r="E1918">
        <v>1.6491558393825736E-2</v>
      </c>
    </row>
    <row r="1919" spans="2:5" x14ac:dyDescent="0.3">
      <c r="B1919" s="91">
        <v>34422</v>
      </c>
      <c r="C1919" s="145">
        <v>39.885590000000001</v>
      </c>
      <c r="D1919">
        <f t="shared" si="33"/>
        <v>-0.43955165357568055</v>
      </c>
      <c r="E1919">
        <v>1.6483041090817805E-2</v>
      </c>
    </row>
    <row r="1920" spans="2:5" x14ac:dyDescent="0.3">
      <c r="B1920" s="91">
        <v>38467</v>
      </c>
      <c r="C1920" s="145">
        <v>71.167289999999994</v>
      </c>
      <c r="D1920">
        <f t="shared" si="33"/>
        <v>1.5470122751913022</v>
      </c>
      <c r="E1920">
        <v>1.6472059201289822E-2</v>
      </c>
    </row>
    <row r="1921" spans="2:5" x14ac:dyDescent="0.3">
      <c r="B1921" s="91">
        <v>33534</v>
      </c>
      <c r="C1921" s="145">
        <v>27.941479000000001</v>
      </c>
      <c r="D1921">
        <f t="shared" si="33"/>
        <v>-0.94066773099385792</v>
      </c>
      <c r="E1921">
        <v>1.6470386826542682E-2</v>
      </c>
    </row>
    <row r="1922" spans="2:5" x14ac:dyDescent="0.3">
      <c r="B1922" s="91">
        <v>42822</v>
      </c>
      <c r="C1922" s="145">
        <v>470.93225100000001</v>
      </c>
      <c r="D1922">
        <f t="shared" si="33"/>
        <v>-7.3089343907104087E-2</v>
      </c>
      <c r="E1922">
        <v>1.6460439765914523E-2</v>
      </c>
    </row>
    <row r="1923" spans="2:5" x14ac:dyDescent="0.3">
      <c r="B1923" s="91">
        <v>44509</v>
      </c>
      <c r="C1923" s="145">
        <v>508.06649800000002</v>
      </c>
      <c r="D1923">
        <f t="shared" si="33"/>
        <v>5.4316984977404843</v>
      </c>
      <c r="E1923">
        <v>1.6453925063576093E-2</v>
      </c>
    </row>
    <row r="1924" spans="2:5" x14ac:dyDescent="0.3">
      <c r="B1924" s="91">
        <v>39671</v>
      </c>
      <c r="C1924" s="145">
        <v>78.994140999999999</v>
      </c>
      <c r="D1924">
        <f t="shared" si="33"/>
        <v>-0.85263094302383335</v>
      </c>
      <c r="E1924">
        <v>1.6451052186576019E-2</v>
      </c>
    </row>
    <row r="1925" spans="2:5" x14ac:dyDescent="0.3">
      <c r="B1925" s="91">
        <v>42613</v>
      </c>
      <c r="C1925" s="145">
        <v>536.029358</v>
      </c>
      <c r="D1925">
        <f t="shared" si="33"/>
        <v>0.89064702887671465</v>
      </c>
      <c r="E1925">
        <v>1.6446134460751979E-2</v>
      </c>
    </row>
    <row r="1926" spans="2:5" x14ac:dyDescent="0.3">
      <c r="B1926" s="91">
        <v>44433</v>
      </c>
      <c r="C1926" s="145">
        <v>283.51635700000003</v>
      </c>
      <c r="D1926">
        <f t="shared" si="33"/>
        <v>5.1132499495335599</v>
      </c>
      <c r="E1926">
        <v>1.6440370619169892E-2</v>
      </c>
    </row>
    <row r="1927" spans="2:5" x14ac:dyDescent="0.3">
      <c r="B1927" s="91">
        <v>36413</v>
      </c>
      <c r="C1927" s="145">
        <v>46.377353999999997</v>
      </c>
      <c r="D1927">
        <f t="shared" si="33"/>
        <v>3.2251941987452337</v>
      </c>
      <c r="E1927">
        <v>1.6431560172729565E-2</v>
      </c>
    </row>
    <row r="1928" spans="2:5" x14ac:dyDescent="0.3">
      <c r="B1928" s="91">
        <v>37176</v>
      </c>
      <c r="C1928" s="145">
        <v>10.976383999999999</v>
      </c>
      <c r="D1928">
        <f t="shared" si="33"/>
        <v>-0.91018300039867173</v>
      </c>
      <c r="E1928">
        <v>1.6428883164679876E-2</v>
      </c>
    </row>
    <row r="1929" spans="2:5" x14ac:dyDescent="0.3">
      <c r="B1929" s="91">
        <v>39171</v>
      </c>
      <c r="C1929" s="145">
        <v>122.208313</v>
      </c>
      <c r="D1929">
        <f t="shared" ref="D1929:D1992" si="34">(C1929-C1930)/C1930</f>
        <v>1.2481814056697633</v>
      </c>
      <c r="E1929">
        <v>1.640032510288883E-2</v>
      </c>
    </row>
    <row r="1930" spans="2:5" x14ac:dyDescent="0.3">
      <c r="B1930" s="91">
        <v>34928</v>
      </c>
      <c r="C1930" s="145">
        <v>54.358741999999999</v>
      </c>
      <c r="D1930">
        <f t="shared" si="34"/>
        <v>-0.79196157828732805</v>
      </c>
      <c r="E1930">
        <v>1.6393463466493924E-2</v>
      </c>
    </row>
    <row r="1931" spans="2:5" x14ac:dyDescent="0.3">
      <c r="B1931" s="91">
        <v>40995</v>
      </c>
      <c r="C1931" s="145">
        <v>261.29183999999998</v>
      </c>
      <c r="D1931">
        <f t="shared" si="34"/>
        <v>8.773718081483036</v>
      </c>
      <c r="E1931">
        <v>1.6393448489652424E-2</v>
      </c>
    </row>
    <row r="1932" spans="2:5" x14ac:dyDescent="0.3">
      <c r="B1932" s="91">
        <v>33632</v>
      </c>
      <c r="C1932" s="145">
        <v>26.734128999999999</v>
      </c>
      <c r="D1932">
        <f t="shared" si="34"/>
        <v>1.0667057886036266</v>
      </c>
      <c r="E1932">
        <v>1.6393302390527695E-2</v>
      </c>
    </row>
    <row r="1933" spans="2:5" x14ac:dyDescent="0.3">
      <c r="B1933" s="91">
        <v>36796</v>
      </c>
      <c r="C1933" s="145">
        <v>12.935624000000001</v>
      </c>
      <c r="D1933">
        <f t="shared" si="34"/>
        <v>-0.77263220742226268</v>
      </c>
      <c r="E1933">
        <v>1.6363727363033903E-2</v>
      </c>
    </row>
    <row r="1934" spans="2:5" x14ac:dyDescent="0.3">
      <c r="B1934" s="91">
        <v>35376</v>
      </c>
      <c r="C1934" s="145">
        <v>56.892947999999997</v>
      </c>
      <c r="D1934">
        <f t="shared" si="34"/>
        <v>-0.52008014254762314</v>
      </c>
      <c r="E1934">
        <v>1.6349825739603998E-2</v>
      </c>
    </row>
    <row r="1935" spans="2:5" x14ac:dyDescent="0.3">
      <c r="B1935" s="91">
        <v>38751</v>
      </c>
      <c r="C1935" s="145">
        <v>118.546768</v>
      </c>
      <c r="D1935">
        <f t="shared" si="34"/>
        <v>5.0871970201857568</v>
      </c>
      <c r="E1935">
        <v>1.6341284413831873E-2</v>
      </c>
    </row>
    <row r="1936" spans="2:5" x14ac:dyDescent="0.3">
      <c r="B1936" s="91">
        <v>36011</v>
      </c>
      <c r="C1936" s="145">
        <v>19.474771</v>
      </c>
      <c r="D1936">
        <f t="shared" si="34"/>
        <v>-0.27446457836675681</v>
      </c>
      <c r="E1936">
        <v>1.6336092181175751E-2</v>
      </c>
    </row>
    <row r="1937" spans="2:5" x14ac:dyDescent="0.3">
      <c r="B1937" s="91">
        <v>33626</v>
      </c>
      <c r="C1937" s="145">
        <v>26.841930000000001</v>
      </c>
      <c r="D1937">
        <f t="shared" si="34"/>
        <v>-0.33934603356643833</v>
      </c>
      <c r="E1937">
        <v>1.6326543593979625E-2</v>
      </c>
    </row>
    <row r="1938" spans="2:5" x14ac:dyDescent="0.3">
      <c r="B1938" s="91">
        <v>34754</v>
      </c>
      <c r="C1938" s="145">
        <v>40.629333000000003</v>
      </c>
      <c r="D1938">
        <f t="shared" si="34"/>
        <v>1.0155042593666681</v>
      </c>
      <c r="E1938">
        <v>1.6304589809932192E-2</v>
      </c>
    </row>
    <row r="1939" spans="2:5" x14ac:dyDescent="0.3">
      <c r="B1939" s="91">
        <v>33414</v>
      </c>
      <c r="C1939" s="145">
        <v>20.158396</v>
      </c>
      <c r="D1939">
        <f t="shared" si="34"/>
        <v>-0.95705834707621729</v>
      </c>
      <c r="E1939">
        <v>1.6304464275946118E-2</v>
      </c>
    </row>
    <row r="1940" spans="2:5" x14ac:dyDescent="0.3">
      <c r="B1940" s="91">
        <v>42733</v>
      </c>
      <c r="C1940" s="145">
        <v>469.43689000000001</v>
      </c>
      <c r="D1940">
        <f t="shared" si="34"/>
        <v>20.946350392280056</v>
      </c>
      <c r="E1940">
        <v>1.6294330001727402E-2</v>
      </c>
    </row>
    <row r="1941" spans="2:5" x14ac:dyDescent="0.3">
      <c r="B1941" s="91">
        <v>36262</v>
      </c>
      <c r="C1941" s="145">
        <v>21.390203</v>
      </c>
      <c r="D1941">
        <f t="shared" si="34"/>
        <v>5.7212600174144278E-2</v>
      </c>
      <c r="E1941">
        <v>1.6289073010150822E-2</v>
      </c>
    </row>
    <row r="1942" spans="2:5" x14ac:dyDescent="0.3">
      <c r="B1942" s="91">
        <v>36717</v>
      </c>
      <c r="C1942" s="145">
        <v>20.232641000000001</v>
      </c>
      <c r="D1942">
        <f t="shared" si="34"/>
        <v>-0.69006178255336581</v>
      </c>
      <c r="E1942">
        <v>1.627265582830879E-2</v>
      </c>
    </row>
    <row r="1943" spans="2:5" x14ac:dyDescent="0.3">
      <c r="B1943" s="91">
        <v>35171</v>
      </c>
      <c r="C1943" s="145">
        <v>65.279594000000003</v>
      </c>
      <c r="D1943">
        <f t="shared" si="34"/>
        <v>-0.78607302198995566</v>
      </c>
      <c r="E1943">
        <v>1.6270153561897358E-2</v>
      </c>
    </row>
    <row r="1944" spans="2:5" x14ac:dyDescent="0.3">
      <c r="B1944" s="91">
        <v>44453</v>
      </c>
      <c r="C1944" s="145">
        <v>305.148956</v>
      </c>
      <c r="D1944">
        <f t="shared" si="34"/>
        <v>12.764830217467017</v>
      </c>
      <c r="E1944">
        <v>1.6268223605791263E-2</v>
      </c>
    </row>
    <row r="1945" spans="2:5" x14ac:dyDescent="0.3">
      <c r="B1945" s="91">
        <v>37316</v>
      </c>
      <c r="C1945" s="145">
        <v>22.168741000000001</v>
      </c>
      <c r="D1945">
        <f t="shared" si="34"/>
        <v>-0.95496591071175374</v>
      </c>
      <c r="E1945">
        <v>1.6265853008806085E-2</v>
      </c>
    </row>
    <row r="1946" spans="2:5" x14ac:dyDescent="0.3">
      <c r="B1946" s="91">
        <v>42566</v>
      </c>
      <c r="C1946" s="145">
        <v>492.26577800000001</v>
      </c>
      <c r="D1946">
        <f t="shared" si="34"/>
        <v>22.733105162128435</v>
      </c>
      <c r="E1946">
        <v>1.6251773836679115E-2</v>
      </c>
    </row>
    <row r="1947" spans="2:5" x14ac:dyDescent="0.3">
      <c r="B1947" s="91">
        <v>36696</v>
      </c>
      <c r="C1947" s="145">
        <v>20.741734999999998</v>
      </c>
      <c r="D1947">
        <f t="shared" si="34"/>
        <v>-0.9610986587322472</v>
      </c>
      <c r="E1947">
        <v>1.6250913214188964E-2</v>
      </c>
    </row>
    <row r="1948" spans="2:5" x14ac:dyDescent="0.3">
      <c r="B1948" s="91">
        <v>42643</v>
      </c>
      <c r="C1948" s="145">
        <v>533.18817100000001</v>
      </c>
      <c r="D1948">
        <f t="shared" si="34"/>
        <v>0.64382972419612572</v>
      </c>
      <c r="E1948">
        <v>1.6245374344203874E-2</v>
      </c>
    </row>
    <row r="1949" spans="2:5" x14ac:dyDescent="0.3">
      <c r="B1949" s="91">
        <v>42404</v>
      </c>
      <c r="C1949" s="145">
        <v>324.35730000000001</v>
      </c>
      <c r="D1949">
        <f t="shared" si="34"/>
        <v>3.2433223109297411</v>
      </c>
      <c r="E1949">
        <v>1.6234837571527262E-2</v>
      </c>
    </row>
    <row r="1950" spans="2:5" x14ac:dyDescent="0.3">
      <c r="B1950" s="91">
        <v>38112</v>
      </c>
      <c r="C1950" s="145">
        <v>76.439468000000005</v>
      </c>
      <c r="D1950">
        <f t="shared" si="34"/>
        <v>-0.58507735858755527</v>
      </c>
      <c r="E1950">
        <v>1.6229419083911043E-2</v>
      </c>
    </row>
    <row r="1951" spans="2:5" x14ac:dyDescent="0.3">
      <c r="B1951" s="91">
        <v>43536</v>
      </c>
      <c r="C1951" s="145">
        <v>184.22583</v>
      </c>
      <c r="D1951">
        <f t="shared" si="34"/>
        <v>3.5451504788984343</v>
      </c>
      <c r="E1951">
        <v>1.622211399239628E-2</v>
      </c>
    </row>
    <row r="1952" spans="2:5" x14ac:dyDescent="0.3">
      <c r="B1952" s="91">
        <v>34423</v>
      </c>
      <c r="C1952" s="145">
        <v>40.532393999999996</v>
      </c>
      <c r="D1952">
        <f t="shared" si="34"/>
        <v>1</v>
      </c>
      <c r="E1952">
        <v>1.6216483196061431E-2</v>
      </c>
    </row>
    <row r="1953" spans="2:5" x14ac:dyDescent="0.3">
      <c r="B1953" s="91">
        <v>33983</v>
      </c>
      <c r="C1953" s="145">
        <v>20.266196999999998</v>
      </c>
      <c r="D1953">
        <f t="shared" si="34"/>
        <v>-0.61577401634573137</v>
      </c>
      <c r="E1953">
        <v>1.6216483196061431E-2</v>
      </c>
    </row>
    <row r="1954" spans="2:5" x14ac:dyDescent="0.3">
      <c r="B1954" s="91">
        <v>35054</v>
      </c>
      <c r="C1954" s="145">
        <v>52.745514</v>
      </c>
      <c r="D1954">
        <f t="shared" si="34"/>
        <v>-0.91725716985128136</v>
      </c>
      <c r="E1954">
        <v>1.6216417211681083E-2</v>
      </c>
    </row>
    <row r="1955" spans="2:5" x14ac:dyDescent="0.3">
      <c r="B1955" s="91">
        <v>45132</v>
      </c>
      <c r="C1955" s="145">
        <v>637.463257</v>
      </c>
      <c r="D1955">
        <f t="shared" si="34"/>
        <v>24.921702066231223</v>
      </c>
      <c r="E1955">
        <v>1.6209815580174512E-2</v>
      </c>
    </row>
    <row r="1956" spans="2:5" x14ac:dyDescent="0.3">
      <c r="B1956" s="91">
        <v>39836</v>
      </c>
      <c r="C1956" s="145">
        <v>24.591875000000002</v>
      </c>
      <c r="D1956">
        <f t="shared" si="34"/>
        <v>-0.86690844763523278</v>
      </c>
      <c r="E1956">
        <v>1.61777711883461E-2</v>
      </c>
    </row>
    <row r="1957" spans="2:5" x14ac:dyDescent="0.3">
      <c r="B1957" s="91">
        <v>43480</v>
      </c>
      <c r="C1957" s="145">
        <v>184.774124</v>
      </c>
      <c r="D1957">
        <f t="shared" si="34"/>
        <v>8.0691151078504628</v>
      </c>
      <c r="E1957">
        <v>1.6173287792275583E-2</v>
      </c>
    </row>
    <row r="1958" spans="2:5" x14ac:dyDescent="0.3">
      <c r="B1958" s="91">
        <v>33428</v>
      </c>
      <c r="C1958" s="145">
        <v>20.373996999999999</v>
      </c>
      <c r="D1958">
        <f t="shared" si="34"/>
        <v>-0.84928100652783334</v>
      </c>
      <c r="E1958">
        <v>1.6129043519894665E-2</v>
      </c>
    </row>
    <row r="1959" spans="2:5" x14ac:dyDescent="0.3">
      <c r="B1959" s="91">
        <v>43677</v>
      </c>
      <c r="C1959" s="145">
        <v>135.178696</v>
      </c>
      <c r="D1959">
        <f t="shared" si="34"/>
        <v>1.5890133417829166</v>
      </c>
      <c r="E1959">
        <v>1.6110948539474892E-2</v>
      </c>
    </row>
    <row r="1960" spans="2:5" x14ac:dyDescent="0.3">
      <c r="B1960" s="91">
        <v>35074</v>
      </c>
      <c r="C1960" s="145">
        <v>52.212437000000001</v>
      </c>
      <c r="D1960">
        <f t="shared" si="34"/>
        <v>-0.2077871540421104</v>
      </c>
      <c r="E1960">
        <v>1.6106808411329252E-2</v>
      </c>
    </row>
    <row r="1961" spans="2:5" x14ac:dyDescent="0.3">
      <c r="B1961" s="91">
        <v>35613</v>
      </c>
      <c r="C1961" s="145">
        <v>65.907082000000003</v>
      </c>
      <c r="D1961">
        <f t="shared" si="34"/>
        <v>-0.7132922971236445</v>
      </c>
      <c r="E1961">
        <v>1.6096507633764839E-2</v>
      </c>
    </row>
    <row r="1962" spans="2:5" x14ac:dyDescent="0.3">
      <c r="B1962" s="91">
        <v>41095</v>
      </c>
      <c r="C1962" s="145">
        <v>229.875519</v>
      </c>
      <c r="D1962">
        <f t="shared" si="34"/>
        <v>2.4685701029894784</v>
      </c>
      <c r="E1962">
        <v>1.6088053251513069E-2</v>
      </c>
    </row>
    <row r="1963" spans="2:5" x14ac:dyDescent="0.3">
      <c r="B1963" s="91">
        <v>38184</v>
      </c>
      <c r="C1963" s="145">
        <v>66.273857000000007</v>
      </c>
      <c r="D1963">
        <f t="shared" si="34"/>
        <v>-0.75398123690277818</v>
      </c>
      <c r="E1963">
        <v>1.6085738724320158E-2</v>
      </c>
    </row>
    <row r="1964" spans="2:5" x14ac:dyDescent="0.3">
      <c r="B1964" s="91">
        <v>41002</v>
      </c>
      <c r="C1964" s="145">
        <v>269.38537600000001</v>
      </c>
      <c r="D1964">
        <f t="shared" si="34"/>
        <v>0.49875189306284273</v>
      </c>
      <c r="E1964">
        <v>1.6076561685449183E-2</v>
      </c>
    </row>
    <row r="1965" spans="2:5" x14ac:dyDescent="0.3">
      <c r="B1965" s="91">
        <v>43525</v>
      </c>
      <c r="C1965" s="145">
        <v>179.73980700000001</v>
      </c>
      <c r="D1965">
        <f t="shared" si="34"/>
        <v>1.7207353646262882E-2</v>
      </c>
      <c r="E1965">
        <v>1.6060925190435806E-2</v>
      </c>
    </row>
    <row r="1966" spans="2:5" x14ac:dyDescent="0.3">
      <c r="B1966" s="91">
        <v>43433</v>
      </c>
      <c r="C1966" s="145">
        <v>176.69927999999999</v>
      </c>
      <c r="D1966">
        <f t="shared" si="34"/>
        <v>2.5607438780951091</v>
      </c>
      <c r="E1966">
        <v>1.6050477363389857E-2</v>
      </c>
    </row>
    <row r="1967" spans="2:5" x14ac:dyDescent="0.3">
      <c r="B1967" s="91">
        <v>34856</v>
      </c>
      <c r="C1967" s="145">
        <v>49.62426</v>
      </c>
      <c r="D1967">
        <f t="shared" si="34"/>
        <v>-0.1617301762024681</v>
      </c>
      <c r="E1967">
        <v>1.6014095053820163E-2</v>
      </c>
    </row>
    <row r="1968" spans="2:5" x14ac:dyDescent="0.3">
      <c r="B1968" s="91">
        <v>35145</v>
      </c>
      <c r="C1968" s="145">
        <v>59.198433000000001</v>
      </c>
      <c r="D1968">
        <f t="shared" si="34"/>
        <v>-0.7772582996967845</v>
      </c>
      <c r="E1968">
        <v>1.6010902085553187E-2</v>
      </c>
    </row>
    <row r="1969" spans="2:5" x14ac:dyDescent="0.3">
      <c r="B1969" s="91">
        <v>43357</v>
      </c>
      <c r="C1969" s="145">
        <v>265.77166699999998</v>
      </c>
      <c r="D1969">
        <f t="shared" si="34"/>
        <v>8.7064528423910872</v>
      </c>
      <c r="E1969">
        <v>1.6006095646635073E-2</v>
      </c>
    </row>
    <row r="1970" spans="2:5" x14ac:dyDescent="0.3">
      <c r="B1970" s="91">
        <v>33646</v>
      </c>
      <c r="C1970" s="145">
        <v>27.380925999999999</v>
      </c>
      <c r="D1970">
        <f t="shared" si="34"/>
        <v>0.64338788620409915</v>
      </c>
      <c r="E1970">
        <v>1.5999861074695556E-2</v>
      </c>
    </row>
    <row r="1971" spans="2:5" x14ac:dyDescent="0.3">
      <c r="B1971" s="91">
        <v>36732</v>
      </c>
      <c r="C1971" s="145">
        <v>16.661268</v>
      </c>
      <c r="D1971">
        <f t="shared" si="34"/>
        <v>-0.9446216168555911</v>
      </c>
      <c r="E1971">
        <v>1.5992182943704213E-2</v>
      </c>
    </row>
    <row r="1972" spans="2:5" x14ac:dyDescent="0.3">
      <c r="B1972" s="91">
        <v>44286</v>
      </c>
      <c r="C1972" s="145">
        <v>300.86230499999999</v>
      </c>
      <c r="D1972">
        <f t="shared" si="34"/>
        <v>-0.35113616984882845</v>
      </c>
      <c r="E1972">
        <v>1.5990636721478723E-2</v>
      </c>
    </row>
    <row r="1973" spans="2:5" x14ac:dyDescent="0.3">
      <c r="B1973" s="91">
        <v>41836</v>
      </c>
      <c r="C1973" s="145">
        <v>463.675568</v>
      </c>
      <c r="D1973">
        <f t="shared" si="34"/>
        <v>-0.21433353053634988</v>
      </c>
      <c r="E1973">
        <v>1.5986127449780216E-2</v>
      </c>
    </row>
    <row r="1974" spans="2:5" x14ac:dyDescent="0.3">
      <c r="B1974" s="91">
        <v>42033</v>
      </c>
      <c r="C1974" s="145">
        <v>590.16845699999999</v>
      </c>
      <c r="D1974">
        <f t="shared" si="34"/>
        <v>3.1503533625450282</v>
      </c>
      <c r="E1974">
        <v>1.5953909364266092E-2</v>
      </c>
    </row>
    <row r="1975" spans="2:5" x14ac:dyDescent="0.3">
      <c r="B1975" s="91">
        <v>40785</v>
      </c>
      <c r="C1975" s="145">
        <v>142.197159</v>
      </c>
      <c r="D1975">
        <f t="shared" si="34"/>
        <v>-0.10458039326632522</v>
      </c>
      <c r="E1975">
        <v>1.5944793342876563E-2</v>
      </c>
    </row>
    <row r="1976" spans="2:5" x14ac:dyDescent="0.3">
      <c r="B1976" s="91">
        <v>43658</v>
      </c>
      <c r="C1976" s="145">
        <v>158.80505400000001</v>
      </c>
      <c r="D1976">
        <f t="shared" si="34"/>
        <v>-0.74653937706829665</v>
      </c>
      <c r="E1976">
        <v>1.5943887391961994E-2</v>
      </c>
    </row>
    <row r="1977" spans="2:5" x14ac:dyDescent="0.3">
      <c r="B1977" s="91">
        <v>45118</v>
      </c>
      <c r="C1977" s="145">
        <v>626.54724099999999</v>
      </c>
      <c r="D1977">
        <f t="shared" si="34"/>
        <v>44.407686140807279</v>
      </c>
      <c r="E1977">
        <v>1.5921766943929293E-2</v>
      </c>
    </row>
    <row r="1978" spans="2:5" x14ac:dyDescent="0.3">
      <c r="B1978" s="91">
        <v>34120</v>
      </c>
      <c r="C1978" s="145">
        <v>13.798264</v>
      </c>
      <c r="D1978">
        <f t="shared" si="34"/>
        <v>-0.49999998188177808</v>
      </c>
      <c r="E1978">
        <v>1.5873174805767134E-2</v>
      </c>
    </row>
    <row r="1979" spans="2:5" x14ac:dyDescent="0.3">
      <c r="B1979" s="91">
        <v>33816</v>
      </c>
      <c r="C1979" s="145">
        <v>27.596526999999998</v>
      </c>
      <c r="D1979">
        <f t="shared" si="34"/>
        <v>-0.43296689618096651</v>
      </c>
      <c r="E1979">
        <v>1.5873100598192587E-2</v>
      </c>
    </row>
    <row r="1980" spans="2:5" x14ac:dyDescent="0.3">
      <c r="B1980" s="91">
        <v>34579</v>
      </c>
      <c r="C1980" s="145">
        <v>48.668281999999998</v>
      </c>
      <c r="D1980">
        <f t="shared" si="34"/>
        <v>-0.95350090203599902</v>
      </c>
      <c r="E1980">
        <v>1.5872996656225859E-2</v>
      </c>
    </row>
    <row r="1981" spans="2:5" x14ac:dyDescent="0.3">
      <c r="B1981" s="91">
        <v>45422</v>
      </c>
      <c r="C1981" s="145">
        <v>1046.650024</v>
      </c>
      <c r="D1981">
        <f t="shared" si="34"/>
        <v>33.721034301654242</v>
      </c>
      <c r="E1981">
        <v>1.5869139301574551E-2</v>
      </c>
    </row>
    <row r="1982" spans="2:5" x14ac:dyDescent="0.3">
      <c r="B1982" s="91">
        <v>37798</v>
      </c>
      <c r="C1982" s="145">
        <v>30.144552000000001</v>
      </c>
      <c r="D1982">
        <f t="shared" si="34"/>
        <v>-0.39358516831113244</v>
      </c>
      <c r="E1982">
        <v>1.5856288083803391E-2</v>
      </c>
    </row>
    <row r="1983" spans="2:5" x14ac:dyDescent="0.3">
      <c r="B1983" s="91">
        <v>35718</v>
      </c>
      <c r="C1983" s="145">
        <v>49.709457</v>
      </c>
      <c r="D1983">
        <f t="shared" si="34"/>
        <v>-0.89632106106122578</v>
      </c>
      <c r="E1983">
        <v>1.5854077047457289E-2</v>
      </c>
    </row>
    <row r="1984" spans="2:5" x14ac:dyDescent="0.3">
      <c r="B1984" s="91">
        <v>42810</v>
      </c>
      <c r="C1984" s="145">
        <v>479.45568800000001</v>
      </c>
      <c r="D1984">
        <f t="shared" si="34"/>
        <v>5.8106005466455981</v>
      </c>
      <c r="E1984">
        <v>1.5841136865486573E-2</v>
      </c>
    </row>
    <row r="1985" spans="2:5" x14ac:dyDescent="0.3">
      <c r="B1985" s="91">
        <v>38463</v>
      </c>
      <c r="C1985" s="145">
        <v>70.398444999999995</v>
      </c>
      <c r="D1985">
        <f t="shared" si="34"/>
        <v>-0.8518920803879465</v>
      </c>
      <c r="E1985">
        <v>1.5832635221565357E-2</v>
      </c>
    </row>
    <row r="1986" spans="2:5" x14ac:dyDescent="0.3">
      <c r="B1986" s="91">
        <v>45036</v>
      </c>
      <c r="C1986" s="145">
        <v>475.31857300000001</v>
      </c>
      <c r="D1986">
        <f t="shared" si="34"/>
        <v>5.0166884364893471</v>
      </c>
      <c r="E1986">
        <v>1.5764819042285643E-2</v>
      </c>
    </row>
    <row r="1987" spans="2:5" x14ac:dyDescent="0.3">
      <c r="B1987" s="91">
        <v>38386</v>
      </c>
      <c r="C1987" s="145">
        <v>79.000031000000007</v>
      </c>
      <c r="D1987">
        <f t="shared" si="34"/>
        <v>1.88807732323155</v>
      </c>
      <c r="E1987">
        <v>1.5755623590583495E-2</v>
      </c>
    </row>
    <row r="1988" spans="2:5" x14ac:dyDescent="0.3">
      <c r="B1988" s="91">
        <v>36564</v>
      </c>
      <c r="C1988" s="145">
        <v>27.353849</v>
      </c>
      <c r="D1988">
        <f t="shared" si="34"/>
        <v>-0.97157598619818542</v>
      </c>
      <c r="E1988">
        <v>1.5747892610413716E-2</v>
      </c>
    </row>
    <row r="1989" spans="2:5" x14ac:dyDescent="0.3">
      <c r="B1989" s="91">
        <v>45435</v>
      </c>
      <c r="C1989" s="145">
        <v>962.34997599999997</v>
      </c>
      <c r="D1989">
        <f t="shared" si="34"/>
        <v>20.774436785687133</v>
      </c>
      <c r="E1989">
        <v>1.5672797889182025E-2</v>
      </c>
    </row>
    <row r="1990" spans="2:5" x14ac:dyDescent="0.3">
      <c r="B1990" s="91">
        <v>36420</v>
      </c>
      <c r="C1990" s="145">
        <v>44.19632</v>
      </c>
      <c r="D1990">
        <f t="shared" si="34"/>
        <v>-0.61351386268935004</v>
      </c>
      <c r="E1990">
        <v>1.566319826339297E-2</v>
      </c>
    </row>
    <row r="1991" spans="2:5" x14ac:dyDescent="0.3">
      <c r="B1991" s="91">
        <v>39175</v>
      </c>
      <c r="C1991" s="145">
        <v>114.354218</v>
      </c>
      <c r="D1991">
        <f t="shared" si="34"/>
        <v>4.4400543347903358</v>
      </c>
      <c r="E1991">
        <v>1.5650512726053393E-2</v>
      </c>
    </row>
    <row r="1992" spans="2:5" x14ac:dyDescent="0.3">
      <c r="B1992" s="91">
        <v>33939</v>
      </c>
      <c r="C1992" s="145">
        <v>21.020786000000001</v>
      </c>
      <c r="D1992">
        <f t="shared" si="34"/>
        <v>0.49999982160516965</v>
      </c>
      <c r="E1992">
        <v>1.5624965273399327E-2</v>
      </c>
    </row>
    <row r="1993" spans="2:5" x14ac:dyDescent="0.3">
      <c r="B1993" s="91">
        <v>33269</v>
      </c>
      <c r="C1993" s="145">
        <v>14.013859</v>
      </c>
      <c r="D1993">
        <f t="shared" ref="D1993:D2056" si="35">(C1993-C1994)/C1994</f>
        <v>-0.83773984732617957</v>
      </c>
      <c r="E1993">
        <v>1.5624791640455672E-2</v>
      </c>
    </row>
    <row r="1994" spans="2:5" x14ac:dyDescent="0.3">
      <c r="B1994" s="91">
        <v>38609</v>
      </c>
      <c r="C1994" s="145">
        <v>86.366607999999999</v>
      </c>
      <c r="D1994">
        <f t="shared" si="35"/>
        <v>0.10858330556097075</v>
      </c>
      <c r="E1994">
        <v>1.5621941997395644E-2</v>
      </c>
    </row>
    <row r="1995" spans="2:5" x14ac:dyDescent="0.3">
      <c r="B1995" s="91">
        <v>43950</v>
      </c>
      <c r="C1995" s="145">
        <v>77.907188000000005</v>
      </c>
      <c r="D1995">
        <f t="shared" si="35"/>
        <v>-0.83566396198653592</v>
      </c>
      <c r="E1995">
        <v>1.5594560435108942E-2</v>
      </c>
    </row>
    <row r="1996" spans="2:5" x14ac:dyDescent="0.3">
      <c r="B1996" s="91">
        <v>44783</v>
      </c>
      <c r="C1996" s="145">
        <v>474.07244900000001</v>
      </c>
      <c r="D1996">
        <f t="shared" si="35"/>
        <v>18.141740002513078</v>
      </c>
      <c r="E1996">
        <v>1.5589952538815533E-2</v>
      </c>
    </row>
    <row r="1997" spans="2:5" x14ac:dyDescent="0.3">
      <c r="B1997" s="91">
        <v>36161</v>
      </c>
      <c r="C1997" s="145">
        <v>24.766424000000001</v>
      </c>
      <c r="D1997">
        <f t="shared" si="35"/>
        <v>-0.94515153422015052</v>
      </c>
      <c r="E1997">
        <v>1.558677159981495E-2</v>
      </c>
    </row>
    <row r="1998" spans="2:5" x14ac:dyDescent="0.3">
      <c r="B1998" s="91">
        <v>42783</v>
      </c>
      <c r="C1998" s="145">
        <v>451.54269399999998</v>
      </c>
      <c r="D1998">
        <f t="shared" si="35"/>
        <v>33.515854771016031</v>
      </c>
      <c r="E1998">
        <v>1.55830270292411E-2</v>
      </c>
    </row>
    <row r="1999" spans="2:5" x14ac:dyDescent="0.3">
      <c r="B1999" s="91">
        <v>36887</v>
      </c>
      <c r="C1999" s="145">
        <v>13.082182</v>
      </c>
      <c r="D1999">
        <f t="shared" si="35"/>
        <v>-0.7740294573256975</v>
      </c>
      <c r="E1999">
        <v>1.556875833502753E-2</v>
      </c>
    </row>
    <row r="2000" spans="2:5" x14ac:dyDescent="0.3">
      <c r="B2000" s="91">
        <v>35495</v>
      </c>
      <c r="C2000" s="145">
        <v>57.893307</v>
      </c>
      <c r="D2000">
        <f t="shared" si="35"/>
        <v>0.28070030948747615</v>
      </c>
      <c r="E2000">
        <v>1.5557063065175078E-2</v>
      </c>
    </row>
    <row r="2001" spans="2:5" x14ac:dyDescent="0.3">
      <c r="B2001" s="91">
        <v>37874</v>
      </c>
      <c r="C2001" s="145">
        <v>45.204414</v>
      </c>
      <c r="D2001">
        <f t="shared" si="35"/>
        <v>-0.89857201570326151</v>
      </c>
      <c r="E2001">
        <v>1.5555738826995314E-2</v>
      </c>
    </row>
    <row r="2002" spans="2:5" x14ac:dyDescent="0.3">
      <c r="B2002" s="91">
        <v>42550</v>
      </c>
      <c r="C2002" s="145">
        <v>445.67990099999997</v>
      </c>
      <c r="D2002">
        <f t="shared" si="35"/>
        <v>-0.19944679584247896</v>
      </c>
      <c r="E2002">
        <v>1.5554054165123354E-2</v>
      </c>
    </row>
    <row r="2003" spans="2:5" x14ac:dyDescent="0.3">
      <c r="B2003" s="91">
        <v>42635</v>
      </c>
      <c r="C2003" s="145">
        <v>556.71490500000004</v>
      </c>
      <c r="D2003">
        <f t="shared" si="35"/>
        <v>5.9518788519879484</v>
      </c>
      <c r="E2003">
        <v>1.5548286525955822E-2</v>
      </c>
    </row>
    <row r="2004" spans="2:5" x14ac:dyDescent="0.3">
      <c r="B2004" s="91">
        <v>38392</v>
      </c>
      <c r="C2004" s="145">
        <v>80.081215</v>
      </c>
      <c r="D2004">
        <f t="shared" si="35"/>
        <v>-6.7429962729556092E-2</v>
      </c>
      <c r="E2004">
        <v>1.5539110502433852E-2</v>
      </c>
    </row>
    <row r="2005" spans="2:5" x14ac:dyDescent="0.3">
      <c r="B2005" s="91">
        <v>38621</v>
      </c>
      <c r="C2005" s="145">
        <v>85.871528999999995</v>
      </c>
      <c r="D2005">
        <f t="shared" si="35"/>
        <v>0.67423328519275327</v>
      </c>
      <c r="E2005">
        <v>1.5515204251866485E-2</v>
      </c>
    </row>
    <row r="2006" spans="2:5" x14ac:dyDescent="0.3">
      <c r="B2006" s="91">
        <v>35678</v>
      </c>
      <c r="C2006" s="145">
        <v>51.290061999999999</v>
      </c>
      <c r="D2006">
        <f t="shared" si="35"/>
        <v>-0.88214427327767397</v>
      </c>
      <c r="E2006">
        <v>1.5503807976282747E-2</v>
      </c>
    </row>
    <row r="2007" spans="2:5" x14ac:dyDescent="0.3">
      <c r="B2007" s="91">
        <v>43038</v>
      </c>
      <c r="C2007" s="145">
        <v>435.19363399999997</v>
      </c>
      <c r="D2007">
        <f t="shared" si="35"/>
        <v>0.98303912628059387</v>
      </c>
      <c r="E2007">
        <v>1.5468700926631718E-2</v>
      </c>
    </row>
    <row r="2008" spans="2:5" x14ac:dyDescent="0.3">
      <c r="B2008" s="91">
        <v>40683</v>
      </c>
      <c r="C2008" s="145">
        <v>219.45791600000001</v>
      </c>
      <c r="D2008">
        <f t="shared" si="35"/>
        <v>9.33405048287635</v>
      </c>
      <c r="E2008">
        <v>1.5466841437576217E-2</v>
      </c>
    </row>
    <row r="2009" spans="2:5" x14ac:dyDescent="0.3">
      <c r="B2009" s="91">
        <v>33987</v>
      </c>
      <c r="C2009" s="145">
        <v>21.236388999999999</v>
      </c>
      <c r="D2009">
        <f t="shared" si="35"/>
        <v>0</v>
      </c>
      <c r="E2009">
        <v>1.5464073547784082E-2</v>
      </c>
    </row>
    <row r="2010" spans="2:5" x14ac:dyDescent="0.3">
      <c r="B2010" s="91">
        <v>33435</v>
      </c>
      <c r="C2010" s="145">
        <v>21.236388999999999</v>
      </c>
      <c r="D2010">
        <f t="shared" si="35"/>
        <v>-0.87531415724153838</v>
      </c>
      <c r="E2010">
        <v>1.5464073547784082E-2</v>
      </c>
    </row>
    <row r="2011" spans="2:5" x14ac:dyDescent="0.3">
      <c r="B2011" s="91">
        <v>43462</v>
      </c>
      <c r="C2011" s="145">
        <v>170.31916799999999</v>
      </c>
      <c r="D2011">
        <f t="shared" si="35"/>
        <v>-0.73146366890027592</v>
      </c>
      <c r="E2011">
        <v>1.5453177795815336E-2</v>
      </c>
    </row>
    <row r="2012" spans="2:5" x14ac:dyDescent="0.3">
      <c r="B2012" s="91">
        <v>45184</v>
      </c>
      <c r="C2012" s="145">
        <v>634.25</v>
      </c>
      <c r="D2012">
        <f t="shared" si="35"/>
        <v>30.264427602923185</v>
      </c>
      <c r="E2012">
        <v>1.5449926946523019E-2</v>
      </c>
    </row>
    <row r="2013" spans="2:5" x14ac:dyDescent="0.3">
      <c r="B2013" s="91">
        <v>37371</v>
      </c>
      <c r="C2013" s="145">
        <v>20.286633999999999</v>
      </c>
      <c r="D2013">
        <f t="shared" si="35"/>
        <v>-0.97929512732347568</v>
      </c>
      <c r="E2013">
        <v>1.54438140651641E-2</v>
      </c>
    </row>
    <row r="2014" spans="2:5" x14ac:dyDescent="0.3">
      <c r="B2014" s="91">
        <v>45373</v>
      </c>
      <c r="C2014" s="145">
        <v>979.79998799999998</v>
      </c>
      <c r="D2014">
        <f t="shared" si="35"/>
        <v>6.6167010733275244</v>
      </c>
      <c r="E2014">
        <v>1.5441977022896161E-2</v>
      </c>
    </row>
    <row r="2015" spans="2:5" x14ac:dyDescent="0.3">
      <c r="B2015" s="91">
        <v>39352</v>
      </c>
      <c r="C2015" s="145">
        <v>128.63836699999999</v>
      </c>
      <c r="D2015">
        <f t="shared" si="35"/>
        <v>-0.6004975353313623</v>
      </c>
      <c r="E2015">
        <v>1.5407488695298141E-2</v>
      </c>
    </row>
    <row r="2016" spans="2:5" x14ac:dyDescent="0.3">
      <c r="B2016" s="91">
        <v>44349</v>
      </c>
      <c r="C2016" s="145">
        <v>321.99642899999998</v>
      </c>
      <c r="D2016">
        <f t="shared" si="35"/>
        <v>-0.36086749797277129</v>
      </c>
      <c r="E2016">
        <v>1.5403927242486921E-2</v>
      </c>
    </row>
    <row r="2017" spans="2:5" x14ac:dyDescent="0.3">
      <c r="B2017" s="91">
        <v>41983</v>
      </c>
      <c r="C2017" s="145">
        <v>503.80230699999998</v>
      </c>
      <c r="D2017">
        <f t="shared" si="35"/>
        <v>2.3590644201664959</v>
      </c>
      <c r="E2017">
        <v>1.539990200246681E-2</v>
      </c>
    </row>
    <row r="2018" spans="2:5" x14ac:dyDescent="0.3">
      <c r="B2018" s="91">
        <v>38995</v>
      </c>
      <c r="C2018" s="145">
        <v>149.98292499999999</v>
      </c>
      <c r="D2018">
        <f t="shared" si="35"/>
        <v>9.5273885047202462</v>
      </c>
      <c r="E2018">
        <v>1.539515659456806E-2</v>
      </c>
    </row>
    <row r="2019" spans="2:5" x14ac:dyDescent="0.3">
      <c r="B2019" s="91">
        <v>36760</v>
      </c>
      <c r="C2019" s="145">
        <v>14.246926</v>
      </c>
      <c r="D2019">
        <f t="shared" si="35"/>
        <v>-0.49938613254083641</v>
      </c>
      <c r="E2019">
        <v>1.5392900366183395E-2</v>
      </c>
    </row>
    <row r="2020" spans="2:5" x14ac:dyDescent="0.3">
      <c r="B2020" s="91">
        <v>33813</v>
      </c>
      <c r="C2020" s="145">
        <v>28.458912000000002</v>
      </c>
      <c r="D2020">
        <f t="shared" si="35"/>
        <v>1</v>
      </c>
      <c r="E2020">
        <v>1.5384556102641014E-2</v>
      </c>
    </row>
    <row r="2021" spans="2:5" x14ac:dyDescent="0.3">
      <c r="B2021" s="91">
        <v>33270</v>
      </c>
      <c r="C2021" s="145">
        <v>14.229456000000001</v>
      </c>
      <c r="D2021">
        <f t="shared" si="35"/>
        <v>-0.68458839073327382</v>
      </c>
      <c r="E2021">
        <v>1.5384556102641014E-2</v>
      </c>
    </row>
    <row r="2022" spans="2:5" x14ac:dyDescent="0.3">
      <c r="B2022" s="91">
        <v>39742</v>
      </c>
      <c r="C2022" s="145">
        <v>45.113925999999999</v>
      </c>
      <c r="D2022">
        <f t="shared" si="35"/>
        <v>-0.74647321602079708</v>
      </c>
      <c r="E2022">
        <v>1.5368839176331351E-2</v>
      </c>
    </row>
    <row r="2023" spans="2:5" x14ac:dyDescent="0.3">
      <c r="B2023" s="91">
        <v>43502</v>
      </c>
      <c r="C2023" s="145">
        <v>177.945404</v>
      </c>
      <c r="D2023">
        <f t="shared" si="35"/>
        <v>-0.23377618022862673</v>
      </c>
      <c r="E2023">
        <v>1.5358413031469838E-2</v>
      </c>
    </row>
    <row r="2024" spans="2:5" x14ac:dyDescent="0.3">
      <c r="B2024" s="91">
        <v>40556</v>
      </c>
      <c r="C2024" s="145">
        <v>232.23684700000001</v>
      </c>
      <c r="D2024">
        <f t="shared" si="35"/>
        <v>1.7207623875595177</v>
      </c>
      <c r="E2024">
        <v>1.5352904849814454E-2</v>
      </c>
    </row>
    <row r="2025" spans="2:5" x14ac:dyDescent="0.3">
      <c r="B2025" s="91">
        <v>38028</v>
      </c>
      <c r="C2025" s="145">
        <v>85.357269000000002</v>
      </c>
      <c r="D2025">
        <f t="shared" si="35"/>
        <v>0.98949554232456227</v>
      </c>
      <c r="E2025">
        <v>1.5349927056264442E-2</v>
      </c>
    </row>
    <row r="2026" spans="2:5" x14ac:dyDescent="0.3">
      <c r="B2026" s="91">
        <v>34463</v>
      </c>
      <c r="C2026" s="145">
        <v>42.903976</v>
      </c>
      <c r="D2026">
        <f t="shared" si="35"/>
        <v>-0.7405804872797751</v>
      </c>
      <c r="E2026">
        <v>1.5306372134888797E-2</v>
      </c>
    </row>
    <row r="2027" spans="2:5" x14ac:dyDescent="0.3">
      <c r="B2027" s="91">
        <v>43796</v>
      </c>
      <c r="C2027" s="145">
        <v>165.38453699999999</v>
      </c>
      <c r="D2027">
        <f t="shared" si="35"/>
        <v>1.4661750805048825</v>
      </c>
      <c r="E2027">
        <v>1.5299888049345071E-2</v>
      </c>
    </row>
    <row r="2028" spans="2:5" x14ac:dyDescent="0.3">
      <c r="B2028" s="91">
        <v>35185</v>
      </c>
      <c r="C2028" s="145">
        <v>67.061149999999998</v>
      </c>
      <c r="D2028">
        <f t="shared" si="35"/>
        <v>0.85217305252632369</v>
      </c>
      <c r="E2028">
        <v>1.5291563921129259E-2</v>
      </c>
    </row>
    <row r="2029" spans="2:5" x14ac:dyDescent="0.3">
      <c r="B2029" s="91">
        <v>36539</v>
      </c>
      <c r="C2029" s="145">
        <v>36.206741000000001</v>
      </c>
      <c r="D2029">
        <f t="shared" si="35"/>
        <v>0.2999988438627279</v>
      </c>
      <c r="E2029">
        <v>1.5289601884565145E-2</v>
      </c>
    </row>
    <row r="2030" spans="2:5" x14ac:dyDescent="0.3">
      <c r="B2030" s="91">
        <v>39829</v>
      </c>
      <c r="C2030" s="145">
        <v>27.851364</v>
      </c>
      <c r="D2030">
        <f t="shared" si="35"/>
        <v>-0.6818050687992292</v>
      </c>
      <c r="E2030">
        <v>1.526704589985259E-2</v>
      </c>
    </row>
    <row r="2031" spans="2:5" x14ac:dyDescent="0.3">
      <c r="B2031" s="91">
        <v>38037</v>
      </c>
      <c r="C2031" s="145">
        <v>87.529251000000002</v>
      </c>
      <c r="D2031">
        <f t="shared" si="35"/>
        <v>0.86750634265243254</v>
      </c>
      <c r="E2031">
        <v>1.5262873270481821E-2</v>
      </c>
    </row>
    <row r="2032" spans="2:5" x14ac:dyDescent="0.3">
      <c r="B2032" s="91">
        <v>36396</v>
      </c>
      <c r="C2032" s="145">
        <v>46.869587000000003</v>
      </c>
      <c r="D2032">
        <f t="shared" si="35"/>
        <v>-0.55107482608402181</v>
      </c>
      <c r="E2032">
        <v>1.5255809677650143E-2</v>
      </c>
    </row>
    <row r="2033" spans="2:5" x14ac:dyDescent="0.3">
      <c r="B2033" s="91">
        <v>38706</v>
      </c>
      <c r="C2033" s="145">
        <v>104.40400700000001</v>
      </c>
      <c r="D2033">
        <f t="shared" si="35"/>
        <v>0.32275364034373499</v>
      </c>
      <c r="E2033">
        <v>1.5245099641801497E-2</v>
      </c>
    </row>
    <row r="2034" spans="2:5" x14ac:dyDescent="0.3">
      <c r="B2034" s="91">
        <v>35264</v>
      </c>
      <c r="C2034" s="145">
        <v>78.929291000000006</v>
      </c>
      <c r="D2034">
        <f t="shared" si="35"/>
        <v>6.3141887919081165</v>
      </c>
      <c r="E2034">
        <v>1.5239952310948464E-2</v>
      </c>
    </row>
    <row r="2035" spans="2:5" x14ac:dyDescent="0.3">
      <c r="B2035" s="91">
        <v>36978</v>
      </c>
      <c r="C2035" s="145">
        <v>10.791257</v>
      </c>
      <c r="D2035">
        <f t="shared" si="35"/>
        <v>-0.97401677368374029</v>
      </c>
      <c r="E2035">
        <v>1.5239615209735517E-2</v>
      </c>
    </row>
    <row r="2036" spans="2:5" x14ac:dyDescent="0.3">
      <c r="B2036" s="91">
        <v>41767</v>
      </c>
      <c r="C2036" s="145">
        <v>415.316284</v>
      </c>
      <c r="D2036">
        <f t="shared" si="35"/>
        <v>8.557646607986598</v>
      </c>
      <c r="E2036">
        <v>1.5238781973704625E-2</v>
      </c>
    </row>
    <row r="2037" spans="2:5" x14ac:dyDescent="0.3">
      <c r="B2037" s="91">
        <v>34558</v>
      </c>
      <c r="C2037" s="145">
        <v>43.453823</v>
      </c>
      <c r="D2037">
        <f t="shared" si="35"/>
        <v>-0.92323497919987862</v>
      </c>
      <c r="E2037">
        <v>1.5228204740313091E-2</v>
      </c>
    </row>
    <row r="2038" spans="2:5" x14ac:dyDescent="0.3">
      <c r="B2038" s="91">
        <v>42051</v>
      </c>
      <c r="C2038" s="145">
        <v>566.06280500000003</v>
      </c>
      <c r="D2038">
        <f t="shared" si="35"/>
        <v>0.37123171284768308</v>
      </c>
      <c r="E2038">
        <v>1.5206356788038659E-2</v>
      </c>
    </row>
    <row r="2039" spans="2:5" x14ac:dyDescent="0.3">
      <c r="B2039" s="91">
        <v>44840</v>
      </c>
      <c r="C2039" s="145">
        <v>412.81338499999998</v>
      </c>
      <c r="D2039">
        <f t="shared" si="35"/>
        <v>2.8719029661294786</v>
      </c>
      <c r="E2039">
        <v>1.5199852543067747E-2</v>
      </c>
    </row>
    <row r="2040" spans="2:5" x14ac:dyDescent="0.3">
      <c r="B2040" s="91">
        <v>44021</v>
      </c>
      <c r="C2040" s="145">
        <v>106.617699</v>
      </c>
      <c r="D2040">
        <f t="shared" si="35"/>
        <v>-0.8204181008480913</v>
      </c>
      <c r="E2040">
        <v>1.5187425001315145E-2</v>
      </c>
    </row>
    <row r="2041" spans="2:5" x14ac:dyDescent="0.3">
      <c r="B2041" s="91">
        <v>45107</v>
      </c>
      <c r="C2041" s="145">
        <v>593.69958499999996</v>
      </c>
      <c r="D2041">
        <f t="shared" si="35"/>
        <v>9.711789723000356</v>
      </c>
      <c r="E2041">
        <v>1.5170828105927981E-2</v>
      </c>
    </row>
    <row r="2042" spans="2:5" x14ac:dyDescent="0.3">
      <c r="B2042" s="91">
        <v>35102</v>
      </c>
      <c r="C2042" s="145">
        <v>55.424872999999998</v>
      </c>
      <c r="D2042">
        <f t="shared" si="35"/>
        <v>2.8369441419957111</v>
      </c>
      <c r="E2042">
        <v>1.5159288885378739E-2</v>
      </c>
    </row>
    <row r="2043" spans="2:5" x14ac:dyDescent="0.3">
      <c r="B2043" s="91">
        <v>33273</v>
      </c>
      <c r="C2043" s="145">
        <v>14.445055999999999</v>
      </c>
      <c r="D2043">
        <f t="shared" si="35"/>
        <v>-0.97316652394080605</v>
      </c>
      <c r="E2043">
        <v>1.515166848261792E-2</v>
      </c>
    </row>
    <row r="2044" spans="2:5" x14ac:dyDescent="0.3">
      <c r="B2044" s="91">
        <v>42641</v>
      </c>
      <c r="C2044" s="145">
        <v>538.32220500000005</v>
      </c>
      <c r="D2044">
        <f t="shared" si="35"/>
        <v>0.17954865454152366</v>
      </c>
      <c r="E2044">
        <v>1.5132954463174491E-2</v>
      </c>
    </row>
    <row r="2045" spans="2:5" x14ac:dyDescent="0.3">
      <c r="B2045" s="91">
        <v>41835</v>
      </c>
      <c r="C2045" s="145">
        <v>456.37982199999999</v>
      </c>
      <c r="D2045">
        <f t="shared" si="35"/>
        <v>5.8196942955995409E-2</v>
      </c>
      <c r="E2045">
        <v>1.5131547224568368E-2</v>
      </c>
    </row>
    <row r="2046" spans="2:5" x14ac:dyDescent="0.3">
      <c r="B2046" s="91">
        <v>42171</v>
      </c>
      <c r="C2046" s="145">
        <v>431.28060900000003</v>
      </c>
      <c r="D2046">
        <f t="shared" si="35"/>
        <v>15.994550229625887</v>
      </c>
      <c r="E2046">
        <v>1.5128371225368347E-2</v>
      </c>
    </row>
    <row r="2047" spans="2:5" x14ac:dyDescent="0.3">
      <c r="B2047" s="91">
        <v>37445</v>
      </c>
      <c r="C2047" s="145">
        <v>25.377583000000001</v>
      </c>
      <c r="D2047">
        <f t="shared" si="35"/>
        <v>-0.64808267289276678</v>
      </c>
      <c r="E2047">
        <v>1.511903404264703E-2</v>
      </c>
    </row>
    <row r="2048" spans="2:5" x14ac:dyDescent="0.3">
      <c r="B2048" s="91">
        <v>38498</v>
      </c>
      <c r="C2048" s="145">
        <v>72.112342999999996</v>
      </c>
      <c r="D2048">
        <f t="shared" si="35"/>
        <v>-0.50041364696988899</v>
      </c>
      <c r="E2048">
        <v>1.510733570206536E-2</v>
      </c>
    </row>
    <row r="2049" spans="2:5" x14ac:dyDescent="0.3">
      <c r="B2049" s="91">
        <v>38953</v>
      </c>
      <c r="C2049" s="145">
        <v>144.34410099999999</v>
      </c>
      <c r="D2049">
        <f t="shared" si="35"/>
        <v>0.22390801703111954</v>
      </c>
      <c r="E2049">
        <v>1.5106841741765577E-2</v>
      </c>
    </row>
    <row r="2050" spans="2:5" x14ac:dyDescent="0.3">
      <c r="B2050" s="91">
        <v>39589</v>
      </c>
      <c r="C2050" s="145">
        <v>117.93705</v>
      </c>
      <c r="D2050">
        <f t="shared" si="35"/>
        <v>-0.50207368235686067</v>
      </c>
      <c r="E2050">
        <v>1.5105647348520995E-2</v>
      </c>
    </row>
    <row r="2051" spans="2:5" x14ac:dyDescent="0.3">
      <c r="B2051" s="91">
        <v>40659</v>
      </c>
      <c r="C2051" s="145">
        <v>236.85642999999999</v>
      </c>
      <c r="D2051">
        <f t="shared" si="35"/>
        <v>0.26111806323762743</v>
      </c>
      <c r="E2051">
        <v>1.5089847005405947E-2</v>
      </c>
    </row>
    <row r="2052" spans="2:5" x14ac:dyDescent="0.3">
      <c r="B2052" s="91">
        <v>43853</v>
      </c>
      <c r="C2052" s="145">
        <v>187.81463600000001</v>
      </c>
      <c r="D2052">
        <f t="shared" si="35"/>
        <v>12.385740052223126</v>
      </c>
      <c r="E2052">
        <v>1.5086150263437586E-2</v>
      </c>
    </row>
    <row r="2053" spans="2:5" x14ac:dyDescent="0.3">
      <c r="B2053" s="91">
        <v>36759</v>
      </c>
      <c r="C2053" s="145">
        <v>14.030949</v>
      </c>
      <c r="D2053">
        <f t="shared" si="35"/>
        <v>-0.88793652201876838</v>
      </c>
      <c r="E2053">
        <v>1.506697361141828E-2</v>
      </c>
    </row>
    <row r="2054" spans="2:5" x14ac:dyDescent="0.3">
      <c r="B2054" s="91">
        <v>39345</v>
      </c>
      <c r="C2054" s="145">
        <v>125.20536800000001</v>
      </c>
      <c r="D2054">
        <f t="shared" si="35"/>
        <v>1.6360047056982716</v>
      </c>
      <c r="E2054">
        <v>1.5060904164352939E-2</v>
      </c>
    </row>
    <row r="2055" spans="2:5" x14ac:dyDescent="0.3">
      <c r="B2055" s="91">
        <v>36399</v>
      </c>
      <c r="C2055" s="145">
        <v>47.498157999999997</v>
      </c>
      <c r="D2055">
        <f t="shared" si="35"/>
        <v>-0.89057415979097876</v>
      </c>
      <c r="E2055">
        <v>1.5050795218425258E-2</v>
      </c>
    </row>
    <row r="2056" spans="2:5" x14ac:dyDescent="0.3">
      <c r="B2056" s="91">
        <v>41814</v>
      </c>
      <c r="C2056" s="145">
        <v>434.06710800000002</v>
      </c>
      <c r="D2056">
        <f t="shared" si="35"/>
        <v>38.684996289020823</v>
      </c>
      <c r="E2056">
        <v>1.5036675824896385E-2</v>
      </c>
    </row>
    <row r="2057" spans="2:5" x14ac:dyDescent="0.3">
      <c r="B2057" s="91">
        <v>37147</v>
      </c>
      <c r="C2057" s="145">
        <v>10.937813999999999</v>
      </c>
      <c r="D2057">
        <f t="shared" ref="D2057:D2120" si="36">(C2057-C2058)/C2058</f>
        <v>-0.75725504180397596</v>
      </c>
      <c r="E2057">
        <v>1.5032159935708002E-2</v>
      </c>
    </row>
    <row r="2058" spans="2:5" x14ac:dyDescent="0.3">
      <c r="B2058" s="91">
        <v>35467</v>
      </c>
      <c r="C2058" s="145">
        <v>45.058872000000001</v>
      </c>
      <c r="D2058">
        <f t="shared" si="36"/>
        <v>-0.21727888478244353</v>
      </c>
      <c r="E2058">
        <v>1.5023169508787657E-2</v>
      </c>
    </row>
    <row r="2059" spans="2:5" x14ac:dyDescent="0.3">
      <c r="B2059" s="91">
        <v>35550</v>
      </c>
      <c r="C2059" s="145">
        <v>57.566955999999998</v>
      </c>
      <c r="D2059">
        <f t="shared" si="36"/>
        <v>0.31532425096982575</v>
      </c>
      <c r="E2059">
        <v>1.5011253344407029E-2</v>
      </c>
    </row>
    <row r="2060" spans="2:5" x14ac:dyDescent="0.3">
      <c r="B2060" s="91">
        <v>34465</v>
      </c>
      <c r="C2060" s="145">
        <v>43.766361000000003</v>
      </c>
      <c r="D2060">
        <f t="shared" si="36"/>
        <v>-0.90060089043706892</v>
      </c>
      <c r="E2060">
        <v>1.4999893783732487E-2</v>
      </c>
    </row>
    <row r="2061" spans="2:5" x14ac:dyDescent="0.3">
      <c r="B2061" s="91">
        <v>41855</v>
      </c>
      <c r="C2061" s="145">
        <v>440.30938700000002</v>
      </c>
      <c r="D2061">
        <f t="shared" si="36"/>
        <v>0.40260939992660588</v>
      </c>
      <c r="E2061">
        <v>1.4999889385120795E-2</v>
      </c>
    </row>
    <row r="2062" spans="2:5" x14ac:dyDescent="0.3">
      <c r="B2062" s="91">
        <v>43237</v>
      </c>
      <c r="C2062" s="145">
        <v>313.92160000000001</v>
      </c>
      <c r="D2062">
        <f t="shared" si="36"/>
        <v>2.9620426335928665</v>
      </c>
      <c r="E2062">
        <v>1.4987934744846764E-2</v>
      </c>
    </row>
    <row r="2063" spans="2:5" x14ac:dyDescent="0.3">
      <c r="B2063" s="91">
        <v>38336</v>
      </c>
      <c r="C2063" s="145">
        <v>79.232262000000006</v>
      </c>
      <c r="D2063">
        <f t="shared" si="36"/>
        <v>-0.33417494534117237</v>
      </c>
      <c r="E2063">
        <v>1.497868752924017E-2</v>
      </c>
    </row>
    <row r="2064" spans="2:5" x14ac:dyDescent="0.3">
      <c r="B2064" s="91">
        <v>39338</v>
      </c>
      <c r="C2064" s="145">
        <v>118.99861900000001</v>
      </c>
      <c r="D2064">
        <f t="shared" si="36"/>
        <v>-0.64855143802961401</v>
      </c>
      <c r="E2064">
        <v>1.4968874978555431E-2</v>
      </c>
    </row>
    <row r="2065" spans="2:5" x14ac:dyDescent="0.3">
      <c r="B2065" s="91">
        <v>44372</v>
      </c>
      <c r="C2065" s="145">
        <v>338.594696</v>
      </c>
      <c r="D2065">
        <f t="shared" si="36"/>
        <v>3.8732955827877804</v>
      </c>
      <c r="E2065">
        <v>1.4940989714077367E-2</v>
      </c>
    </row>
    <row r="2066" spans="2:5" x14ac:dyDescent="0.3">
      <c r="B2066" s="91">
        <v>38070</v>
      </c>
      <c r="C2066" s="145">
        <v>69.479613999999998</v>
      </c>
      <c r="D2066">
        <f t="shared" si="36"/>
        <v>0.42589956127691697</v>
      </c>
      <c r="E2066">
        <v>1.4937589098773468E-2</v>
      </c>
    </row>
    <row r="2067" spans="2:5" x14ac:dyDescent="0.3">
      <c r="B2067" s="91">
        <v>35419</v>
      </c>
      <c r="C2067" s="145">
        <v>48.726863999999999</v>
      </c>
      <c r="D2067">
        <f t="shared" si="36"/>
        <v>0.66182476009505864</v>
      </c>
      <c r="E2067">
        <v>1.4925383082444059E-2</v>
      </c>
    </row>
    <row r="2068" spans="2:5" x14ac:dyDescent="0.3">
      <c r="B2068" s="91">
        <v>33835</v>
      </c>
      <c r="C2068" s="145">
        <v>29.321300999999998</v>
      </c>
      <c r="D2068">
        <f t="shared" si="36"/>
        <v>-0.24748120781914462</v>
      </c>
      <c r="E2068">
        <v>1.4925141169407715E-2</v>
      </c>
    </row>
    <row r="2069" spans="2:5" x14ac:dyDescent="0.3">
      <c r="B2069" s="91">
        <v>35776</v>
      </c>
      <c r="C2069" s="145">
        <v>38.964210999999999</v>
      </c>
      <c r="D2069">
        <f t="shared" si="36"/>
        <v>-0.87389692446607792</v>
      </c>
      <c r="E2069">
        <v>1.4919818799086744E-2</v>
      </c>
    </row>
    <row r="2070" spans="2:5" x14ac:dyDescent="0.3">
      <c r="B2070" s="91">
        <v>43259</v>
      </c>
      <c r="C2070" s="145">
        <v>308.98700000000002</v>
      </c>
      <c r="D2070">
        <f t="shared" si="36"/>
        <v>2.7195846308338112</v>
      </c>
      <c r="E2070">
        <v>1.4898579233629392E-2</v>
      </c>
    </row>
    <row r="2071" spans="2:5" x14ac:dyDescent="0.3">
      <c r="B2071" s="91">
        <v>40030</v>
      </c>
      <c r="C2071" s="145">
        <v>83.070296999999997</v>
      </c>
      <c r="D2071">
        <f t="shared" si="36"/>
        <v>-0.81333868033224277</v>
      </c>
      <c r="E2071">
        <v>1.4895154998016349E-2</v>
      </c>
    </row>
    <row r="2072" spans="2:5" x14ac:dyDescent="0.3">
      <c r="B2072" s="91">
        <v>42165</v>
      </c>
      <c r="C2072" s="145">
        <v>445.032196</v>
      </c>
      <c r="D2072">
        <f t="shared" si="36"/>
        <v>2.0043352526721376</v>
      </c>
      <c r="E2072">
        <v>1.4884817982983316E-2</v>
      </c>
    </row>
    <row r="2073" spans="2:5" x14ac:dyDescent="0.3">
      <c r="B2073" s="91">
        <v>40372</v>
      </c>
      <c r="C2073" s="145">
        <v>148.13000500000001</v>
      </c>
      <c r="D2073">
        <f t="shared" si="36"/>
        <v>3.8483317494821735E-2</v>
      </c>
      <c r="E2073">
        <v>1.4870472510055894E-2</v>
      </c>
    </row>
    <row r="2074" spans="2:5" x14ac:dyDescent="0.3">
      <c r="B2074" s="91">
        <v>38947</v>
      </c>
      <c r="C2074" s="145">
        <v>142.640717</v>
      </c>
      <c r="D2074">
        <f t="shared" si="36"/>
        <v>8.6716645723025501</v>
      </c>
      <c r="E2074">
        <v>1.4865867480414607E-2</v>
      </c>
    </row>
    <row r="2075" spans="2:5" x14ac:dyDescent="0.3">
      <c r="B2075" s="91">
        <v>36763</v>
      </c>
      <c r="C2075" s="145">
        <v>14.748310999999999</v>
      </c>
      <c r="D2075">
        <f t="shared" si="36"/>
        <v>-0.80716427155133097</v>
      </c>
      <c r="E2075">
        <v>1.4862173847013686E-2</v>
      </c>
    </row>
    <row r="2076" spans="2:5" x14ac:dyDescent="0.3">
      <c r="B2076" s="91">
        <v>39685</v>
      </c>
      <c r="C2076" s="145">
        <v>76.481216000000003</v>
      </c>
      <c r="D2076">
        <f t="shared" si="36"/>
        <v>0.71712915746944361</v>
      </c>
      <c r="E2076">
        <v>1.485911649319949E-2</v>
      </c>
    </row>
    <row r="2077" spans="2:5" x14ac:dyDescent="0.3">
      <c r="B2077" s="91">
        <v>34732</v>
      </c>
      <c r="C2077" s="145">
        <v>44.540165000000002</v>
      </c>
      <c r="D2077">
        <f t="shared" si="36"/>
        <v>3.6370995894622608E-2</v>
      </c>
      <c r="E2077">
        <v>1.4851362763291116E-2</v>
      </c>
    </row>
    <row r="2078" spans="2:5" x14ac:dyDescent="0.3">
      <c r="B2078" s="91">
        <v>36357</v>
      </c>
      <c r="C2078" s="145">
        <v>42.977046999999999</v>
      </c>
      <c r="D2078">
        <f t="shared" si="36"/>
        <v>-0.87888470261837748</v>
      </c>
      <c r="E2078">
        <v>1.4842632855523228E-2</v>
      </c>
    </row>
    <row r="2079" spans="2:5" x14ac:dyDescent="0.3">
      <c r="B2079" s="91">
        <v>44361</v>
      </c>
      <c r="C2079" s="145">
        <v>354.844086</v>
      </c>
      <c r="D2079">
        <f t="shared" si="36"/>
        <v>-0.23533827810610183</v>
      </c>
      <c r="E2079">
        <v>1.4825446956695149E-2</v>
      </c>
    </row>
    <row r="2080" spans="2:5" x14ac:dyDescent="0.3">
      <c r="B2080" s="91">
        <v>45028</v>
      </c>
      <c r="C2080" s="145">
        <v>464.05367999999999</v>
      </c>
      <c r="D2080">
        <f t="shared" si="36"/>
        <v>13.649054310894757</v>
      </c>
      <c r="E2080">
        <v>1.4824430281743852E-2</v>
      </c>
    </row>
    <row r="2081" spans="2:5" x14ac:dyDescent="0.3">
      <c r="B2081" s="91">
        <v>36335</v>
      </c>
      <c r="C2081" s="145">
        <v>31.678063999999999</v>
      </c>
      <c r="D2081">
        <f t="shared" si="36"/>
        <v>-0.91447667359629725</v>
      </c>
      <c r="E2081">
        <v>1.4798706795780332E-2</v>
      </c>
    </row>
    <row r="2082" spans="2:5" x14ac:dyDescent="0.3">
      <c r="B2082" s="91">
        <v>41654</v>
      </c>
      <c r="C2082" s="145">
        <v>370.40261800000002</v>
      </c>
      <c r="D2082">
        <f t="shared" si="36"/>
        <v>3.542967881296915</v>
      </c>
      <c r="E2082">
        <v>1.4792868623109608E-2</v>
      </c>
    </row>
    <row r="2083" spans="2:5" x14ac:dyDescent="0.3">
      <c r="B2083" s="91">
        <v>38014</v>
      </c>
      <c r="C2083" s="145">
        <v>81.533180000000002</v>
      </c>
      <c r="D2083">
        <f t="shared" si="36"/>
        <v>-0.81382359612659394</v>
      </c>
      <c r="E2083">
        <v>1.4787881074984096E-2</v>
      </c>
    </row>
    <row r="2084" spans="2:5" x14ac:dyDescent="0.3">
      <c r="B2084" s="91">
        <v>42709</v>
      </c>
      <c r="C2084" s="145">
        <v>437.935089</v>
      </c>
      <c r="D2084">
        <f t="shared" si="36"/>
        <v>8.8604814046649008</v>
      </c>
      <c r="E2084">
        <v>1.4784042733356444E-2</v>
      </c>
    </row>
    <row r="2085" spans="2:5" x14ac:dyDescent="0.3">
      <c r="B2085" s="91">
        <v>34467</v>
      </c>
      <c r="C2085" s="145">
        <v>44.413155000000003</v>
      </c>
      <c r="D2085">
        <f t="shared" si="36"/>
        <v>-0.66092045410802291</v>
      </c>
      <c r="E2085">
        <v>1.4778336266065159E-2</v>
      </c>
    </row>
    <row r="2086" spans="2:5" x14ac:dyDescent="0.3">
      <c r="B2086" s="91">
        <v>38769</v>
      </c>
      <c r="C2086" s="145">
        <v>130.98152200000001</v>
      </c>
      <c r="D2086">
        <f t="shared" si="36"/>
        <v>-0.29265272973280682</v>
      </c>
      <c r="E2086">
        <v>1.476707558381264E-2</v>
      </c>
    </row>
    <row r="2087" spans="2:5" x14ac:dyDescent="0.3">
      <c r="B2087" s="91">
        <v>43475</v>
      </c>
      <c r="C2087" s="145">
        <v>185.172867</v>
      </c>
      <c r="D2087">
        <f t="shared" si="36"/>
        <v>2.7447663064989465</v>
      </c>
      <c r="E2087">
        <v>1.4750034992633984E-2</v>
      </c>
    </row>
    <row r="2088" spans="2:5" x14ac:dyDescent="0.3">
      <c r="B2088" s="91">
        <v>35703</v>
      </c>
      <c r="C2088" s="145">
        <v>49.448444000000002</v>
      </c>
      <c r="D2088">
        <f t="shared" si="36"/>
        <v>1.3840071238013603</v>
      </c>
      <c r="E2088">
        <v>1.4730096797216102E-2</v>
      </c>
    </row>
    <row r="2089" spans="2:5" x14ac:dyDescent="0.3">
      <c r="B2089" s="91">
        <v>37538</v>
      </c>
      <c r="C2089" s="145">
        <v>20.741734999999998</v>
      </c>
      <c r="D2089">
        <f t="shared" si="36"/>
        <v>-0.57297076272036129</v>
      </c>
      <c r="E2089">
        <v>1.4716959477385187E-2</v>
      </c>
    </row>
    <row r="2090" spans="2:5" x14ac:dyDescent="0.3">
      <c r="B2090" s="91">
        <v>34886</v>
      </c>
      <c r="C2090" s="145">
        <v>48.572166000000003</v>
      </c>
      <c r="D2090">
        <f t="shared" si="36"/>
        <v>-0.91419643380031934</v>
      </c>
      <c r="E2090">
        <v>1.4651948539950239E-2</v>
      </c>
    </row>
    <row r="2091" spans="2:5" x14ac:dyDescent="0.3">
      <c r="B2091" s="91">
        <v>45103</v>
      </c>
      <c r="C2091" s="145">
        <v>566.08563200000003</v>
      </c>
      <c r="D2091">
        <f t="shared" si="36"/>
        <v>0.25187374386230715</v>
      </c>
      <c r="E2091">
        <v>1.4651862317715047E-2</v>
      </c>
    </row>
    <row r="2092" spans="2:5" x14ac:dyDescent="0.3">
      <c r="B2092" s="91">
        <v>44551</v>
      </c>
      <c r="C2092" s="145">
        <v>452.190674</v>
      </c>
      <c r="D2092">
        <f t="shared" si="36"/>
        <v>9.0059934082997284</v>
      </c>
      <c r="E2092">
        <v>1.4651636196194036E-2</v>
      </c>
    </row>
    <row r="2093" spans="2:5" x14ac:dyDescent="0.3">
      <c r="B2093" s="91">
        <v>34733</v>
      </c>
      <c r="C2093" s="145">
        <v>45.191982000000003</v>
      </c>
      <c r="D2093">
        <f t="shared" si="36"/>
        <v>-0.11021504720044066</v>
      </c>
      <c r="E2093">
        <v>1.4634364286706194E-2</v>
      </c>
    </row>
    <row r="2094" spans="2:5" x14ac:dyDescent="0.3">
      <c r="B2094" s="91">
        <v>35669</v>
      </c>
      <c r="C2094" s="145">
        <v>50.78978</v>
      </c>
      <c r="D2094">
        <f t="shared" si="36"/>
        <v>-0.82541379275923132</v>
      </c>
      <c r="E2094">
        <v>1.4629101214915197E-2</v>
      </c>
    </row>
    <row r="2095" spans="2:5" x14ac:dyDescent="0.3">
      <c r="B2095" s="91">
        <v>41261</v>
      </c>
      <c r="C2095" s="145">
        <v>290.91519199999999</v>
      </c>
      <c r="D2095">
        <f t="shared" si="36"/>
        <v>0.39045193206804513</v>
      </c>
      <c r="E2095">
        <v>1.4623133122917404E-2</v>
      </c>
    </row>
    <row r="2096" spans="2:5" x14ac:dyDescent="0.3">
      <c r="B2096" s="91">
        <v>40452</v>
      </c>
      <c r="C2096" s="145">
        <v>209.22348</v>
      </c>
      <c r="D2096">
        <f t="shared" si="36"/>
        <v>2.7585292377076072</v>
      </c>
      <c r="E2096">
        <v>1.4616017869747372E-2</v>
      </c>
    </row>
    <row r="2097" spans="2:5" x14ac:dyDescent="0.3">
      <c r="B2097" s="91">
        <v>39952</v>
      </c>
      <c r="C2097" s="145">
        <v>55.666316999999999</v>
      </c>
      <c r="D2097">
        <f t="shared" si="36"/>
        <v>0.85751906193585847</v>
      </c>
      <c r="E2097">
        <v>1.4603381482884658E-2</v>
      </c>
    </row>
    <row r="2098" spans="2:5" x14ac:dyDescent="0.3">
      <c r="B2098" s="91">
        <v>33848</v>
      </c>
      <c r="C2098" s="145">
        <v>29.9681</v>
      </c>
      <c r="D2098">
        <f t="shared" si="36"/>
        <v>-0.90172768050678964</v>
      </c>
      <c r="E2098">
        <v>1.4598585369630695E-2</v>
      </c>
    </row>
    <row r="2099" spans="2:5" x14ac:dyDescent="0.3">
      <c r="B2099" s="91">
        <v>44314</v>
      </c>
      <c r="C2099" s="145">
        <v>304.94955399999998</v>
      </c>
      <c r="D2099">
        <f t="shared" si="36"/>
        <v>7.0670951688025799E-2</v>
      </c>
      <c r="E2099">
        <v>1.4593674584920453E-2</v>
      </c>
    </row>
    <row r="2100" spans="2:5" x14ac:dyDescent="0.3">
      <c r="B2100" s="91">
        <v>41257</v>
      </c>
      <c r="C2100" s="145">
        <v>284.82098400000001</v>
      </c>
      <c r="D2100">
        <f t="shared" si="36"/>
        <v>1.1062196113037714</v>
      </c>
      <c r="E2100">
        <v>1.4588508374668623E-2</v>
      </c>
    </row>
    <row r="2101" spans="2:5" x14ac:dyDescent="0.3">
      <c r="B2101" s="91">
        <v>44131</v>
      </c>
      <c r="C2101" s="145">
        <v>135.228531</v>
      </c>
      <c r="D2101">
        <f t="shared" si="36"/>
        <v>3.849023721317415</v>
      </c>
      <c r="E2101">
        <v>1.4584874146593031E-2</v>
      </c>
    </row>
    <row r="2102" spans="2:5" x14ac:dyDescent="0.3">
      <c r="B2102" s="91">
        <v>39787</v>
      </c>
      <c r="C2102" s="145">
        <v>27.887785000000001</v>
      </c>
      <c r="D2102">
        <f t="shared" si="36"/>
        <v>-0.38109593468683095</v>
      </c>
      <c r="E2102">
        <v>1.4574359527717301E-2</v>
      </c>
    </row>
    <row r="2103" spans="2:5" x14ac:dyDescent="0.3">
      <c r="B2103" s="91">
        <v>34470</v>
      </c>
      <c r="C2103" s="145">
        <v>45.059947999999999</v>
      </c>
      <c r="D2103">
        <f t="shared" si="36"/>
        <v>9.1064921028576565E-2</v>
      </c>
      <c r="E2103">
        <v>1.4563095100989678E-2</v>
      </c>
    </row>
    <row r="2104" spans="2:5" x14ac:dyDescent="0.3">
      <c r="B2104" s="91">
        <v>39912</v>
      </c>
      <c r="C2104" s="145">
        <v>41.299053000000001</v>
      </c>
      <c r="D2104">
        <f t="shared" si="36"/>
        <v>-0.76259157643526521</v>
      </c>
      <c r="E2104">
        <v>1.4538149167304256E-2</v>
      </c>
    </row>
    <row r="2105" spans="2:5" x14ac:dyDescent="0.3">
      <c r="B2105" s="91">
        <v>43775</v>
      </c>
      <c r="C2105" s="145">
        <v>173.95782500000001</v>
      </c>
      <c r="D2105">
        <f t="shared" si="36"/>
        <v>13.65382845742351</v>
      </c>
      <c r="E2105">
        <v>1.4534892892883825E-2</v>
      </c>
    </row>
    <row r="2106" spans="2:5" x14ac:dyDescent="0.3">
      <c r="B2106" s="91">
        <v>37138</v>
      </c>
      <c r="C2106" s="145">
        <v>11.871152</v>
      </c>
      <c r="D2106">
        <f t="shared" si="36"/>
        <v>-0.21340649334531595</v>
      </c>
      <c r="E2106">
        <v>1.4502213613606266E-2</v>
      </c>
    </row>
    <row r="2107" spans="2:5" x14ac:dyDescent="0.3">
      <c r="B2107" s="91">
        <v>33322</v>
      </c>
      <c r="C2107" s="145">
        <v>15.091851</v>
      </c>
      <c r="D2107">
        <f t="shared" si="36"/>
        <v>-0.7509073025351457</v>
      </c>
      <c r="E2107">
        <v>1.4492966977564876E-2</v>
      </c>
    </row>
    <row r="2108" spans="2:5" x14ac:dyDescent="0.3">
      <c r="B2108" s="91">
        <v>37910</v>
      </c>
      <c r="C2108" s="145">
        <v>60.587288000000001</v>
      </c>
      <c r="D2108">
        <f t="shared" si="36"/>
        <v>0.52098531524490654</v>
      </c>
      <c r="E2108">
        <v>1.4492606079083675E-2</v>
      </c>
    </row>
    <row r="2109" spans="2:5" x14ac:dyDescent="0.3">
      <c r="B2109" s="91">
        <v>36438</v>
      </c>
      <c r="C2109" s="145">
        <v>39.834235999999997</v>
      </c>
      <c r="D2109">
        <f t="shared" si="36"/>
        <v>-0.95987687703316127</v>
      </c>
      <c r="E2109">
        <v>1.4464785516358512E-2</v>
      </c>
    </row>
    <row r="2110" spans="2:5" x14ac:dyDescent="0.3">
      <c r="B2110" s="91">
        <v>45379</v>
      </c>
      <c r="C2110" s="145">
        <v>992.79998799999998</v>
      </c>
      <c r="D2110">
        <f t="shared" si="36"/>
        <v>0.89225577447024995</v>
      </c>
      <c r="E2110">
        <v>1.4458655957688868E-2</v>
      </c>
    </row>
    <row r="2111" spans="2:5" x14ac:dyDescent="0.3">
      <c r="B2111" s="91">
        <v>45077</v>
      </c>
      <c r="C2111" s="145">
        <v>524.66479500000003</v>
      </c>
      <c r="D2111">
        <f t="shared" si="36"/>
        <v>1.3935651314479798</v>
      </c>
      <c r="E2111">
        <v>1.4456532811337349E-2</v>
      </c>
    </row>
    <row r="2112" spans="2:5" x14ac:dyDescent="0.3">
      <c r="B2112" s="91">
        <v>41109</v>
      </c>
      <c r="C2112" s="145">
        <v>219.19804400000001</v>
      </c>
      <c r="D2112">
        <f t="shared" si="36"/>
        <v>-0.49958755784586589</v>
      </c>
      <c r="E2112">
        <v>1.4440424508416339E-2</v>
      </c>
    </row>
    <row r="2113" spans="2:5" x14ac:dyDescent="0.3">
      <c r="B2113" s="91">
        <v>44895</v>
      </c>
      <c r="C2113" s="145">
        <v>438.03476000000001</v>
      </c>
      <c r="D2113">
        <f t="shared" si="36"/>
        <v>-4.5433336064165192E-2</v>
      </c>
      <c r="E2113">
        <v>1.4429134812558928E-2</v>
      </c>
    </row>
    <row r="2114" spans="2:5" x14ac:dyDescent="0.3">
      <c r="B2114" s="91">
        <v>42527</v>
      </c>
      <c r="C2114" s="145">
        <v>458.88336199999998</v>
      </c>
      <c r="D2114">
        <f t="shared" si="36"/>
        <v>19.174628401217696</v>
      </c>
      <c r="E2114">
        <v>1.4428840248223369E-2</v>
      </c>
    </row>
    <row r="2115" spans="2:5" x14ac:dyDescent="0.3">
      <c r="B2115" s="91">
        <v>34242</v>
      </c>
      <c r="C2115" s="145">
        <v>22.745567000000001</v>
      </c>
      <c r="D2115">
        <f t="shared" si="36"/>
        <v>-0.87765974569771465</v>
      </c>
      <c r="E2115">
        <v>1.4422819622859122E-2</v>
      </c>
    </row>
    <row r="2116" spans="2:5" x14ac:dyDescent="0.3">
      <c r="B2116" s="91">
        <v>44197</v>
      </c>
      <c r="C2116" s="145">
        <v>185.920547</v>
      </c>
      <c r="D2116">
        <f t="shared" si="36"/>
        <v>-0.67297912829902184</v>
      </c>
      <c r="E2116">
        <v>1.4413938312050569E-2</v>
      </c>
    </row>
    <row r="2117" spans="2:5" x14ac:dyDescent="0.3">
      <c r="B2117" s="91">
        <v>45091</v>
      </c>
      <c r="C2117" s="145">
        <v>568.52807600000006</v>
      </c>
      <c r="D2117">
        <f t="shared" si="36"/>
        <v>0.13748986095912583</v>
      </c>
      <c r="E2117">
        <v>1.4407676364126805E-2</v>
      </c>
    </row>
    <row r="2118" spans="2:5" x14ac:dyDescent="0.3">
      <c r="B2118" s="91">
        <v>41899</v>
      </c>
      <c r="C2118" s="145">
        <v>499.80935699999998</v>
      </c>
      <c r="D2118">
        <f t="shared" si="36"/>
        <v>2.6513712677016139</v>
      </c>
      <c r="E2118">
        <v>1.4407178036502672E-2</v>
      </c>
    </row>
    <row r="2119" spans="2:5" x14ac:dyDescent="0.3">
      <c r="B2119" s="91">
        <v>39359</v>
      </c>
      <c r="C2119" s="145">
        <v>136.882645</v>
      </c>
      <c r="D2119">
        <f t="shared" si="36"/>
        <v>1.0729253557456129</v>
      </c>
      <c r="E2119">
        <v>1.4401503265364157E-2</v>
      </c>
    </row>
    <row r="2120" spans="2:5" x14ac:dyDescent="0.3">
      <c r="B2120" s="91">
        <v>38448</v>
      </c>
      <c r="C2120" s="145">
        <v>66.033562000000003</v>
      </c>
      <c r="D2120">
        <f t="shared" si="36"/>
        <v>3.8585255718447629</v>
      </c>
      <c r="E2120">
        <v>1.4394546732116889E-2</v>
      </c>
    </row>
    <row r="2121" spans="2:5" x14ac:dyDescent="0.3">
      <c r="B2121" s="91">
        <v>36889</v>
      </c>
      <c r="C2121" s="145">
        <v>13.591276000000001</v>
      </c>
      <c r="D2121">
        <f t="shared" ref="D2121:D2184" si="37">(C2121-C2122)/C2122</f>
        <v>-0.90330754268021629</v>
      </c>
      <c r="E2121">
        <v>1.4392573223834006E-2</v>
      </c>
    </row>
    <row r="2122" spans="2:5" x14ac:dyDescent="0.3">
      <c r="B2122" s="91">
        <v>44144</v>
      </c>
      <c r="C2122" s="145">
        <v>140.561905</v>
      </c>
      <c r="D2122">
        <f t="shared" si="37"/>
        <v>-0.49534678958616263</v>
      </c>
      <c r="E2122">
        <v>1.4388409513789351E-2</v>
      </c>
    </row>
    <row r="2123" spans="2:5" x14ac:dyDescent="0.3">
      <c r="B2123" s="91">
        <v>41353</v>
      </c>
      <c r="C2123" s="145">
        <v>278.531677</v>
      </c>
      <c r="D2123">
        <f t="shared" si="37"/>
        <v>0.5838990446467307</v>
      </c>
      <c r="E2123">
        <v>1.4382068790219263E-2</v>
      </c>
    </row>
    <row r="2124" spans="2:5" x14ac:dyDescent="0.3">
      <c r="B2124" s="91">
        <v>43454</v>
      </c>
      <c r="C2124" s="145">
        <v>175.851913</v>
      </c>
      <c r="D2124">
        <f t="shared" si="37"/>
        <v>-0.42615484347209776</v>
      </c>
      <c r="E2124">
        <v>1.4376082143206534E-2</v>
      </c>
    </row>
    <row r="2125" spans="2:5" x14ac:dyDescent="0.3">
      <c r="B2125" s="91">
        <v>44278</v>
      </c>
      <c r="C2125" s="145">
        <v>306.444885</v>
      </c>
      <c r="D2125">
        <f t="shared" si="37"/>
        <v>0.32746169328650454</v>
      </c>
      <c r="E2125">
        <v>1.435407631402546E-2</v>
      </c>
    </row>
    <row r="2126" spans="2:5" x14ac:dyDescent="0.3">
      <c r="B2126" s="91">
        <v>41151</v>
      </c>
      <c r="C2126" s="145">
        <v>230.850266</v>
      </c>
      <c r="D2126">
        <f t="shared" si="37"/>
        <v>3.6519631483531403</v>
      </c>
      <c r="E2126">
        <v>1.4353139707156204E-2</v>
      </c>
    </row>
    <row r="2127" spans="2:5" x14ac:dyDescent="0.3">
      <c r="B2127" s="91">
        <v>34892</v>
      </c>
      <c r="C2127" s="145">
        <v>49.624268000000001</v>
      </c>
      <c r="D2127">
        <f t="shared" si="37"/>
        <v>-0.79652149252270132</v>
      </c>
      <c r="E2127">
        <v>1.4336791477344003E-2</v>
      </c>
    </row>
    <row r="2128" spans="2:5" x14ac:dyDescent="0.3">
      <c r="B2128" s="91">
        <v>40639</v>
      </c>
      <c r="C2128" s="145">
        <v>243.87965399999999</v>
      </c>
      <c r="D2128">
        <f t="shared" si="37"/>
        <v>-0.48114579476218367</v>
      </c>
      <c r="E2128">
        <v>1.433198054772352E-2</v>
      </c>
    </row>
    <row r="2129" spans="2:5" x14ac:dyDescent="0.3">
      <c r="B2129" s="91">
        <v>42697</v>
      </c>
      <c r="C2129" s="145">
        <v>470.035034</v>
      </c>
      <c r="D2129">
        <f t="shared" si="37"/>
        <v>0.21962745581870108</v>
      </c>
      <c r="E2129">
        <v>1.4305678557027449E-2</v>
      </c>
    </row>
    <row r="2130" spans="2:5" x14ac:dyDescent="0.3">
      <c r="B2130" s="91">
        <v>42293</v>
      </c>
      <c r="C2130" s="145">
        <v>385.39230300000003</v>
      </c>
      <c r="D2130">
        <f t="shared" si="37"/>
        <v>11.588392943264575</v>
      </c>
      <c r="E2130">
        <v>1.4293315245881875E-2</v>
      </c>
    </row>
    <row r="2131" spans="2:5" x14ac:dyDescent="0.3">
      <c r="B2131" s="91">
        <v>33869</v>
      </c>
      <c r="C2131" s="145">
        <v>30.614892999999999</v>
      </c>
      <c r="D2131">
        <f t="shared" si="37"/>
        <v>-0.91606952568736988</v>
      </c>
      <c r="E2131">
        <v>1.4285557152664651E-2</v>
      </c>
    </row>
    <row r="2132" spans="2:5" x14ac:dyDescent="0.3">
      <c r="B2132" s="91">
        <v>42447</v>
      </c>
      <c r="C2132" s="145">
        <v>364.76492300000001</v>
      </c>
      <c r="D2132">
        <f t="shared" si="37"/>
        <v>3.4731265856033171</v>
      </c>
      <c r="E2132">
        <v>1.4269900306922947E-2</v>
      </c>
    </row>
    <row r="2133" spans="2:5" x14ac:dyDescent="0.3">
      <c r="B2133" s="91">
        <v>43970</v>
      </c>
      <c r="C2133" s="145">
        <v>81.545852999999994</v>
      </c>
      <c r="D2133">
        <f t="shared" si="37"/>
        <v>0.24457562170400562</v>
      </c>
      <c r="E2133">
        <v>1.4259194549930876E-2</v>
      </c>
    </row>
    <row r="2134" spans="2:5" x14ac:dyDescent="0.3">
      <c r="B2134" s="91">
        <v>38287</v>
      </c>
      <c r="C2134" s="145">
        <v>65.521011000000001</v>
      </c>
      <c r="D2134">
        <f t="shared" si="37"/>
        <v>1.8402231378727594</v>
      </c>
      <c r="E2134">
        <v>1.4257513036847001E-2</v>
      </c>
    </row>
    <row r="2135" spans="2:5" x14ac:dyDescent="0.3">
      <c r="B2135" s="91">
        <v>33941</v>
      </c>
      <c r="C2135" s="145">
        <v>23.068966</v>
      </c>
      <c r="D2135">
        <f t="shared" si="37"/>
        <v>-0.9485358277524254</v>
      </c>
      <c r="E2135">
        <v>1.4218111159858025E-2</v>
      </c>
    </row>
    <row r="2136" spans="2:5" x14ac:dyDescent="0.3">
      <c r="B2136" s="91">
        <v>42877</v>
      </c>
      <c r="C2136" s="145">
        <v>448.25292999999999</v>
      </c>
      <c r="D2136">
        <f t="shared" si="37"/>
        <v>0.10090412581760873</v>
      </c>
      <c r="E2136">
        <v>1.420999257456065E-2</v>
      </c>
    </row>
    <row r="2137" spans="2:5" x14ac:dyDescent="0.3">
      <c r="B2137" s="91">
        <v>41759</v>
      </c>
      <c r="C2137" s="145">
        <v>407.16799900000001</v>
      </c>
      <c r="D2137">
        <f t="shared" si="37"/>
        <v>-3.2025106430452546E-2</v>
      </c>
      <c r="E2137">
        <v>1.418265834031651E-2</v>
      </c>
    </row>
    <row r="2138" spans="2:5" x14ac:dyDescent="0.3">
      <c r="B2138" s="91">
        <v>43033</v>
      </c>
      <c r="C2138" s="145">
        <v>420.63900799999999</v>
      </c>
      <c r="D2138">
        <f t="shared" si="37"/>
        <v>1.9569424676011613</v>
      </c>
      <c r="E2138">
        <v>1.418102504682957E-2</v>
      </c>
    </row>
    <row r="2139" spans="2:5" x14ac:dyDescent="0.3">
      <c r="B2139" s="91">
        <v>38985</v>
      </c>
      <c r="C2139" s="145">
        <v>142.254715</v>
      </c>
      <c r="D2139">
        <f t="shared" si="37"/>
        <v>-0.47035674139075362</v>
      </c>
      <c r="E2139">
        <v>1.4178125240124111E-2</v>
      </c>
    </row>
    <row r="2140" spans="2:5" x14ac:dyDescent="0.3">
      <c r="B2140" s="91">
        <v>41173</v>
      </c>
      <c r="C2140" s="145">
        <v>268.58590700000002</v>
      </c>
      <c r="D2140">
        <f t="shared" si="37"/>
        <v>22.167006915792054</v>
      </c>
      <c r="E2140">
        <v>1.4175369970084267E-2</v>
      </c>
    </row>
    <row r="2141" spans="2:5" x14ac:dyDescent="0.3">
      <c r="B2141" s="91">
        <v>37007</v>
      </c>
      <c r="C2141" s="145">
        <v>11.593465999999999</v>
      </c>
      <c r="D2141">
        <f t="shared" si="37"/>
        <v>-0.92450876458515807</v>
      </c>
      <c r="E2141">
        <v>1.4169991257476377E-2</v>
      </c>
    </row>
    <row r="2142" spans="2:5" x14ac:dyDescent="0.3">
      <c r="B2142" s="91">
        <v>38853</v>
      </c>
      <c r="C2142" s="145">
        <v>153.573669</v>
      </c>
      <c r="D2142">
        <f t="shared" si="37"/>
        <v>-0.76164260148954088</v>
      </c>
      <c r="E2142">
        <v>1.4167462763931949E-2</v>
      </c>
    </row>
    <row r="2143" spans="2:5" x14ac:dyDescent="0.3">
      <c r="B2143" s="91">
        <v>45138</v>
      </c>
      <c r="C2143" s="145">
        <v>644.29998799999998</v>
      </c>
      <c r="D2143">
        <f t="shared" si="37"/>
        <v>9.6550976415768623</v>
      </c>
      <c r="E2143">
        <v>1.4166535762629355E-2</v>
      </c>
    </row>
    <row r="2144" spans="2:5" x14ac:dyDescent="0.3">
      <c r="B2144" s="91">
        <v>35353</v>
      </c>
      <c r="C2144" s="145">
        <v>60.468707999999999</v>
      </c>
      <c r="D2144">
        <f t="shared" si="37"/>
        <v>-0.19354538719377393</v>
      </c>
      <c r="E2144">
        <v>1.415990008927885E-2</v>
      </c>
    </row>
    <row r="2145" spans="2:5" x14ac:dyDescent="0.3">
      <c r="B2145" s="91">
        <v>38075</v>
      </c>
      <c r="C2145" s="145">
        <v>74.980919</v>
      </c>
      <c r="D2145">
        <f t="shared" si="37"/>
        <v>-4.7027177344121095E-4</v>
      </c>
      <c r="E2145">
        <v>1.4152570472629435E-2</v>
      </c>
    </row>
    <row r="2146" spans="2:5" x14ac:dyDescent="0.3">
      <c r="B2146" s="91">
        <v>43948</v>
      </c>
      <c r="C2146" s="145">
        <v>75.016197000000005</v>
      </c>
      <c r="D2146">
        <f t="shared" si="37"/>
        <v>2.2366983485400143</v>
      </c>
      <c r="E2146">
        <v>1.4150934723600893E-2</v>
      </c>
    </row>
    <row r="2147" spans="2:5" x14ac:dyDescent="0.3">
      <c r="B2147" s="91">
        <v>34024</v>
      </c>
      <c r="C2147" s="145">
        <v>23.176765</v>
      </c>
      <c r="D2147">
        <f t="shared" si="37"/>
        <v>-0.25247363198739597</v>
      </c>
      <c r="E2147">
        <v>1.4150911403915934E-2</v>
      </c>
    </row>
    <row r="2148" spans="2:5" x14ac:dyDescent="0.3">
      <c r="B2148" s="91">
        <v>36203</v>
      </c>
      <c r="C2148" s="145">
        <v>31.004612000000002</v>
      </c>
      <c r="D2148">
        <f t="shared" si="37"/>
        <v>-0.38392047079755426</v>
      </c>
      <c r="E2148">
        <v>1.4139681670964674E-2</v>
      </c>
    </row>
    <row r="2149" spans="2:5" x14ac:dyDescent="0.3">
      <c r="B2149" s="91">
        <v>34893</v>
      </c>
      <c r="C2149" s="145">
        <v>50.325665000000001</v>
      </c>
      <c r="D2149">
        <f t="shared" si="37"/>
        <v>-0.72676976323926068</v>
      </c>
      <c r="E2149">
        <v>1.4134153072041284E-2</v>
      </c>
    </row>
    <row r="2150" spans="2:5" x14ac:dyDescent="0.3">
      <c r="B2150" s="91">
        <v>40756</v>
      </c>
      <c r="C2150" s="145">
        <v>184.187759</v>
      </c>
      <c r="D2150">
        <f t="shared" si="37"/>
        <v>2.4431126618153187</v>
      </c>
      <c r="E2150">
        <v>1.4133595620466516E-2</v>
      </c>
    </row>
    <row r="2151" spans="2:5" x14ac:dyDescent="0.3">
      <c r="B2151" s="91">
        <v>35531</v>
      </c>
      <c r="C2151" s="145">
        <v>53.494548999999999</v>
      </c>
      <c r="D2151">
        <f t="shared" si="37"/>
        <v>-0.78968733419849702</v>
      </c>
      <c r="E2151">
        <v>1.4122439914042231E-2</v>
      </c>
    </row>
    <row r="2152" spans="2:5" x14ac:dyDescent="0.3">
      <c r="B2152" s="91">
        <v>43320</v>
      </c>
      <c r="C2152" s="145">
        <v>254.35723899999999</v>
      </c>
      <c r="D2152">
        <f t="shared" si="37"/>
        <v>-0.30021958531227178</v>
      </c>
      <c r="E2152">
        <v>1.4109641281612571E-2</v>
      </c>
    </row>
    <row r="2153" spans="2:5" x14ac:dyDescent="0.3">
      <c r="B2153" s="91">
        <v>41647</v>
      </c>
      <c r="C2153" s="145">
        <v>363.48150600000002</v>
      </c>
      <c r="D2153">
        <f t="shared" si="37"/>
        <v>-0.23222915205931186</v>
      </c>
      <c r="E2153">
        <v>1.4105790967308338E-2</v>
      </c>
    </row>
    <row r="2154" spans="2:5" x14ac:dyDescent="0.3">
      <c r="B2154" s="91">
        <v>42835</v>
      </c>
      <c r="C2154" s="145">
        <v>473.42446899999999</v>
      </c>
      <c r="D2154">
        <f t="shared" si="37"/>
        <v>14.249084627111348</v>
      </c>
      <c r="E2154">
        <v>1.4093539416107368E-2</v>
      </c>
    </row>
    <row r="2155" spans="2:5" x14ac:dyDescent="0.3">
      <c r="B2155" s="91">
        <v>33886</v>
      </c>
      <c r="C2155" s="145">
        <v>31.046091000000001</v>
      </c>
      <c r="D2155">
        <f t="shared" si="37"/>
        <v>-0.74311577362328829</v>
      </c>
      <c r="E2155">
        <v>1.4084582951180067E-2</v>
      </c>
    </row>
    <row r="2156" spans="2:5" x14ac:dyDescent="0.3">
      <c r="B2156" s="91">
        <v>39503</v>
      </c>
      <c r="C2156" s="145">
        <v>120.856354</v>
      </c>
      <c r="D2156">
        <f t="shared" si="37"/>
        <v>-0.67162749531744637</v>
      </c>
      <c r="E2156">
        <v>1.4079295539495643E-2</v>
      </c>
    </row>
    <row r="2157" spans="2:5" x14ac:dyDescent="0.3">
      <c r="B2157" s="91">
        <v>41659</v>
      </c>
      <c r="C2157" s="145">
        <v>368.04650900000001</v>
      </c>
      <c r="D2157">
        <f t="shared" si="37"/>
        <v>1.4620515949763693</v>
      </c>
      <c r="E2157">
        <v>1.4065487606504801E-2</v>
      </c>
    </row>
    <row r="2158" spans="2:5" x14ac:dyDescent="0.3">
      <c r="B2158" s="91">
        <v>40240</v>
      </c>
      <c r="C2158" s="145">
        <v>149.48773199999999</v>
      </c>
      <c r="D2158">
        <f t="shared" si="37"/>
        <v>5.3904502507933891</v>
      </c>
      <c r="E2158">
        <v>1.403432864550079E-2</v>
      </c>
    </row>
    <row r="2159" spans="2:5" x14ac:dyDescent="0.3">
      <c r="B2159" s="91">
        <v>34207</v>
      </c>
      <c r="C2159" s="145">
        <v>23.392363</v>
      </c>
      <c r="D2159">
        <f t="shared" si="37"/>
        <v>-0.94456960388272149</v>
      </c>
      <c r="E2159">
        <v>1.4018703742508439E-2</v>
      </c>
    </row>
    <row r="2160" spans="2:5" x14ac:dyDescent="0.3">
      <c r="B2160" s="91">
        <v>42338</v>
      </c>
      <c r="C2160" s="145">
        <v>422.01327500000002</v>
      </c>
      <c r="D2160">
        <f t="shared" si="37"/>
        <v>2.2702274076375213</v>
      </c>
      <c r="E2160">
        <v>1.4006955345093519E-2</v>
      </c>
    </row>
    <row r="2161" spans="2:5" x14ac:dyDescent="0.3">
      <c r="B2161" s="91">
        <v>38932</v>
      </c>
      <c r="C2161" s="145">
        <v>129.04707300000001</v>
      </c>
      <c r="D2161">
        <f t="shared" si="37"/>
        <v>-0.79723926378054655</v>
      </c>
      <c r="E2161">
        <v>1.3977810613611428E-2</v>
      </c>
    </row>
    <row r="2162" spans="2:5" x14ac:dyDescent="0.3">
      <c r="B2162" s="91">
        <v>45232</v>
      </c>
      <c r="C2162" s="145">
        <v>636.45001200000002</v>
      </c>
      <c r="D2162">
        <f t="shared" si="37"/>
        <v>14.268759600251911</v>
      </c>
      <c r="E2162">
        <v>1.393977988326054E-2</v>
      </c>
    </row>
    <row r="2163" spans="2:5" x14ac:dyDescent="0.3">
      <c r="B2163" s="91">
        <v>35902</v>
      </c>
      <c r="C2163" s="145">
        <v>41.683151000000002</v>
      </c>
      <c r="D2163">
        <f t="shared" si="37"/>
        <v>1.1593349026007915</v>
      </c>
      <c r="E2163">
        <v>1.3933033277573658E-2</v>
      </c>
    </row>
    <row r="2164" spans="2:5" x14ac:dyDescent="0.3">
      <c r="B2164" s="91">
        <v>36641</v>
      </c>
      <c r="C2164" s="145">
        <v>19.303699000000002</v>
      </c>
      <c r="D2164">
        <f t="shared" si="37"/>
        <v>-0.879427313030127</v>
      </c>
      <c r="E2164">
        <v>1.3921894126394121E-2</v>
      </c>
    </row>
    <row r="2165" spans="2:5" x14ac:dyDescent="0.3">
      <c r="B2165" s="91">
        <v>40388</v>
      </c>
      <c r="C2165" s="145">
        <v>160.100098</v>
      </c>
      <c r="D2165">
        <f t="shared" si="37"/>
        <v>1.4490079007761116</v>
      </c>
      <c r="E2165">
        <v>1.3921379001134998E-2</v>
      </c>
    </row>
    <row r="2166" spans="2:5" x14ac:dyDescent="0.3">
      <c r="B2166" s="91">
        <v>38147</v>
      </c>
      <c r="C2166" s="145">
        <v>65.373451000000003</v>
      </c>
      <c r="D2166">
        <f t="shared" si="37"/>
        <v>1.7691264335360659</v>
      </c>
      <c r="E2166">
        <v>1.3891943776556788E-2</v>
      </c>
    </row>
    <row r="2167" spans="2:5" x14ac:dyDescent="0.3">
      <c r="B2167" s="91">
        <v>34225</v>
      </c>
      <c r="C2167" s="145">
        <v>23.607969000000001</v>
      </c>
      <c r="D2167">
        <f t="shared" si="37"/>
        <v>-0.9618408810721959</v>
      </c>
      <c r="E2167">
        <v>1.3889375024077139E-2</v>
      </c>
    </row>
    <row r="2168" spans="2:5" x14ac:dyDescent="0.3">
      <c r="B2168" s="91">
        <v>45126</v>
      </c>
      <c r="C2168" s="145">
        <v>618.67175299999997</v>
      </c>
      <c r="D2168">
        <f t="shared" si="37"/>
        <v>51.251357904782822</v>
      </c>
      <c r="E2168">
        <v>1.3886590068350253E-2</v>
      </c>
    </row>
    <row r="2169" spans="2:5" x14ac:dyDescent="0.3">
      <c r="B2169" s="91">
        <v>37183</v>
      </c>
      <c r="C2169" s="145">
        <v>11.840299999999999</v>
      </c>
      <c r="D2169">
        <f t="shared" si="37"/>
        <v>-0.9767776098965294</v>
      </c>
      <c r="E2169">
        <v>1.3870579788265653E-2</v>
      </c>
    </row>
    <row r="2170" spans="2:5" x14ac:dyDescent="0.3">
      <c r="B2170" s="91">
        <v>41891</v>
      </c>
      <c r="C2170" s="145">
        <v>509.86569200000002</v>
      </c>
      <c r="D2170">
        <f t="shared" si="37"/>
        <v>0.17853718346048583</v>
      </c>
      <c r="E2170">
        <v>1.3820853034923936E-2</v>
      </c>
    </row>
    <row r="2171" spans="2:5" x14ac:dyDescent="0.3">
      <c r="B2171" s="91">
        <v>42185</v>
      </c>
      <c r="C2171" s="145">
        <v>432.62588499999998</v>
      </c>
      <c r="D2171">
        <f t="shared" si="37"/>
        <v>35.278449961375742</v>
      </c>
      <c r="E2171">
        <v>1.3777035945890701E-2</v>
      </c>
    </row>
    <row r="2172" spans="2:5" x14ac:dyDescent="0.3">
      <c r="B2172" s="91">
        <v>37021</v>
      </c>
      <c r="C2172" s="145">
        <v>11.925148</v>
      </c>
      <c r="D2172">
        <f t="shared" si="37"/>
        <v>-0.84364307097036184</v>
      </c>
      <c r="E2172">
        <v>1.3770530936279604E-2</v>
      </c>
    </row>
    <row r="2173" spans="2:5" x14ac:dyDescent="0.3">
      <c r="B2173" s="91">
        <v>35234</v>
      </c>
      <c r="C2173" s="145">
        <v>76.268753000000004</v>
      </c>
      <c r="D2173">
        <f t="shared" si="37"/>
        <v>-0.91882416691595969</v>
      </c>
      <c r="E2173">
        <v>1.3768064709845746E-2</v>
      </c>
    </row>
    <row r="2174" spans="2:5" x14ac:dyDescent="0.3">
      <c r="B2174" s="91">
        <v>45328</v>
      </c>
      <c r="C2174" s="145">
        <v>939.54998799999998</v>
      </c>
      <c r="D2174">
        <f t="shared" si="37"/>
        <v>0.90043486210022317</v>
      </c>
      <c r="E2174">
        <v>1.3757013557492623E-2</v>
      </c>
    </row>
    <row r="2175" spans="2:5" x14ac:dyDescent="0.3">
      <c r="B2175" s="91">
        <v>41933</v>
      </c>
      <c r="C2175" s="145">
        <v>494.386841</v>
      </c>
      <c r="D2175">
        <f t="shared" si="37"/>
        <v>3.0751028222214716</v>
      </c>
      <c r="E2175">
        <v>1.374710470765049E-2</v>
      </c>
    </row>
    <row r="2176" spans="2:5" x14ac:dyDescent="0.3">
      <c r="B2176" s="91">
        <v>39192</v>
      </c>
      <c r="C2176" s="145">
        <v>121.31886299999999</v>
      </c>
      <c r="D2176">
        <f t="shared" si="37"/>
        <v>-0.74433407915130723</v>
      </c>
      <c r="E2176">
        <v>1.374288762705177E-2</v>
      </c>
    </row>
    <row r="2177" spans="2:5" x14ac:dyDescent="0.3">
      <c r="B2177" s="91">
        <v>42880</v>
      </c>
      <c r="C2177" s="145">
        <v>474.52105699999998</v>
      </c>
      <c r="D2177">
        <f t="shared" si="37"/>
        <v>0.1487991771931847</v>
      </c>
      <c r="E2177">
        <v>1.3736561256308431E-2</v>
      </c>
    </row>
    <row r="2178" spans="2:5" x14ac:dyDescent="0.3">
      <c r="B2178" s="91">
        <v>41792</v>
      </c>
      <c r="C2178" s="145">
        <v>413.05831899999998</v>
      </c>
      <c r="D2178">
        <f t="shared" si="37"/>
        <v>2.6679753510627044</v>
      </c>
      <c r="E2178">
        <v>1.3733198133997796E-2</v>
      </c>
    </row>
    <row r="2179" spans="2:5" x14ac:dyDescent="0.3">
      <c r="B2179" s="91">
        <v>39301</v>
      </c>
      <c r="C2179" s="145">
        <v>112.612076</v>
      </c>
      <c r="D2179">
        <f t="shared" si="37"/>
        <v>0.37716211291295765</v>
      </c>
      <c r="E2179">
        <v>1.3717539210886141E-2</v>
      </c>
    </row>
    <row r="2180" spans="2:5" x14ac:dyDescent="0.3">
      <c r="B2180" s="91">
        <v>38344</v>
      </c>
      <c r="C2180" s="145">
        <v>81.771111000000005</v>
      </c>
      <c r="D2180">
        <f t="shared" si="37"/>
        <v>1.5626761522108039</v>
      </c>
      <c r="E2180">
        <v>1.3701457460243741E-2</v>
      </c>
    </row>
    <row r="2181" spans="2:5" x14ac:dyDescent="0.3">
      <c r="B2181" s="91">
        <v>33861</v>
      </c>
      <c r="C2181" s="145">
        <v>31.908484000000001</v>
      </c>
      <c r="D2181">
        <f t="shared" si="37"/>
        <v>1</v>
      </c>
      <c r="E2181">
        <v>1.3698606636677079E-2</v>
      </c>
    </row>
    <row r="2182" spans="2:5" x14ac:dyDescent="0.3">
      <c r="B2182" s="91">
        <v>33305</v>
      </c>
      <c r="C2182" s="145">
        <v>15.954242000000001</v>
      </c>
      <c r="D2182">
        <f t="shared" si="37"/>
        <v>-0.9535106286075411</v>
      </c>
      <c r="E2182">
        <v>1.3698574432551259E-2</v>
      </c>
    </row>
    <row r="2183" spans="2:5" x14ac:dyDescent="0.3">
      <c r="B2183" s="91">
        <v>44378</v>
      </c>
      <c r="C2183" s="145">
        <v>343.18042000000003</v>
      </c>
      <c r="D2183">
        <f t="shared" si="37"/>
        <v>-0.26300575700937395</v>
      </c>
      <c r="E2183">
        <v>1.3692598925611811E-2</v>
      </c>
    </row>
    <row r="2184" spans="2:5" x14ac:dyDescent="0.3">
      <c r="B2184" s="91">
        <v>42895</v>
      </c>
      <c r="C2184" s="145">
        <v>465.64871199999999</v>
      </c>
      <c r="D2184">
        <f t="shared" si="37"/>
        <v>-0.41101856041543822</v>
      </c>
      <c r="E2184">
        <v>1.3671875467693861E-2</v>
      </c>
    </row>
    <row r="2185" spans="2:5" x14ac:dyDescent="0.3">
      <c r="B2185" s="91">
        <v>45292</v>
      </c>
      <c r="C2185" s="145">
        <v>790.59997599999997</v>
      </c>
      <c r="D2185">
        <f t="shared" ref="D2185:D2248" si="38">(C2185-C2186)/C2186</f>
        <v>5.3768950614696891</v>
      </c>
      <c r="E2185">
        <v>1.3654675089613249E-2</v>
      </c>
    </row>
    <row r="2186" spans="2:5" x14ac:dyDescent="0.3">
      <c r="B2186" s="91">
        <v>38925</v>
      </c>
      <c r="C2186" s="145">
        <v>123.97882799999999</v>
      </c>
      <c r="D2186">
        <f t="shared" si="38"/>
        <v>0.78959542938953686</v>
      </c>
      <c r="E2186">
        <v>1.3652361750160616E-2</v>
      </c>
    </row>
    <row r="2187" spans="2:5" x14ac:dyDescent="0.3">
      <c r="B2187" s="91">
        <v>35201</v>
      </c>
      <c r="C2187" s="145">
        <v>69.277573000000004</v>
      </c>
      <c r="D2187">
        <f t="shared" si="38"/>
        <v>1.1319597283071732</v>
      </c>
      <c r="E2187">
        <v>1.3649129068874586E-2</v>
      </c>
    </row>
    <row r="2188" spans="2:5" x14ac:dyDescent="0.3">
      <c r="B2188" s="91">
        <v>39818</v>
      </c>
      <c r="C2188" s="145">
        <v>32.494785</v>
      </c>
      <c r="D2188">
        <f t="shared" si="38"/>
        <v>-0.93609868297599796</v>
      </c>
      <c r="E2188">
        <v>1.3632709293923862E-2</v>
      </c>
    </row>
    <row r="2189" spans="2:5" x14ac:dyDescent="0.3">
      <c r="B2189" s="91">
        <v>42578</v>
      </c>
      <c r="C2189" s="145">
        <v>508.515106</v>
      </c>
      <c r="D2189">
        <f t="shared" si="38"/>
        <v>2.7845227886438071</v>
      </c>
      <c r="E2189">
        <v>1.3611501101860669E-2</v>
      </c>
    </row>
    <row r="2190" spans="2:5" x14ac:dyDescent="0.3">
      <c r="B2190" s="91">
        <v>38943</v>
      </c>
      <c r="C2190" s="145">
        <v>134.36703499999999</v>
      </c>
      <c r="D2190">
        <f t="shared" si="38"/>
        <v>7.6621621612909934</v>
      </c>
      <c r="E2190">
        <v>1.3609208991851087E-2</v>
      </c>
    </row>
    <row r="2191" spans="2:5" x14ac:dyDescent="0.3">
      <c r="B2191" s="91">
        <v>37259</v>
      </c>
      <c r="C2191" s="145">
        <v>15.511951</v>
      </c>
      <c r="D2191">
        <f t="shared" si="38"/>
        <v>-0.7031463258998224</v>
      </c>
      <c r="E2191">
        <v>1.3609144100690588E-2</v>
      </c>
    </row>
    <row r="2192" spans="2:5" x14ac:dyDescent="0.3">
      <c r="B2192" s="91">
        <v>34906</v>
      </c>
      <c r="C2192" s="145">
        <v>52.254536000000002</v>
      </c>
      <c r="D2192">
        <f t="shared" si="38"/>
        <v>-0.86090647386440722</v>
      </c>
      <c r="E2192">
        <v>1.3605399555235665E-2</v>
      </c>
    </row>
    <row r="2193" spans="2:5" x14ac:dyDescent="0.3">
      <c r="B2193" s="91">
        <v>43145</v>
      </c>
      <c r="C2193" s="145">
        <v>375.67913800000002</v>
      </c>
      <c r="D2193">
        <f t="shared" si="38"/>
        <v>-0.31344506738352557</v>
      </c>
      <c r="E2193">
        <v>1.3582631992959874E-2</v>
      </c>
    </row>
    <row r="2194" spans="2:5" x14ac:dyDescent="0.3">
      <c r="B2194" s="91">
        <v>42760</v>
      </c>
      <c r="C2194" s="145">
        <v>547.19457999999997</v>
      </c>
      <c r="D2194">
        <f t="shared" si="38"/>
        <v>3.9178077181047306</v>
      </c>
      <c r="E2194">
        <v>1.3572239023128376E-2</v>
      </c>
    </row>
    <row r="2195" spans="2:5" x14ac:dyDescent="0.3">
      <c r="B2195" s="91">
        <v>39314</v>
      </c>
      <c r="C2195" s="145">
        <v>111.26799</v>
      </c>
      <c r="D2195">
        <f t="shared" si="38"/>
        <v>-0.86088023047082107</v>
      </c>
      <c r="E2195">
        <v>1.3569238190896636E-2</v>
      </c>
    </row>
    <row r="2196" spans="2:5" x14ac:dyDescent="0.3">
      <c r="B2196" s="91">
        <v>45300</v>
      </c>
      <c r="C2196" s="145">
        <v>799.79998799999998</v>
      </c>
      <c r="D2196">
        <f t="shared" si="38"/>
        <v>-0.18946036179376743</v>
      </c>
      <c r="E2196">
        <v>1.3559767235375022E-2</v>
      </c>
    </row>
    <row r="2197" spans="2:5" x14ac:dyDescent="0.3">
      <c r="B2197" s="91">
        <v>45405</v>
      </c>
      <c r="C2197" s="145">
        <v>986.75</v>
      </c>
      <c r="D2197">
        <f t="shared" si="38"/>
        <v>2.1107019132180209</v>
      </c>
      <c r="E2197">
        <v>1.3558638141547607E-2</v>
      </c>
    </row>
    <row r="2198" spans="2:5" x14ac:dyDescent="0.3">
      <c r="B2198" s="91">
        <v>44295</v>
      </c>
      <c r="C2198" s="145">
        <v>317.211365</v>
      </c>
      <c r="D2198">
        <f t="shared" si="38"/>
        <v>-0.17833888745465978</v>
      </c>
      <c r="E2198">
        <v>1.3537156958680643E-2</v>
      </c>
    </row>
    <row r="2199" spans="2:5" x14ac:dyDescent="0.3">
      <c r="B2199" s="91">
        <v>41712</v>
      </c>
      <c r="C2199" s="145">
        <v>386.06106599999998</v>
      </c>
      <c r="D2199">
        <f t="shared" si="38"/>
        <v>6.3388349921514449</v>
      </c>
      <c r="E2199">
        <v>1.3530920718627918E-2</v>
      </c>
    </row>
    <row r="2200" spans="2:5" x14ac:dyDescent="0.3">
      <c r="B2200" s="91">
        <v>34919</v>
      </c>
      <c r="C2200" s="145">
        <v>52.605224999999997</v>
      </c>
      <c r="D2200">
        <f t="shared" si="38"/>
        <v>0.85523570103610258</v>
      </c>
      <c r="E2200">
        <v>1.3513552567036376E-2</v>
      </c>
    </row>
    <row r="2201" spans="2:5" x14ac:dyDescent="0.3">
      <c r="B2201" s="91">
        <v>37781</v>
      </c>
      <c r="C2201" s="145">
        <v>28.355008999999999</v>
      </c>
      <c r="D2201">
        <f t="shared" si="38"/>
        <v>-0.6934381977981745</v>
      </c>
      <c r="E2201">
        <v>1.3509717448020878E-2</v>
      </c>
    </row>
    <row r="2202" spans="2:5" x14ac:dyDescent="0.3">
      <c r="B2202" s="91">
        <v>39605</v>
      </c>
      <c r="C2202" s="145">
        <v>92.493613999999994</v>
      </c>
      <c r="D2202">
        <f t="shared" si="38"/>
        <v>-0.78722190599808572</v>
      </c>
      <c r="E2202">
        <v>1.3508658257149E-2</v>
      </c>
    </row>
    <row r="2203" spans="2:5" x14ac:dyDescent="0.3">
      <c r="B2203" s="91">
        <v>44679</v>
      </c>
      <c r="C2203" s="145">
        <v>434.69519000000003</v>
      </c>
      <c r="D2203">
        <f t="shared" si="38"/>
        <v>7.2358923211570501</v>
      </c>
      <c r="E2203">
        <v>1.3480540799760188E-2</v>
      </c>
    </row>
    <row r="2204" spans="2:5" x14ac:dyDescent="0.3">
      <c r="B2204" s="91">
        <v>34869</v>
      </c>
      <c r="C2204" s="145">
        <v>52.780582000000003</v>
      </c>
      <c r="D2204">
        <f t="shared" si="38"/>
        <v>-0.26291822121756026</v>
      </c>
      <c r="E2204">
        <v>1.3467895090908202E-2</v>
      </c>
    </row>
    <row r="2205" spans="2:5" x14ac:dyDescent="0.3">
      <c r="B2205" s="91">
        <v>35312</v>
      </c>
      <c r="C2205" s="145">
        <v>71.607498000000007</v>
      </c>
      <c r="D2205">
        <f t="shared" si="38"/>
        <v>0.45831739483969786</v>
      </c>
      <c r="E2205">
        <v>1.3455166572151112E-2</v>
      </c>
    </row>
    <row r="2206" spans="2:5" x14ac:dyDescent="0.3">
      <c r="B2206" s="91">
        <v>34610</v>
      </c>
      <c r="C2206" s="145">
        <v>49.102820999999999</v>
      </c>
      <c r="D2206">
        <f t="shared" si="38"/>
        <v>-0.90532076652801263</v>
      </c>
      <c r="E2206">
        <v>1.3453032803775663E-2</v>
      </c>
    </row>
    <row r="2207" spans="2:5" x14ac:dyDescent="0.3">
      <c r="B2207" s="91">
        <v>42137</v>
      </c>
      <c r="C2207" s="145">
        <v>518.62292500000001</v>
      </c>
      <c r="D2207">
        <f t="shared" si="38"/>
        <v>0.34679496677030303</v>
      </c>
      <c r="E2207">
        <v>1.3435920952920758E-2</v>
      </c>
    </row>
    <row r="2208" spans="2:5" x14ac:dyDescent="0.3">
      <c r="B2208" s="91">
        <v>41596</v>
      </c>
      <c r="C2208" s="145">
        <v>385.07934599999999</v>
      </c>
      <c r="D2208">
        <f t="shared" si="38"/>
        <v>1.842380667473869</v>
      </c>
      <c r="E2208">
        <v>1.3434984182460478E-2</v>
      </c>
    </row>
    <row r="2209" spans="2:5" x14ac:dyDescent="0.3">
      <c r="B2209" s="91">
        <v>44139</v>
      </c>
      <c r="C2209" s="145">
        <v>135.47775300000001</v>
      </c>
      <c r="D2209">
        <f t="shared" si="38"/>
        <v>-0.21784176065562064</v>
      </c>
      <c r="E2209">
        <v>1.3422786008878571E-2</v>
      </c>
    </row>
    <row r="2210" spans="2:5" x14ac:dyDescent="0.3">
      <c r="B2210" s="91">
        <v>44161</v>
      </c>
      <c r="C2210" s="145">
        <v>173.210159</v>
      </c>
      <c r="D2210">
        <f t="shared" si="38"/>
        <v>3.5519365869379009</v>
      </c>
      <c r="E2210">
        <v>1.3415037800416502E-2</v>
      </c>
    </row>
    <row r="2211" spans="2:5" x14ac:dyDescent="0.3">
      <c r="B2211" s="91">
        <v>37837</v>
      </c>
      <c r="C2211" s="145">
        <v>38.051971000000002</v>
      </c>
      <c r="D2211">
        <f t="shared" si="38"/>
        <v>0.43616552269395747</v>
      </c>
      <c r="E2211">
        <v>1.3411547430170747E-2</v>
      </c>
    </row>
    <row r="2212" spans="2:5" x14ac:dyDescent="0.3">
      <c r="B2212" s="91">
        <v>35971</v>
      </c>
      <c r="C2212" s="145">
        <v>26.495533000000002</v>
      </c>
      <c r="D2212">
        <f t="shared" si="38"/>
        <v>-0.94676392261985298</v>
      </c>
      <c r="E2212">
        <v>1.3398003361147383E-2</v>
      </c>
    </row>
    <row r="2213" spans="2:5" x14ac:dyDescent="0.3">
      <c r="B2213" s="91">
        <v>42570</v>
      </c>
      <c r="C2213" s="145">
        <v>497.69882200000001</v>
      </c>
      <c r="D2213">
        <f t="shared" si="38"/>
        <v>26.57144325185806</v>
      </c>
      <c r="E2213">
        <v>1.3396943835180879E-2</v>
      </c>
    </row>
    <row r="2214" spans="2:5" x14ac:dyDescent="0.3">
      <c r="B2214" s="91">
        <v>36130</v>
      </c>
      <c r="C2214" s="145">
        <v>18.051242999999999</v>
      </c>
      <c r="D2214">
        <f t="shared" si="38"/>
        <v>-0.96417699853762318</v>
      </c>
      <c r="E2214">
        <v>1.3389120352358858E-2</v>
      </c>
    </row>
    <row r="2215" spans="2:5" x14ac:dyDescent="0.3">
      <c r="B2215" s="91">
        <v>41908</v>
      </c>
      <c r="C2215" s="145">
        <v>503.90090900000001</v>
      </c>
      <c r="D2215">
        <f t="shared" si="38"/>
        <v>0.50030002671297391</v>
      </c>
      <c r="E2215">
        <v>1.3383654749632228E-2</v>
      </c>
    </row>
    <row r="2216" spans="2:5" x14ac:dyDescent="0.3">
      <c r="B2216" s="91">
        <v>42396</v>
      </c>
      <c r="C2216" s="145">
        <v>335.86676</v>
      </c>
      <c r="D2216">
        <f t="shared" si="38"/>
        <v>5.9239429864388168E-2</v>
      </c>
      <c r="E2216">
        <v>1.3379367697553133E-2</v>
      </c>
    </row>
    <row r="2217" spans="2:5" x14ac:dyDescent="0.3">
      <c r="B2217" s="91">
        <v>42419</v>
      </c>
      <c r="C2217" s="145">
        <v>317.08294699999999</v>
      </c>
      <c r="D2217">
        <f t="shared" si="38"/>
        <v>15.43633209458962</v>
      </c>
      <c r="E2217">
        <v>1.3375848829813125E-2</v>
      </c>
    </row>
    <row r="2218" spans="2:5" x14ac:dyDescent="0.3">
      <c r="B2218" s="91">
        <v>37349</v>
      </c>
      <c r="C2218" s="145">
        <v>19.291588000000001</v>
      </c>
      <c r="D2218">
        <f t="shared" si="38"/>
        <v>-0.94967134690264576</v>
      </c>
      <c r="E2218">
        <v>1.3371036667827048E-2</v>
      </c>
    </row>
    <row r="2219" spans="2:5" x14ac:dyDescent="0.3">
      <c r="B2219" s="91">
        <v>41561</v>
      </c>
      <c r="C2219" s="145">
        <v>383.31222500000001</v>
      </c>
      <c r="D2219">
        <f t="shared" si="38"/>
        <v>-7.7547652710159856E-2</v>
      </c>
      <c r="E2219">
        <v>1.3366271383765407E-2</v>
      </c>
    </row>
    <row r="2220" spans="2:5" x14ac:dyDescent="0.3">
      <c r="B2220" s="91">
        <v>42482</v>
      </c>
      <c r="C2220" s="145">
        <v>415.53607199999999</v>
      </c>
      <c r="D2220">
        <f t="shared" si="38"/>
        <v>7.4797120960132704</v>
      </c>
      <c r="E2220">
        <v>1.3365713869449961E-2</v>
      </c>
    </row>
    <row r="2221" spans="2:5" x14ac:dyDescent="0.3">
      <c r="B2221" s="91">
        <v>35480</v>
      </c>
      <c r="C2221" s="145">
        <v>49.003559000000003</v>
      </c>
      <c r="D2221">
        <f t="shared" si="38"/>
        <v>1.3901123939446365</v>
      </c>
      <c r="E2221">
        <v>1.3350984211835523E-2</v>
      </c>
    </row>
    <row r="2222" spans="2:5" x14ac:dyDescent="0.3">
      <c r="B2222" s="91">
        <v>36718</v>
      </c>
      <c r="C2222" s="145">
        <v>20.502617000000001</v>
      </c>
      <c r="D2222">
        <f t="shared" si="38"/>
        <v>-0.92901217675981729</v>
      </c>
      <c r="E2222">
        <v>1.3343586731954555E-2</v>
      </c>
    </row>
    <row r="2223" spans="2:5" x14ac:dyDescent="0.3">
      <c r="B2223" s="91">
        <v>41460</v>
      </c>
      <c r="C2223" s="145">
        <v>288.81878699999999</v>
      </c>
      <c r="D2223">
        <f t="shared" si="38"/>
        <v>2.6801841435181508</v>
      </c>
      <c r="E2223">
        <v>1.3342395234237931E-2</v>
      </c>
    </row>
    <row r="2224" spans="2:5" x14ac:dyDescent="0.3">
      <c r="B2224" s="91">
        <v>38330</v>
      </c>
      <c r="C2224" s="145">
        <v>78.479438999999999</v>
      </c>
      <c r="D2224">
        <f t="shared" si="38"/>
        <v>-0.38144184100113687</v>
      </c>
      <c r="E2224">
        <v>1.3340213112083476E-2</v>
      </c>
    </row>
    <row r="2225" spans="2:5" x14ac:dyDescent="0.3">
      <c r="B2225" s="91">
        <v>39346</v>
      </c>
      <c r="C2225" s="145">
        <v>126.87479399999999</v>
      </c>
      <c r="D2225">
        <f t="shared" si="38"/>
        <v>7.6570012412880573</v>
      </c>
      <c r="E2225">
        <v>1.3333501803213318E-2</v>
      </c>
    </row>
    <row r="2226" spans="2:5" x14ac:dyDescent="0.3">
      <c r="B2226" s="91">
        <v>36920</v>
      </c>
      <c r="C2226" s="145">
        <v>14.655744</v>
      </c>
      <c r="D2226">
        <f t="shared" si="38"/>
        <v>-0.10556260551674153</v>
      </c>
      <c r="E2226">
        <v>1.333342183561478E-2</v>
      </c>
    </row>
    <row r="2227" spans="2:5" x14ac:dyDescent="0.3">
      <c r="B2227" s="91">
        <v>33331</v>
      </c>
      <c r="C2227" s="145">
        <v>16.385432999999999</v>
      </c>
      <c r="D2227">
        <f t="shared" si="38"/>
        <v>0</v>
      </c>
      <c r="E2227">
        <v>1.3333032361482759E-2</v>
      </c>
    </row>
    <row r="2228" spans="2:5" x14ac:dyDescent="0.3">
      <c r="B2228" s="91">
        <v>33302</v>
      </c>
      <c r="C2228" s="145">
        <v>16.385432999999999</v>
      </c>
      <c r="D2228">
        <f t="shared" si="38"/>
        <v>-0.89123207161423057</v>
      </c>
      <c r="E2228">
        <v>1.3333032361482759E-2</v>
      </c>
    </row>
    <row r="2229" spans="2:5" x14ac:dyDescent="0.3">
      <c r="B2229" s="91">
        <v>38967</v>
      </c>
      <c r="C2229" s="145">
        <v>150.645813</v>
      </c>
      <c r="D2229">
        <f t="shared" si="38"/>
        <v>6.1752525923433996</v>
      </c>
      <c r="E2229">
        <v>1.3320411530240004E-2</v>
      </c>
    </row>
    <row r="2230" spans="2:5" x14ac:dyDescent="0.3">
      <c r="B2230" s="91">
        <v>36013</v>
      </c>
      <c r="C2230" s="145">
        <v>20.995193</v>
      </c>
      <c r="D2230">
        <f t="shared" si="38"/>
        <v>-0.90159061200974033</v>
      </c>
      <c r="E2230">
        <v>1.3309537951990701E-2</v>
      </c>
    </row>
    <row r="2231" spans="2:5" x14ac:dyDescent="0.3">
      <c r="B2231" s="91">
        <v>40624</v>
      </c>
      <c r="C2231" s="145">
        <v>213.345428</v>
      </c>
      <c r="D2231">
        <f t="shared" si="38"/>
        <v>2.9891081084926783</v>
      </c>
      <c r="E2231">
        <v>1.328933095225107E-2</v>
      </c>
    </row>
    <row r="2232" spans="2:5" x14ac:dyDescent="0.3">
      <c r="B2232" s="91">
        <v>34927</v>
      </c>
      <c r="C2232" s="145">
        <v>53.481986999999997</v>
      </c>
      <c r="D2232">
        <f t="shared" si="38"/>
        <v>1.161992858088795</v>
      </c>
      <c r="E2232">
        <v>1.3289072863955802E-2</v>
      </c>
    </row>
    <row r="2233" spans="2:5" x14ac:dyDescent="0.3">
      <c r="B2233" s="91">
        <v>37614</v>
      </c>
      <c r="C2233" s="145">
        <v>24.737355999999998</v>
      </c>
      <c r="D2233">
        <f t="shared" si="38"/>
        <v>-0.24333284800315189</v>
      </c>
      <c r="E2233">
        <v>1.3270220413924437E-2</v>
      </c>
    </row>
    <row r="2234" spans="2:5" x14ac:dyDescent="0.3">
      <c r="B2234" s="91">
        <v>35830</v>
      </c>
      <c r="C2234" s="145">
        <v>32.692520000000002</v>
      </c>
      <c r="D2234">
        <f t="shared" si="38"/>
        <v>-0.51897101809697832</v>
      </c>
      <c r="E2234">
        <v>1.3258436299192197E-2</v>
      </c>
    </row>
    <row r="2235" spans="2:5" x14ac:dyDescent="0.3">
      <c r="B2235" s="91">
        <v>38475</v>
      </c>
      <c r="C2235" s="145">
        <v>67.963722000000004</v>
      </c>
      <c r="D2235">
        <f t="shared" si="38"/>
        <v>-0.5795973251606481</v>
      </c>
      <c r="E2235">
        <v>1.3253754431810635E-2</v>
      </c>
    </row>
    <row r="2236" spans="2:5" x14ac:dyDescent="0.3">
      <c r="B2236" s="91">
        <v>39104</v>
      </c>
      <c r="C2236" s="145">
        <v>161.66339099999999</v>
      </c>
      <c r="D2236">
        <f t="shared" si="38"/>
        <v>0.17042196924715983</v>
      </c>
      <c r="E2236">
        <v>1.3253683127458796E-2</v>
      </c>
    </row>
    <row r="2237" spans="2:5" x14ac:dyDescent="0.3">
      <c r="B2237" s="91">
        <v>39365</v>
      </c>
      <c r="C2237" s="145">
        <v>138.12402299999999</v>
      </c>
      <c r="D2237">
        <f t="shared" si="38"/>
        <v>1.5428984339022334</v>
      </c>
      <c r="E2237">
        <v>1.325126354518359E-2</v>
      </c>
    </row>
    <row r="2238" spans="2:5" x14ac:dyDescent="0.3">
      <c r="B2238" s="91">
        <v>35537</v>
      </c>
      <c r="C2238" s="145">
        <v>54.317554000000001</v>
      </c>
      <c r="D2238">
        <f t="shared" si="38"/>
        <v>-0.29835209561711112</v>
      </c>
      <c r="E2238">
        <v>1.3234705888574623E-2</v>
      </c>
    </row>
    <row r="2239" spans="2:5" x14ac:dyDescent="0.3">
      <c r="B2239" s="91">
        <v>38405</v>
      </c>
      <c r="C2239" s="145">
        <v>77.414260999999996</v>
      </c>
      <c r="D2239">
        <f t="shared" si="38"/>
        <v>0.1757694350247492</v>
      </c>
      <c r="E2239">
        <v>1.3207660616706137E-2</v>
      </c>
    </row>
    <row r="2240" spans="2:5" x14ac:dyDescent="0.3">
      <c r="B2240" s="91">
        <v>38250</v>
      </c>
      <c r="C2240" s="145">
        <v>65.841362000000004</v>
      </c>
      <c r="D2240">
        <f t="shared" si="38"/>
        <v>-0.90323139377196726</v>
      </c>
      <c r="E2240">
        <v>1.3186993010154606E-2</v>
      </c>
    </row>
    <row r="2241" spans="2:5" x14ac:dyDescent="0.3">
      <c r="B2241" s="91">
        <v>45246</v>
      </c>
      <c r="C2241" s="145">
        <v>680.40002400000003</v>
      </c>
      <c r="D2241">
        <f t="shared" si="38"/>
        <v>12.556708672736702</v>
      </c>
      <c r="E2241">
        <v>1.3178521566737107E-2</v>
      </c>
    </row>
    <row r="2242" spans="2:5" x14ac:dyDescent="0.3">
      <c r="B2242" s="91">
        <v>34600</v>
      </c>
      <c r="C2242" s="145">
        <v>50.189174999999999</v>
      </c>
      <c r="D2242">
        <f t="shared" si="38"/>
        <v>2.0232559610443546</v>
      </c>
      <c r="E2242">
        <v>1.3158110151092613E-2</v>
      </c>
    </row>
    <row r="2243" spans="2:5" x14ac:dyDescent="0.3">
      <c r="B2243" s="91">
        <v>34144</v>
      </c>
      <c r="C2243" s="145">
        <v>16.601033999999999</v>
      </c>
      <c r="D2243">
        <f t="shared" si="38"/>
        <v>-0.94230469918278803</v>
      </c>
      <c r="E2243">
        <v>1.3158089871656092E-2</v>
      </c>
    </row>
    <row r="2244" spans="2:5" x14ac:dyDescent="0.3">
      <c r="B2244" s="91">
        <v>42276</v>
      </c>
      <c r="C2244" s="145">
        <v>287.73632800000001</v>
      </c>
      <c r="D2244">
        <f t="shared" si="38"/>
        <v>0.7838882063775815</v>
      </c>
      <c r="E2244">
        <v>1.3157936017495792E-2</v>
      </c>
    </row>
    <row r="2245" spans="2:5" x14ac:dyDescent="0.3">
      <c r="B2245" s="91">
        <v>43810</v>
      </c>
      <c r="C2245" s="145">
        <v>161.29728700000001</v>
      </c>
      <c r="D2245">
        <f t="shared" si="38"/>
        <v>1.0093481856352038</v>
      </c>
      <c r="E2245">
        <v>1.3149653728140706E-2</v>
      </c>
    </row>
    <row r="2246" spans="2:5" x14ac:dyDescent="0.3">
      <c r="B2246" s="91">
        <v>38337</v>
      </c>
      <c r="C2246" s="145">
        <v>80.273437999999999</v>
      </c>
      <c r="D2246">
        <f t="shared" si="38"/>
        <v>2.5481791773633473</v>
      </c>
      <c r="E2246">
        <v>1.3140808727636641E-2</v>
      </c>
    </row>
    <row r="2247" spans="2:5" x14ac:dyDescent="0.3">
      <c r="B2247" s="91">
        <v>37561</v>
      </c>
      <c r="C2247" s="145">
        <v>22.623840000000001</v>
      </c>
      <c r="D2247">
        <f t="shared" si="38"/>
        <v>-0.92674971659752514</v>
      </c>
      <c r="E2247">
        <v>1.3125994509717563E-2</v>
      </c>
    </row>
    <row r="2248" spans="2:5" x14ac:dyDescent="0.3">
      <c r="B2248" s="91">
        <v>41275</v>
      </c>
      <c r="C2248" s="145">
        <v>308.85668900000002</v>
      </c>
      <c r="D2248">
        <f t="shared" si="38"/>
        <v>0.18788678103027018</v>
      </c>
      <c r="E2248">
        <v>1.3113717778958056E-2</v>
      </c>
    </row>
    <row r="2249" spans="2:5" x14ac:dyDescent="0.3">
      <c r="B2249" s="91">
        <v>41240</v>
      </c>
      <c r="C2249" s="145">
        <v>260.005157</v>
      </c>
      <c r="D2249">
        <f t="shared" ref="D2249:D2312" si="39">(C2249-C2250)/C2250</f>
        <v>9.083100825518116</v>
      </c>
      <c r="E2249">
        <v>1.3107847586589623E-2</v>
      </c>
    </row>
    <row r="2250" spans="2:5" x14ac:dyDescent="0.3">
      <c r="B2250" s="91">
        <v>36580</v>
      </c>
      <c r="C2250" s="145">
        <v>25.78623</v>
      </c>
      <c r="D2250">
        <f t="shared" si="39"/>
        <v>-0.78277516247112078</v>
      </c>
      <c r="E2250">
        <v>1.3091535614391542E-2</v>
      </c>
    </row>
    <row r="2251" spans="2:5" x14ac:dyDescent="0.3">
      <c r="B2251" s="91">
        <v>39399</v>
      </c>
      <c r="C2251" s="145">
        <v>118.70755800000001</v>
      </c>
      <c r="D2251">
        <f t="shared" si="39"/>
        <v>6.1044797146802363</v>
      </c>
      <c r="E2251">
        <v>1.3078142651864137E-2</v>
      </c>
    </row>
    <row r="2252" spans="2:5" x14ac:dyDescent="0.3">
      <c r="B2252" s="91">
        <v>34142</v>
      </c>
      <c r="C2252" s="145">
        <v>16.708832000000001</v>
      </c>
      <c r="D2252">
        <f t="shared" si="39"/>
        <v>-0.97939470772540016</v>
      </c>
      <c r="E2252">
        <v>1.3071967151619152E-2</v>
      </c>
    </row>
    <row r="2253" spans="2:5" x14ac:dyDescent="0.3">
      <c r="B2253" s="91">
        <v>45315</v>
      </c>
      <c r="C2253" s="145">
        <v>810.90002400000003</v>
      </c>
      <c r="D2253">
        <f t="shared" si="39"/>
        <v>74.251746176396622</v>
      </c>
      <c r="E2253">
        <v>1.3055171270332887E-2</v>
      </c>
    </row>
    <row r="2254" spans="2:5" x14ac:dyDescent="0.3">
      <c r="B2254" s="91">
        <v>37105</v>
      </c>
      <c r="C2254" s="145">
        <v>10.775829999999999</v>
      </c>
      <c r="D2254">
        <f t="shared" si="39"/>
        <v>-0.92376408999941151</v>
      </c>
      <c r="E2254">
        <v>1.3053040875774469E-2</v>
      </c>
    </row>
    <row r="2255" spans="2:5" x14ac:dyDescent="0.3">
      <c r="B2255" s="91">
        <v>38980</v>
      </c>
      <c r="C2255" s="145">
        <v>141.34848</v>
      </c>
      <c r="D2255">
        <f t="shared" si="39"/>
        <v>-0.58075395995786805</v>
      </c>
      <c r="E2255">
        <v>1.305040835365108E-2</v>
      </c>
    </row>
    <row r="2256" spans="2:5" x14ac:dyDescent="0.3">
      <c r="B2256" s="91">
        <v>43181</v>
      </c>
      <c r="C2256" s="145">
        <v>337.14923099999999</v>
      </c>
      <c r="D2256">
        <f t="shared" si="39"/>
        <v>-0.17189026412484568</v>
      </c>
      <c r="E2256">
        <v>1.302981054114916E-2</v>
      </c>
    </row>
    <row r="2257" spans="2:5" x14ac:dyDescent="0.3">
      <c r="B2257" s="91">
        <v>44949</v>
      </c>
      <c r="C2257" s="145">
        <v>407.13110399999999</v>
      </c>
      <c r="D2257">
        <f t="shared" si="39"/>
        <v>1.2802903984206473</v>
      </c>
      <c r="E2257">
        <v>1.302248782898319E-2</v>
      </c>
    </row>
    <row r="2258" spans="2:5" x14ac:dyDescent="0.3">
      <c r="B2258" s="91">
        <v>43607</v>
      </c>
      <c r="C2258" s="145">
        <v>178.543533</v>
      </c>
      <c r="D2258">
        <f t="shared" si="39"/>
        <v>-0.16013877051575293</v>
      </c>
      <c r="E2258">
        <v>1.3009004611709668E-2</v>
      </c>
    </row>
    <row r="2259" spans="2:5" x14ac:dyDescent="0.3">
      <c r="B2259" s="91">
        <v>40932</v>
      </c>
      <c r="C2259" s="145">
        <v>212.58694499999999</v>
      </c>
      <c r="D2259">
        <f t="shared" si="39"/>
        <v>-0.27326692583823925</v>
      </c>
      <c r="E2259">
        <v>1.3007737100133792E-2</v>
      </c>
    </row>
    <row r="2260" spans="2:5" x14ac:dyDescent="0.3">
      <c r="B2260" s="91">
        <v>41394</v>
      </c>
      <c r="C2260" s="145">
        <v>292.52410900000001</v>
      </c>
      <c r="D2260">
        <f t="shared" si="39"/>
        <v>16.39493250371002</v>
      </c>
      <c r="E2260">
        <v>1.3000167434261217E-2</v>
      </c>
    </row>
    <row r="2261" spans="2:5" x14ac:dyDescent="0.3">
      <c r="B2261" s="91">
        <v>34152</v>
      </c>
      <c r="C2261" s="145">
        <v>16.816628000000001</v>
      </c>
      <c r="D2261">
        <f t="shared" si="39"/>
        <v>-0.93230678190432381</v>
      </c>
      <c r="E2261">
        <v>1.2986781425783658E-2</v>
      </c>
    </row>
    <row r="2262" spans="2:5" x14ac:dyDescent="0.3">
      <c r="B2262" s="91">
        <v>40527</v>
      </c>
      <c r="C2262" s="145">
        <v>248.42411799999999</v>
      </c>
      <c r="D2262">
        <f t="shared" si="39"/>
        <v>-7.68721028688851E-2</v>
      </c>
      <c r="E2262">
        <v>1.2978993104072767E-2</v>
      </c>
    </row>
    <row r="2263" spans="2:5" x14ac:dyDescent="0.3">
      <c r="B2263" s="91">
        <v>43349</v>
      </c>
      <c r="C2263" s="145">
        <v>269.111267</v>
      </c>
      <c r="D2263">
        <f t="shared" si="39"/>
        <v>0.76842464439379476</v>
      </c>
      <c r="E2263">
        <v>1.2945663928479149E-2</v>
      </c>
    </row>
    <row r="2264" spans="2:5" x14ac:dyDescent="0.3">
      <c r="B2264" s="91">
        <v>43507</v>
      </c>
      <c r="C2264" s="145">
        <v>152.17570499999999</v>
      </c>
      <c r="D2264">
        <f t="shared" si="39"/>
        <v>0.48946711581628605</v>
      </c>
      <c r="E2264">
        <v>1.293960027069109E-2</v>
      </c>
    </row>
    <row r="2265" spans="2:5" x14ac:dyDescent="0.3">
      <c r="B2265" s="91">
        <v>38702</v>
      </c>
      <c r="C2265" s="145">
        <v>102.167885</v>
      </c>
      <c r="D2265">
        <f t="shared" si="39"/>
        <v>1.1230296087200575</v>
      </c>
      <c r="E2265">
        <v>1.2925261313507436E-2</v>
      </c>
    </row>
    <row r="2266" spans="2:5" x14ac:dyDescent="0.3">
      <c r="B2266" s="91">
        <v>37893</v>
      </c>
      <c r="C2266" s="145">
        <v>48.123626999999999</v>
      </c>
      <c r="D2266">
        <f t="shared" si="39"/>
        <v>-0.81347133527868742</v>
      </c>
      <c r="E2266">
        <v>1.2918387747423307E-2</v>
      </c>
    </row>
    <row r="2267" spans="2:5" x14ac:dyDescent="0.3">
      <c r="B2267" s="91">
        <v>43339</v>
      </c>
      <c r="C2267" s="145">
        <v>257.99588</v>
      </c>
      <c r="D2267">
        <f t="shared" si="39"/>
        <v>14.243989562309118</v>
      </c>
      <c r="E2267">
        <v>1.2915741759383632E-2</v>
      </c>
    </row>
    <row r="2268" spans="2:5" x14ac:dyDescent="0.3">
      <c r="B2268" s="91">
        <v>34128</v>
      </c>
      <c r="C2268" s="145">
        <v>16.924433000000001</v>
      </c>
      <c r="D2268">
        <f t="shared" si="39"/>
        <v>-0.87024285754043829</v>
      </c>
      <c r="E2268">
        <v>1.2903415391333127E-2</v>
      </c>
    </row>
    <row r="2269" spans="2:5" x14ac:dyDescent="0.3">
      <c r="B2269" s="91">
        <v>38891</v>
      </c>
      <c r="C2269" s="145">
        <v>130.43161000000001</v>
      </c>
      <c r="D2269">
        <f t="shared" si="39"/>
        <v>-0.69734413158768038</v>
      </c>
      <c r="E2269">
        <v>1.2902233340703416E-2</v>
      </c>
    </row>
    <row r="2270" spans="2:5" x14ac:dyDescent="0.3">
      <c r="B2270" s="91">
        <v>42865</v>
      </c>
      <c r="C2270" s="145">
        <v>430.956818</v>
      </c>
      <c r="D2270">
        <f t="shared" si="39"/>
        <v>2.140573740914935</v>
      </c>
      <c r="E2270">
        <v>1.2886597532290038E-2</v>
      </c>
    </row>
    <row r="2271" spans="2:5" x14ac:dyDescent="0.3">
      <c r="B2271" s="91">
        <v>44140</v>
      </c>
      <c r="C2271" s="145">
        <v>137.22232099999999</v>
      </c>
      <c r="D2271">
        <f t="shared" si="39"/>
        <v>-0.70105331653110881</v>
      </c>
      <c r="E2271">
        <v>1.2877154819655052E-2</v>
      </c>
    </row>
    <row r="2272" spans="2:5" x14ac:dyDescent="0.3">
      <c r="B2272" s="91">
        <v>44796</v>
      </c>
      <c r="C2272" s="145">
        <v>459.01937900000001</v>
      </c>
      <c r="D2272">
        <f t="shared" si="39"/>
        <v>7.9903956054072408E-3</v>
      </c>
      <c r="E2272">
        <v>1.2868442344559404E-2</v>
      </c>
    </row>
    <row r="2273" spans="2:5" x14ac:dyDescent="0.3">
      <c r="B2273" s="91">
        <v>44817</v>
      </c>
      <c r="C2273" s="145">
        <v>455.38070699999997</v>
      </c>
      <c r="D2273">
        <f t="shared" si="39"/>
        <v>8.2552891269341888</v>
      </c>
      <c r="E2273">
        <v>1.2860318971901638E-2</v>
      </c>
    </row>
    <row r="2274" spans="2:5" x14ac:dyDescent="0.3">
      <c r="B2274" s="91">
        <v>35478</v>
      </c>
      <c r="C2274" s="145">
        <v>49.202213</v>
      </c>
      <c r="D2274">
        <f t="shared" si="39"/>
        <v>-0.88198096781639812</v>
      </c>
      <c r="E2274">
        <v>1.2852103379963916E-2</v>
      </c>
    </row>
    <row r="2275" spans="2:5" x14ac:dyDescent="0.3">
      <c r="B2275" s="91">
        <v>44937</v>
      </c>
      <c r="C2275" s="145">
        <v>416.900665</v>
      </c>
      <c r="D2275">
        <f t="shared" si="39"/>
        <v>2.9749280833779737</v>
      </c>
      <c r="E2275">
        <v>1.2836126223484167E-2</v>
      </c>
    </row>
    <row r="2276" spans="2:5" x14ac:dyDescent="0.3">
      <c r="B2276" s="91">
        <v>38708</v>
      </c>
      <c r="C2276" s="145">
        <v>104.88256800000001</v>
      </c>
      <c r="D2276">
        <f t="shared" si="39"/>
        <v>-0.2999198865769826</v>
      </c>
      <c r="E2276">
        <v>1.28286557207369E-2</v>
      </c>
    </row>
    <row r="2277" spans="2:5" x14ac:dyDescent="0.3">
      <c r="B2277" s="91">
        <v>39058</v>
      </c>
      <c r="C2277" s="145">
        <v>149.81509399999999</v>
      </c>
      <c r="D2277">
        <f t="shared" si="39"/>
        <v>-0.6768475949719549</v>
      </c>
      <c r="E2277">
        <v>1.2762941240202202E-2</v>
      </c>
    </row>
    <row r="2278" spans="2:5" x14ac:dyDescent="0.3">
      <c r="B2278" s="91">
        <v>44799</v>
      </c>
      <c r="C2278" s="145">
        <v>463.60507200000001</v>
      </c>
      <c r="D2278">
        <f t="shared" si="39"/>
        <v>-0.17029443907654246</v>
      </c>
      <c r="E2278">
        <v>1.2739465563177239E-2</v>
      </c>
    </row>
    <row r="2279" spans="2:5" x14ac:dyDescent="0.3">
      <c r="B2279" s="91">
        <v>42627</v>
      </c>
      <c r="C2279" s="145">
        <v>558.75854500000003</v>
      </c>
      <c r="D2279">
        <f t="shared" si="39"/>
        <v>12.227411773033159</v>
      </c>
      <c r="E2279">
        <v>1.2738353547481138E-2</v>
      </c>
    </row>
    <row r="2280" spans="2:5" x14ac:dyDescent="0.3">
      <c r="B2280" s="91">
        <v>36444</v>
      </c>
      <c r="C2280" s="145">
        <v>42.242469999999997</v>
      </c>
      <c r="D2280">
        <f t="shared" si="39"/>
        <v>1.9876698633949443</v>
      </c>
      <c r="E2280">
        <v>1.2708873076519972E-2</v>
      </c>
    </row>
    <row r="2281" spans="2:5" x14ac:dyDescent="0.3">
      <c r="B2281" s="91">
        <v>36866</v>
      </c>
      <c r="C2281" s="145">
        <v>14.138935</v>
      </c>
      <c r="D2281">
        <f t="shared" si="39"/>
        <v>-0.96578286788938095</v>
      </c>
      <c r="E2281">
        <v>1.2706992058031538E-2</v>
      </c>
    </row>
    <row r="2282" spans="2:5" x14ac:dyDescent="0.3">
      <c r="B2282" s="91">
        <v>44739</v>
      </c>
      <c r="C2282" s="145">
        <v>413.21215799999999</v>
      </c>
      <c r="D2282">
        <f t="shared" si="39"/>
        <v>5.1604744141348018</v>
      </c>
      <c r="E2282">
        <v>1.2704677903583501E-2</v>
      </c>
    </row>
    <row r="2283" spans="2:5" x14ac:dyDescent="0.3">
      <c r="B2283" s="91">
        <v>38474</v>
      </c>
      <c r="C2283" s="145">
        <v>67.074730000000002</v>
      </c>
      <c r="D2283">
        <f t="shared" si="39"/>
        <v>-0.84939276512668671</v>
      </c>
      <c r="E2283">
        <v>1.2696464093594543E-2</v>
      </c>
    </row>
    <row r="2284" spans="2:5" x14ac:dyDescent="0.3">
      <c r="B2284" s="91">
        <v>44655</v>
      </c>
      <c r="C2284" s="145">
        <v>445.36193800000001</v>
      </c>
      <c r="D2284">
        <f t="shared" si="39"/>
        <v>35.176452364195931</v>
      </c>
      <c r="E2284">
        <v>1.2694118748333037E-2</v>
      </c>
    </row>
    <row r="2285" spans="2:5" x14ac:dyDescent="0.3">
      <c r="B2285" s="91">
        <v>37117</v>
      </c>
      <c r="C2285" s="145">
        <v>12.310824</v>
      </c>
      <c r="D2285">
        <f t="shared" si="39"/>
        <v>-0.88945235976026327</v>
      </c>
      <c r="E2285">
        <v>1.2690357208988402E-2</v>
      </c>
    </row>
    <row r="2286" spans="2:5" x14ac:dyDescent="0.3">
      <c r="B2286" s="91">
        <v>39248</v>
      </c>
      <c r="C2286" s="145">
        <v>111.36216</v>
      </c>
      <c r="D2286">
        <f t="shared" si="39"/>
        <v>-0.71432903024128724</v>
      </c>
      <c r="E2286">
        <v>1.268972184337277E-2</v>
      </c>
    </row>
    <row r="2287" spans="2:5" x14ac:dyDescent="0.3">
      <c r="B2287" s="91">
        <v>42306</v>
      </c>
      <c r="C2287" s="145">
        <v>389.82666</v>
      </c>
      <c r="D2287">
        <f t="shared" si="39"/>
        <v>1.504017571733993</v>
      </c>
      <c r="E2287">
        <v>1.2684478594394893E-2</v>
      </c>
    </row>
    <row r="2288" spans="2:5" x14ac:dyDescent="0.3">
      <c r="B2288" s="91">
        <v>39107</v>
      </c>
      <c r="C2288" s="145">
        <v>155.68048099999999</v>
      </c>
      <c r="D2288">
        <f t="shared" si="39"/>
        <v>-0.42808874664232327</v>
      </c>
      <c r="E2288">
        <v>1.266280579323549E-2</v>
      </c>
    </row>
    <row r="2289" spans="2:5" x14ac:dyDescent="0.3">
      <c r="B2289" s="91">
        <v>40980</v>
      </c>
      <c r="C2289" s="145">
        <v>272.21090700000002</v>
      </c>
      <c r="D2289">
        <f t="shared" si="39"/>
        <v>0.45371156623668546</v>
      </c>
      <c r="E2289">
        <v>1.2649079864191047E-2</v>
      </c>
    </row>
    <row r="2290" spans="2:5" x14ac:dyDescent="0.3">
      <c r="B2290" s="91">
        <v>40723</v>
      </c>
      <c r="C2290" s="145">
        <v>187.25235000000001</v>
      </c>
      <c r="D2290">
        <f t="shared" si="39"/>
        <v>0.39856658471032397</v>
      </c>
      <c r="E2290">
        <v>1.2643510807918173E-2</v>
      </c>
    </row>
    <row r="2291" spans="2:5" x14ac:dyDescent="0.3">
      <c r="B2291" s="91">
        <v>38902</v>
      </c>
      <c r="C2291" s="145">
        <v>133.88876300000001</v>
      </c>
      <c r="D2291">
        <f t="shared" si="39"/>
        <v>-0.42476100691358237</v>
      </c>
      <c r="E2291">
        <v>1.2629395439463582E-2</v>
      </c>
    </row>
    <row r="2292" spans="2:5" x14ac:dyDescent="0.3">
      <c r="B2292" s="91">
        <v>40631</v>
      </c>
      <c r="C2292" s="145">
        <v>232.75328099999999</v>
      </c>
      <c r="D2292">
        <f t="shared" si="39"/>
        <v>0.1638147091295023</v>
      </c>
      <c r="E2292">
        <v>1.2622634159665771E-2</v>
      </c>
    </row>
    <row r="2293" spans="2:5" x14ac:dyDescent="0.3">
      <c r="B2293" s="91">
        <v>40921</v>
      </c>
      <c r="C2293" s="145">
        <v>199.99169900000001</v>
      </c>
      <c r="D2293">
        <f t="shared" si="39"/>
        <v>-0.52907275130051834</v>
      </c>
      <c r="E2293">
        <v>1.2609234818527175E-2</v>
      </c>
    </row>
    <row r="2294" spans="2:5" x14ac:dyDescent="0.3">
      <c r="B2294" s="91">
        <v>44986</v>
      </c>
      <c r="C2294" s="145">
        <v>424.676422</v>
      </c>
      <c r="D2294">
        <f t="shared" si="39"/>
        <v>-1.3715341064616375E-2</v>
      </c>
      <c r="E2294">
        <v>1.2598065475517426E-2</v>
      </c>
    </row>
    <row r="2295" spans="2:5" x14ac:dyDescent="0.3">
      <c r="B2295" s="91">
        <v>41809</v>
      </c>
      <c r="C2295" s="145">
        <v>430.58200099999999</v>
      </c>
      <c r="D2295">
        <f t="shared" si="39"/>
        <v>-0.53110965193653037</v>
      </c>
      <c r="E2295">
        <v>1.2582255523100437E-2</v>
      </c>
    </row>
    <row r="2296" spans="2:5" x14ac:dyDescent="0.3">
      <c r="B2296" s="91">
        <v>45336</v>
      </c>
      <c r="C2296" s="145">
        <v>918.29998799999998</v>
      </c>
      <c r="D2296">
        <f t="shared" si="39"/>
        <v>0.57201598417245736</v>
      </c>
      <c r="E2296">
        <v>1.2570254381203936E-2</v>
      </c>
    </row>
    <row r="2297" spans="2:5" x14ac:dyDescent="0.3">
      <c r="B2297" s="91">
        <v>42037</v>
      </c>
      <c r="C2297" s="145">
        <v>584.154358</v>
      </c>
      <c r="D2297">
        <f t="shared" si="39"/>
        <v>51.156294503054177</v>
      </c>
      <c r="E2297">
        <v>1.2560861144598087E-2</v>
      </c>
    </row>
    <row r="2298" spans="2:5" x14ac:dyDescent="0.3">
      <c r="B2298" s="91">
        <v>36825</v>
      </c>
      <c r="C2298" s="145">
        <v>11.200074000000001</v>
      </c>
      <c r="D2298">
        <f t="shared" si="39"/>
        <v>-0.8215117352549508</v>
      </c>
      <c r="E2298">
        <v>1.2552402630846886E-2</v>
      </c>
    </row>
    <row r="2299" spans="2:5" x14ac:dyDescent="0.3">
      <c r="B2299" s="91">
        <v>38145</v>
      </c>
      <c r="C2299" s="145">
        <v>62.749637999999997</v>
      </c>
      <c r="D2299">
        <f t="shared" si="39"/>
        <v>-0.78944570915881118</v>
      </c>
      <c r="E2299">
        <v>1.2535193465610363E-2</v>
      </c>
    </row>
    <row r="2300" spans="2:5" x14ac:dyDescent="0.3">
      <c r="B2300" s="91">
        <v>44448</v>
      </c>
      <c r="C2300" s="145">
        <v>298.02117900000002</v>
      </c>
      <c r="D2300">
        <f t="shared" si="39"/>
        <v>12.736368729101924</v>
      </c>
      <c r="E2300">
        <v>1.2531865222070736E-2</v>
      </c>
    </row>
    <row r="2301" spans="2:5" x14ac:dyDescent="0.3">
      <c r="B2301" s="91">
        <v>35998</v>
      </c>
      <c r="C2301" s="145">
        <v>21.695775999999999</v>
      </c>
      <c r="D2301">
        <f t="shared" si="39"/>
        <v>-0.9190753028493337</v>
      </c>
      <c r="E2301">
        <v>1.2521826543643732E-2</v>
      </c>
    </row>
    <row r="2302" spans="2:5" x14ac:dyDescent="0.3">
      <c r="B2302" s="91">
        <v>41248</v>
      </c>
      <c r="C2302" s="145">
        <v>268.09832799999998</v>
      </c>
      <c r="D2302">
        <f t="shared" si="39"/>
        <v>1.075908141335862</v>
      </c>
      <c r="E2302">
        <v>1.2520614940650229E-2</v>
      </c>
    </row>
    <row r="2303" spans="2:5" x14ac:dyDescent="0.3">
      <c r="B2303" s="91">
        <v>43721</v>
      </c>
      <c r="C2303" s="145">
        <v>129.147491</v>
      </c>
      <c r="D2303">
        <f t="shared" si="39"/>
        <v>4.0935273399553243</v>
      </c>
      <c r="E2303">
        <v>1.2504965408269845E-2</v>
      </c>
    </row>
    <row r="2304" spans="2:5" x14ac:dyDescent="0.3">
      <c r="B2304" s="91">
        <v>36308</v>
      </c>
      <c r="C2304" s="145">
        <v>25.355217</v>
      </c>
      <c r="D2304">
        <f t="shared" si="39"/>
        <v>-0.86044311856053424</v>
      </c>
      <c r="E2304">
        <v>1.2500187184145464E-2</v>
      </c>
    </row>
    <row r="2305" spans="2:5" x14ac:dyDescent="0.3">
      <c r="B2305" s="91">
        <v>43542</v>
      </c>
      <c r="C2305" s="145">
        <v>181.68374600000001</v>
      </c>
      <c r="D2305">
        <f t="shared" si="39"/>
        <v>-0.81915717746501537</v>
      </c>
      <c r="E2305">
        <v>1.2500010100828133E-2</v>
      </c>
    </row>
    <row r="2306" spans="2:5" x14ac:dyDescent="0.3">
      <c r="B2306" s="91">
        <v>45384</v>
      </c>
      <c r="C2306" s="145">
        <v>1004.650024</v>
      </c>
      <c r="D2306">
        <f t="shared" si="39"/>
        <v>2.3135310753467961</v>
      </c>
      <c r="E2306">
        <v>1.2496874779541476E-2</v>
      </c>
    </row>
    <row r="2307" spans="2:5" x14ac:dyDescent="0.3">
      <c r="B2307" s="91">
        <v>41029</v>
      </c>
      <c r="C2307" s="145">
        <v>303.19619799999998</v>
      </c>
      <c r="D2307">
        <f t="shared" si="39"/>
        <v>-0.24342992181900533</v>
      </c>
      <c r="E2307">
        <v>1.2473901671936526E-2</v>
      </c>
    </row>
    <row r="2308" spans="2:5" x14ac:dyDescent="0.3">
      <c r="B2308" s="91">
        <v>43076</v>
      </c>
      <c r="C2308" s="145">
        <v>400.75097699999998</v>
      </c>
      <c r="D2308">
        <f t="shared" si="39"/>
        <v>36.62068296088087</v>
      </c>
      <c r="E2308">
        <v>1.2466973793110956E-2</v>
      </c>
    </row>
    <row r="2309" spans="2:5" x14ac:dyDescent="0.3">
      <c r="B2309" s="91">
        <v>37162</v>
      </c>
      <c r="C2309" s="145">
        <v>10.652411000000001</v>
      </c>
      <c r="D2309">
        <f t="shared" si="39"/>
        <v>-0.51594810393209278</v>
      </c>
      <c r="E2309">
        <v>1.2463215034061571E-2</v>
      </c>
    </row>
    <row r="2310" spans="2:5" x14ac:dyDescent="0.3">
      <c r="B2310" s="91">
        <v>37301</v>
      </c>
      <c r="C2310" s="145">
        <v>22.006754000000001</v>
      </c>
      <c r="D2310">
        <f t="shared" si="39"/>
        <v>-0.94272726704670951</v>
      </c>
      <c r="E2310">
        <v>1.241986740818087E-2</v>
      </c>
    </row>
    <row r="2311" spans="2:5" x14ac:dyDescent="0.3">
      <c r="B2311" s="91">
        <v>41688</v>
      </c>
      <c r="C2311" s="145">
        <v>384.24487299999998</v>
      </c>
      <c r="D2311">
        <f t="shared" si="39"/>
        <v>0.22802086337010971</v>
      </c>
      <c r="E2311">
        <v>1.2415846042064155E-2</v>
      </c>
    </row>
    <row r="2312" spans="2:5" x14ac:dyDescent="0.3">
      <c r="B2312" s="91">
        <v>42418</v>
      </c>
      <c r="C2312" s="145">
        <v>312.89767499999999</v>
      </c>
      <c r="D2312">
        <f t="shared" si="39"/>
        <v>0.23228502774656662</v>
      </c>
      <c r="E2312">
        <v>1.2413357448169703E-2</v>
      </c>
    </row>
    <row r="2313" spans="2:5" x14ac:dyDescent="0.3">
      <c r="B2313" s="91">
        <v>41051</v>
      </c>
      <c r="C2313" s="145">
        <v>253.916641</v>
      </c>
      <c r="D2313">
        <f t="shared" ref="D2313:D2376" si="40">(C2313-C2314)/C2314</f>
        <v>-0.31809944970579745</v>
      </c>
      <c r="E2313">
        <v>1.2411632254775228E-2</v>
      </c>
    </row>
    <row r="2314" spans="2:5" x14ac:dyDescent="0.3">
      <c r="B2314" s="91">
        <v>41571</v>
      </c>
      <c r="C2314" s="145">
        <v>372.36608899999999</v>
      </c>
      <c r="D2314">
        <f t="shared" si="40"/>
        <v>4.2234472583396263</v>
      </c>
      <c r="E2314">
        <v>1.2411522937272677E-2</v>
      </c>
    </row>
    <row r="2315" spans="2:5" x14ac:dyDescent="0.3">
      <c r="B2315" s="91">
        <v>38308</v>
      </c>
      <c r="C2315" s="145">
        <v>71.287422000000007</v>
      </c>
      <c r="D2315">
        <f t="shared" si="40"/>
        <v>-0.83639990791522223</v>
      </c>
      <c r="E2315">
        <v>1.2397597016021788E-2</v>
      </c>
    </row>
    <row r="2316" spans="2:5" x14ac:dyDescent="0.3">
      <c r="B2316" s="91">
        <v>42922</v>
      </c>
      <c r="C2316" s="145">
        <v>435.74194299999999</v>
      </c>
      <c r="D2316">
        <f t="shared" si="40"/>
        <v>0.12611112460717824</v>
      </c>
      <c r="E2316">
        <v>1.2391492074928311E-2</v>
      </c>
    </row>
    <row r="2317" spans="2:5" x14ac:dyDescent="0.3">
      <c r="B2317" s="91">
        <v>42983</v>
      </c>
      <c r="C2317" s="145">
        <v>386.94400000000002</v>
      </c>
      <c r="D2317">
        <f t="shared" si="40"/>
        <v>-0.11229274883068423</v>
      </c>
      <c r="E2317">
        <v>1.2389116522917272E-2</v>
      </c>
    </row>
    <row r="2318" spans="2:5" x14ac:dyDescent="0.3">
      <c r="B2318" s="91">
        <v>42871</v>
      </c>
      <c r="C2318" s="145">
        <v>435.89144900000002</v>
      </c>
      <c r="D2318">
        <f t="shared" si="40"/>
        <v>-0.13833878128452987</v>
      </c>
      <c r="E2318">
        <v>1.2387118741182706E-2</v>
      </c>
    </row>
    <row r="2319" spans="2:5" x14ac:dyDescent="0.3">
      <c r="B2319" s="91">
        <v>44602</v>
      </c>
      <c r="C2319" s="145">
        <v>505.87335200000001</v>
      </c>
      <c r="D2319">
        <f t="shared" si="40"/>
        <v>12.745228029830374</v>
      </c>
      <c r="E2319">
        <v>1.2369116631858261E-2</v>
      </c>
    </row>
    <row r="2320" spans="2:5" x14ac:dyDescent="0.3">
      <c r="B2320" s="91">
        <v>35814</v>
      </c>
      <c r="C2320" s="145">
        <v>36.803561999999999</v>
      </c>
      <c r="D2320">
        <f t="shared" si="40"/>
        <v>0.50550747647330219</v>
      </c>
      <c r="E2320">
        <v>1.2365480170876181E-2</v>
      </c>
    </row>
    <row r="2321" spans="2:5" x14ac:dyDescent="0.3">
      <c r="B2321" s="91">
        <v>36291</v>
      </c>
      <c r="C2321" s="145">
        <v>24.445951000000001</v>
      </c>
      <c r="D2321">
        <f t="shared" si="40"/>
        <v>-0.67934246736483905</v>
      </c>
      <c r="E2321">
        <v>1.2345957645954336E-2</v>
      </c>
    </row>
    <row r="2322" spans="2:5" x14ac:dyDescent="0.3">
      <c r="B2322" s="91">
        <v>38411</v>
      </c>
      <c r="C2322" s="145">
        <v>76.236946000000003</v>
      </c>
      <c r="D2322">
        <f t="shared" si="40"/>
        <v>-0.85094132049104609</v>
      </c>
      <c r="E2322">
        <v>1.2336647447832756E-2</v>
      </c>
    </row>
    <row r="2323" spans="2:5" x14ac:dyDescent="0.3">
      <c r="B2323" s="91">
        <v>42774</v>
      </c>
      <c r="C2323" s="145">
        <v>511.45593300000002</v>
      </c>
      <c r="D2323">
        <f t="shared" si="40"/>
        <v>0.15721210792787235</v>
      </c>
      <c r="E2323">
        <v>1.2332301019056965E-2</v>
      </c>
    </row>
    <row r="2324" spans="2:5" x14ac:dyDescent="0.3">
      <c r="B2324" s="91">
        <v>42874</v>
      </c>
      <c r="C2324" s="145">
        <v>441.97250400000001</v>
      </c>
      <c r="D2324">
        <f t="shared" si="40"/>
        <v>-0.14219886956825448</v>
      </c>
      <c r="E2324">
        <v>1.2330146602266476E-2</v>
      </c>
    </row>
    <row r="2325" spans="2:5" x14ac:dyDescent="0.3">
      <c r="B2325" s="91">
        <v>41885</v>
      </c>
      <c r="C2325" s="145">
        <v>515.23889199999996</v>
      </c>
      <c r="D2325">
        <f t="shared" si="40"/>
        <v>2.2972552102395083</v>
      </c>
      <c r="E2325">
        <v>1.2300246580437333E-2</v>
      </c>
    </row>
    <row r="2326" spans="2:5" x14ac:dyDescent="0.3">
      <c r="B2326" s="91">
        <v>43668</v>
      </c>
      <c r="C2326" s="145">
        <v>156.26297</v>
      </c>
      <c r="D2326">
        <f t="shared" si="40"/>
        <v>3.392661443192647</v>
      </c>
      <c r="E2326">
        <v>1.2269888773761391E-2</v>
      </c>
    </row>
    <row r="2327" spans="2:5" x14ac:dyDescent="0.3">
      <c r="B2327" s="91">
        <v>33756</v>
      </c>
      <c r="C2327" s="145">
        <v>35.573642999999997</v>
      </c>
      <c r="D2327">
        <f t="shared" si="40"/>
        <v>-0.91520847144660233</v>
      </c>
      <c r="E2327">
        <v>1.226980405351335E-2</v>
      </c>
    </row>
    <row r="2328" spans="2:5" x14ac:dyDescent="0.3">
      <c r="B2328" s="91">
        <v>44481</v>
      </c>
      <c r="C2328" s="145">
        <v>419.542419</v>
      </c>
      <c r="D2328">
        <f t="shared" si="40"/>
        <v>4.9751762723093487</v>
      </c>
      <c r="E2328">
        <v>1.2267018391999538E-2</v>
      </c>
    </row>
    <row r="2329" spans="2:5" x14ac:dyDescent="0.3">
      <c r="B2329" s="91">
        <v>38504</v>
      </c>
      <c r="C2329" s="145">
        <v>70.214232999999993</v>
      </c>
      <c r="D2329">
        <f t="shared" si="40"/>
        <v>-0.87292184496424596</v>
      </c>
      <c r="E2329">
        <v>1.22387583830112E-2</v>
      </c>
    </row>
    <row r="2330" spans="2:5" x14ac:dyDescent="0.3">
      <c r="B2330" s="91">
        <v>42661</v>
      </c>
      <c r="C2330" s="145">
        <v>552.52795400000002</v>
      </c>
      <c r="D2330">
        <f t="shared" si="40"/>
        <v>28.34826479793454</v>
      </c>
      <c r="E2330">
        <v>1.2236354738960686E-2</v>
      </c>
    </row>
    <row r="2331" spans="2:5" x14ac:dyDescent="0.3">
      <c r="B2331" s="91">
        <v>36677</v>
      </c>
      <c r="C2331" s="145">
        <v>18.826597</v>
      </c>
      <c r="D2331">
        <f t="shared" si="40"/>
        <v>-0.97980628848833584</v>
      </c>
      <c r="E2331">
        <v>1.2214905561236455E-2</v>
      </c>
    </row>
    <row r="2332" spans="2:5" x14ac:dyDescent="0.3">
      <c r="B2332" s="91">
        <v>45344</v>
      </c>
      <c r="C2332" s="145">
        <v>932.29998799999998</v>
      </c>
      <c r="D2332">
        <f t="shared" si="40"/>
        <v>7.2644126664983766</v>
      </c>
      <c r="E2332">
        <v>1.2214320771480212E-2</v>
      </c>
    </row>
    <row r="2333" spans="2:5" x14ac:dyDescent="0.3">
      <c r="B2333" s="91">
        <v>39470</v>
      </c>
      <c r="C2333" s="145">
        <v>112.808983</v>
      </c>
      <c r="D2333">
        <f t="shared" si="40"/>
        <v>2.152036810846524</v>
      </c>
      <c r="E2333">
        <v>1.2213846131717779E-2</v>
      </c>
    </row>
    <row r="2334" spans="2:5" x14ac:dyDescent="0.3">
      <c r="B2334" s="91">
        <v>33683</v>
      </c>
      <c r="C2334" s="145">
        <v>35.789234</v>
      </c>
      <c r="D2334">
        <f t="shared" si="40"/>
        <v>-0.46570462378873662</v>
      </c>
      <c r="E2334">
        <v>1.2194761526872541E-2</v>
      </c>
    </row>
    <row r="2335" spans="2:5" x14ac:dyDescent="0.3">
      <c r="B2335" s="91">
        <v>35193</v>
      </c>
      <c r="C2335" s="145">
        <v>66.983986000000002</v>
      </c>
      <c r="D2335">
        <f t="shared" si="40"/>
        <v>0.94905636281460171</v>
      </c>
      <c r="E2335">
        <v>1.2188606571526896E-2</v>
      </c>
    </row>
    <row r="2336" spans="2:5" x14ac:dyDescent="0.3">
      <c r="B2336" s="91">
        <v>35825</v>
      </c>
      <c r="C2336" s="145">
        <v>34.367393</v>
      </c>
      <c r="D2336">
        <f t="shared" si="40"/>
        <v>-0.74715742035744781</v>
      </c>
      <c r="E2336">
        <v>1.2171840527460088E-2</v>
      </c>
    </row>
    <row r="2337" spans="2:5" x14ac:dyDescent="0.3">
      <c r="B2337" s="91">
        <v>38866</v>
      </c>
      <c r="C2337" s="145">
        <v>135.924072</v>
      </c>
      <c r="D2337">
        <f t="shared" si="40"/>
        <v>-5.5973195109131943E-2</v>
      </c>
      <c r="E2337">
        <v>1.2165866258976804E-2</v>
      </c>
    </row>
    <row r="2338" spans="2:5" x14ac:dyDescent="0.3">
      <c r="B2338" s="91">
        <v>38986</v>
      </c>
      <c r="C2338" s="145">
        <v>143.98327599999999</v>
      </c>
      <c r="D2338">
        <f t="shared" si="40"/>
        <v>8.351109870748151E-2</v>
      </c>
      <c r="E2338">
        <v>1.2151168416456248E-2</v>
      </c>
    </row>
    <row r="2339" spans="2:5" x14ac:dyDescent="0.3">
      <c r="B2339" s="91">
        <v>44104</v>
      </c>
      <c r="C2339" s="145">
        <v>132.88583399999999</v>
      </c>
      <c r="D2339">
        <f t="shared" si="40"/>
        <v>5.4595369918885517</v>
      </c>
      <c r="E2339">
        <v>1.2148848020594578E-2</v>
      </c>
    </row>
    <row r="2340" spans="2:5" x14ac:dyDescent="0.3">
      <c r="B2340" s="91">
        <v>37536</v>
      </c>
      <c r="C2340" s="145">
        <v>20.572037000000002</v>
      </c>
      <c r="D2340">
        <f t="shared" si="40"/>
        <v>-0.86971633131728399</v>
      </c>
      <c r="E2340">
        <v>1.2144232950588653E-2</v>
      </c>
    </row>
    <row r="2341" spans="2:5" x14ac:dyDescent="0.3">
      <c r="B2341" s="91">
        <v>40387</v>
      </c>
      <c r="C2341" s="145">
        <v>157.90188599999999</v>
      </c>
      <c r="D2341">
        <f t="shared" si="40"/>
        <v>-0.40106664015966198</v>
      </c>
      <c r="E2341">
        <v>1.2136733385850492E-2</v>
      </c>
    </row>
    <row r="2342" spans="2:5" x14ac:dyDescent="0.3">
      <c r="B2342" s="91">
        <v>40998</v>
      </c>
      <c r="C2342" s="145">
        <v>263.63848899999999</v>
      </c>
      <c r="D2342">
        <f t="shared" si="40"/>
        <v>1.2642137446514796</v>
      </c>
      <c r="E2342">
        <v>1.2134616886884894E-2</v>
      </c>
    </row>
    <row r="2343" spans="2:5" x14ac:dyDescent="0.3">
      <c r="B2343" s="91">
        <v>44049</v>
      </c>
      <c r="C2343" s="145">
        <v>116.43710299999999</v>
      </c>
      <c r="D2343">
        <f t="shared" si="40"/>
        <v>-0.19677494079654947</v>
      </c>
      <c r="E2343">
        <v>1.2131731544310914E-2</v>
      </c>
    </row>
    <row r="2344" spans="2:5" x14ac:dyDescent="0.3">
      <c r="B2344" s="91">
        <v>40284</v>
      </c>
      <c r="C2344" s="145">
        <v>144.96198999999999</v>
      </c>
      <c r="D2344">
        <f t="shared" si="40"/>
        <v>1.7201144939318596</v>
      </c>
      <c r="E2344">
        <v>1.2123666101495128E-2</v>
      </c>
    </row>
    <row r="2345" spans="2:5" x14ac:dyDescent="0.3">
      <c r="B2345" s="91">
        <v>35076</v>
      </c>
      <c r="C2345" s="145">
        <v>53.292605999999999</v>
      </c>
      <c r="D2345">
        <f t="shared" si="40"/>
        <v>-0.91605480347375801</v>
      </c>
      <c r="E2345">
        <v>1.2122196241448011E-2</v>
      </c>
    </row>
    <row r="2346" spans="2:5" x14ac:dyDescent="0.3">
      <c r="B2346" s="91">
        <v>45180</v>
      </c>
      <c r="C2346" s="145">
        <v>634.84997599999997</v>
      </c>
      <c r="D2346">
        <f t="shared" si="40"/>
        <v>1.1109561909023893</v>
      </c>
      <c r="E2346">
        <v>1.2116342766042199E-2</v>
      </c>
    </row>
    <row r="2347" spans="2:5" x14ac:dyDescent="0.3">
      <c r="B2347" s="91">
        <v>42426</v>
      </c>
      <c r="C2347" s="145">
        <v>300.74047899999999</v>
      </c>
      <c r="D2347">
        <f t="shared" si="40"/>
        <v>7.3030607086010777</v>
      </c>
      <c r="E2347">
        <v>1.2072367925228998E-2</v>
      </c>
    </row>
    <row r="2348" spans="2:5" x14ac:dyDescent="0.3">
      <c r="B2348" s="91">
        <v>33679</v>
      </c>
      <c r="C2348" s="145">
        <v>36.220435999999999</v>
      </c>
      <c r="D2348">
        <f t="shared" si="40"/>
        <v>-0.91693775659635035</v>
      </c>
      <c r="E2348">
        <v>1.2048371865125668E-2</v>
      </c>
    </row>
    <row r="2349" spans="2:5" x14ac:dyDescent="0.3">
      <c r="B2349" s="91">
        <v>42181</v>
      </c>
      <c r="C2349" s="145">
        <v>436.063782</v>
      </c>
      <c r="D2349">
        <f t="shared" si="40"/>
        <v>3.0059597573845864</v>
      </c>
      <c r="E2349">
        <v>1.2025943927820273E-2</v>
      </c>
    </row>
    <row r="2350" spans="2:5" x14ac:dyDescent="0.3">
      <c r="B2350" s="91">
        <v>39540</v>
      </c>
      <c r="C2350" s="145">
        <v>108.85375999999999</v>
      </c>
      <c r="D2350">
        <f t="shared" si="40"/>
        <v>0.77463839303167181</v>
      </c>
      <c r="E2350">
        <v>1.2018383978215159E-2</v>
      </c>
    </row>
    <row r="2351" spans="2:5" x14ac:dyDescent="0.3">
      <c r="B2351" s="91">
        <v>39962</v>
      </c>
      <c r="C2351" s="145">
        <v>61.338557999999999</v>
      </c>
      <c r="D2351">
        <f t="shared" si="40"/>
        <v>-9.9708841284242844E-2</v>
      </c>
      <c r="E2351">
        <v>1.201742017595063E-2</v>
      </c>
    </row>
    <row r="2352" spans="2:5" x14ac:dyDescent="0.3">
      <c r="B2352" s="91">
        <v>38478</v>
      </c>
      <c r="C2352" s="145">
        <v>68.131912</v>
      </c>
      <c r="D2352">
        <f t="shared" si="40"/>
        <v>-0.59812050487719248</v>
      </c>
      <c r="E2352">
        <v>1.2015193081153345E-2</v>
      </c>
    </row>
    <row r="2353" spans="2:5" x14ac:dyDescent="0.3">
      <c r="B2353" s="91">
        <v>40898</v>
      </c>
      <c r="C2353" s="145">
        <v>169.533188</v>
      </c>
      <c r="D2353">
        <f t="shared" si="40"/>
        <v>1.8661898294254353</v>
      </c>
      <c r="E2353">
        <v>1.2006880968201794E-2</v>
      </c>
    </row>
    <row r="2354" spans="2:5" x14ac:dyDescent="0.3">
      <c r="B2354" s="91">
        <v>35137</v>
      </c>
      <c r="C2354" s="145">
        <v>59.149323000000003</v>
      </c>
      <c r="D2354">
        <f t="shared" si="40"/>
        <v>-2.0118422984515857E-3</v>
      </c>
      <c r="E2354">
        <v>1.2000582262012041E-2</v>
      </c>
    </row>
    <row r="2355" spans="2:5" x14ac:dyDescent="0.3">
      <c r="B2355" s="91">
        <v>34968</v>
      </c>
      <c r="C2355" s="145">
        <v>59.268562000000003</v>
      </c>
      <c r="D2355">
        <f t="shared" si="40"/>
        <v>-0.69268258230650903</v>
      </c>
      <c r="E2355">
        <v>1.1975994329382044E-2</v>
      </c>
    </row>
    <row r="2356" spans="2:5" x14ac:dyDescent="0.3">
      <c r="B2356" s="91">
        <v>40434</v>
      </c>
      <c r="C2356" s="145">
        <v>192.85780299999999</v>
      </c>
      <c r="D2356">
        <f t="shared" si="40"/>
        <v>2.9324694566434082</v>
      </c>
      <c r="E2356">
        <v>1.1972278465116698E-2</v>
      </c>
    </row>
    <row r="2357" spans="2:5" x14ac:dyDescent="0.3">
      <c r="B2357" s="91">
        <v>35741</v>
      </c>
      <c r="C2357" s="145">
        <v>49.042416000000003</v>
      </c>
      <c r="D2357">
        <f t="shared" si="40"/>
        <v>1.0879989444714586</v>
      </c>
      <c r="E2357">
        <v>1.1968872512565292E-2</v>
      </c>
    </row>
    <row r="2358" spans="2:5" x14ac:dyDescent="0.3">
      <c r="B2358" s="91">
        <v>37455</v>
      </c>
      <c r="C2358" s="145">
        <v>23.487759</v>
      </c>
      <c r="D2358">
        <f t="shared" si="40"/>
        <v>-0.49007330488558121</v>
      </c>
      <c r="E2358">
        <v>1.1964029583189989E-2</v>
      </c>
    </row>
    <row r="2359" spans="2:5" x14ac:dyDescent="0.3">
      <c r="B2359" s="91">
        <v>34684</v>
      </c>
      <c r="C2359" s="145">
        <v>46.061050000000002</v>
      </c>
      <c r="D2359">
        <f t="shared" si="40"/>
        <v>-0.91201673300442943</v>
      </c>
      <c r="E2359">
        <v>1.1933290730287318E-2</v>
      </c>
    </row>
    <row r="2360" spans="2:5" x14ac:dyDescent="0.3">
      <c r="B2360" s="91">
        <v>41964</v>
      </c>
      <c r="C2360" s="145">
        <v>523.52056900000002</v>
      </c>
      <c r="D2360">
        <f t="shared" si="40"/>
        <v>0.30100888666235831</v>
      </c>
      <c r="E2360">
        <v>1.1910356738739154E-2</v>
      </c>
    </row>
    <row r="2361" spans="2:5" x14ac:dyDescent="0.3">
      <c r="B2361" s="91">
        <v>43073</v>
      </c>
      <c r="C2361" s="145">
        <v>402.39584400000001</v>
      </c>
      <c r="D2361">
        <f t="shared" si="40"/>
        <v>15.587406870579832</v>
      </c>
      <c r="E2361">
        <v>1.1907716865316718E-2</v>
      </c>
    </row>
    <row r="2362" spans="2:5" x14ac:dyDescent="0.3">
      <c r="B2362" s="91">
        <v>37438</v>
      </c>
      <c r="C2362" s="145">
        <v>24.259117</v>
      </c>
      <c r="D2362">
        <f t="shared" si="40"/>
        <v>0.19354857120000238</v>
      </c>
      <c r="E2362">
        <v>1.190487264112988E-2</v>
      </c>
    </row>
    <row r="2363" spans="2:5" x14ac:dyDescent="0.3">
      <c r="B2363" s="91">
        <v>37533</v>
      </c>
      <c r="C2363" s="145">
        <v>20.325202999999998</v>
      </c>
      <c r="D2363">
        <f t="shared" si="40"/>
        <v>-0.86407630456019624</v>
      </c>
      <c r="E2363">
        <v>1.1904608991517645E-2</v>
      </c>
    </row>
    <row r="2364" spans="2:5" x14ac:dyDescent="0.3">
      <c r="B2364" s="91">
        <v>40374</v>
      </c>
      <c r="C2364" s="145">
        <v>149.53391999999999</v>
      </c>
      <c r="D2364">
        <f t="shared" si="40"/>
        <v>0.13773720205883874</v>
      </c>
      <c r="E2364">
        <v>1.1875149640657367E-2</v>
      </c>
    </row>
    <row r="2365" spans="2:5" x14ac:dyDescent="0.3">
      <c r="B2365" s="91">
        <v>40226</v>
      </c>
      <c r="C2365" s="145">
        <v>131.430984</v>
      </c>
      <c r="D2365">
        <f t="shared" si="40"/>
        <v>-0.74008750907039456</v>
      </c>
      <c r="E2365">
        <v>1.1875057501219205E-2</v>
      </c>
    </row>
    <row r="2366" spans="2:5" x14ac:dyDescent="0.3">
      <c r="B2366" s="91">
        <v>44573</v>
      </c>
      <c r="C2366" s="145">
        <v>505.67398100000003</v>
      </c>
      <c r="D2366">
        <f t="shared" si="40"/>
        <v>0.47147627803919462</v>
      </c>
      <c r="E2366">
        <v>1.1869212258526045E-2</v>
      </c>
    </row>
    <row r="2367" spans="2:5" x14ac:dyDescent="0.3">
      <c r="B2367" s="91">
        <v>41551</v>
      </c>
      <c r="C2367" s="145">
        <v>343.65078699999998</v>
      </c>
      <c r="D2367">
        <f t="shared" si="40"/>
        <v>4.8105296982723561E-2</v>
      </c>
      <c r="E2367">
        <v>1.1851442987835656E-2</v>
      </c>
    </row>
    <row r="2368" spans="2:5" x14ac:dyDescent="0.3">
      <c r="B2368" s="91">
        <v>44237</v>
      </c>
      <c r="C2368" s="145">
        <v>327.87811299999998</v>
      </c>
      <c r="D2368">
        <f t="shared" si="40"/>
        <v>1.2197583351142571</v>
      </c>
      <c r="E2368">
        <v>1.1844443704686772E-2</v>
      </c>
    </row>
    <row r="2369" spans="2:5" x14ac:dyDescent="0.3">
      <c r="B2369" s="91">
        <v>38994</v>
      </c>
      <c r="C2369" s="145">
        <v>147.708923</v>
      </c>
      <c r="D2369">
        <f t="shared" si="40"/>
        <v>1.294655754231085</v>
      </c>
      <c r="E2369">
        <v>1.1840947636407284E-2</v>
      </c>
    </row>
    <row r="2370" spans="2:5" x14ac:dyDescent="0.3">
      <c r="B2370" s="91">
        <v>35325</v>
      </c>
      <c r="C2370" s="145">
        <v>64.370841999999996</v>
      </c>
      <c r="D2370">
        <f t="shared" si="40"/>
        <v>0.80008299792533155</v>
      </c>
      <c r="E2370">
        <v>1.1821113184519906E-2</v>
      </c>
    </row>
    <row r="2371" spans="2:5" x14ac:dyDescent="0.3">
      <c r="B2371" s="91">
        <v>36474</v>
      </c>
      <c r="C2371" s="145">
        <v>35.759929999999997</v>
      </c>
      <c r="D2371">
        <f t="shared" si="40"/>
        <v>-0.71187643625969954</v>
      </c>
      <c r="E2371">
        <v>1.1784711937028765E-2</v>
      </c>
    </row>
    <row r="2372" spans="2:5" x14ac:dyDescent="0.3">
      <c r="B2372" s="91">
        <v>43734</v>
      </c>
      <c r="C2372" s="145">
        <v>124.113174</v>
      </c>
      <c r="D2372">
        <f t="shared" si="40"/>
        <v>-0.75635678839431908</v>
      </c>
      <c r="E2372">
        <v>1.1783771644636693E-2</v>
      </c>
    </row>
    <row r="2373" spans="2:5" x14ac:dyDescent="0.3">
      <c r="B2373" s="91">
        <v>42145</v>
      </c>
      <c r="C2373" s="145">
        <v>509.40542599999998</v>
      </c>
      <c r="D2373">
        <f t="shared" si="40"/>
        <v>19.760871138718798</v>
      </c>
      <c r="E2373">
        <v>1.1776399686175422E-2</v>
      </c>
    </row>
    <row r="2374" spans="2:5" x14ac:dyDescent="0.3">
      <c r="B2374" s="91">
        <v>37707</v>
      </c>
      <c r="C2374" s="145">
        <v>24.536804</v>
      </c>
      <c r="D2374">
        <f t="shared" si="40"/>
        <v>-0.94161936243561284</v>
      </c>
      <c r="E2374">
        <v>1.1768474251509306E-2</v>
      </c>
    </row>
    <row r="2375" spans="2:5" x14ac:dyDescent="0.3">
      <c r="B2375" s="91">
        <v>44911</v>
      </c>
      <c r="C2375" s="145">
        <v>420.2901</v>
      </c>
      <c r="D2375">
        <f t="shared" si="40"/>
        <v>0.1007980748785622</v>
      </c>
      <c r="E2375">
        <v>1.1759035332945469E-2</v>
      </c>
    </row>
    <row r="2376" spans="2:5" x14ac:dyDescent="0.3">
      <c r="B2376" s="91">
        <v>42297</v>
      </c>
      <c r="C2376" s="145">
        <v>381.80490099999997</v>
      </c>
      <c r="D2376">
        <f t="shared" si="40"/>
        <v>0.18100606146518791</v>
      </c>
      <c r="E2376">
        <v>1.1750670714776236E-2</v>
      </c>
    </row>
    <row r="2377" spans="2:5" x14ac:dyDescent="0.3">
      <c r="B2377" s="91">
        <v>41289</v>
      </c>
      <c r="C2377" s="145">
        <v>323.28784200000001</v>
      </c>
      <c r="D2377">
        <f t="shared" ref="D2377:D2440" si="41">(C2377-C2378)/C2378</f>
        <v>-0.21563566937404657</v>
      </c>
      <c r="E2377">
        <v>1.1748456179815946E-2</v>
      </c>
    </row>
    <row r="2378" spans="2:5" x14ac:dyDescent="0.3">
      <c r="B2378" s="91">
        <v>43055</v>
      </c>
      <c r="C2378" s="145">
        <v>412.16540500000002</v>
      </c>
      <c r="D2378">
        <f t="shared" si="41"/>
        <v>10.082509648938361</v>
      </c>
      <c r="E2378">
        <v>1.174601443059438E-2</v>
      </c>
    </row>
    <row r="2379" spans="2:5" x14ac:dyDescent="0.3">
      <c r="B2379" s="91">
        <v>34382</v>
      </c>
      <c r="C2379" s="145">
        <v>37.190620000000003</v>
      </c>
      <c r="D2379">
        <f t="shared" si="41"/>
        <v>-0.2754084205645676</v>
      </c>
      <c r="E2379">
        <v>1.1730161401323432E-2</v>
      </c>
    </row>
    <row r="2380" spans="2:5" x14ac:dyDescent="0.3">
      <c r="B2380" s="91">
        <v>35684</v>
      </c>
      <c r="C2380" s="145">
        <v>51.326321</v>
      </c>
      <c r="D2380">
        <f t="shared" si="41"/>
        <v>-0.85752259174816903</v>
      </c>
      <c r="E2380">
        <v>1.1719440595935869E-2</v>
      </c>
    </row>
    <row r="2381" spans="2:5" x14ac:dyDescent="0.3">
      <c r="B2381" s="91">
        <v>41645</v>
      </c>
      <c r="C2381" s="145">
        <v>360.24182100000002</v>
      </c>
      <c r="D2381">
        <f t="shared" si="41"/>
        <v>0.96200238105627678</v>
      </c>
      <c r="E2381">
        <v>1.1717661235698194E-2</v>
      </c>
    </row>
    <row r="2382" spans="2:5" x14ac:dyDescent="0.3">
      <c r="B2382" s="91">
        <v>40721</v>
      </c>
      <c r="C2382" s="145">
        <v>183.60926799999999</v>
      </c>
      <c r="D2382">
        <f t="shared" si="41"/>
        <v>0.51131303516846283</v>
      </c>
      <c r="E2382">
        <v>1.169233042414284E-2</v>
      </c>
    </row>
    <row r="2383" spans="2:5" x14ac:dyDescent="0.3">
      <c r="B2383" s="91">
        <v>39268</v>
      </c>
      <c r="C2383" s="145">
        <v>121.48989899999999</v>
      </c>
      <c r="D2383">
        <f t="shared" si="41"/>
        <v>-0.69773668805666333</v>
      </c>
      <c r="E2383">
        <v>1.1691824607250191E-2</v>
      </c>
    </row>
    <row r="2384" spans="2:5" x14ac:dyDescent="0.3">
      <c r="B2384" s="91">
        <v>42499</v>
      </c>
      <c r="C2384" s="145">
        <v>401.93398999999999</v>
      </c>
      <c r="D2384">
        <f t="shared" si="41"/>
        <v>1.2104533646376134</v>
      </c>
      <c r="E2384">
        <v>1.1662803602737205E-2</v>
      </c>
    </row>
    <row r="2385" spans="2:5" x14ac:dyDescent="0.3">
      <c r="B2385" s="91">
        <v>43479</v>
      </c>
      <c r="C2385" s="145">
        <v>181.833282</v>
      </c>
      <c r="D2385">
        <f t="shared" si="41"/>
        <v>-0.46837658362949225</v>
      </c>
      <c r="E2385">
        <v>1.1647252964948292E-2</v>
      </c>
    </row>
    <row r="2386" spans="2:5" x14ac:dyDescent="0.3">
      <c r="B2386" s="91">
        <v>43193</v>
      </c>
      <c r="C2386" s="145">
        <v>342.033997</v>
      </c>
      <c r="D2386">
        <f t="shared" si="41"/>
        <v>-0.15018820863904553</v>
      </c>
      <c r="E2386">
        <v>1.1646816481124455E-2</v>
      </c>
    </row>
    <row r="2387" spans="2:5" x14ac:dyDescent="0.3">
      <c r="B2387" s="91">
        <v>42517</v>
      </c>
      <c r="C2387" s="145">
        <v>402.482056</v>
      </c>
      <c r="D2387">
        <f t="shared" si="41"/>
        <v>0.75672545185244011</v>
      </c>
      <c r="E2387">
        <v>1.164673975994868E-2</v>
      </c>
    </row>
    <row r="2388" spans="2:5" x14ac:dyDescent="0.3">
      <c r="B2388" s="91">
        <v>41068</v>
      </c>
      <c r="C2388" s="145">
        <v>229.109253</v>
      </c>
      <c r="D2388">
        <f t="shared" si="41"/>
        <v>2.1438685368786614</v>
      </c>
      <c r="E2388">
        <v>1.1630423191938223E-2</v>
      </c>
    </row>
    <row r="2389" spans="2:5" x14ac:dyDescent="0.3">
      <c r="B2389" s="91">
        <v>39631</v>
      </c>
      <c r="C2389" s="145">
        <v>72.874947000000006</v>
      </c>
      <c r="D2389">
        <f t="shared" si="41"/>
        <v>1.9349650341201261</v>
      </c>
      <c r="E2389">
        <v>1.1628172827446354E-2</v>
      </c>
    </row>
    <row r="2390" spans="2:5" x14ac:dyDescent="0.3">
      <c r="B2390" s="91">
        <v>37701</v>
      </c>
      <c r="C2390" s="145">
        <v>24.829920000000001</v>
      </c>
      <c r="D2390">
        <f t="shared" si="41"/>
        <v>-0.40872593315695382</v>
      </c>
      <c r="E2390">
        <v>1.1627932559115695E-2</v>
      </c>
    </row>
    <row r="2391" spans="2:5" x14ac:dyDescent="0.3">
      <c r="B2391" s="91">
        <v>35403</v>
      </c>
      <c r="C2391" s="145">
        <v>41.993926999999999</v>
      </c>
      <c r="D2391">
        <f t="shared" si="41"/>
        <v>-0.91732127953695242</v>
      </c>
      <c r="E2391">
        <v>1.1621965219165108E-2</v>
      </c>
    </row>
    <row r="2392" spans="2:5" x14ac:dyDescent="0.3">
      <c r="B2392" s="91">
        <v>45056</v>
      </c>
      <c r="C2392" s="145">
        <v>507.91699199999999</v>
      </c>
      <c r="D2392">
        <f t="shared" si="41"/>
        <v>40.994501955171813</v>
      </c>
      <c r="E2392">
        <v>1.1615257032978414E-2</v>
      </c>
    </row>
    <row r="2393" spans="2:5" x14ac:dyDescent="0.3">
      <c r="B2393" s="91">
        <v>36845</v>
      </c>
      <c r="C2393" s="145">
        <v>12.094844999999999</v>
      </c>
      <c r="D2393">
        <f t="shared" si="41"/>
        <v>-0.86086534558488614</v>
      </c>
      <c r="E2393">
        <v>1.1612743824169212E-2</v>
      </c>
    </row>
    <row r="2394" spans="2:5" x14ac:dyDescent="0.3">
      <c r="B2394" s="91">
        <v>43964</v>
      </c>
      <c r="C2394" s="145">
        <v>86.929062000000002</v>
      </c>
      <c r="D2394">
        <f t="shared" si="41"/>
        <v>-0.28214799229210369</v>
      </c>
      <c r="E2394">
        <v>1.1600858467739249E-2</v>
      </c>
    </row>
    <row r="2395" spans="2:5" x14ac:dyDescent="0.3">
      <c r="B2395" s="91">
        <v>39293</v>
      </c>
      <c r="C2395" s="145">
        <v>121.09607699999999</v>
      </c>
      <c r="D2395">
        <f t="shared" si="41"/>
        <v>3.2876017059330112</v>
      </c>
      <c r="E2395">
        <v>1.1585468083110305E-2</v>
      </c>
    </row>
    <row r="2396" spans="2:5" x14ac:dyDescent="0.3">
      <c r="B2396" s="91">
        <v>33911</v>
      </c>
      <c r="C2396" s="145">
        <v>28.243313000000001</v>
      </c>
      <c r="D2396">
        <f t="shared" si="41"/>
        <v>-0.93715319612398285</v>
      </c>
      <c r="E2396">
        <v>1.1582949491470622E-2</v>
      </c>
    </row>
    <row r="2397" spans="2:5" x14ac:dyDescent="0.3">
      <c r="B2397" s="91">
        <v>42851</v>
      </c>
      <c r="C2397" s="145">
        <v>449.39935300000002</v>
      </c>
      <c r="D2397">
        <f t="shared" si="41"/>
        <v>2.120100491819219</v>
      </c>
      <c r="E2397">
        <v>1.1556163450514443E-2</v>
      </c>
    </row>
    <row r="2398" spans="2:5" x14ac:dyDescent="0.3">
      <c r="B2398" s="91">
        <v>39066</v>
      </c>
      <c r="C2398" s="145">
        <v>144.033615</v>
      </c>
      <c r="D2398">
        <f t="shared" si="41"/>
        <v>-0.70310793236818792</v>
      </c>
      <c r="E2398">
        <v>1.1550531376568125E-2</v>
      </c>
    </row>
    <row r="2399" spans="2:5" x14ac:dyDescent="0.3">
      <c r="B2399" s="91">
        <v>42739</v>
      </c>
      <c r="C2399" s="145">
        <v>485.13797</v>
      </c>
      <c r="D2399">
        <f t="shared" si="41"/>
        <v>2.2053187212367291</v>
      </c>
      <c r="E2399">
        <v>1.1536039875295305E-2</v>
      </c>
    </row>
    <row r="2400" spans="2:5" x14ac:dyDescent="0.3">
      <c r="B2400" s="91">
        <v>38798</v>
      </c>
      <c r="C2400" s="145">
        <v>151.35405</v>
      </c>
      <c r="D2400">
        <f t="shared" si="41"/>
        <v>5.0208158319311655</v>
      </c>
      <c r="E2400">
        <v>1.1525352982326396E-2</v>
      </c>
    </row>
    <row r="2401" spans="2:5" x14ac:dyDescent="0.3">
      <c r="B2401" s="91">
        <v>37676</v>
      </c>
      <c r="C2401" s="145">
        <v>25.138462000000001</v>
      </c>
      <c r="D2401">
        <f t="shared" si="41"/>
        <v>-0.95228607445705704</v>
      </c>
      <c r="E2401">
        <v>1.1483494468407924E-2</v>
      </c>
    </row>
    <row r="2402" spans="2:5" x14ac:dyDescent="0.3">
      <c r="B2402" s="91">
        <v>45069</v>
      </c>
      <c r="C2402" s="145">
        <v>526.85797100000002</v>
      </c>
      <c r="D2402">
        <f t="shared" si="41"/>
        <v>0.17184044988526262</v>
      </c>
      <c r="E2402">
        <v>1.1483303625624565E-2</v>
      </c>
    </row>
    <row r="2403" spans="2:5" x14ac:dyDescent="0.3">
      <c r="B2403" s="91">
        <v>44816</v>
      </c>
      <c r="C2403" s="145">
        <v>449.598724</v>
      </c>
      <c r="D2403">
        <f t="shared" si="41"/>
        <v>9.8138913198432718</v>
      </c>
      <c r="E2403">
        <v>1.1437503174670842E-2</v>
      </c>
    </row>
    <row r="2404" spans="2:5" x14ac:dyDescent="0.3">
      <c r="B2404" s="91">
        <v>36425</v>
      </c>
      <c r="C2404" s="145">
        <v>41.576034999999997</v>
      </c>
      <c r="D2404">
        <f t="shared" si="41"/>
        <v>-0.68676362324889129</v>
      </c>
      <c r="E2404">
        <v>1.1422255153478486E-2</v>
      </c>
    </row>
    <row r="2405" spans="2:5" x14ac:dyDescent="0.3">
      <c r="B2405" s="91">
        <v>39427</v>
      </c>
      <c r="C2405" s="145">
        <v>132.73054500000001</v>
      </c>
      <c r="D2405">
        <f t="shared" si="41"/>
        <v>2.4678872684434454</v>
      </c>
      <c r="E2405">
        <v>1.1416038285852761E-2</v>
      </c>
    </row>
    <row r="2406" spans="2:5" x14ac:dyDescent="0.3">
      <c r="B2406" s="91">
        <v>36377</v>
      </c>
      <c r="C2406" s="145">
        <v>38.274180999999999</v>
      </c>
      <c r="D2406">
        <f t="shared" si="41"/>
        <v>-0.93017464673298056</v>
      </c>
      <c r="E2406">
        <v>1.1406638431235672E-2</v>
      </c>
    </row>
    <row r="2407" spans="2:5" x14ac:dyDescent="0.3">
      <c r="B2407" s="91">
        <v>42615</v>
      </c>
      <c r="C2407" s="145">
        <v>548.14160200000003</v>
      </c>
      <c r="D2407">
        <f t="shared" si="41"/>
        <v>1.8139714882900984</v>
      </c>
      <c r="E2407">
        <v>1.140437672478788E-2</v>
      </c>
    </row>
    <row r="2408" spans="2:5" x14ac:dyDescent="0.3">
      <c r="B2408" s="91">
        <v>44202</v>
      </c>
      <c r="C2408" s="145">
        <v>194.792877</v>
      </c>
      <c r="D2408">
        <f t="shared" si="41"/>
        <v>-0.37160321820211251</v>
      </c>
      <c r="E2408">
        <v>1.138714555529253E-2</v>
      </c>
    </row>
    <row r="2409" spans="2:5" x14ac:dyDescent="0.3">
      <c r="B2409" s="91">
        <v>44390</v>
      </c>
      <c r="C2409" s="145">
        <v>309.98388699999998</v>
      </c>
      <c r="D2409">
        <f t="shared" si="41"/>
        <v>1.4015711352712255</v>
      </c>
      <c r="E2409">
        <v>1.1383999199385876E-2</v>
      </c>
    </row>
    <row r="2410" spans="2:5" x14ac:dyDescent="0.3">
      <c r="B2410" s="91">
        <v>38768</v>
      </c>
      <c r="C2410" s="145">
        <v>129.07545500000001</v>
      </c>
      <c r="D2410">
        <f t="shared" si="41"/>
        <v>0.90862782054309765</v>
      </c>
      <c r="E2410">
        <v>1.1379065480732078E-2</v>
      </c>
    </row>
    <row r="2411" spans="2:5" x14ac:dyDescent="0.3">
      <c r="B2411" s="91">
        <v>38264</v>
      </c>
      <c r="C2411" s="145">
        <v>67.627357000000003</v>
      </c>
      <c r="D2411">
        <f t="shared" si="41"/>
        <v>-0.84287635845440323</v>
      </c>
      <c r="E2411">
        <v>1.1378853082664257E-2</v>
      </c>
    </row>
    <row r="2412" spans="2:5" x14ac:dyDescent="0.3">
      <c r="B2412" s="91">
        <v>42921</v>
      </c>
      <c r="C2412" s="145">
        <v>430.40853900000002</v>
      </c>
      <c r="D2412">
        <f t="shared" si="41"/>
        <v>0.9493088883737234</v>
      </c>
      <c r="E2412">
        <v>1.1360974715330657E-2</v>
      </c>
    </row>
    <row r="2413" spans="2:5" x14ac:dyDescent="0.3">
      <c r="B2413" s="91">
        <v>40616</v>
      </c>
      <c r="C2413" s="145">
        <v>220.80058299999999</v>
      </c>
      <c r="D2413">
        <f t="shared" si="41"/>
        <v>-0.46340887485208881</v>
      </c>
      <c r="E2413">
        <v>1.1353836765164231E-2</v>
      </c>
    </row>
    <row r="2414" spans="2:5" x14ac:dyDescent="0.3">
      <c r="B2414" s="91">
        <v>41765</v>
      </c>
      <c r="C2414" s="145">
        <v>411.48757899999998</v>
      </c>
      <c r="D2414">
        <f t="shared" si="41"/>
        <v>6.3722906434417192E-2</v>
      </c>
      <c r="E2414">
        <v>1.1340392762984581E-2</v>
      </c>
    </row>
    <row r="2415" spans="2:5" x14ac:dyDescent="0.3">
      <c r="B2415" s="91">
        <v>42219</v>
      </c>
      <c r="C2415" s="145">
        <v>386.83718900000002</v>
      </c>
      <c r="D2415">
        <f t="shared" si="41"/>
        <v>-0.15615342329452392</v>
      </c>
      <c r="E2415">
        <v>1.1332520224862787E-2</v>
      </c>
    </row>
    <row r="2416" spans="2:5" x14ac:dyDescent="0.3">
      <c r="B2416" s="91">
        <v>42703</v>
      </c>
      <c r="C2416" s="145">
        <v>458.42123400000003</v>
      </c>
      <c r="D2416">
        <f t="shared" si="41"/>
        <v>10.287199534705275</v>
      </c>
      <c r="E2416">
        <v>1.1326089282429534E-2</v>
      </c>
    </row>
    <row r="2417" spans="2:5" x14ac:dyDescent="0.3">
      <c r="B2417" s="91">
        <v>36431</v>
      </c>
      <c r="C2417" s="145">
        <v>40.614258</v>
      </c>
      <c r="D2417">
        <f t="shared" si="41"/>
        <v>-0.82752705204696764</v>
      </c>
      <c r="E2417">
        <v>1.1314277398950277E-2</v>
      </c>
    </row>
    <row r="2418" spans="2:5" x14ac:dyDescent="0.3">
      <c r="B2418" s="91">
        <v>41129</v>
      </c>
      <c r="C2418" s="145">
        <v>235.48190299999999</v>
      </c>
      <c r="D2418">
        <f t="shared" si="41"/>
        <v>0.42556326411030898</v>
      </c>
      <c r="E2418">
        <v>1.1306550348972131E-2</v>
      </c>
    </row>
    <row r="2419" spans="2:5" x14ac:dyDescent="0.3">
      <c r="B2419" s="91">
        <v>43865</v>
      </c>
      <c r="C2419" s="145">
        <v>165.18516500000001</v>
      </c>
      <c r="D2419">
        <f t="shared" si="41"/>
        <v>-0.5826339697886268</v>
      </c>
      <c r="E2419">
        <v>1.1290728134535556E-2</v>
      </c>
    </row>
    <row r="2420" spans="2:5" x14ac:dyDescent="0.3">
      <c r="B2420" s="91">
        <v>41730</v>
      </c>
      <c r="C2420" s="145">
        <v>395.78008999999997</v>
      </c>
      <c r="D2420">
        <f t="shared" si="41"/>
        <v>5.7715006903411474</v>
      </c>
      <c r="E2420">
        <v>1.1288145549315572E-2</v>
      </c>
    </row>
    <row r="2421" spans="2:5" x14ac:dyDescent="0.3">
      <c r="B2421" s="91">
        <v>35136</v>
      </c>
      <c r="C2421" s="145">
        <v>58.447913999999997</v>
      </c>
      <c r="D2421">
        <f t="shared" si="41"/>
        <v>-0.34184339365269584</v>
      </c>
      <c r="E2421">
        <v>1.1286358556078598E-2</v>
      </c>
    </row>
    <row r="2422" spans="2:5" x14ac:dyDescent="0.3">
      <c r="B2422" s="91">
        <v>38033</v>
      </c>
      <c r="C2422" s="145">
        <v>88.805481</v>
      </c>
      <c r="D2422">
        <f t="shared" si="41"/>
        <v>2.0624790976286356</v>
      </c>
      <c r="E2422">
        <v>1.1283450277971382E-2</v>
      </c>
    </row>
    <row r="2423" spans="2:5" x14ac:dyDescent="0.3">
      <c r="B2423" s="91">
        <v>33654</v>
      </c>
      <c r="C2423" s="145">
        <v>28.997906</v>
      </c>
      <c r="D2423">
        <f t="shared" si="41"/>
        <v>-0.82005392057876125</v>
      </c>
      <c r="E2423">
        <v>1.1278205321667406E-2</v>
      </c>
    </row>
    <row r="2424" spans="2:5" x14ac:dyDescent="0.3">
      <c r="B2424" s="91">
        <v>43511</v>
      </c>
      <c r="C2424" s="145">
        <v>161.147751</v>
      </c>
      <c r="D2424">
        <f t="shared" si="41"/>
        <v>1.9030686178802734</v>
      </c>
      <c r="E2424">
        <v>1.1260529022584379E-2</v>
      </c>
    </row>
    <row r="2425" spans="2:5" x14ac:dyDescent="0.3">
      <c r="B2425" s="91">
        <v>35502</v>
      </c>
      <c r="C2425" s="145">
        <v>55.509453000000001</v>
      </c>
      <c r="D2425">
        <f t="shared" si="41"/>
        <v>-0.54956910598185904</v>
      </c>
      <c r="E2425">
        <v>1.1244674289655174E-2</v>
      </c>
    </row>
    <row r="2426" spans="2:5" x14ac:dyDescent="0.3">
      <c r="B2426" s="91">
        <v>39413</v>
      </c>
      <c r="C2426" s="145">
        <v>123.23633599999999</v>
      </c>
      <c r="D2426">
        <f t="shared" si="41"/>
        <v>5.3511434330682492</v>
      </c>
      <c r="E2426">
        <v>1.1239825009608562E-2</v>
      </c>
    </row>
    <row r="2427" spans="2:5" x14ac:dyDescent="0.3">
      <c r="B2427" s="91">
        <v>33955</v>
      </c>
      <c r="C2427" s="145">
        <v>19.403803</v>
      </c>
      <c r="D2427">
        <f t="shared" si="41"/>
        <v>0</v>
      </c>
      <c r="E2427">
        <v>1.1235806908076067E-2</v>
      </c>
    </row>
    <row r="2428" spans="2:5" x14ac:dyDescent="0.3">
      <c r="B2428" s="91">
        <v>33400</v>
      </c>
      <c r="C2428" s="145">
        <v>19.403803</v>
      </c>
      <c r="D2428">
        <f t="shared" si="41"/>
        <v>0</v>
      </c>
      <c r="E2428">
        <v>1.1235806908076067E-2</v>
      </c>
    </row>
    <row r="2429" spans="2:5" x14ac:dyDescent="0.3">
      <c r="B2429" s="91">
        <v>33347</v>
      </c>
      <c r="C2429" s="145">
        <v>19.403803</v>
      </c>
      <c r="D2429">
        <f t="shared" si="41"/>
        <v>-3.6557942685737727E-2</v>
      </c>
      <c r="E2429">
        <v>1.1235806908076067E-2</v>
      </c>
    </row>
    <row r="2430" spans="2:5" x14ac:dyDescent="0.3">
      <c r="B2430" s="91">
        <v>37378</v>
      </c>
      <c r="C2430" s="145">
        <v>20.140083000000001</v>
      </c>
      <c r="D2430">
        <f t="shared" si="41"/>
        <v>-0.94510270560009624</v>
      </c>
      <c r="E2430">
        <v>1.1231705267039349E-2</v>
      </c>
    </row>
    <row r="2431" spans="2:5" x14ac:dyDescent="0.3">
      <c r="B2431" s="91">
        <v>41628</v>
      </c>
      <c r="C2431" s="145">
        <v>366.86840799999999</v>
      </c>
      <c r="D2431">
        <f t="shared" si="41"/>
        <v>0.43107741225426449</v>
      </c>
      <c r="E2431">
        <v>1.1229768122715214E-2</v>
      </c>
    </row>
    <row r="2432" spans="2:5" x14ac:dyDescent="0.3">
      <c r="B2432" s="91">
        <v>40534</v>
      </c>
      <c r="C2432" s="145">
        <v>256.35818499999999</v>
      </c>
      <c r="D2432">
        <f t="shared" si="41"/>
        <v>2.6097310313141877</v>
      </c>
      <c r="E2432">
        <v>1.1222363802419859E-2</v>
      </c>
    </row>
    <row r="2433" spans="2:5" x14ac:dyDescent="0.3">
      <c r="B2433" s="91">
        <v>35304</v>
      </c>
      <c r="C2433" s="145">
        <v>71.018638999999993</v>
      </c>
      <c r="D2433">
        <f t="shared" si="41"/>
        <v>-0.83044154464801545</v>
      </c>
      <c r="E2433">
        <v>1.121339246951945E-2</v>
      </c>
    </row>
    <row r="2434" spans="2:5" x14ac:dyDescent="0.3">
      <c r="B2434" s="91">
        <v>43020</v>
      </c>
      <c r="C2434" s="145">
        <v>418.84457400000002</v>
      </c>
      <c r="D2434">
        <f t="shared" si="41"/>
        <v>0.27337402471465394</v>
      </c>
      <c r="E2434">
        <v>1.1191279031581793E-2</v>
      </c>
    </row>
    <row r="2435" spans="2:5" x14ac:dyDescent="0.3">
      <c r="B2435" s="91">
        <v>41534</v>
      </c>
      <c r="C2435" s="145">
        <v>328.92501800000002</v>
      </c>
      <c r="D2435">
        <f t="shared" si="41"/>
        <v>0.49842236417111235</v>
      </c>
      <c r="E2435">
        <v>1.1166514797769795E-2</v>
      </c>
    </row>
    <row r="2436" spans="2:5" x14ac:dyDescent="0.3">
      <c r="B2436" s="91">
        <v>40469</v>
      </c>
      <c r="C2436" s="145">
        <v>219.51422099999999</v>
      </c>
      <c r="D2436">
        <f t="shared" si="41"/>
        <v>0.4339120545363927</v>
      </c>
      <c r="E2436">
        <v>1.1158593741701365E-2</v>
      </c>
    </row>
    <row r="2437" spans="2:5" x14ac:dyDescent="0.3">
      <c r="B2437" s="91">
        <v>39003</v>
      </c>
      <c r="C2437" s="145">
        <v>153.08764600000001</v>
      </c>
      <c r="D2437">
        <f t="shared" si="41"/>
        <v>-0.44154384388178475</v>
      </c>
      <c r="E2437">
        <v>1.1140049634140323E-2</v>
      </c>
    </row>
    <row r="2438" spans="2:5" x14ac:dyDescent="0.3">
      <c r="B2438" s="91">
        <v>41011</v>
      </c>
      <c r="C2438" s="145">
        <v>274.12652600000001</v>
      </c>
      <c r="D2438">
        <f t="shared" si="41"/>
        <v>-0.49152937448825135</v>
      </c>
      <c r="E2438">
        <v>1.1128563798917496E-2</v>
      </c>
    </row>
    <row r="2439" spans="2:5" x14ac:dyDescent="0.3">
      <c r="B2439" s="91">
        <v>42646</v>
      </c>
      <c r="C2439" s="145">
        <v>539.11968999999999</v>
      </c>
      <c r="D2439">
        <f t="shared" si="41"/>
        <v>6.8786133141568468</v>
      </c>
      <c r="E2439">
        <v>1.1124626018756857E-2</v>
      </c>
    </row>
    <row r="2440" spans="2:5" x14ac:dyDescent="0.3">
      <c r="B2440" s="91">
        <v>38519</v>
      </c>
      <c r="C2440" s="145">
        <v>68.428246000000001</v>
      </c>
      <c r="D2440">
        <f t="shared" si="41"/>
        <v>1.9560730455171318</v>
      </c>
      <c r="E2440">
        <v>1.1124262614334841E-2</v>
      </c>
    </row>
    <row r="2441" spans="2:5" x14ac:dyDescent="0.3">
      <c r="B2441" s="91">
        <v>37432</v>
      </c>
      <c r="C2441" s="145">
        <v>23.148361000000001</v>
      </c>
      <c r="D2441">
        <f t="shared" ref="D2441:D2504" si="42">(C2441-C2442)/C2442</f>
        <v>0.17987051393191891</v>
      </c>
      <c r="E2441">
        <v>1.1118416334051478E-2</v>
      </c>
    </row>
    <row r="2442" spans="2:5" x14ac:dyDescent="0.3">
      <c r="B2442" s="91">
        <v>33350</v>
      </c>
      <c r="C2442" s="145">
        <v>19.619408</v>
      </c>
      <c r="D2442">
        <f t="shared" si="42"/>
        <v>-0.49999998725751532</v>
      </c>
      <c r="E2442">
        <v>1.111148159976681E-2</v>
      </c>
    </row>
    <row r="2443" spans="2:5" x14ac:dyDescent="0.3">
      <c r="B2443" s="91">
        <v>34421</v>
      </c>
      <c r="C2443" s="145">
        <v>39.238815000000002</v>
      </c>
      <c r="D2443">
        <f t="shared" si="42"/>
        <v>0</v>
      </c>
      <c r="E2443">
        <v>1.1111455831622354E-2</v>
      </c>
    </row>
    <row r="2444" spans="2:5" x14ac:dyDescent="0.3">
      <c r="B2444" s="91">
        <v>34348</v>
      </c>
      <c r="C2444" s="145">
        <v>39.238815000000002</v>
      </c>
      <c r="D2444">
        <f t="shared" si="42"/>
        <v>-0.89911789068842951</v>
      </c>
      <c r="E2444">
        <v>1.1111455831622354E-2</v>
      </c>
    </row>
    <row r="2445" spans="2:5" x14ac:dyDescent="0.3">
      <c r="B2445" s="91">
        <v>41691</v>
      </c>
      <c r="C2445" s="145">
        <v>388.95712300000002</v>
      </c>
      <c r="D2445">
        <f t="shared" si="42"/>
        <v>-0.13075917732156978</v>
      </c>
      <c r="E2445">
        <v>1.1101183377184421E-2</v>
      </c>
    </row>
    <row r="2446" spans="2:5" x14ac:dyDescent="0.3">
      <c r="B2446" s="91">
        <v>41822</v>
      </c>
      <c r="C2446" s="145">
        <v>447.46762100000001</v>
      </c>
      <c r="D2446">
        <f t="shared" si="42"/>
        <v>5.6643715090171617E-2</v>
      </c>
      <c r="E2446">
        <v>1.1091541339486144E-2</v>
      </c>
    </row>
    <row r="2447" spans="2:5" x14ac:dyDescent="0.3">
      <c r="B2447" s="91">
        <v>43021</v>
      </c>
      <c r="C2447" s="145">
        <v>423.48013300000002</v>
      </c>
      <c r="D2447">
        <f t="shared" si="42"/>
        <v>0.25712772688285918</v>
      </c>
      <c r="E2447">
        <v>1.1067492066878251E-2</v>
      </c>
    </row>
    <row r="2448" spans="2:5" x14ac:dyDescent="0.3">
      <c r="B2448" s="91">
        <v>42263</v>
      </c>
      <c r="C2448" s="145">
        <v>336.86325099999999</v>
      </c>
      <c r="D2448">
        <f t="shared" si="42"/>
        <v>-0.3784362194440028</v>
      </c>
      <c r="E2448">
        <v>1.1066251336128388E-2</v>
      </c>
    </row>
    <row r="2449" spans="2:5" x14ac:dyDescent="0.3">
      <c r="B2449" s="91">
        <v>42614</v>
      </c>
      <c r="C2449" s="145">
        <v>541.96087599999998</v>
      </c>
      <c r="D2449">
        <f t="shared" si="42"/>
        <v>9.4880087184479489</v>
      </c>
      <c r="E2449">
        <v>1.1065658832813375E-2</v>
      </c>
    </row>
    <row r="2450" spans="2:5" x14ac:dyDescent="0.3">
      <c r="B2450" s="91">
        <v>35688</v>
      </c>
      <c r="C2450" s="145">
        <v>51.674334999999999</v>
      </c>
      <c r="D2450">
        <f t="shared" si="42"/>
        <v>-0.58438179920012234</v>
      </c>
      <c r="E2450">
        <v>1.1065177083863462E-2</v>
      </c>
    </row>
    <row r="2451" spans="2:5" x14ac:dyDescent="0.3">
      <c r="B2451" s="91">
        <v>39231</v>
      </c>
      <c r="C2451" s="145">
        <v>124.331261</v>
      </c>
      <c r="D2451">
        <f t="shared" si="42"/>
        <v>-0.67533835658026475</v>
      </c>
      <c r="E2451">
        <v>1.1054043522975184E-2</v>
      </c>
    </row>
    <row r="2452" spans="2:5" x14ac:dyDescent="0.3">
      <c r="B2452" s="91">
        <v>42971</v>
      </c>
      <c r="C2452" s="145">
        <v>382.95642099999998</v>
      </c>
      <c r="D2452">
        <f t="shared" si="42"/>
        <v>8.706305748700494</v>
      </c>
      <c r="E2452">
        <v>1.1054005111145383E-2</v>
      </c>
    </row>
    <row r="2453" spans="2:5" x14ac:dyDescent="0.3">
      <c r="B2453" s="91">
        <v>34451</v>
      </c>
      <c r="C2453" s="145">
        <v>39.454394999999998</v>
      </c>
      <c r="D2453">
        <f t="shared" si="42"/>
        <v>-0.3591381831666548</v>
      </c>
      <c r="E2453">
        <v>1.1049579346442736E-2</v>
      </c>
    </row>
    <row r="2454" spans="2:5" x14ac:dyDescent="0.3">
      <c r="B2454" s="91">
        <v>38166</v>
      </c>
      <c r="C2454" s="145">
        <v>61.564590000000003</v>
      </c>
      <c r="D2454">
        <f t="shared" si="42"/>
        <v>0.7761484167752154</v>
      </c>
      <c r="E2454">
        <v>1.1048112350010792E-2</v>
      </c>
    </row>
    <row r="2455" spans="2:5" x14ac:dyDescent="0.3">
      <c r="B2455" s="91">
        <v>36500</v>
      </c>
      <c r="C2455" s="145">
        <v>34.661850000000001</v>
      </c>
      <c r="D2455">
        <f t="shared" si="42"/>
        <v>0.16924284974138884</v>
      </c>
      <c r="E2455">
        <v>1.1045004210809818E-2</v>
      </c>
    </row>
    <row r="2456" spans="2:5" x14ac:dyDescent="0.3">
      <c r="B2456" s="91">
        <v>33543</v>
      </c>
      <c r="C2456" s="145">
        <v>29.644697000000001</v>
      </c>
      <c r="D2456">
        <f t="shared" si="42"/>
        <v>-0.28092872503345434</v>
      </c>
      <c r="E2456">
        <v>1.1029387816045491E-2</v>
      </c>
    </row>
    <row r="2457" spans="2:5" x14ac:dyDescent="0.3">
      <c r="B2457" s="91">
        <v>35907</v>
      </c>
      <c r="C2457" s="145">
        <v>41.226368000000001</v>
      </c>
      <c r="D2457">
        <f t="shared" si="42"/>
        <v>-0.76300940759635272</v>
      </c>
      <c r="E2457">
        <v>1.1024100935727262E-2</v>
      </c>
    </row>
    <row r="2458" spans="2:5" x14ac:dyDescent="0.3">
      <c r="B2458" s="91">
        <v>43619</v>
      </c>
      <c r="C2458" s="145">
        <v>173.95782500000001</v>
      </c>
      <c r="D2458">
        <f t="shared" si="42"/>
        <v>0.89487810093282205</v>
      </c>
      <c r="E2458">
        <v>1.1008066220298785E-2</v>
      </c>
    </row>
    <row r="2459" spans="2:5" x14ac:dyDescent="0.3">
      <c r="B2459" s="91">
        <v>38680</v>
      </c>
      <c r="C2459" s="145">
        <v>91.804230000000004</v>
      </c>
      <c r="D2459">
        <f t="shared" si="42"/>
        <v>-0.29241758248957567</v>
      </c>
      <c r="E2459">
        <v>1.0995033500992554E-2</v>
      </c>
    </row>
    <row r="2460" spans="2:5" x14ac:dyDescent="0.3">
      <c r="B2460" s="91">
        <v>39154</v>
      </c>
      <c r="C2460" s="145">
        <v>129.743515</v>
      </c>
      <c r="D2460">
        <f t="shared" si="42"/>
        <v>-0.80967652528074185</v>
      </c>
      <c r="E2460">
        <v>1.0984500174513617E-2</v>
      </c>
    </row>
    <row r="2461" spans="2:5" x14ac:dyDescent="0.3">
      <c r="B2461" s="91">
        <v>45251</v>
      </c>
      <c r="C2461" s="145">
        <v>681.70001200000002</v>
      </c>
      <c r="D2461">
        <f t="shared" si="42"/>
        <v>8.5587859929756327</v>
      </c>
      <c r="E2461">
        <v>1.097437955167223E-2</v>
      </c>
    </row>
    <row r="2462" spans="2:5" x14ac:dyDescent="0.3">
      <c r="B2462" s="91">
        <v>35283</v>
      </c>
      <c r="C2462" s="145">
        <v>71.316588999999993</v>
      </c>
      <c r="D2462">
        <f t="shared" si="42"/>
        <v>5.2512678444015508</v>
      </c>
      <c r="E2462">
        <v>1.0962493241203771E-2</v>
      </c>
    </row>
    <row r="2463" spans="2:5" x14ac:dyDescent="0.3">
      <c r="B2463" s="91">
        <v>36971</v>
      </c>
      <c r="C2463" s="145">
        <v>11.408340000000001</v>
      </c>
      <c r="D2463">
        <f t="shared" si="42"/>
        <v>-0.83406422846580264</v>
      </c>
      <c r="E2463">
        <v>1.09362711759273E-2</v>
      </c>
    </row>
    <row r="2464" spans="2:5" x14ac:dyDescent="0.3">
      <c r="B2464" s="91">
        <v>35219</v>
      </c>
      <c r="C2464" s="145">
        <v>68.751541000000003</v>
      </c>
      <c r="D2464">
        <f t="shared" si="42"/>
        <v>-0.46806156547620376</v>
      </c>
      <c r="E2464">
        <v>1.0932634811940133E-2</v>
      </c>
    </row>
    <row r="2465" spans="2:5" x14ac:dyDescent="0.3">
      <c r="B2465" s="91">
        <v>44124</v>
      </c>
      <c r="C2465" s="145">
        <v>129.24717699999999</v>
      </c>
      <c r="D2465">
        <f t="shared" si="42"/>
        <v>4.6512180488237425</v>
      </c>
      <c r="E2465">
        <v>1.0916201515126216E-2</v>
      </c>
    </row>
    <row r="2466" spans="2:5" x14ac:dyDescent="0.3">
      <c r="B2466" s="91">
        <v>37564</v>
      </c>
      <c r="C2466" s="145">
        <v>22.870676</v>
      </c>
      <c r="D2466">
        <f t="shared" si="42"/>
        <v>-0.92722614620904864</v>
      </c>
      <c r="E2466">
        <v>1.0910437839022831E-2</v>
      </c>
    </row>
    <row r="2467" spans="2:5" x14ac:dyDescent="0.3">
      <c r="B2467" s="91">
        <v>44341</v>
      </c>
      <c r="C2467" s="145">
        <v>314.27050800000001</v>
      </c>
      <c r="D2467">
        <f t="shared" si="42"/>
        <v>1.0391321459310054</v>
      </c>
      <c r="E2467">
        <v>1.090267402673302E-2</v>
      </c>
    </row>
    <row r="2468" spans="2:5" x14ac:dyDescent="0.3">
      <c r="B2468" s="91">
        <v>39093</v>
      </c>
      <c r="C2468" s="145">
        <v>154.11973599999999</v>
      </c>
      <c r="D2468">
        <f t="shared" si="42"/>
        <v>0.97429990535462641</v>
      </c>
      <c r="E2468">
        <v>1.0897655436242475E-2</v>
      </c>
    </row>
    <row r="2469" spans="2:5" x14ac:dyDescent="0.3">
      <c r="B2469" s="91">
        <v>38335</v>
      </c>
      <c r="C2469" s="145">
        <v>78.062980999999994</v>
      </c>
      <c r="D2469">
        <f t="shared" si="42"/>
        <v>0.22316154879180727</v>
      </c>
      <c r="E2469">
        <v>1.088993533167301E-2</v>
      </c>
    </row>
    <row r="2470" spans="2:5" x14ac:dyDescent="0.3">
      <c r="B2470" s="91">
        <v>35156</v>
      </c>
      <c r="C2470" s="145">
        <v>63.820663000000003</v>
      </c>
      <c r="D2470">
        <f t="shared" si="42"/>
        <v>0.222983765394522</v>
      </c>
      <c r="E2470">
        <v>1.088740720923771E-2</v>
      </c>
    </row>
    <row r="2471" spans="2:5" x14ac:dyDescent="0.3">
      <c r="B2471" s="91">
        <v>35046</v>
      </c>
      <c r="C2471" s="145">
        <v>52.184390999999998</v>
      </c>
      <c r="D2471">
        <f t="shared" si="42"/>
        <v>-0.56627594503827194</v>
      </c>
      <c r="E2471">
        <v>1.0869575324057263E-2</v>
      </c>
    </row>
    <row r="2472" spans="2:5" x14ac:dyDescent="0.3">
      <c r="B2472" s="91">
        <v>39335</v>
      </c>
      <c r="C2472" s="145">
        <v>120.317032</v>
      </c>
      <c r="D2472">
        <f t="shared" si="42"/>
        <v>-0.58572462893368993</v>
      </c>
      <c r="E2472">
        <v>1.0861016817346429E-2</v>
      </c>
    </row>
    <row r="2473" spans="2:5" x14ac:dyDescent="0.3">
      <c r="B2473" s="91">
        <v>41477</v>
      </c>
      <c r="C2473" s="145">
        <v>290.42767300000003</v>
      </c>
      <c r="D2473">
        <f t="shared" si="42"/>
        <v>1.4271515906415213</v>
      </c>
      <c r="E2473">
        <v>1.0860279375855016E-2</v>
      </c>
    </row>
    <row r="2474" spans="2:5" x14ac:dyDescent="0.3">
      <c r="B2474" s="91">
        <v>39330</v>
      </c>
      <c r="C2474" s="145">
        <v>119.657822</v>
      </c>
      <c r="D2474">
        <f t="shared" si="42"/>
        <v>0.549260813314843</v>
      </c>
      <c r="E2474">
        <v>1.0848273761415434E-2</v>
      </c>
    </row>
    <row r="2475" spans="2:5" x14ac:dyDescent="0.3">
      <c r="B2475" s="91">
        <v>39702</v>
      </c>
      <c r="C2475" s="145">
        <v>77.235427999999999</v>
      </c>
      <c r="D2475">
        <f t="shared" si="42"/>
        <v>4.2353180173354717E-3</v>
      </c>
      <c r="E2475">
        <v>1.0843654456434034E-2</v>
      </c>
    </row>
    <row r="2476" spans="2:5" x14ac:dyDescent="0.3">
      <c r="B2476" s="91">
        <v>38363</v>
      </c>
      <c r="C2476" s="145">
        <v>76.909690999999995</v>
      </c>
      <c r="D2476">
        <f t="shared" si="42"/>
        <v>0.60184719070364212</v>
      </c>
      <c r="E2476">
        <v>1.0842130428993728E-2</v>
      </c>
    </row>
    <row r="2477" spans="2:5" x14ac:dyDescent="0.3">
      <c r="B2477" s="91">
        <v>36402</v>
      </c>
      <c r="C2477" s="145">
        <v>48.013126</v>
      </c>
      <c r="D2477">
        <f t="shared" si="42"/>
        <v>0.16850954738645094</v>
      </c>
      <c r="E2477">
        <v>1.0841852014556085E-2</v>
      </c>
    </row>
    <row r="2478" spans="2:5" x14ac:dyDescent="0.3">
      <c r="B2478" s="91">
        <v>37854</v>
      </c>
      <c r="C2478" s="145">
        <v>41.089202999999998</v>
      </c>
      <c r="D2478">
        <f t="shared" si="42"/>
        <v>-0.7674625329542939</v>
      </c>
      <c r="E2478">
        <v>1.084023560685269E-2</v>
      </c>
    </row>
    <row r="2479" spans="2:5" x14ac:dyDescent="0.3">
      <c r="B2479" s="91">
        <v>43403</v>
      </c>
      <c r="C2479" s="145">
        <v>176.69927999999999</v>
      </c>
      <c r="D2479">
        <f t="shared" si="42"/>
        <v>-0.36231692087505168</v>
      </c>
      <c r="E2479">
        <v>1.0835427650429327E-2</v>
      </c>
    </row>
    <row r="2480" spans="2:5" x14ac:dyDescent="0.3">
      <c r="B2480" s="91">
        <v>41012</v>
      </c>
      <c r="C2480" s="145">
        <v>277.09576399999997</v>
      </c>
      <c r="D2480">
        <f t="shared" si="42"/>
        <v>0.60949265982875256</v>
      </c>
      <c r="E2480">
        <v>1.0831633272877655E-2</v>
      </c>
    </row>
    <row r="2481" spans="2:5" x14ac:dyDescent="0.3">
      <c r="B2481" s="91">
        <v>43465</v>
      </c>
      <c r="C2481" s="145">
        <v>172.163422</v>
      </c>
      <c r="D2481">
        <f t="shared" si="42"/>
        <v>0.15595723166798439</v>
      </c>
      <c r="E2481">
        <v>1.0828223397615508E-2</v>
      </c>
    </row>
    <row r="2482" spans="2:5" x14ac:dyDescent="0.3">
      <c r="B2482" s="91">
        <v>44081</v>
      </c>
      <c r="C2482" s="145">
        <v>148.93580600000001</v>
      </c>
      <c r="D2482">
        <f t="shared" si="42"/>
        <v>-0.81577611010042272</v>
      </c>
      <c r="E2482">
        <v>1.0825352572088253E-2</v>
      </c>
    </row>
    <row r="2483" spans="2:5" x14ac:dyDescent="0.3">
      <c r="B2483" s="91">
        <v>45301</v>
      </c>
      <c r="C2483" s="145">
        <v>808.45001200000002</v>
      </c>
      <c r="D2483">
        <f t="shared" si="42"/>
        <v>69.05953843118111</v>
      </c>
      <c r="E2483">
        <v>1.0815233970721228E-2</v>
      </c>
    </row>
    <row r="2484" spans="2:5" x14ac:dyDescent="0.3">
      <c r="B2484" s="91">
        <v>37111</v>
      </c>
      <c r="C2484" s="145">
        <v>11.539471000000001</v>
      </c>
      <c r="D2484">
        <f t="shared" si="42"/>
        <v>-0.86532172456084722</v>
      </c>
      <c r="E2484">
        <v>1.0810828329999128E-2</v>
      </c>
    </row>
    <row r="2485" spans="2:5" x14ac:dyDescent="0.3">
      <c r="B2485" s="91">
        <v>38672</v>
      </c>
      <c r="C2485" s="145">
        <v>85.681754999999995</v>
      </c>
      <c r="D2485">
        <f t="shared" si="42"/>
        <v>2.0337005789653642</v>
      </c>
      <c r="E2485">
        <v>1.0804974766846552E-2</v>
      </c>
    </row>
    <row r="2486" spans="2:5" x14ac:dyDescent="0.3">
      <c r="B2486" s="91">
        <v>33535</v>
      </c>
      <c r="C2486" s="145">
        <v>28.243313000000001</v>
      </c>
      <c r="D2486">
        <f t="shared" si="42"/>
        <v>0.44838594424275907</v>
      </c>
      <c r="E2486">
        <v>1.0802363038835541E-2</v>
      </c>
    </row>
    <row r="2487" spans="2:5" x14ac:dyDescent="0.3">
      <c r="B2487" s="91">
        <v>37288</v>
      </c>
      <c r="C2487" s="145">
        <v>19.499853000000002</v>
      </c>
      <c r="D2487">
        <f t="shared" si="42"/>
        <v>-0.95410214695039974</v>
      </c>
      <c r="E2487">
        <v>1.0795637974437397E-2</v>
      </c>
    </row>
    <row r="2488" spans="2:5" x14ac:dyDescent="0.3">
      <c r="B2488" s="91">
        <v>42170</v>
      </c>
      <c r="C2488" s="145">
        <v>424.85327100000001</v>
      </c>
      <c r="D2488">
        <f t="shared" si="42"/>
        <v>29.925789595169721</v>
      </c>
      <c r="E2488">
        <v>1.078710305255493E-2</v>
      </c>
    </row>
    <row r="2489" spans="2:5" x14ac:dyDescent="0.3">
      <c r="B2489" s="91">
        <v>36892</v>
      </c>
      <c r="C2489" s="145">
        <v>13.737831</v>
      </c>
      <c r="D2489">
        <f t="shared" si="42"/>
        <v>-0.90330310057516283</v>
      </c>
      <c r="E2489">
        <v>1.0783019931314714E-2</v>
      </c>
    </row>
    <row r="2490" spans="2:5" x14ac:dyDescent="0.3">
      <c r="B2490" s="91">
        <v>40252</v>
      </c>
      <c r="C2490" s="145">
        <v>142.07105999999999</v>
      </c>
      <c r="D2490">
        <f t="shared" si="42"/>
        <v>-0.57823658597511352</v>
      </c>
      <c r="E2490">
        <v>1.0776747712233709E-2</v>
      </c>
    </row>
    <row r="2491" spans="2:5" x14ac:dyDescent="0.3">
      <c r="B2491" s="91">
        <v>44369</v>
      </c>
      <c r="C2491" s="145">
        <v>336.85012799999998</v>
      </c>
      <c r="D2491">
        <f t="shared" si="42"/>
        <v>5.3863275273040276</v>
      </c>
      <c r="E2491">
        <v>1.0768744414930866E-2</v>
      </c>
    </row>
    <row r="2492" spans="2:5" x14ac:dyDescent="0.3">
      <c r="B2492" s="91">
        <v>35052</v>
      </c>
      <c r="C2492" s="145">
        <v>52.745514</v>
      </c>
      <c r="D2492">
        <f t="shared" si="42"/>
        <v>-0.81446233322720019</v>
      </c>
      <c r="E2492">
        <v>1.0752698062529887E-2</v>
      </c>
    </row>
    <row r="2493" spans="2:5" x14ac:dyDescent="0.3">
      <c r="B2493" s="91">
        <v>41471</v>
      </c>
      <c r="C2493" s="145">
        <v>284.28466800000001</v>
      </c>
      <c r="D2493">
        <f t="shared" si="42"/>
        <v>-0.70799170920435572</v>
      </c>
      <c r="E2493">
        <v>1.074704983538266E-2</v>
      </c>
    </row>
    <row r="2494" spans="2:5" x14ac:dyDescent="0.3">
      <c r="B2494" s="91">
        <v>45404</v>
      </c>
      <c r="C2494" s="145">
        <v>973.54998799999998</v>
      </c>
      <c r="D2494">
        <f t="shared" si="42"/>
        <v>1.5983984395826489</v>
      </c>
      <c r="E2494">
        <v>1.0745406842872807E-2</v>
      </c>
    </row>
    <row r="2495" spans="2:5" x14ac:dyDescent="0.3">
      <c r="B2495" s="91">
        <v>41576</v>
      </c>
      <c r="C2495" s="145">
        <v>374.67309599999999</v>
      </c>
      <c r="D2495">
        <f t="shared" si="42"/>
        <v>-0.21878854426575528</v>
      </c>
      <c r="E2495">
        <v>1.0725607316791215E-2</v>
      </c>
    </row>
    <row r="2496" spans="2:5" x14ac:dyDescent="0.3">
      <c r="B2496" s="91">
        <v>42881</v>
      </c>
      <c r="C2496" s="145">
        <v>479.60522500000002</v>
      </c>
      <c r="D2496">
        <f t="shared" si="42"/>
        <v>11.075180346493475</v>
      </c>
      <c r="E2496">
        <v>1.0714314833872659E-2</v>
      </c>
    </row>
    <row r="2497" spans="2:5" x14ac:dyDescent="0.3">
      <c r="B2497" s="91">
        <v>35808</v>
      </c>
      <c r="C2497" s="145">
        <v>39.718266</v>
      </c>
      <c r="D2497">
        <f t="shared" si="42"/>
        <v>-0.91076781781281979</v>
      </c>
      <c r="E2497">
        <v>1.0701099658741213E-2</v>
      </c>
    </row>
    <row r="2498" spans="2:5" x14ac:dyDescent="0.3">
      <c r="B2498" s="91">
        <v>41800</v>
      </c>
      <c r="C2498" s="145">
        <v>445.11144999999999</v>
      </c>
      <c r="D2498">
        <f t="shared" si="42"/>
        <v>9.923518368131651</v>
      </c>
      <c r="E2498">
        <v>1.0699951316896087E-2</v>
      </c>
    </row>
    <row r="2499" spans="2:5" x14ac:dyDescent="0.3">
      <c r="B2499" s="91">
        <v>34387</v>
      </c>
      <c r="C2499" s="145">
        <v>40.747993000000001</v>
      </c>
      <c r="D2499">
        <f t="shared" si="42"/>
        <v>-0.8859860709751044</v>
      </c>
      <c r="E2499">
        <v>1.0695320203055875E-2</v>
      </c>
    </row>
    <row r="2500" spans="2:5" x14ac:dyDescent="0.3">
      <c r="B2500" s="91">
        <v>41680</v>
      </c>
      <c r="C2500" s="145">
        <v>357.39486699999998</v>
      </c>
      <c r="D2500">
        <f t="shared" si="42"/>
        <v>-0.18539250804029028</v>
      </c>
      <c r="E2500">
        <v>1.0688546862774555E-2</v>
      </c>
    </row>
    <row r="2501" spans="2:5" x14ac:dyDescent="0.3">
      <c r="B2501" s="91">
        <v>44965</v>
      </c>
      <c r="C2501" s="145">
        <v>438.73260499999998</v>
      </c>
      <c r="D2501">
        <f t="shared" si="42"/>
        <v>6.0124733631327185</v>
      </c>
      <c r="E2501">
        <v>1.0678553844946799E-2</v>
      </c>
    </row>
    <row r="2502" spans="2:5" x14ac:dyDescent="0.3">
      <c r="B2502" s="91">
        <v>35598</v>
      </c>
      <c r="C2502" s="145">
        <v>62.564602000000001</v>
      </c>
      <c r="D2502">
        <f t="shared" si="42"/>
        <v>-0.70615013802459814</v>
      </c>
      <c r="E2502">
        <v>1.0658137528953339E-2</v>
      </c>
    </row>
    <row r="2503" spans="2:5" x14ac:dyDescent="0.3">
      <c r="B2503" s="91">
        <v>40688</v>
      </c>
      <c r="C2503" s="145">
        <v>212.913498</v>
      </c>
      <c r="D2503">
        <f t="shared" si="42"/>
        <v>-0.50583737676747875</v>
      </c>
      <c r="E2503">
        <v>1.0651990645307181E-2</v>
      </c>
    </row>
    <row r="2504" spans="2:5" x14ac:dyDescent="0.3">
      <c r="B2504" s="91">
        <v>44826</v>
      </c>
      <c r="C2504" s="145">
        <v>430.857147</v>
      </c>
      <c r="D2504">
        <f t="shared" si="42"/>
        <v>7.0826162494866498</v>
      </c>
      <c r="E2504">
        <v>1.0639529662334125E-2</v>
      </c>
    </row>
    <row r="2505" spans="2:5" x14ac:dyDescent="0.3">
      <c r="B2505" s="91">
        <v>35055</v>
      </c>
      <c r="C2505" s="145">
        <v>53.306643999999999</v>
      </c>
      <c r="D2505">
        <f t="shared" ref="D2505:D2568" si="43">(C2505-C2506)/C2506</f>
        <v>1.1251652428970422</v>
      </c>
      <c r="E2505">
        <v>1.0638440266218631E-2</v>
      </c>
    </row>
    <row r="2506" spans="2:5" x14ac:dyDescent="0.3">
      <c r="B2506" s="91">
        <v>39857</v>
      </c>
      <c r="C2506" s="145">
        <v>25.083528999999999</v>
      </c>
      <c r="D2506">
        <f t="shared" si="43"/>
        <v>0.22467441084506551</v>
      </c>
      <c r="E2506">
        <v>1.0638373310652248E-2</v>
      </c>
    </row>
    <row r="2507" spans="2:5" x14ac:dyDescent="0.3">
      <c r="B2507" s="91">
        <v>34191</v>
      </c>
      <c r="C2507" s="145">
        <v>20.481794000000001</v>
      </c>
      <c r="D2507">
        <f t="shared" si="43"/>
        <v>0</v>
      </c>
      <c r="E2507">
        <v>1.0638256403014463E-2</v>
      </c>
    </row>
    <row r="2508" spans="2:5" x14ac:dyDescent="0.3">
      <c r="B2508" s="91">
        <v>33931</v>
      </c>
      <c r="C2508" s="145">
        <v>20.481794000000001</v>
      </c>
      <c r="D2508">
        <f t="shared" si="43"/>
        <v>-0.95629200108430734</v>
      </c>
      <c r="E2508">
        <v>1.0638256403014463E-2</v>
      </c>
    </row>
    <row r="2509" spans="2:5" x14ac:dyDescent="0.3">
      <c r="B2509" s="91">
        <v>41837</v>
      </c>
      <c r="C2509" s="145">
        <v>468.605164</v>
      </c>
      <c r="D2509">
        <f t="shared" si="43"/>
        <v>3.7976915228919337</v>
      </c>
      <c r="E2509">
        <v>1.0631562972496329E-2</v>
      </c>
    </row>
    <row r="2510" spans="2:5" x14ac:dyDescent="0.3">
      <c r="B2510" s="91">
        <v>39602</v>
      </c>
      <c r="C2510" s="145">
        <v>97.673050000000003</v>
      </c>
      <c r="D2510">
        <f t="shared" si="43"/>
        <v>1.3796040654462047</v>
      </c>
      <c r="E2510">
        <v>1.0629917846124095E-2</v>
      </c>
    </row>
    <row r="2511" spans="2:5" x14ac:dyDescent="0.3">
      <c r="B2511" s="91">
        <v>36432</v>
      </c>
      <c r="C2511" s="145">
        <v>41.045924999999997</v>
      </c>
      <c r="D2511">
        <f t="shared" si="43"/>
        <v>-0.89286290556675552</v>
      </c>
      <c r="E2511">
        <v>1.0628459591702928E-2</v>
      </c>
    </row>
    <row r="2512" spans="2:5" x14ac:dyDescent="0.3">
      <c r="B2512" s="91">
        <v>41604</v>
      </c>
      <c r="C2512" s="145">
        <v>383.115906</v>
      </c>
      <c r="D2512">
        <f t="shared" si="43"/>
        <v>-0.41000089295452596</v>
      </c>
      <c r="E2512">
        <v>1.0617572729215744E-2</v>
      </c>
    </row>
    <row r="2513" spans="2:5" x14ac:dyDescent="0.3">
      <c r="B2513" s="91">
        <v>45239</v>
      </c>
      <c r="C2513" s="145">
        <v>649.34997599999997</v>
      </c>
      <c r="D2513">
        <f t="shared" si="43"/>
        <v>1.5261733451226873</v>
      </c>
      <c r="E2513">
        <v>1.0582815542749625E-2</v>
      </c>
    </row>
    <row r="2514" spans="2:5" x14ac:dyDescent="0.3">
      <c r="B2514" s="91">
        <v>43321</v>
      </c>
      <c r="C2514" s="145">
        <v>257.04885899999999</v>
      </c>
      <c r="D2514">
        <f t="shared" si="43"/>
        <v>-0.37972095050376353</v>
      </c>
      <c r="E2514">
        <v>1.0582045986117975E-2</v>
      </c>
    </row>
    <row r="2515" spans="2:5" x14ac:dyDescent="0.3">
      <c r="B2515" s="91">
        <v>45001</v>
      </c>
      <c r="C2515" s="145">
        <v>414.40841699999999</v>
      </c>
      <c r="D2515">
        <f t="shared" si="43"/>
        <v>12.394678367464936</v>
      </c>
      <c r="E2515">
        <v>1.057494230341486E-2</v>
      </c>
    </row>
    <row r="2516" spans="2:5" x14ac:dyDescent="0.3">
      <c r="B2516" s="91">
        <v>33890</v>
      </c>
      <c r="C2516" s="145">
        <v>30.938288</v>
      </c>
      <c r="D2516">
        <f t="shared" si="43"/>
        <v>-0.92546003796553955</v>
      </c>
      <c r="E2516">
        <v>1.0563322889941227E-2</v>
      </c>
    </row>
    <row r="2517" spans="2:5" x14ac:dyDescent="0.3">
      <c r="B2517" s="91">
        <v>44748</v>
      </c>
      <c r="C2517" s="145">
        <v>415.05639600000001</v>
      </c>
      <c r="D2517">
        <f t="shared" si="43"/>
        <v>6.7252164339446567</v>
      </c>
      <c r="E2517">
        <v>1.0558256111811036E-2</v>
      </c>
    </row>
    <row r="2518" spans="2:5" x14ac:dyDescent="0.3">
      <c r="B2518" s="91">
        <v>35040</v>
      </c>
      <c r="C2518" s="145">
        <v>53.727477999999998</v>
      </c>
      <c r="D2518">
        <f t="shared" si="43"/>
        <v>-0.49792325967295359</v>
      </c>
      <c r="E2518">
        <v>1.0554023456825356E-2</v>
      </c>
    </row>
    <row r="2519" spans="2:5" x14ac:dyDescent="0.3">
      <c r="B2519" s="91">
        <v>40102</v>
      </c>
      <c r="C2519" s="145">
        <v>107.01049</v>
      </c>
      <c r="D2519">
        <f t="shared" si="43"/>
        <v>-0.29941093240370392</v>
      </c>
      <c r="E2519">
        <v>1.0553831770084253E-2</v>
      </c>
    </row>
    <row r="2520" spans="2:5" x14ac:dyDescent="0.3">
      <c r="B2520" s="91">
        <v>39000</v>
      </c>
      <c r="C2520" s="145">
        <v>152.74359100000001</v>
      </c>
      <c r="D2520">
        <f t="shared" si="43"/>
        <v>6.3798479421801497</v>
      </c>
      <c r="E2520">
        <v>1.0547842989565619E-2</v>
      </c>
    </row>
    <row r="2521" spans="2:5" x14ac:dyDescent="0.3">
      <c r="B2521" s="91">
        <v>33996</v>
      </c>
      <c r="C2521" s="145">
        <v>20.697389999999999</v>
      </c>
      <c r="D2521">
        <f t="shared" si="43"/>
        <v>0</v>
      </c>
      <c r="E2521">
        <v>1.0526226364741188E-2</v>
      </c>
    </row>
    <row r="2522" spans="2:5" x14ac:dyDescent="0.3">
      <c r="B2522" s="91">
        <v>33935</v>
      </c>
      <c r="C2522" s="145">
        <v>20.697389999999999</v>
      </c>
      <c r="D2522">
        <f t="shared" si="43"/>
        <v>-0.62945829298410039</v>
      </c>
      <c r="E2522">
        <v>1.0526226364741188E-2</v>
      </c>
    </row>
    <row r="2523" spans="2:5" x14ac:dyDescent="0.3">
      <c r="B2523" s="91">
        <v>35542</v>
      </c>
      <c r="C2523" s="145">
        <v>55.857112999999998</v>
      </c>
      <c r="D2523">
        <f t="shared" si="43"/>
        <v>-0.85188795253071659</v>
      </c>
      <c r="E2523">
        <v>1.0524982559582959E-2</v>
      </c>
    </row>
    <row r="2524" spans="2:5" x14ac:dyDescent="0.3">
      <c r="B2524" s="91">
        <v>41586</v>
      </c>
      <c r="C2524" s="145">
        <v>377.127411</v>
      </c>
      <c r="D2524">
        <f t="shared" si="43"/>
        <v>-0.10140344432592012</v>
      </c>
      <c r="E2524">
        <v>1.0522171523919892E-2</v>
      </c>
    </row>
    <row r="2525" spans="2:5" x14ac:dyDescent="0.3">
      <c r="B2525" s="91">
        <v>41768</v>
      </c>
      <c r="C2525" s="145">
        <v>419.68490600000001</v>
      </c>
      <c r="D2525">
        <f t="shared" si="43"/>
        <v>2.247389496673279</v>
      </c>
      <c r="E2525">
        <v>1.0518783318402261E-2</v>
      </c>
    </row>
    <row r="2526" spans="2:5" x14ac:dyDescent="0.3">
      <c r="B2526" s="91">
        <v>39388</v>
      </c>
      <c r="C2526" s="145">
        <v>129.23762500000001</v>
      </c>
      <c r="D2526">
        <f t="shared" si="43"/>
        <v>0.78454455491330521</v>
      </c>
      <c r="E2526">
        <v>1.050928641400266E-2</v>
      </c>
    </row>
    <row r="2527" spans="2:5" x14ac:dyDescent="0.3">
      <c r="B2527" s="91">
        <v>38065</v>
      </c>
      <c r="C2527" s="145">
        <v>72.420508999999996</v>
      </c>
      <c r="D2527">
        <f t="shared" si="43"/>
        <v>-0.58032224094526397</v>
      </c>
      <c r="E2527">
        <v>1.0507896647898701E-2</v>
      </c>
    </row>
    <row r="2528" spans="2:5" x14ac:dyDescent="0.3">
      <c r="B2528" s="91">
        <v>43550</v>
      </c>
      <c r="C2528" s="145">
        <v>172.56218000000001</v>
      </c>
      <c r="D2528">
        <f t="shared" si="43"/>
        <v>-0.58637991085645702</v>
      </c>
      <c r="E2528">
        <v>1.0507860686784457E-2</v>
      </c>
    </row>
    <row r="2529" spans="2:5" x14ac:dyDescent="0.3">
      <c r="B2529" s="91">
        <v>44908</v>
      </c>
      <c r="C2529" s="145">
        <v>417.19970699999999</v>
      </c>
      <c r="D2529">
        <f t="shared" si="43"/>
        <v>24.536639012360606</v>
      </c>
      <c r="E2529">
        <v>1.0503447122269638E-2</v>
      </c>
    </row>
    <row r="2530" spans="2:5" x14ac:dyDescent="0.3">
      <c r="B2530" s="91">
        <v>36930</v>
      </c>
      <c r="C2530" s="145">
        <v>16.337299000000002</v>
      </c>
      <c r="D2530">
        <f t="shared" si="43"/>
        <v>-0.20040967914829247</v>
      </c>
      <c r="E2530">
        <v>1.0496176891055163E-2</v>
      </c>
    </row>
    <row r="2531" spans="2:5" x14ac:dyDescent="0.3">
      <c r="B2531" s="91">
        <v>36614</v>
      </c>
      <c r="C2531" s="145">
        <v>20.432086999999999</v>
      </c>
      <c r="D2531">
        <f t="shared" si="43"/>
        <v>-0.96303405869421088</v>
      </c>
      <c r="E2531">
        <v>1.0487122254029398E-2</v>
      </c>
    </row>
    <row r="2532" spans="2:5" x14ac:dyDescent="0.3">
      <c r="B2532" s="91">
        <v>42632</v>
      </c>
      <c r="C2532" s="145">
        <v>552.72735599999999</v>
      </c>
      <c r="D2532">
        <f t="shared" si="43"/>
        <v>2.8554576683747861</v>
      </c>
      <c r="E2532">
        <v>1.0479394024932294E-2</v>
      </c>
    </row>
    <row r="2533" spans="2:5" x14ac:dyDescent="0.3">
      <c r="B2533" s="91">
        <v>38959</v>
      </c>
      <c r="C2533" s="145">
        <v>143.36232000000001</v>
      </c>
      <c r="D2533">
        <f t="shared" si="43"/>
        <v>3.5477196053159549E-2</v>
      </c>
      <c r="E2533">
        <v>1.0468427284489703E-2</v>
      </c>
    </row>
    <row r="2534" spans="2:5" x14ac:dyDescent="0.3">
      <c r="B2534" s="91">
        <v>40326</v>
      </c>
      <c r="C2534" s="145">
        <v>138.45048499999999</v>
      </c>
      <c r="D2534">
        <f t="shared" si="43"/>
        <v>-0.53400457822994685</v>
      </c>
      <c r="E2534">
        <v>1.0448268532346202E-2</v>
      </c>
    </row>
    <row r="2535" spans="2:5" x14ac:dyDescent="0.3">
      <c r="B2535" s="91">
        <v>41345</v>
      </c>
      <c r="C2535" s="145">
        <v>297.106964</v>
      </c>
      <c r="D2535">
        <f t="shared" si="43"/>
        <v>3.2103655665186883</v>
      </c>
      <c r="E2535">
        <v>1.044613225540152E-2</v>
      </c>
    </row>
    <row r="2536" spans="2:5" x14ac:dyDescent="0.3">
      <c r="B2536" s="91">
        <v>38120</v>
      </c>
      <c r="C2536" s="145">
        <v>70.565597999999994</v>
      </c>
      <c r="D2536">
        <f t="shared" si="43"/>
        <v>-0.60477091040872366</v>
      </c>
      <c r="E2536">
        <v>1.0442573819782893E-2</v>
      </c>
    </row>
    <row r="2537" spans="2:5" x14ac:dyDescent="0.3">
      <c r="B2537" s="91">
        <v>43404</v>
      </c>
      <c r="C2537" s="145">
        <v>178.543533</v>
      </c>
      <c r="D2537">
        <f t="shared" si="43"/>
        <v>-0.53145254766599204</v>
      </c>
      <c r="E2537">
        <v>1.0437241170422478E-2</v>
      </c>
    </row>
    <row r="2538" spans="2:5" x14ac:dyDescent="0.3">
      <c r="B2538" s="91">
        <v>42362</v>
      </c>
      <c r="C2538" s="145">
        <v>381.057526</v>
      </c>
      <c r="D2538">
        <f t="shared" si="43"/>
        <v>18.544287105625951</v>
      </c>
      <c r="E2538">
        <v>1.0437213844986831E-2</v>
      </c>
    </row>
    <row r="2539" spans="2:5" x14ac:dyDescent="0.3">
      <c r="B2539" s="91">
        <v>36074</v>
      </c>
      <c r="C2539" s="145">
        <v>19.497131</v>
      </c>
      <c r="D2539">
        <f t="shared" si="43"/>
        <v>-0.87823191936332934</v>
      </c>
      <c r="E2539">
        <v>1.042869210557683E-2</v>
      </c>
    </row>
    <row r="2540" spans="2:5" x14ac:dyDescent="0.3">
      <c r="B2540" s="91">
        <v>38841</v>
      </c>
      <c r="C2540" s="145">
        <v>160.116928</v>
      </c>
      <c r="D2540">
        <f t="shared" si="43"/>
        <v>-0.53952989534845386</v>
      </c>
      <c r="E2540">
        <v>1.0413784751861742E-2</v>
      </c>
    </row>
    <row r="2541" spans="2:5" x14ac:dyDescent="0.3">
      <c r="B2541" s="91">
        <v>41556</v>
      </c>
      <c r="C2541" s="145">
        <v>347.72491500000001</v>
      </c>
      <c r="D2541">
        <f t="shared" si="43"/>
        <v>3.8059874000102831</v>
      </c>
      <c r="E2541">
        <v>1.0412233414410013E-2</v>
      </c>
    </row>
    <row r="2542" spans="2:5" x14ac:dyDescent="0.3">
      <c r="B2542" s="91">
        <v>35313</v>
      </c>
      <c r="C2542" s="145">
        <v>72.352440000000001</v>
      </c>
      <c r="D2542">
        <f t="shared" si="43"/>
        <v>-0.85063293290436315</v>
      </c>
      <c r="E2542">
        <v>1.0403128454508977E-2</v>
      </c>
    </row>
    <row r="2543" spans="2:5" x14ac:dyDescent="0.3">
      <c r="B2543" s="91">
        <v>42565</v>
      </c>
      <c r="C2543" s="145">
        <v>484.39352400000001</v>
      </c>
      <c r="D2543">
        <f t="shared" si="43"/>
        <v>0.42744778380567544</v>
      </c>
      <c r="E2543">
        <v>1.0392859679302575E-2</v>
      </c>
    </row>
    <row r="2544" spans="2:5" x14ac:dyDescent="0.3">
      <c r="B2544" s="91">
        <v>43220</v>
      </c>
      <c r="C2544" s="145">
        <v>339.342377</v>
      </c>
      <c r="D2544">
        <f t="shared" si="43"/>
        <v>15.134225747778851</v>
      </c>
      <c r="E2544">
        <v>1.0388871012859969E-2</v>
      </c>
    </row>
    <row r="2545" spans="2:5" x14ac:dyDescent="0.3">
      <c r="B2545" s="91">
        <v>36112</v>
      </c>
      <c r="C2545" s="145">
        <v>21.032454999999999</v>
      </c>
      <c r="D2545">
        <f t="shared" si="43"/>
        <v>-0.9566687049089474</v>
      </c>
      <c r="E2545">
        <v>1.0383104753833123E-2</v>
      </c>
    </row>
    <row r="2546" spans="2:5" x14ac:dyDescent="0.3">
      <c r="B2546" s="91">
        <v>44489</v>
      </c>
      <c r="C2546" s="145">
        <v>485.38717700000001</v>
      </c>
      <c r="D2546">
        <f t="shared" si="43"/>
        <v>4.127456480717006E-2</v>
      </c>
      <c r="E2546">
        <v>1.0375601336636913E-2</v>
      </c>
    </row>
    <row r="2547" spans="2:5" x14ac:dyDescent="0.3">
      <c r="B2547" s="91">
        <v>42803</v>
      </c>
      <c r="C2547" s="145">
        <v>466.147156</v>
      </c>
      <c r="D2547">
        <f t="shared" si="43"/>
        <v>1.2325136624060509</v>
      </c>
      <c r="E2547">
        <v>1.0371669897668532E-2</v>
      </c>
    </row>
    <row r="2548" spans="2:5" x14ac:dyDescent="0.3">
      <c r="B2548" s="91">
        <v>43588</v>
      </c>
      <c r="C2548" s="145">
        <v>208.79924</v>
      </c>
      <c r="D2548">
        <f t="shared" si="43"/>
        <v>-0.18641556554158753</v>
      </c>
      <c r="E2548">
        <v>1.0371471875709311E-2</v>
      </c>
    </row>
    <row r="2549" spans="2:5" x14ac:dyDescent="0.3">
      <c r="B2549" s="91">
        <v>41239</v>
      </c>
      <c r="C2549" s="145">
        <v>256.641144</v>
      </c>
      <c r="D2549">
        <f t="shared" si="43"/>
        <v>5.0575040182947886</v>
      </c>
      <c r="E2549">
        <v>1.0364639933733164E-2</v>
      </c>
    </row>
    <row r="2550" spans="2:5" x14ac:dyDescent="0.3">
      <c r="B2550" s="91">
        <v>34806</v>
      </c>
      <c r="C2550" s="145">
        <v>42.367474000000001</v>
      </c>
      <c r="D2550">
        <f t="shared" si="43"/>
        <v>-0.7359458095339293</v>
      </c>
      <c r="E2550">
        <v>1.0362569131509326E-2</v>
      </c>
    </row>
    <row r="2551" spans="2:5" x14ac:dyDescent="0.3">
      <c r="B2551" s="91">
        <v>43661</v>
      </c>
      <c r="C2551" s="145">
        <v>160.44992099999999</v>
      </c>
      <c r="D2551">
        <f t="shared" si="43"/>
        <v>-0.14054958680474872</v>
      </c>
      <c r="E2551">
        <v>1.0357774885426357E-2</v>
      </c>
    </row>
    <row r="2552" spans="2:5" x14ac:dyDescent="0.3">
      <c r="B2552" s="91">
        <v>40709</v>
      </c>
      <c r="C2552" s="145">
        <v>186.68897999999999</v>
      </c>
      <c r="D2552">
        <f t="shared" si="43"/>
        <v>0.23326195625890747</v>
      </c>
      <c r="E2552">
        <v>1.0315087116705869E-2</v>
      </c>
    </row>
    <row r="2553" spans="2:5" x14ac:dyDescent="0.3">
      <c r="B2553" s="91">
        <v>44077</v>
      </c>
      <c r="C2553" s="145">
        <v>151.37820400000001</v>
      </c>
      <c r="D2553">
        <f t="shared" si="43"/>
        <v>-0.43644461083676556</v>
      </c>
      <c r="E2553">
        <v>1.0312686543072776E-2</v>
      </c>
    </row>
    <row r="2554" spans="2:5" x14ac:dyDescent="0.3">
      <c r="B2554" s="91">
        <v>43284</v>
      </c>
      <c r="C2554" s="145">
        <v>268.61282299999999</v>
      </c>
      <c r="D2554">
        <f t="shared" si="43"/>
        <v>11.713241813720995</v>
      </c>
      <c r="E2554">
        <v>1.0311208087664307E-2</v>
      </c>
    </row>
    <row r="2555" spans="2:5" x14ac:dyDescent="0.3">
      <c r="B2555" s="91">
        <v>33933</v>
      </c>
      <c r="C2555" s="145">
        <v>21.128585999999999</v>
      </c>
      <c r="D2555">
        <f t="shared" si="43"/>
        <v>-0.94724304422713324</v>
      </c>
      <c r="E2555">
        <v>1.0309238913672213E-2</v>
      </c>
    </row>
    <row r="2556" spans="2:5" x14ac:dyDescent="0.3">
      <c r="B2556" s="91">
        <v>42195</v>
      </c>
      <c r="C2556" s="145">
        <v>400.489105</v>
      </c>
      <c r="D2556">
        <f t="shared" si="43"/>
        <v>5.6946043197336387</v>
      </c>
      <c r="E2556">
        <v>1.0306751273089818E-2</v>
      </c>
    </row>
    <row r="2557" spans="2:5" x14ac:dyDescent="0.3">
      <c r="B2557" s="91">
        <v>35149</v>
      </c>
      <c r="C2557" s="145">
        <v>59.822670000000002</v>
      </c>
      <c r="D2557">
        <f t="shared" si="43"/>
        <v>-0.75516475158414476</v>
      </c>
      <c r="E2557">
        <v>1.0305637084958897E-2</v>
      </c>
    </row>
    <row r="2558" spans="2:5" x14ac:dyDescent="0.3">
      <c r="B2558" s="91">
        <v>44210</v>
      </c>
      <c r="C2558" s="145">
        <v>244.33847</v>
      </c>
      <c r="D2558">
        <f t="shared" si="43"/>
        <v>-0.1240170844769958</v>
      </c>
      <c r="E2558">
        <v>1.0304968464014106E-2</v>
      </c>
    </row>
    <row r="2559" spans="2:5" x14ac:dyDescent="0.3">
      <c r="B2559" s="91">
        <v>44432</v>
      </c>
      <c r="C2559" s="145">
        <v>278.930634</v>
      </c>
      <c r="D2559">
        <f t="shared" si="43"/>
        <v>-0.34717692083813906</v>
      </c>
      <c r="E2559">
        <v>1.0290484059231218E-2</v>
      </c>
    </row>
    <row r="2560" spans="2:5" x14ac:dyDescent="0.3">
      <c r="B2560" s="91">
        <v>43061</v>
      </c>
      <c r="C2560" s="145">
        <v>427.26834100000002</v>
      </c>
      <c r="D2560">
        <f t="shared" si="43"/>
        <v>21.462252471083424</v>
      </c>
      <c r="E2560">
        <v>1.0253394155551201E-2</v>
      </c>
    </row>
    <row r="2561" spans="2:5" x14ac:dyDescent="0.3">
      <c r="B2561" s="91">
        <v>37337</v>
      </c>
      <c r="C2561" s="145">
        <v>19.021616000000002</v>
      </c>
      <c r="D2561">
        <f t="shared" si="43"/>
        <v>-0.75399848474905951</v>
      </c>
      <c r="E2561">
        <v>1.0241824016697919E-2</v>
      </c>
    </row>
    <row r="2562" spans="2:5" x14ac:dyDescent="0.3">
      <c r="B2562" s="91">
        <v>38551</v>
      </c>
      <c r="C2562" s="145">
        <v>77.323166000000001</v>
      </c>
      <c r="D2562">
        <f t="shared" si="43"/>
        <v>-0.73236827179249731</v>
      </c>
      <c r="E2562">
        <v>1.0241564318788317E-2</v>
      </c>
    </row>
    <row r="2563" spans="2:5" x14ac:dyDescent="0.3">
      <c r="B2563" s="91">
        <v>41390</v>
      </c>
      <c r="C2563" s="145">
        <v>288.91629</v>
      </c>
      <c r="D2563">
        <f t="shared" si="43"/>
        <v>-0.34113361005240883</v>
      </c>
      <c r="E2563">
        <v>1.0228403714636399E-2</v>
      </c>
    </row>
    <row r="2564" spans="2:5" x14ac:dyDescent="0.3">
      <c r="B2564" s="91">
        <v>42164</v>
      </c>
      <c r="C2564" s="145">
        <v>438.50512700000002</v>
      </c>
      <c r="D2564">
        <f t="shared" si="43"/>
        <v>2.6471757524418202</v>
      </c>
      <c r="E2564">
        <v>1.0215746616617456E-2</v>
      </c>
    </row>
    <row r="2565" spans="2:5" x14ac:dyDescent="0.3">
      <c r="B2565" s="91">
        <v>39511</v>
      </c>
      <c r="C2565" s="145">
        <v>120.23142199999999</v>
      </c>
      <c r="D2565">
        <f t="shared" si="43"/>
        <v>-0.71672073267408631</v>
      </c>
      <c r="E2565">
        <v>1.0214472558121062E-2</v>
      </c>
    </row>
    <row r="2566" spans="2:5" x14ac:dyDescent="0.3">
      <c r="B2566" s="91">
        <v>44705</v>
      </c>
      <c r="C2566" s="145">
        <v>424.42718500000001</v>
      </c>
      <c r="D2566">
        <f t="shared" si="43"/>
        <v>0.40774291333411061</v>
      </c>
      <c r="E2566">
        <v>1.0202825833308553E-2</v>
      </c>
    </row>
    <row r="2567" spans="2:5" x14ac:dyDescent="0.3">
      <c r="B2567" s="91">
        <v>41270</v>
      </c>
      <c r="C2567" s="145">
        <v>301.49481200000002</v>
      </c>
      <c r="D2567">
        <f t="shared" si="43"/>
        <v>1.0924940191466428</v>
      </c>
      <c r="E2567">
        <v>1.0127366152671544E-2</v>
      </c>
    </row>
    <row r="2568" spans="2:5" x14ac:dyDescent="0.3">
      <c r="B2568" s="91">
        <v>38950</v>
      </c>
      <c r="C2568" s="145">
        <v>144.08395400000001</v>
      </c>
      <c r="D2568">
        <f t="shared" si="43"/>
        <v>5.9285348551327743</v>
      </c>
      <c r="E2568">
        <v>1.0117987558910059E-2</v>
      </c>
    </row>
    <row r="2569" spans="2:5" x14ac:dyDescent="0.3">
      <c r="B2569" s="91">
        <v>37326</v>
      </c>
      <c r="C2569" s="145">
        <v>20.795732000000001</v>
      </c>
      <c r="D2569">
        <f t="shared" ref="D2569:D2632" si="44">(C2569-C2570)/C2570</f>
        <v>-0.86517046310996304</v>
      </c>
      <c r="E2569">
        <v>1.0116302334095337E-2</v>
      </c>
    </row>
    <row r="2570" spans="2:5" x14ac:dyDescent="0.3">
      <c r="B2570" s="91">
        <v>39118</v>
      </c>
      <c r="C2570" s="145">
        <v>154.237213</v>
      </c>
      <c r="D2570">
        <f t="shared" si="44"/>
        <v>6.1539306095153261</v>
      </c>
      <c r="E2570">
        <v>1.0111414997025331E-2</v>
      </c>
    </row>
    <row r="2571" spans="2:5" x14ac:dyDescent="0.3">
      <c r="B2571" s="91">
        <v>34199</v>
      </c>
      <c r="C2571" s="145">
        <v>21.559785999999999</v>
      </c>
      <c r="D2571">
        <f t="shared" si="44"/>
        <v>0</v>
      </c>
      <c r="E2571">
        <v>1.0101253348511769E-2</v>
      </c>
    </row>
    <row r="2572" spans="2:5" x14ac:dyDescent="0.3">
      <c r="B2572" s="91">
        <v>34047</v>
      </c>
      <c r="C2572" s="145">
        <v>21.559785999999999</v>
      </c>
      <c r="D2572">
        <f t="shared" si="44"/>
        <v>0</v>
      </c>
      <c r="E2572">
        <v>1.0101253348511769E-2</v>
      </c>
    </row>
    <row r="2573" spans="2:5" x14ac:dyDescent="0.3">
      <c r="B2573" s="91">
        <v>33961</v>
      </c>
      <c r="C2573" s="145">
        <v>21.559785999999999</v>
      </c>
      <c r="D2573">
        <f t="shared" si="44"/>
        <v>-0.5</v>
      </c>
      <c r="E2573">
        <v>1.0101253348511769E-2</v>
      </c>
    </row>
    <row r="2574" spans="2:5" x14ac:dyDescent="0.3">
      <c r="B2574" s="91">
        <v>33731</v>
      </c>
      <c r="C2574" s="145">
        <v>43.119571999999998</v>
      </c>
      <c r="D2574">
        <f t="shared" si="44"/>
        <v>-0.46954378541248648</v>
      </c>
      <c r="E2574">
        <v>1.0101253348511769E-2</v>
      </c>
    </row>
    <row r="2575" spans="2:5" x14ac:dyDescent="0.3">
      <c r="B2575" s="91">
        <v>40043</v>
      </c>
      <c r="C2575" s="145">
        <v>81.287711999999999</v>
      </c>
      <c r="D2575">
        <f t="shared" si="44"/>
        <v>3.0516344984880828</v>
      </c>
      <c r="E2575">
        <v>1.0100004454804374E-2</v>
      </c>
    </row>
    <row r="2576" spans="2:5" x14ac:dyDescent="0.3">
      <c r="B2576" s="91">
        <v>37330</v>
      </c>
      <c r="C2576" s="145">
        <v>20.062943000000001</v>
      </c>
      <c r="D2576">
        <f t="shared" si="44"/>
        <v>-0.95580219127379407</v>
      </c>
      <c r="E2576">
        <v>1.0097072401807107E-2</v>
      </c>
    </row>
    <row r="2577" spans="2:5" x14ac:dyDescent="0.3">
      <c r="B2577" s="91">
        <v>42852</v>
      </c>
      <c r="C2577" s="145">
        <v>453.93524200000002</v>
      </c>
      <c r="D2577">
        <f t="shared" si="44"/>
        <v>-0.29144583626832116</v>
      </c>
      <c r="E2577">
        <v>1.0093225479120789E-2</v>
      </c>
    </row>
    <row r="2578" spans="2:5" x14ac:dyDescent="0.3">
      <c r="B2578" s="91">
        <v>45187</v>
      </c>
      <c r="C2578" s="145">
        <v>640.65002400000003</v>
      </c>
      <c r="D2578">
        <f t="shared" si="44"/>
        <v>15.885439132758187</v>
      </c>
      <c r="E2578">
        <v>1.00906960977533E-2</v>
      </c>
    </row>
    <row r="2579" spans="2:5" x14ac:dyDescent="0.3">
      <c r="B2579" s="91">
        <v>36544</v>
      </c>
      <c r="C2579" s="145">
        <v>37.940975000000002</v>
      </c>
      <c r="D2579">
        <f t="shared" si="44"/>
        <v>-0.4965885395872785</v>
      </c>
      <c r="E2579">
        <v>1.0080794536716186E-2</v>
      </c>
    </row>
    <row r="2580" spans="2:5" x14ac:dyDescent="0.3">
      <c r="B2580" s="91">
        <v>35254</v>
      </c>
      <c r="C2580" s="145">
        <v>75.367722000000001</v>
      </c>
      <c r="D2580">
        <f t="shared" si="44"/>
        <v>-0.629652391065324</v>
      </c>
      <c r="E2580">
        <v>1.0078914113450922E-2</v>
      </c>
    </row>
    <row r="2581" spans="2:5" x14ac:dyDescent="0.3">
      <c r="B2581" s="91">
        <v>40448</v>
      </c>
      <c r="C2581" s="145">
        <v>203.50535600000001</v>
      </c>
      <c r="D2581">
        <f t="shared" si="44"/>
        <v>9.9472356590549271</v>
      </c>
      <c r="E2581">
        <v>1.006618370096966E-2</v>
      </c>
    </row>
    <row r="2582" spans="2:5" x14ac:dyDescent="0.3">
      <c r="B2582" s="91">
        <v>37286</v>
      </c>
      <c r="C2582" s="145">
        <v>18.589656999999999</v>
      </c>
      <c r="D2582">
        <f t="shared" si="44"/>
        <v>-0.82114124478657757</v>
      </c>
      <c r="E2582">
        <v>1.0058718692695857E-2</v>
      </c>
    </row>
    <row r="2583" spans="2:5" x14ac:dyDescent="0.3">
      <c r="B2583" s="91">
        <v>40066</v>
      </c>
      <c r="C2583" s="145">
        <v>103.934845</v>
      </c>
      <c r="D2583">
        <f t="shared" si="44"/>
        <v>1.3514451098002185</v>
      </c>
      <c r="E2583">
        <v>1.0052964716139871E-2</v>
      </c>
    </row>
    <row r="2584" spans="2:5" x14ac:dyDescent="0.3">
      <c r="B2584" s="91">
        <v>35405</v>
      </c>
      <c r="C2584" s="145">
        <v>44.200412999999998</v>
      </c>
      <c r="D2584">
        <f t="shared" si="44"/>
        <v>2.1676227972685886</v>
      </c>
      <c r="E2584">
        <v>1.0052072268139155E-2</v>
      </c>
    </row>
    <row r="2585" spans="2:5" x14ac:dyDescent="0.3">
      <c r="B2585" s="91">
        <v>36755</v>
      </c>
      <c r="C2585" s="145">
        <v>13.953811999999999</v>
      </c>
      <c r="D2585">
        <f t="shared" si="44"/>
        <v>-0.94430043131502595</v>
      </c>
      <c r="E2585">
        <v>1.0050112305708849E-2</v>
      </c>
    </row>
    <row r="2586" spans="2:5" x14ac:dyDescent="0.3">
      <c r="B2586" s="91">
        <v>43328</v>
      </c>
      <c r="C2586" s="145">
        <v>250.51921100000001</v>
      </c>
      <c r="D2586">
        <f t="shared" si="44"/>
        <v>1.1562644296715556</v>
      </c>
      <c r="E2586">
        <v>1.0048233543368814E-2</v>
      </c>
    </row>
    <row r="2587" spans="2:5" x14ac:dyDescent="0.3">
      <c r="B2587" s="91">
        <v>39588</v>
      </c>
      <c r="C2587" s="145">
        <v>116.182045</v>
      </c>
      <c r="D2587">
        <f t="shared" si="44"/>
        <v>-0.77069523365610193</v>
      </c>
      <c r="E2587">
        <v>1.0047807943163701E-2</v>
      </c>
    </row>
    <row r="2588" spans="2:5" x14ac:dyDescent="0.3">
      <c r="B2588" s="91">
        <v>42583</v>
      </c>
      <c r="C2588" s="145">
        <v>506.67086799999998</v>
      </c>
      <c r="D2588">
        <f t="shared" si="44"/>
        <v>0.68322570406790073</v>
      </c>
      <c r="E2588">
        <v>1.0035755647047404E-2</v>
      </c>
    </row>
    <row r="2589" spans="2:5" x14ac:dyDescent="0.3">
      <c r="B2589" s="91">
        <v>44460</v>
      </c>
      <c r="C2589" s="145">
        <v>301.011841</v>
      </c>
      <c r="D2589">
        <f t="shared" si="44"/>
        <v>4.6841936572785858</v>
      </c>
      <c r="E2589">
        <v>1.0035065326682658E-2</v>
      </c>
    </row>
    <row r="2590" spans="2:5" x14ac:dyDescent="0.3">
      <c r="B2590" s="91">
        <v>34948</v>
      </c>
      <c r="C2590" s="145">
        <v>52.955944000000002</v>
      </c>
      <c r="D2590">
        <f t="shared" si="44"/>
        <v>-0.94635743177037157</v>
      </c>
      <c r="E2590">
        <v>1.0033706353465101E-2</v>
      </c>
    </row>
    <row r="2591" spans="2:5" x14ac:dyDescent="0.3">
      <c r="B2591" s="91">
        <v>45355</v>
      </c>
      <c r="C2591" s="145">
        <v>987.20001200000002</v>
      </c>
      <c r="D2591">
        <f t="shared" si="44"/>
        <v>3.490863492549682</v>
      </c>
      <c r="E2591">
        <v>1.0026588663149025E-2</v>
      </c>
    </row>
    <row r="2592" spans="2:5" x14ac:dyDescent="0.3">
      <c r="B2592" s="91">
        <v>40483</v>
      </c>
      <c r="C2592" s="145">
        <v>219.82409699999999</v>
      </c>
      <c r="D2592">
        <f t="shared" si="44"/>
        <v>2.2948812331517452</v>
      </c>
      <c r="E2592">
        <v>1.0008602648357449E-2</v>
      </c>
    </row>
    <row r="2593" spans="2:5" x14ac:dyDescent="0.3">
      <c r="B2593" s="91">
        <v>37970</v>
      </c>
      <c r="C2593" s="145">
        <v>66.716849999999994</v>
      </c>
      <c r="D2593">
        <f t="shared" si="44"/>
        <v>0.52014897434201401</v>
      </c>
      <c r="E2593">
        <v>1.0006148581613739E-2</v>
      </c>
    </row>
    <row r="2594" spans="2:5" x14ac:dyDescent="0.3">
      <c r="B2594" s="91">
        <v>34662</v>
      </c>
      <c r="C2594" s="145">
        <v>43.888362999999998</v>
      </c>
      <c r="D2594">
        <f t="shared" si="44"/>
        <v>-0.8136558280823134</v>
      </c>
      <c r="E2594">
        <v>1.0000040732894741E-2</v>
      </c>
    </row>
    <row r="2595" spans="2:5" x14ac:dyDescent="0.3">
      <c r="B2595" s="91">
        <v>40637</v>
      </c>
      <c r="C2595" s="145">
        <v>235.523132</v>
      </c>
      <c r="D2595">
        <f t="shared" si="44"/>
        <v>6.1330011730590197</v>
      </c>
      <c r="E2595">
        <v>9.9854464885075888E-3</v>
      </c>
    </row>
    <row r="2596" spans="2:5" x14ac:dyDescent="0.3">
      <c r="B2596" s="91">
        <v>35831</v>
      </c>
      <c r="C2596" s="145">
        <v>33.018799000000001</v>
      </c>
      <c r="D2596">
        <f t="shared" si="44"/>
        <v>-0.15413473315207965</v>
      </c>
      <c r="E2596">
        <v>9.9802340107155857E-3</v>
      </c>
    </row>
    <row r="2597" spans="2:5" x14ac:dyDescent="0.3">
      <c r="B2597" s="91">
        <v>37846</v>
      </c>
      <c r="C2597" s="145">
        <v>39.035530000000001</v>
      </c>
      <c r="D2597">
        <f t="shared" si="44"/>
        <v>-0.69582822088566643</v>
      </c>
      <c r="E2597">
        <v>9.9757653091917201E-3</v>
      </c>
    </row>
    <row r="2598" spans="2:5" x14ac:dyDescent="0.3">
      <c r="B2598" s="91">
        <v>39153</v>
      </c>
      <c r="C2598" s="145">
        <v>128.333832</v>
      </c>
      <c r="D2598">
        <f t="shared" si="44"/>
        <v>0.33610600975094018</v>
      </c>
      <c r="E2598">
        <v>9.971607683557121E-3</v>
      </c>
    </row>
    <row r="2599" spans="2:5" x14ac:dyDescent="0.3">
      <c r="B2599" s="91">
        <v>44000</v>
      </c>
      <c r="C2599" s="145">
        <v>96.050635999999997</v>
      </c>
      <c r="D2599">
        <f t="shared" si="44"/>
        <v>7.769152071062801</v>
      </c>
      <c r="E2599">
        <v>9.9580255601701261E-3</v>
      </c>
    </row>
    <row r="2600" spans="2:5" x14ac:dyDescent="0.3">
      <c r="B2600" s="91">
        <v>37090</v>
      </c>
      <c r="C2600" s="145">
        <v>10.953241</v>
      </c>
      <c r="D2600">
        <f t="shared" si="44"/>
        <v>7.6572997473799781E-2</v>
      </c>
      <c r="E2600">
        <v>9.9571674353747808E-3</v>
      </c>
    </row>
    <row r="2601" spans="2:5" x14ac:dyDescent="0.3">
      <c r="B2601" s="91">
        <v>37062</v>
      </c>
      <c r="C2601" s="145">
        <v>10.174174000000001</v>
      </c>
      <c r="D2601">
        <f t="shared" si="44"/>
        <v>-0.95322693011226645</v>
      </c>
      <c r="E2601">
        <v>9.9541418777658892E-3</v>
      </c>
    </row>
    <row r="2602" spans="2:5" x14ac:dyDescent="0.3">
      <c r="B2602" s="91">
        <v>43566</v>
      </c>
      <c r="C2602" s="145">
        <v>217.52204900000001</v>
      </c>
      <c r="D2602">
        <f t="shared" si="44"/>
        <v>0.69076927334060811</v>
      </c>
      <c r="E2602">
        <v>9.9513583369590149E-3</v>
      </c>
    </row>
    <row r="2603" spans="2:5" x14ac:dyDescent="0.3">
      <c r="B2603" s="91">
        <v>39198</v>
      </c>
      <c r="C2603" s="145">
        <v>128.65271000000001</v>
      </c>
      <c r="D2603">
        <f t="shared" si="44"/>
        <v>5.5311367989747779</v>
      </c>
      <c r="E2603">
        <v>9.9467017644995631E-3</v>
      </c>
    </row>
    <row r="2604" spans="2:5" x14ac:dyDescent="0.3">
      <c r="B2604" s="91">
        <v>36019</v>
      </c>
      <c r="C2604" s="145">
        <v>19.698364000000002</v>
      </c>
      <c r="D2604">
        <f t="shared" si="44"/>
        <v>-0.89772381595827488</v>
      </c>
      <c r="E2604">
        <v>9.9352557227453276E-3</v>
      </c>
    </row>
    <row r="2605" spans="2:5" x14ac:dyDescent="0.3">
      <c r="B2605" s="91">
        <v>44201</v>
      </c>
      <c r="C2605" s="145">
        <v>192.599716</v>
      </c>
      <c r="D2605">
        <f t="shared" si="44"/>
        <v>-0.7963416373521206</v>
      </c>
      <c r="E2605">
        <v>9.932003736837865E-3</v>
      </c>
    </row>
    <row r="2606" spans="2:5" x14ac:dyDescent="0.3">
      <c r="B2606" s="91">
        <v>45429</v>
      </c>
      <c r="C2606" s="145">
        <v>945.70001200000002</v>
      </c>
      <c r="D2606">
        <f t="shared" si="44"/>
        <v>2.4000660016187507</v>
      </c>
      <c r="E2606">
        <v>9.931640070098913E-3</v>
      </c>
    </row>
    <row r="2607" spans="2:5" x14ac:dyDescent="0.3">
      <c r="B2607" s="91">
        <v>41386</v>
      </c>
      <c r="C2607" s="145">
        <v>278.14166299999999</v>
      </c>
      <c r="D2607">
        <f t="shared" si="44"/>
        <v>7.6821360198509395E-2</v>
      </c>
      <c r="E2607">
        <v>9.9131456286592878E-3</v>
      </c>
    </row>
    <row r="2608" spans="2:5" x14ac:dyDescent="0.3">
      <c r="B2608" s="91">
        <v>41199</v>
      </c>
      <c r="C2608" s="145">
        <v>258.29879799999998</v>
      </c>
      <c r="D2608">
        <f t="shared" si="44"/>
        <v>4.8728350896594863</v>
      </c>
      <c r="E2608">
        <v>9.912408751418432E-3</v>
      </c>
    </row>
    <row r="2609" spans="2:5" x14ac:dyDescent="0.3">
      <c r="B2609" s="91">
        <v>33701</v>
      </c>
      <c r="C2609" s="145">
        <v>43.981960000000001</v>
      </c>
      <c r="D2609">
        <f t="shared" si="44"/>
        <v>-0.90990598670305622</v>
      </c>
      <c r="E2609">
        <v>9.9009509959020661E-3</v>
      </c>
    </row>
    <row r="2610" spans="2:5" x14ac:dyDescent="0.3">
      <c r="B2610" s="91">
        <v>44504</v>
      </c>
      <c r="C2610" s="145">
        <v>488.17849699999999</v>
      </c>
      <c r="D2610">
        <f t="shared" si="44"/>
        <v>8.4181398817433131</v>
      </c>
      <c r="E2610">
        <v>9.8989663081913825E-3</v>
      </c>
    </row>
    <row r="2611" spans="2:5" x14ac:dyDescent="0.3">
      <c r="B2611" s="91">
        <v>35682</v>
      </c>
      <c r="C2611" s="145">
        <v>51.833855</v>
      </c>
      <c r="D2611">
        <f t="shared" si="44"/>
        <v>-0.82484284404815311</v>
      </c>
      <c r="E2611">
        <v>9.8883767648181853E-3</v>
      </c>
    </row>
    <row r="2612" spans="2:5" x14ac:dyDescent="0.3">
      <c r="B2612" s="91">
        <v>44410</v>
      </c>
      <c r="C2612" s="145">
        <v>295.92770400000001</v>
      </c>
      <c r="D2612">
        <f t="shared" si="44"/>
        <v>5.6440639364492702</v>
      </c>
      <c r="E2612">
        <v>9.8656273147589707E-3</v>
      </c>
    </row>
    <row r="2613" spans="2:5" x14ac:dyDescent="0.3">
      <c r="B2613" s="91">
        <v>34501</v>
      </c>
      <c r="C2613" s="145">
        <v>44.540165000000002</v>
      </c>
      <c r="D2613">
        <f t="shared" si="44"/>
        <v>1.1642718525291809</v>
      </c>
      <c r="E2613">
        <v>9.8519833190483172E-3</v>
      </c>
    </row>
    <row r="2614" spans="2:5" x14ac:dyDescent="0.3">
      <c r="B2614" s="91">
        <v>37474</v>
      </c>
      <c r="C2614" s="145">
        <v>20.579746</v>
      </c>
      <c r="D2614">
        <f t="shared" si="44"/>
        <v>-0.92709801734093178</v>
      </c>
      <c r="E2614">
        <v>9.840719949752651E-3</v>
      </c>
    </row>
    <row r="2615" spans="2:5" x14ac:dyDescent="0.3">
      <c r="B2615" s="91">
        <v>41492</v>
      </c>
      <c r="C2615" s="145">
        <v>282.29336499999999</v>
      </c>
      <c r="D2615">
        <f t="shared" si="44"/>
        <v>-0.43708555596541798</v>
      </c>
      <c r="E2615">
        <v>9.8332814781472572E-3</v>
      </c>
    </row>
    <row r="2616" spans="2:5" x14ac:dyDescent="0.3">
      <c r="B2616" s="91">
        <v>41940</v>
      </c>
      <c r="C2616" s="145">
        <v>501.48538200000002</v>
      </c>
      <c r="D2616">
        <f t="shared" si="44"/>
        <v>0.57893395376111245</v>
      </c>
      <c r="E2616">
        <v>9.8272222248657094E-3</v>
      </c>
    </row>
    <row r="2617" spans="2:5" x14ac:dyDescent="0.3">
      <c r="B2617" s="91">
        <v>44343</v>
      </c>
      <c r="C2617" s="145">
        <v>317.61010700000003</v>
      </c>
      <c r="D2617">
        <f t="shared" si="44"/>
        <v>5.5537460854168605</v>
      </c>
      <c r="E2617">
        <v>9.8256533941931921E-3</v>
      </c>
    </row>
    <row r="2618" spans="2:5" x14ac:dyDescent="0.3">
      <c r="B2618" s="91">
        <v>35712</v>
      </c>
      <c r="C2618" s="145">
        <v>48.462375999999999</v>
      </c>
      <c r="D2618">
        <f t="shared" si="44"/>
        <v>-0.89834082423966555</v>
      </c>
      <c r="E2618">
        <v>9.8203864321884122E-3</v>
      </c>
    </row>
    <row r="2619" spans="2:5" x14ac:dyDescent="0.3">
      <c r="B2619" s="91">
        <v>45042</v>
      </c>
      <c r="C2619" s="145">
        <v>476.71423299999998</v>
      </c>
      <c r="D2619">
        <f t="shared" si="44"/>
        <v>0.12043118310425552</v>
      </c>
      <c r="E2619">
        <v>9.8194628465678186E-3</v>
      </c>
    </row>
    <row r="2620" spans="2:5" x14ac:dyDescent="0.3">
      <c r="B2620" s="91">
        <v>42864</v>
      </c>
      <c r="C2620" s="145">
        <v>425.473907</v>
      </c>
      <c r="D2620">
        <f t="shared" si="44"/>
        <v>2.0705033473425671</v>
      </c>
      <c r="E2620">
        <v>9.818947156204327E-3</v>
      </c>
    </row>
    <row r="2621" spans="2:5" x14ac:dyDescent="0.3">
      <c r="B2621" s="91">
        <v>44141</v>
      </c>
      <c r="C2621" s="145">
        <v>138.56813</v>
      </c>
      <c r="D2621">
        <f t="shared" si="44"/>
        <v>2.1199794295181231</v>
      </c>
      <c r="E2621">
        <v>9.8075079199396627E-3</v>
      </c>
    </row>
    <row r="2622" spans="2:5" x14ac:dyDescent="0.3">
      <c r="B2622" s="91">
        <v>33696</v>
      </c>
      <c r="C2622" s="145">
        <v>44.413155000000003</v>
      </c>
      <c r="D2622">
        <f t="shared" si="44"/>
        <v>-0.90174974959911725</v>
      </c>
      <c r="E2622">
        <v>9.8039059650821027E-3</v>
      </c>
    </row>
    <row r="2623" spans="2:5" x14ac:dyDescent="0.3">
      <c r="B2623" s="91">
        <v>44762</v>
      </c>
      <c r="C2623" s="145">
        <v>452.04113799999999</v>
      </c>
      <c r="D2623">
        <f t="shared" si="44"/>
        <v>4.3157453913006831</v>
      </c>
      <c r="E2623">
        <v>9.7985169531919231E-3</v>
      </c>
    </row>
    <row r="2624" spans="2:5" x14ac:dyDescent="0.3">
      <c r="B2624" s="91">
        <v>38608</v>
      </c>
      <c r="C2624" s="145">
        <v>85.038146999999995</v>
      </c>
      <c r="D2624">
        <f t="shared" si="44"/>
        <v>1.4959457461615409</v>
      </c>
      <c r="E2624">
        <v>9.7979970510026181E-3</v>
      </c>
    </row>
    <row r="2625" spans="2:5" x14ac:dyDescent="0.3">
      <c r="B2625" s="91">
        <v>37813</v>
      </c>
      <c r="C2625" s="145">
        <v>34.070511000000003</v>
      </c>
      <c r="D2625">
        <f t="shared" si="44"/>
        <v>-0.76308245889738746</v>
      </c>
      <c r="E2625">
        <v>9.7946238356564734E-3</v>
      </c>
    </row>
    <row r="2626" spans="2:5" x14ac:dyDescent="0.3">
      <c r="B2626" s="91">
        <v>40359</v>
      </c>
      <c r="C2626" s="145">
        <v>143.80746500000001</v>
      </c>
      <c r="D2626">
        <f t="shared" si="44"/>
        <v>0.23377694348967779</v>
      </c>
      <c r="E2626">
        <v>9.7930375098066336E-3</v>
      </c>
    </row>
    <row r="2627" spans="2:5" x14ac:dyDescent="0.3">
      <c r="B2627" s="91">
        <v>39324</v>
      </c>
      <c r="C2627" s="145">
        <v>116.558723</v>
      </c>
      <c r="D2627">
        <f t="shared" si="44"/>
        <v>-8.9845663978722443E-2</v>
      </c>
      <c r="E2627">
        <v>9.7900984993632683E-3</v>
      </c>
    </row>
    <row r="2628" spans="2:5" x14ac:dyDescent="0.3">
      <c r="B2628" s="91">
        <v>39234</v>
      </c>
      <c r="C2628" s="145">
        <v>128.06478899999999</v>
      </c>
      <c r="D2628">
        <f t="shared" si="44"/>
        <v>-0.53029643421767347</v>
      </c>
      <c r="E2628">
        <v>9.7881286521002732E-3</v>
      </c>
    </row>
    <row r="2629" spans="2:5" x14ac:dyDescent="0.3">
      <c r="B2629" s="91">
        <v>43290</v>
      </c>
      <c r="C2629" s="145">
        <v>272.650238</v>
      </c>
      <c r="D2629">
        <f t="shared" si="44"/>
        <v>-0.55995763627983097</v>
      </c>
      <c r="E2629">
        <v>9.7839666401000631E-3</v>
      </c>
    </row>
    <row r="2630" spans="2:5" x14ac:dyDescent="0.3">
      <c r="B2630" s="91">
        <v>45204</v>
      </c>
      <c r="C2630" s="145">
        <v>619.59997599999997</v>
      </c>
      <c r="D2630">
        <f t="shared" si="44"/>
        <v>0.32128210276877145</v>
      </c>
      <c r="E2630">
        <v>9.778357618449451E-3</v>
      </c>
    </row>
    <row r="2631" spans="2:5" x14ac:dyDescent="0.3">
      <c r="B2631" s="91">
        <v>42828</v>
      </c>
      <c r="C2631" s="145">
        <v>468.938446</v>
      </c>
      <c r="D2631">
        <f t="shared" si="44"/>
        <v>9.426712777908369</v>
      </c>
      <c r="E2631">
        <v>9.7670164296963131E-3</v>
      </c>
    </row>
    <row r="2632" spans="2:5" x14ac:dyDescent="0.3">
      <c r="B2632" s="91">
        <v>34494</v>
      </c>
      <c r="C2632" s="145">
        <v>44.974716000000001</v>
      </c>
      <c r="D2632">
        <f t="shared" si="44"/>
        <v>-0.90205191481657687</v>
      </c>
      <c r="E2632">
        <v>9.7563850515596205E-3</v>
      </c>
    </row>
    <row r="2633" spans="2:5" x14ac:dyDescent="0.3">
      <c r="B2633" s="91">
        <v>42935</v>
      </c>
      <c r="C2633" s="145">
        <v>459.16891500000003</v>
      </c>
      <c r="D2633">
        <f t="shared" ref="D2633:D2696" si="45">(C2633-C2634)/C2634</f>
        <v>4.3729756321282682</v>
      </c>
      <c r="E2633">
        <v>9.7555943010013777E-3</v>
      </c>
    </row>
    <row r="2634" spans="2:5" x14ac:dyDescent="0.3">
      <c r="B2634" s="91">
        <v>38649</v>
      </c>
      <c r="C2634" s="145">
        <v>85.458961000000002</v>
      </c>
      <c r="D2634">
        <f t="shared" si="45"/>
        <v>-0.74176711539854501</v>
      </c>
      <c r="E2634">
        <v>9.7494586886636425E-3</v>
      </c>
    </row>
    <row r="2635" spans="2:5" x14ac:dyDescent="0.3">
      <c r="B2635" s="91">
        <v>41541</v>
      </c>
      <c r="C2635" s="145">
        <v>330.93756100000002</v>
      </c>
      <c r="D2635">
        <f t="shared" si="45"/>
        <v>4.6846038017180334</v>
      </c>
      <c r="E2635">
        <v>9.7350816278309674E-3</v>
      </c>
    </row>
    <row r="2636" spans="2:5" x14ac:dyDescent="0.3">
      <c r="B2636" s="91">
        <v>34999</v>
      </c>
      <c r="C2636" s="145">
        <v>58.216468999999996</v>
      </c>
      <c r="D2636">
        <f t="shared" si="45"/>
        <v>-0.67453536238498146</v>
      </c>
      <c r="E2636">
        <v>9.7326299280113358E-3</v>
      </c>
    </row>
    <row r="2637" spans="2:5" x14ac:dyDescent="0.3">
      <c r="B2637" s="91">
        <v>40903</v>
      </c>
      <c r="C2637" s="145">
        <v>178.871872</v>
      </c>
      <c r="D2637">
        <f t="shared" si="45"/>
        <v>7.9603805784595333E-3</v>
      </c>
      <c r="E2637">
        <v>9.7323245516575084E-3</v>
      </c>
    </row>
    <row r="2638" spans="2:5" x14ac:dyDescent="0.3">
      <c r="B2638" s="91">
        <v>40717</v>
      </c>
      <c r="C2638" s="145">
        <v>177.45922899999999</v>
      </c>
      <c r="D2638">
        <f t="shared" si="45"/>
        <v>-0.32607118395501661</v>
      </c>
      <c r="E2638">
        <v>9.7232400642623951E-3</v>
      </c>
    </row>
    <row r="2639" spans="2:5" x14ac:dyDescent="0.3">
      <c r="B2639" s="91">
        <v>41215</v>
      </c>
      <c r="C2639" s="145">
        <v>263.32043499999997</v>
      </c>
      <c r="D2639">
        <f t="shared" si="45"/>
        <v>4.8267069366419904</v>
      </c>
      <c r="E2639">
        <v>9.7213589320817358E-3</v>
      </c>
    </row>
    <row r="2640" spans="2:5" x14ac:dyDescent="0.3">
      <c r="B2640" s="91">
        <v>34690</v>
      </c>
      <c r="C2640" s="145">
        <v>45.191982000000003</v>
      </c>
      <c r="D2640">
        <f t="shared" si="45"/>
        <v>-0.9548644374531835</v>
      </c>
      <c r="E2640">
        <v>9.708934392688098E-3</v>
      </c>
    </row>
    <row r="2641" spans="2:5" x14ac:dyDescent="0.3">
      <c r="B2641" s="91">
        <v>45407</v>
      </c>
      <c r="C2641" s="145">
        <v>1001.25</v>
      </c>
      <c r="D2641">
        <f t="shared" si="45"/>
        <v>17.242755735649943</v>
      </c>
      <c r="E2641">
        <v>9.6808105356330533E-3</v>
      </c>
    </row>
    <row r="2642" spans="2:5" x14ac:dyDescent="0.3">
      <c r="B2642" s="91">
        <v>34962</v>
      </c>
      <c r="C2642" s="145">
        <v>54.884799999999998</v>
      </c>
      <c r="D2642">
        <f t="shared" si="45"/>
        <v>-0.88149836888608979</v>
      </c>
      <c r="E2642">
        <v>9.6775234423195269E-3</v>
      </c>
    </row>
    <row r="2643" spans="2:5" x14ac:dyDescent="0.3">
      <c r="B2643" s="91">
        <v>42937</v>
      </c>
      <c r="C2643" s="145">
        <v>463.15649400000001</v>
      </c>
      <c r="D2643">
        <f t="shared" si="45"/>
        <v>3.4395605181400111</v>
      </c>
      <c r="E2643">
        <v>9.6707905492198019E-3</v>
      </c>
    </row>
    <row r="2644" spans="2:5" x14ac:dyDescent="0.3">
      <c r="B2644" s="91">
        <v>44043</v>
      </c>
      <c r="C2644" s="145">
        <v>104.32485200000001</v>
      </c>
      <c r="D2644">
        <f t="shared" si="45"/>
        <v>-0.76501628640474151</v>
      </c>
      <c r="E2644">
        <v>9.6478729372342972E-3</v>
      </c>
    </row>
    <row r="2645" spans="2:5" x14ac:dyDescent="0.3">
      <c r="B2645" s="91">
        <v>42711</v>
      </c>
      <c r="C2645" s="145">
        <v>443.96630900000002</v>
      </c>
      <c r="D2645">
        <f t="shared" si="45"/>
        <v>0.69974341689476005</v>
      </c>
      <c r="E2645">
        <v>9.6350530885020349E-3</v>
      </c>
    </row>
    <row r="2646" spans="2:5" x14ac:dyDescent="0.3">
      <c r="B2646" s="91">
        <v>40991</v>
      </c>
      <c r="C2646" s="145">
        <v>261.19607500000001</v>
      </c>
      <c r="D2646">
        <f t="shared" si="45"/>
        <v>-0.39850747057808733</v>
      </c>
      <c r="E2646">
        <v>9.6262116261914554E-3</v>
      </c>
    </row>
    <row r="2647" spans="2:5" x14ac:dyDescent="0.3">
      <c r="B2647" s="91">
        <v>42951</v>
      </c>
      <c r="C2647" s="145">
        <v>434.24658199999999</v>
      </c>
      <c r="D2647">
        <f t="shared" si="45"/>
        <v>18.182387933443106</v>
      </c>
      <c r="E2647">
        <v>9.6186785664023906E-3</v>
      </c>
    </row>
    <row r="2648" spans="2:5" x14ac:dyDescent="0.3">
      <c r="B2648" s="91">
        <v>34022</v>
      </c>
      <c r="C2648" s="145">
        <v>22.637775000000001</v>
      </c>
      <c r="D2648">
        <f t="shared" si="45"/>
        <v>-0.50384614019012885</v>
      </c>
      <c r="E2648">
        <v>9.6154360754282277E-3</v>
      </c>
    </row>
    <row r="2649" spans="2:5" x14ac:dyDescent="0.3">
      <c r="B2649" s="91">
        <v>34691</v>
      </c>
      <c r="C2649" s="145">
        <v>45.626522000000001</v>
      </c>
      <c r="D2649">
        <f t="shared" si="45"/>
        <v>0</v>
      </c>
      <c r="E2649">
        <v>9.6154224879979443E-3</v>
      </c>
    </row>
    <row r="2650" spans="2:5" x14ac:dyDescent="0.3">
      <c r="B2650" s="91">
        <v>34655</v>
      </c>
      <c r="C2650" s="145">
        <v>45.626522000000001</v>
      </c>
      <c r="D2650">
        <f t="shared" si="45"/>
        <v>0.45002368107623802</v>
      </c>
      <c r="E2650">
        <v>9.6154224879979443E-3</v>
      </c>
    </row>
    <row r="2651" spans="2:5" x14ac:dyDescent="0.3">
      <c r="B2651" s="91">
        <v>37803</v>
      </c>
      <c r="C2651" s="145">
        <v>31.466052999999999</v>
      </c>
      <c r="D2651">
        <f t="shared" si="45"/>
        <v>-0.89254007166669713</v>
      </c>
      <c r="E2651">
        <v>9.593593541692062E-3</v>
      </c>
    </row>
    <row r="2652" spans="2:5" x14ac:dyDescent="0.3">
      <c r="B2652" s="91">
        <v>41408</v>
      </c>
      <c r="C2652" s="145">
        <v>292.81662</v>
      </c>
      <c r="D2652">
        <f t="shared" si="45"/>
        <v>3.2179616889073728</v>
      </c>
      <c r="E2652">
        <v>9.581592245843925E-3</v>
      </c>
    </row>
    <row r="2653" spans="2:5" x14ac:dyDescent="0.3">
      <c r="B2653" s="91">
        <v>38484</v>
      </c>
      <c r="C2653" s="145">
        <v>69.421356000000003</v>
      </c>
      <c r="D2653">
        <f t="shared" si="45"/>
        <v>0.50948999912828763</v>
      </c>
      <c r="E2653">
        <v>9.5506394931927658E-3</v>
      </c>
    </row>
    <row r="2654" spans="2:5" x14ac:dyDescent="0.3">
      <c r="B2654" s="91">
        <v>35754</v>
      </c>
      <c r="C2654" s="145">
        <v>45.989941000000002</v>
      </c>
      <c r="D2654">
        <f t="shared" si="45"/>
        <v>-0.71381209683406321</v>
      </c>
      <c r="E2654">
        <v>9.5494633334414041E-3</v>
      </c>
    </row>
    <row r="2655" spans="2:5" x14ac:dyDescent="0.3">
      <c r="B2655" s="91">
        <v>39098</v>
      </c>
      <c r="C2655" s="145">
        <v>160.69841</v>
      </c>
      <c r="D2655">
        <f t="shared" si="45"/>
        <v>6.0317164178288101</v>
      </c>
      <c r="E2655">
        <v>9.5415118404999083E-3</v>
      </c>
    </row>
    <row r="2656" spans="2:5" x14ac:dyDescent="0.3">
      <c r="B2656" s="91">
        <v>34023</v>
      </c>
      <c r="C2656" s="145">
        <v>22.853369000000001</v>
      </c>
      <c r="D2656">
        <f t="shared" si="45"/>
        <v>-0.80503517930804958</v>
      </c>
      <c r="E2656">
        <v>9.5236391385637234E-3</v>
      </c>
    </row>
    <row r="2657" spans="2:5" x14ac:dyDescent="0.3">
      <c r="B2657" s="91">
        <v>39259</v>
      </c>
      <c r="C2657" s="145">
        <v>117.217911</v>
      </c>
      <c r="D2657">
        <f t="shared" si="45"/>
        <v>1.927718775136726</v>
      </c>
      <c r="E2657">
        <v>9.5111910857108867E-3</v>
      </c>
    </row>
    <row r="2658" spans="2:5" x14ac:dyDescent="0.3">
      <c r="B2658" s="91">
        <v>35790</v>
      </c>
      <c r="C2658" s="145">
        <v>40.037284999999997</v>
      </c>
      <c r="D2658">
        <f t="shared" si="45"/>
        <v>-0.4924981024745983</v>
      </c>
      <c r="E2658">
        <v>9.5064946001985548E-3</v>
      </c>
    </row>
    <row r="2659" spans="2:5" x14ac:dyDescent="0.3">
      <c r="B2659" s="91">
        <v>38559</v>
      </c>
      <c r="C2659" s="145">
        <v>78.890906999999999</v>
      </c>
      <c r="D2659">
        <f t="shared" si="45"/>
        <v>-0.37706383627015921</v>
      </c>
      <c r="E2659">
        <v>9.5026259882605921E-3</v>
      </c>
    </row>
    <row r="2660" spans="2:5" x14ac:dyDescent="0.3">
      <c r="B2660" s="91">
        <v>39497</v>
      </c>
      <c r="C2660" s="145">
        <v>126.643646</v>
      </c>
      <c r="D2660">
        <f t="shared" si="45"/>
        <v>-0.34309688173218456</v>
      </c>
      <c r="E2660">
        <v>9.4854706469741316E-3</v>
      </c>
    </row>
    <row r="2661" spans="2:5" x14ac:dyDescent="0.3">
      <c r="B2661" s="91">
        <v>40749</v>
      </c>
      <c r="C2661" s="145">
        <v>192.78892500000001</v>
      </c>
      <c r="D2661">
        <f t="shared" si="45"/>
        <v>8.3854830561608846</v>
      </c>
      <c r="E2661">
        <v>9.4789232804987772E-3</v>
      </c>
    </row>
    <row r="2662" spans="2:5" x14ac:dyDescent="0.3">
      <c r="B2662" s="91">
        <v>37484</v>
      </c>
      <c r="C2662" s="145">
        <v>20.541183</v>
      </c>
      <c r="D2662">
        <f t="shared" si="45"/>
        <v>-0.93766219149667918</v>
      </c>
      <c r="E2662">
        <v>9.4766410778585174E-3</v>
      </c>
    </row>
    <row r="2663" spans="2:5" x14ac:dyDescent="0.3">
      <c r="B2663" s="91">
        <v>41548</v>
      </c>
      <c r="C2663" s="145">
        <v>329.51403800000003</v>
      </c>
      <c r="D2663">
        <f t="shared" si="45"/>
        <v>0.93638567661708294</v>
      </c>
      <c r="E2663">
        <v>9.4736583189244505E-3</v>
      </c>
    </row>
    <row r="2664" spans="2:5" x14ac:dyDescent="0.3">
      <c r="B2664" s="91">
        <v>44158</v>
      </c>
      <c r="C2664" s="145">
        <v>170.16963200000001</v>
      </c>
      <c r="D2664">
        <f t="shared" si="45"/>
        <v>-0.62340032929891542</v>
      </c>
      <c r="E2664">
        <v>9.4617864024189695E-3</v>
      </c>
    </row>
    <row r="2665" spans="2:5" x14ac:dyDescent="0.3">
      <c r="B2665" s="91">
        <v>42523</v>
      </c>
      <c r="C2665" s="145">
        <v>451.85815400000001</v>
      </c>
      <c r="D2665">
        <f t="shared" si="45"/>
        <v>2.0953348887433001</v>
      </c>
      <c r="E2665">
        <v>9.461324720395882E-3</v>
      </c>
    </row>
    <row r="2666" spans="2:5" x14ac:dyDescent="0.3">
      <c r="B2666" s="91">
        <v>38993</v>
      </c>
      <c r="C2666" s="145">
        <v>145.980377</v>
      </c>
      <c r="D2666">
        <f t="shared" si="45"/>
        <v>-8.1564649921100435E-2</v>
      </c>
      <c r="E2666">
        <v>9.4581447634477719E-3</v>
      </c>
    </row>
    <row r="2667" spans="2:5" x14ac:dyDescent="0.3">
      <c r="B2667" s="91">
        <v>39086</v>
      </c>
      <c r="C2667" s="145">
        <v>158.94464099999999</v>
      </c>
      <c r="D2667">
        <f t="shared" si="45"/>
        <v>-0.63128124899632687</v>
      </c>
      <c r="E2667">
        <v>9.4323599945526602E-3</v>
      </c>
    </row>
    <row r="2668" spans="2:5" x14ac:dyDescent="0.3">
      <c r="B2668" s="91">
        <v>41796</v>
      </c>
      <c r="C2668" s="145">
        <v>431.07284499999997</v>
      </c>
      <c r="D2668">
        <f t="shared" si="45"/>
        <v>1.7376756870835048</v>
      </c>
      <c r="E2668">
        <v>9.425230154727739E-3</v>
      </c>
    </row>
    <row r="2669" spans="2:5" x14ac:dyDescent="0.3">
      <c r="B2669" s="91">
        <v>39085</v>
      </c>
      <c r="C2669" s="145">
        <v>157.45942700000001</v>
      </c>
      <c r="D2669">
        <f t="shared" si="45"/>
        <v>0.17785368933378776</v>
      </c>
      <c r="E2669">
        <v>9.4137502205495858E-3</v>
      </c>
    </row>
    <row r="2670" spans="2:5" x14ac:dyDescent="0.3">
      <c r="B2670" s="91">
        <v>44138</v>
      </c>
      <c r="C2670" s="145">
        <v>133.68334999999999</v>
      </c>
      <c r="D2670">
        <f t="shared" si="45"/>
        <v>7.4955764753671943</v>
      </c>
      <c r="E2670">
        <v>9.4090528509272551E-3</v>
      </c>
    </row>
    <row r="2671" spans="2:5" x14ac:dyDescent="0.3">
      <c r="B2671" s="91">
        <v>36775</v>
      </c>
      <c r="C2671" s="145">
        <v>15.735642</v>
      </c>
      <c r="D2671">
        <f t="shared" si="45"/>
        <v>-0.95264831088956858</v>
      </c>
      <c r="E2671">
        <v>9.4014516056815222E-3</v>
      </c>
    </row>
    <row r="2672" spans="2:5" x14ac:dyDescent="0.3">
      <c r="B2672" s="91">
        <v>44469</v>
      </c>
      <c r="C2672" s="145">
        <v>332.31427000000002</v>
      </c>
      <c r="D2672">
        <f t="shared" si="45"/>
        <v>12.563390475080309</v>
      </c>
      <c r="E2672">
        <v>9.3868122402180985E-3</v>
      </c>
    </row>
    <row r="2673" spans="2:5" x14ac:dyDescent="0.3">
      <c r="B2673" s="91">
        <v>39863</v>
      </c>
      <c r="C2673" s="145">
        <v>24.500826</v>
      </c>
      <c r="D2673">
        <f t="shared" si="45"/>
        <v>5.2463900309169163E-2</v>
      </c>
      <c r="E2673">
        <v>9.3773764628629699E-3</v>
      </c>
    </row>
    <row r="2674" spans="2:5" x14ac:dyDescent="0.3">
      <c r="B2674" s="91">
        <v>37736</v>
      </c>
      <c r="C2674" s="145">
        <v>23.279492999999999</v>
      </c>
      <c r="D2674">
        <f t="shared" si="45"/>
        <v>-2.1765495170819003E-4</v>
      </c>
      <c r="E2674">
        <v>9.3644000609272963E-3</v>
      </c>
    </row>
    <row r="2675" spans="2:5" x14ac:dyDescent="0.3">
      <c r="B2675" s="91">
        <v>34229</v>
      </c>
      <c r="C2675" s="145">
        <v>23.284561</v>
      </c>
      <c r="D2675">
        <f t="shared" si="45"/>
        <v>-0.94788895916806892</v>
      </c>
      <c r="E2675">
        <v>9.3456724501653193E-3</v>
      </c>
    </row>
    <row r="2676" spans="2:5" x14ac:dyDescent="0.3">
      <c r="B2676" s="91">
        <v>42535</v>
      </c>
      <c r="C2676" s="145">
        <v>446.82586700000002</v>
      </c>
      <c r="D2676">
        <f t="shared" si="45"/>
        <v>1.8644521805533802</v>
      </c>
      <c r="E2676">
        <v>9.3416001787073287E-3</v>
      </c>
    </row>
    <row r="2677" spans="2:5" x14ac:dyDescent="0.3">
      <c r="B2677" s="91">
        <v>40291</v>
      </c>
      <c r="C2677" s="145">
        <v>155.98999000000001</v>
      </c>
      <c r="D2677">
        <f t="shared" si="45"/>
        <v>1.7550733294808107</v>
      </c>
      <c r="E2677">
        <v>9.32267003501841E-3</v>
      </c>
    </row>
    <row r="2678" spans="2:5" x14ac:dyDescent="0.3">
      <c r="B2678" s="91">
        <v>35640</v>
      </c>
      <c r="C2678" s="145">
        <v>56.619179000000003</v>
      </c>
      <c r="D2678">
        <f t="shared" si="45"/>
        <v>-0.25701402967341602</v>
      </c>
      <c r="E2678">
        <v>9.3059644519139038E-3</v>
      </c>
    </row>
    <row r="2679" spans="2:5" x14ac:dyDescent="0.3">
      <c r="B2679" s="91">
        <v>35230</v>
      </c>
      <c r="C2679" s="145">
        <v>76.204909999999998</v>
      </c>
      <c r="D2679">
        <f t="shared" si="45"/>
        <v>2.861337364539509</v>
      </c>
      <c r="E2679">
        <v>9.3028950372225101E-3</v>
      </c>
    </row>
    <row r="2680" spans="2:5" x14ac:dyDescent="0.3">
      <c r="B2680" s="91">
        <v>36661</v>
      </c>
      <c r="C2680" s="145">
        <v>19.735367</v>
      </c>
      <c r="D2680">
        <f t="shared" si="45"/>
        <v>-0.23799559385468677</v>
      </c>
      <c r="E2680">
        <v>9.2951103565816779E-3</v>
      </c>
    </row>
    <row r="2681" spans="2:5" x14ac:dyDescent="0.3">
      <c r="B2681" s="91">
        <v>36158</v>
      </c>
      <c r="C2681" s="145">
        <v>25.899281999999999</v>
      </c>
      <c r="D2681">
        <f t="shared" si="45"/>
        <v>-0.5560443773887167</v>
      </c>
      <c r="E2681">
        <v>9.2940634054548468E-3</v>
      </c>
    </row>
    <row r="2682" spans="2:5" x14ac:dyDescent="0.3">
      <c r="B2682" s="91">
        <v>35592</v>
      </c>
      <c r="C2682" s="145">
        <v>58.337547000000001</v>
      </c>
      <c r="D2682">
        <f t="shared" si="45"/>
        <v>-0.82929004902847281</v>
      </c>
      <c r="E2682">
        <v>9.2823451656163149E-3</v>
      </c>
    </row>
    <row r="2683" spans="2:5" x14ac:dyDescent="0.3">
      <c r="B2683" s="91">
        <v>44375</v>
      </c>
      <c r="C2683" s="145">
        <v>341.734894</v>
      </c>
      <c r="D2683">
        <f t="shared" si="45"/>
        <v>-0.33040341622018798</v>
      </c>
      <c r="E2683">
        <v>9.274209067941212E-3</v>
      </c>
    </row>
    <row r="2684" spans="2:5" x14ac:dyDescent="0.3">
      <c r="B2684" s="91">
        <v>44574</v>
      </c>
      <c r="C2684" s="145">
        <v>510.359375</v>
      </c>
      <c r="D2684">
        <f t="shared" si="45"/>
        <v>9.7751051485054976</v>
      </c>
      <c r="E2684">
        <v>9.2656418483987087E-3</v>
      </c>
    </row>
    <row r="2685" spans="2:5" x14ac:dyDescent="0.3">
      <c r="B2685" s="91">
        <v>34645</v>
      </c>
      <c r="C2685" s="145">
        <v>47.364677</v>
      </c>
      <c r="D2685">
        <f t="shared" si="45"/>
        <v>-0.91709596714927211</v>
      </c>
      <c r="E2685">
        <v>9.25953192625136E-3</v>
      </c>
    </row>
    <row r="2686" spans="2:5" x14ac:dyDescent="0.3">
      <c r="B2686" s="91">
        <v>45104</v>
      </c>
      <c r="C2686" s="145">
        <v>571.31933600000002</v>
      </c>
      <c r="D2686">
        <f t="shared" si="45"/>
        <v>6.84556204909972</v>
      </c>
      <c r="E2686">
        <v>9.2454280839263346E-3</v>
      </c>
    </row>
    <row r="2687" spans="2:5" x14ac:dyDescent="0.3">
      <c r="B2687" s="91">
        <v>35243</v>
      </c>
      <c r="C2687" s="145">
        <v>72.820701999999997</v>
      </c>
      <c r="D2687">
        <f t="shared" si="45"/>
        <v>1.7110475238475507</v>
      </c>
      <c r="E2687">
        <v>9.2429799872178649E-3</v>
      </c>
    </row>
    <row r="2688" spans="2:5" x14ac:dyDescent="0.3">
      <c r="B2688" s="91">
        <v>36326</v>
      </c>
      <c r="C2688" s="145">
        <v>26.860724999999999</v>
      </c>
      <c r="D2688">
        <f t="shared" si="45"/>
        <v>-0.92047095144448876</v>
      </c>
      <c r="E2688">
        <v>9.2410317771964984E-3</v>
      </c>
    </row>
    <row r="2689" spans="2:5" x14ac:dyDescent="0.3">
      <c r="B2689" s="91">
        <v>43179</v>
      </c>
      <c r="C2689" s="145">
        <v>337.747345</v>
      </c>
      <c r="D2689">
        <f t="shared" si="45"/>
        <v>-0.22568848074532091</v>
      </c>
      <c r="E2689">
        <v>9.2344196183540787E-3</v>
      </c>
    </row>
    <row r="2690" spans="2:5" x14ac:dyDescent="0.3">
      <c r="B2690" s="91">
        <v>43109</v>
      </c>
      <c r="C2690" s="145">
        <v>436.19052099999999</v>
      </c>
      <c r="D2690">
        <f t="shared" si="45"/>
        <v>3.0950566963156656</v>
      </c>
      <c r="E2690">
        <v>9.2261727362327444E-3</v>
      </c>
    </row>
    <row r="2691" spans="2:5" x14ac:dyDescent="0.3">
      <c r="B2691" s="91">
        <v>38720</v>
      </c>
      <c r="C2691" s="145">
        <v>106.516357</v>
      </c>
      <c r="D2691">
        <f t="shared" si="45"/>
        <v>-0.7325448478083566</v>
      </c>
      <c r="E2691">
        <v>9.2252998582734863E-3</v>
      </c>
    </row>
    <row r="2692" spans="2:5" x14ac:dyDescent="0.3">
      <c r="B2692" s="91">
        <v>43131</v>
      </c>
      <c r="C2692" s="145">
        <v>398.258759</v>
      </c>
      <c r="D2692">
        <f t="shared" si="45"/>
        <v>15.869674769566156</v>
      </c>
      <c r="E2692">
        <v>9.2206963605478733E-3</v>
      </c>
    </row>
    <row r="2693" spans="2:5" x14ac:dyDescent="0.3">
      <c r="B2693" s="91">
        <v>34281</v>
      </c>
      <c r="C2693" s="145">
        <v>23.607969000000001</v>
      </c>
      <c r="D2693">
        <f t="shared" si="45"/>
        <v>-0.51278679406128258</v>
      </c>
      <c r="E2693">
        <v>9.2169397337071544E-3</v>
      </c>
    </row>
    <row r="2694" spans="2:5" x14ac:dyDescent="0.3">
      <c r="B2694" s="91">
        <v>35726</v>
      </c>
      <c r="C2694" s="145">
        <v>48.455109</v>
      </c>
      <c r="D2694">
        <f t="shared" si="45"/>
        <v>-0.39399067219233874</v>
      </c>
      <c r="E2694">
        <v>9.2116205681926685E-3</v>
      </c>
    </row>
    <row r="2695" spans="2:5" x14ac:dyDescent="0.3">
      <c r="B2695" s="91">
        <v>40046</v>
      </c>
      <c r="C2695" s="145">
        <v>79.957695000000001</v>
      </c>
      <c r="D2695">
        <f t="shared" si="45"/>
        <v>-0.8098912049422331</v>
      </c>
      <c r="E2695">
        <v>9.2096187921358336E-3</v>
      </c>
    </row>
    <row r="2696" spans="2:5" x14ac:dyDescent="0.3">
      <c r="B2696" s="91">
        <v>43122</v>
      </c>
      <c r="C2696" s="145">
        <v>420.58914199999998</v>
      </c>
      <c r="D2696">
        <f t="shared" si="45"/>
        <v>1.7690791947204478</v>
      </c>
      <c r="E2696">
        <v>9.2094370217844831E-3</v>
      </c>
    </row>
    <row r="2697" spans="2:5" x14ac:dyDescent="0.3">
      <c r="B2697" s="91">
        <v>39122</v>
      </c>
      <c r="C2697" s="145">
        <v>151.88772599999999</v>
      </c>
      <c r="D2697">
        <f t="shared" ref="D2697:D2760" si="46">(C2697-C2698)/C2698</f>
        <v>-0.10428507554126014</v>
      </c>
      <c r="E2697">
        <v>9.199587631246833E-3</v>
      </c>
    </row>
    <row r="2698" spans="2:5" x14ac:dyDescent="0.3">
      <c r="B2698" s="91">
        <v>43787</v>
      </c>
      <c r="C2698" s="145">
        <v>169.57150300000001</v>
      </c>
      <c r="D2698">
        <f t="shared" si="46"/>
        <v>-0.28670424544216583</v>
      </c>
      <c r="E2698">
        <v>9.1960711322127391E-3</v>
      </c>
    </row>
    <row r="2699" spans="2:5" x14ac:dyDescent="0.3">
      <c r="B2699" s="91">
        <v>41081</v>
      </c>
      <c r="C2699" s="145">
        <v>237.72958399999999</v>
      </c>
      <c r="D2699">
        <f t="shared" si="46"/>
        <v>2.3442920271350527</v>
      </c>
      <c r="E2699">
        <v>9.1481672153245677E-3</v>
      </c>
    </row>
    <row r="2700" spans="2:5" x14ac:dyDescent="0.3">
      <c r="B2700" s="91">
        <v>38527</v>
      </c>
      <c r="C2700" s="145">
        <v>71.085175000000007</v>
      </c>
      <c r="D2700">
        <f t="shared" si="46"/>
        <v>0.23818337721527338</v>
      </c>
      <c r="E2700">
        <v>9.1369935906153252E-3</v>
      </c>
    </row>
    <row r="2701" spans="2:5" x14ac:dyDescent="0.3">
      <c r="B2701" s="91">
        <v>35377</v>
      </c>
      <c r="C2701" s="145">
        <v>57.410862000000002</v>
      </c>
      <c r="D2701">
        <f t="shared" si="46"/>
        <v>1.2786126303177381</v>
      </c>
      <c r="E2701">
        <v>9.1033074960363228E-3</v>
      </c>
    </row>
    <row r="2702" spans="2:5" x14ac:dyDescent="0.3">
      <c r="B2702" s="91">
        <v>36573</v>
      </c>
      <c r="C2702" s="145">
        <v>25.195533999999999</v>
      </c>
      <c r="D2702">
        <f t="shared" si="46"/>
        <v>1.4409625909199891E-2</v>
      </c>
      <c r="E2702">
        <v>9.0992025021124235E-3</v>
      </c>
    </row>
    <row r="2703" spans="2:5" x14ac:dyDescent="0.3">
      <c r="B2703" s="91">
        <v>37748</v>
      </c>
      <c r="C2703" s="145">
        <v>24.837633</v>
      </c>
      <c r="D2703">
        <f t="shared" si="46"/>
        <v>-0.38365565540149499</v>
      </c>
      <c r="E2703">
        <v>9.0880204840013135E-3</v>
      </c>
    </row>
    <row r="2704" spans="2:5" x14ac:dyDescent="0.3">
      <c r="B2704" s="91">
        <v>35915</v>
      </c>
      <c r="C2704" s="145">
        <v>40.298305999999997</v>
      </c>
      <c r="D2704">
        <f t="shared" si="46"/>
        <v>-0.63216631411109769</v>
      </c>
      <c r="E2704">
        <v>9.0778253563922138E-3</v>
      </c>
    </row>
    <row r="2705" spans="2:5" x14ac:dyDescent="0.3">
      <c r="B2705" s="91">
        <v>39567</v>
      </c>
      <c r="C2705" s="145">
        <v>109.555779</v>
      </c>
      <c r="D2705">
        <f t="shared" si="46"/>
        <v>-0.70983919256990857</v>
      </c>
      <c r="E2705">
        <v>9.0679615311452123E-3</v>
      </c>
    </row>
    <row r="2706" spans="2:5" x14ac:dyDescent="0.3">
      <c r="B2706" s="91">
        <v>41579</v>
      </c>
      <c r="C2706" s="145">
        <v>377.56918300000001</v>
      </c>
      <c r="D2706">
        <f t="shared" si="46"/>
        <v>13.633427639312998</v>
      </c>
      <c r="E2706">
        <v>9.0516406685492365E-3</v>
      </c>
    </row>
    <row r="2707" spans="2:5" x14ac:dyDescent="0.3">
      <c r="B2707" s="91">
        <v>37718</v>
      </c>
      <c r="C2707" s="145">
        <v>25.801828</v>
      </c>
      <c r="D2707">
        <f t="shared" si="46"/>
        <v>-0.67602714875936298</v>
      </c>
      <c r="E2707">
        <v>9.0500291059022655E-3</v>
      </c>
    </row>
    <row r="2708" spans="2:5" x14ac:dyDescent="0.3">
      <c r="B2708" s="91">
        <v>38085</v>
      </c>
      <c r="C2708" s="145">
        <v>79.641945000000007</v>
      </c>
      <c r="D2708">
        <f t="shared" si="46"/>
        <v>1.938390062049653</v>
      </c>
      <c r="E2708">
        <v>9.038772394184354E-3</v>
      </c>
    </row>
    <row r="2709" spans="2:5" x14ac:dyDescent="0.3">
      <c r="B2709" s="91">
        <v>36560</v>
      </c>
      <c r="C2709" s="145">
        <v>27.103939</v>
      </c>
      <c r="D2709">
        <f t="shared" si="46"/>
        <v>0.74382545492914576</v>
      </c>
      <c r="E2709">
        <v>9.0218009732035021E-3</v>
      </c>
    </row>
    <row r="2710" spans="2:5" x14ac:dyDescent="0.3">
      <c r="B2710" s="91">
        <v>37257</v>
      </c>
      <c r="C2710" s="145">
        <v>15.542805</v>
      </c>
      <c r="D2710">
        <f t="shared" si="46"/>
        <v>-0.6333719756523668</v>
      </c>
      <c r="E2710">
        <v>9.0133292962771994E-3</v>
      </c>
    </row>
    <row r="2711" spans="2:5" x14ac:dyDescent="0.3">
      <c r="B2711" s="91">
        <v>36446</v>
      </c>
      <c r="C2711" s="145">
        <v>42.393935999999997</v>
      </c>
      <c r="D2711">
        <f t="shared" si="46"/>
        <v>-0.8385840941187207</v>
      </c>
      <c r="E2711">
        <v>9.0124843646146053E-3</v>
      </c>
    </row>
    <row r="2712" spans="2:5" x14ac:dyDescent="0.3">
      <c r="B2712" s="91">
        <v>41220</v>
      </c>
      <c r="C2712" s="145">
        <v>262.63790899999998</v>
      </c>
      <c r="D2712">
        <f t="shared" si="46"/>
        <v>0.56307599569474587</v>
      </c>
      <c r="E2712">
        <v>8.9905135888272147E-3</v>
      </c>
    </row>
    <row r="2713" spans="2:5" x14ac:dyDescent="0.3">
      <c r="B2713" s="91">
        <v>43784</v>
      </c>
      <c r="C2713" s="145">
        <v>168.026321</v>
      </c>
      <c r="D2713">
        <f t="shared" si="46"/>
        <v>0.1088054349773723</v>
      </c>
      <c r="E2713">
        <v>8.9793865675738913E-3</v>
      </c>
    </row>
    <row r="2714" spans="2:5" x14ac:dyDescent="0.3">
      <c r="B2714" s="91">
        <v>40380</v>
      </c>
      <c r="C2714" s="145">
        <v>151.53814700000001</v>
      </c>
      <c r="D2714">
        <f t="shared" si="46"/>
        <v>-0.45126206614930919</v>
      </c>
      <c r="E2714">
        <v>8.9783122739771817E-3</v>
      </c>
    </row>
    <row r="2715" spans="2:5" x14ac:dyDescent="0.3">
      <c r="B2715" s="91">
        <v>41498</v>
      </c>
      <c r="C2715" s="145">
        <v>276.15759300000002</v>
      </c>
      <c r="D2715">
        <f t="shared" si="46"/>
        <v>2.0481715414105155</v>
      </c>
      <c r="E2715">
        <v>8.9669541005329284E-3</v>
      </c>
    </row>
    <row r="2716" spans="2:5" x14ac:dyDescent="0.3">
      <c r="B2716" s="91">
        <v>40053</v>
      </c>
      <c r="C2716" s="145">
        <v>90.597785999999999</v>
      </c>
      <c r="D2716">
        <f t="shared" si="46"/>
        <v>-0.14748825789287312</v>
      </c>
      <c r="E2716">
        <v>8.9488038959293862E-3</v>
      </c>
    </row>
    <row r="2717" spans="2:5" x14ac:dyDescent="0.3">
      <c r="B2717" s="91">
        <v>40122</v>
      </c>
      <c r="C2717" s="145">
        <v>106.27159899999999</v>
      </c>
      <c r="D2717">
        <f t="shared" si="46"/>
        <v>1.1642666721734785</v>
      </c>
      <c r="E2717">
        <v>8.9442458792126107E-3</v>
      </c>
    </row>
    <row r="2718" spans="2:5" x14ac:dyDescent="0.3">
      <c r="B2718" s="91">
        <v>34621</v>
      </c>
      <c r="C2718" s="145">
        <v>49.102820999999999</v>
      </c>
      <c r="D2718">
        <f t="shared" si="46"/>
        <v>0</v>
      </c>
      <c r="E2718">
        <v>8.9285872059342661E-3</v>
      </c>
    </row>
    <row r="2719" spans="2:5" x14ac:dyDescent="0.3">
      <c r="B2719" s="91">
        <v>34582</v>
      </c>
      <c r="C2719" s="145">
        <v>49.102820999999999</v>
      </c>
      <c r="D2719">
        <f t="shared" si="46"/>
        <v>1.0155037515564356</v>
      </c>
      <c r="E2719">
        <v>8.9285872059342661E-3</v>
      </c>
    </row>
    <row r="2720" spans="2:5" x14ac:dyDescent="0.3">
      <c r="B2720" s="91">
        <v>33595</v>
      </c>
      <c r="C2720" s="145">
        <v>24.362555</v>
      </c>
      <c r="D2720">
        <f t="shared" si="46"/>
        <v>-0.91656310440347766</v>
      </c>
      <c r="E2720">
        <v>8.9285784540056104E-3</v>
      </c>
    </row>
    <row r="2721" spans="2:5" x14ac:dyDescent="0.3">
      <c r="B2721" s="91">
        <v>41442</v>
      </c>
      <c r="C2721" s="145">
        <v>291.98779300000001</v>
      </c>
      <c r="D2721">
        <f t="shared" si="46"/>
        <v>-0.2706727521345616</v>
      </c>
      <c r="E2721">
        <v>8.9285408546360221E-3</v>
      </c>
    </row>
    <row r="2722" spans="2:5" x14ac:dyDescent="0.3">
      <c r="B2722" s="91">
        <v>44858</v>
      </c>
      <c r="C2722" s="145">
        <v>400.35223400000001</v>
      </c>
      <c r="D2722">
        <f t="shared" si="46"/>
        <v>-0.50916174557729188</v>
      </c>
      <c r="E2722">
        <v>8.9185584416196628E-3</v>
      </c>
    </row>
    <row r="2723" spans="2:5" x14ac:dyDescent="0.3">
      <c r="B2723" s="91">
        <v>45302</v>
      </c>
      <c r="C2723" s="145">
        <v>815.65002400000003</v>
      </c>
      <c r="D2723">
        <f t="shared" si="46"/>
        <v>6.4305499273634501</v>
      </c>
      <c r="E2723">
        <v>8.9059458137530651E-3</v>
      </c>
    </row>
    <row r="2724" spans="2:5" x14ac:dyDescent="0.3">
      <c r="B2724" s="91">
        <v>39562</v>
      </c>
      <c r="C2724" s="145">
        <v>109.769806</v>
      </c>
      <c r="D2724">
        <f t="shared" si="46"/>
        <v>-0.37489679258447811</v>
      </c>
      <c r="E2724">
        <v>8.8913474946500527E-3</v>
      </c>
    </row>
    <row r="2725" spans="2:5" x14ac:dyDescent="0.3">
      <c r="B2725" s="91">
        <v>43826</v>
      </c>
      <c r="C2725" s="145">
        <v>175.60269199999999</v>
      </c>
      <c r="D2725">
        <f t="shared" si="46"/>
        <v>0.34774284739237432</v>
      </c>
      <c r="E2725">
        <v>8.8773294410722271E-3</v>
      </c>
    </row>
    <row r="2726" spans="2:5" x14ac:dyDescent="0.3">
      <c r="B2726" s="91">
        <v>43679</v>
      </c>
      <c r="C2726" s="145">
        <v>130.293915</v>
      </c>
      <c r="D2726">
        <f t="shared" si="46"/>
        <v>-0.71648589056387835</v>
      </c>
      <c r="E2726">
        <v>8.8768584749354222E-3</v>
      </c>
    </row>
    <row r="2727" spans="2:5" x14ac:dyDescent="0.3">
      <c r="B2727" s="91">
        <v>42928</v>
      </c>
      <c r="C2727" s="145">
        <v>459.567657</v>
      </c>
      <c r="D2727">
        <f t="shared" si="46"/>
        <v>0.49796906764970961</v>
      </c>
      <c r="E2727">
        <v>8.8630421276084427E-3</v>
      </c>
    </row>
    <row r="2728" spans="2:5" x14ac:dyDescent="0.3">
      <c r="B2728" s="91">
        <v>44292</v>
      </c>
      <c r="C2728" s="145">
        <v>306.79382299999997</v>
      </c>
      <c r="D2728">
        <f t="shared" si="46"/>
        <v>5.1931810976512125</v>
      </c>
      <c r="E2728">
        <v>8.8510374914975553E-3</v>
      </c>
    </row>
    <row r="2729" spans="2:5" x14ac:dyDescent="0.3">
      <c r="B2729" s="91">
        <v>34611</v>
      </c>
      <c r="C2729" s="145">
        <v>49.537357</v>
      </c>
      <c r="D2729">
        <f t="shared" si="46"/>
        <v>0</v>
      </c>
      <c r="E2729">
        <v>8.8495119251906403E-3</v>
      </c>
    </row>
    <row r="2730" spans="2:5" x14ac:dyDescent="0.3">
      <c r="B2730" s="91">
        <v>34585</v>
      </c>
      <c r="C2730" s="145">
        <v>49.537357</v>
      </c>
      <c r="D2730">
        <f t="shared" si="46"/>
        <v>-0.27152049020433955</v>
      </c>
      <c r="E2730">
        <v>8.8495119251906403E-3</v>
      </c>
    </row>
    <row r="2731" spans="2:5" x14ac:dyDescent="0.3">
      <c r="B2731" s="91">
        <v>35209</v>
      </c>
      <c r="C2731" s="145">
        <v>68.00103</v>
      </c>
      <c r="D2731">
        <f t="shared" si="46"/>
        <v>-0.36779131479285482</v>
      </c>
      <c r="E2731">
        <v>8.8449287743273836E-3</v>
      </c>
    </row>
    <row r="2732" spans="2:5" x14ac:dyDescent="0.3">
      <c r="B2732" s="91">
        <v>39539</v>
      </c>
      <c r="C2732" s="145">
        <v>107.56104999999999</v>
      </c>
      <c r="D2732">
        <f t="shared" si="46"/>
        <v>0.56565074402109106</v>
      </c>
      <c r="E2732">
        <v>8.8324595597051858E-3</v>
      </c>
    </row>
    <row r="2733" spans="2:5" x14ac:dyDescent="0.3">
      <c r="B2733" s="91">
        <v>38301</v>
      </c>
      <c r="C2733" s="145">
        <v>68.700539000000006</v>
      </c>
      <c r="D2733">
        <f t="shared" si="46"/>
        <v>0.88797428351869401</v>
      </c>
      <c r="E2733">
        <v>8.820324430546856E-3</v>
      </c>
    </row>
    <row r="2734" spans="2:5" x14ac:dyDescent="0.3">
      <c r="B2734" s="91">
        <v>36537</v>
      </c>
      <c r="C2734" s="145">
        <v>36.388492999999997</v>
      </c>
      <c r="D2734">
        <f t="shared" si="46"/>
        <v>-0.68251646908234964</v>
      </c>
      <c r="E2734">
        <v>8.8178042563449716E-3</v>
      </c>
    </row>
    <row r="2735" spans="2:5" x14ac:dyDescent="0.3">
      <c r="B2735" s="91">
        <v>39304</v>
      </c>
      <c r="C2735" s="145">
        <v>114.61537199999999</v>
      </c>
      <c r="D2735">
        <f t="shared" si="46"/>
        <v>3.39851629468179</v>
      </c>
      <c r="E2735">
        <v>8.8162588526716074E-3</v>
      </c>
    </row>
    <row r="2736" spans="2:5" x14ac:dyDescent="0.3">
      <c r="B2736" s="91">
        <v>39876</v>
      </c>
      <c r="C2736" s="145">
        <v>26.057735000000001</v>
      </c>
      <c r="D2736">
        <f t="shared" si="46"/>
        <v>5.5569249802164877E-2</v>
      </c>
      <c r="E2736">
        <v>8.8121555474238167E-3</v>
      </c>
    </row>
    <row r="2737" spans="2:5" x14ac:dyDescent="0.3">
      <c r="B2737" s="91">
        <v>33604</v>
      </c>
      <c r="C2737" s="145">
        <v>24.685955</v>
      </c>
      <c r="D2737">
        <f t="shared" si="46"/>
        <v>-3.6333486996119234E-2</v>
      </c>
      <c r="E2737">
        <v>8.8106196738617533E-3</v>
      </c>
    </row>
    <row r="2738" spans="2:5" x14ac:dyDescent="0.3">
      <c r="B2738" s="91">
        <v>37763</v>
      </c>
      <c r="C2738" s="145">
        <v>25.616699000000001</v>
      </c>
      <c r="D2738">
        <f t="shared" si="46"/>
        <v>-0.51950958077304477</v>
      </c>
      <c r="E2738">
        <v>8.8091969572567669E-3</v>
      </c>
    </row>
    <row r="2739" spans="2:5" x14ac:dyDescent="0.3">
      <c r="B2739" s="91">
        <v>35086</v>
      </c>
      <c r="C2739" s="145">
        <v>53.313651999999998</v>
      </c>
      <c r="D2739">
        <f t="shared" si="46"/>
        <v>-0.18444741438970966</v>
      </c>
      <c r="E2739">
        <v>8.7591037300205638E-3</v>
      </c>
    </row>
    <row r="2740" spans="2:5" x14ac:dyDescent="0.3">
      <c r="B2740" s="91">
        <v>35333</v>
      </c>
      <c r="C2740" s="145">
        <v>65.371200999999999</v>
      </c>
      <c r="D2740">
        <f t="shared" si="46"/>
        <v>-0.8441104341935175</v>
      </c>
      <c r="E2740">
        <v>8.7587258264215078E-3</v>
      </c>
    </row>
    <row r="2741" spans="2:5" x14ac:dyDescent="0.3">
      <c r="B2741" s="91">
        <v>44707</v>
      </c>
      <c r="C2741" s="145">
        <v>419.34301799999997</v>
      </c>
      <c r="D2741">
        <f t="shared" si="46"/>
        <v>-0.4182255480281723</v>
      </c>
      <c r="E2741">
        <v>8.7529557302517963E-3</v>
      </c>
    </row>
    <row r="2742" spans="2:5" x14ac:dyDescent="0.3">
      <c r="B2742" s="91">
        <v>45271</v>
      </c>
      <c r="C2742" s="145">
        <v>720.79998799999998</v>
      </c>
      <c r="D2742">
        <f t="shared" si="46"/>
        <v>13.850494947143734</v>
      </c>
      <c r="E2742">
        <v>8.746763844323234E-3</v>
      </c>
    </row>
    <row r="2743" spans="2:5" x14ac:dyDescent="0.3">
      <c r="B2743" s="91">
        <v>35026</v>
      </c>
      <c r="C2743" s="145">
        <v>48.537101999999997</v>
      </c>
      <c r="D2743">
        <f t="shared" si="46"/>
        <v>-0.21660883902632647</v>
      </c>
      <c r="E2743">
        <v>8.7465878730487463E-3</v>
      </c>
    </row>
    <row r="2744" spans="2:5" x14ac:dyDescent="0.3">
      <c r="B2744" s="91">
        <v>39990</v>
      </c>
      <c r="C2744" s="145">
        <v>61.957684</v>
      </c>
      <c r="D2744">
        <f t="shared" si="46"/>
        <v>-0.7264262474597114</v>
      </c>
      <c r="E2744">
        <v>8.7460378455413764E-3</v>
      </c>
    </row>
    <row r="2745" spans="2:5" x14ac:dyDescent="0.3">
      <c r="B2745" s="91">
        <v>41067</v>
      </c>
      <c r="C2745" s="145">
        <v>226.47524999999999</v>
      </c>
      <c r="D2745">
        <f t="shared" si="46"/>
        <v>-0.22553122950607352</v>
      </c>
      <c r="E2745">
        <v>8.7456492087635892E-3</v>
      </c>
    </row>
    <row r="2746" spans="2:5" x14ac:dyDescent="0.3">
      <c r="B2746" s="91">
        <v>41480</v>
      </c>
      <c r="C2746" s="145">
        <v>292.42657500000001</v>
      </c>
      <c r="D2746">
        <f t="shared" si="46"/>
        <v>0.70657357395164555</v>
      </c>
      <c r="E2746">
        <v>8.7454073354797743E-3</v>
      </c>
    </row>
    <row r="2747" spans="2:5" x14ac:dyDescent="0.3">
      <c r="B2747" s="91">
        <v>40890</v>
      </c>
      <c r="C2747" s="145">
        <v>171.35304300000001</v>
      </c>
      <c r="D2747">
        <f t="shared" si="46"/>
        <v>0.20341533953474641</v>
      </c>
      <c r="E2747">
        <v>8.7398232925256902E-3</v>
      </c>
    </row>
    <row r="2748" spans="2:5" x14ac:dyDescent="0.3">
      <c r="B2748" s="91">
        <v>39065</v>
      </c>
      <c r="C2748" s="145">
        <v>142.388947</v>
      </c>
      <c r="D2748">
        <f t="shared" si="46"/>
        <v>-0.38684167224993388</v>
      </c>
      <c r="E2748">
        <v>8.7384143350815232E-3</v>
      </c>
    </row>
    <row r="2749" spans="2:5" x14ac:dyDescent="0.3">
      <c r="B2749" s="91">
        <v>41089</v>
      </c>
      <c r="C2749" s="145">
        <v>232.22215299999999</v>
      </c>
      <c r="D2749">
        <f t="shared" si="46"/>
        <v>3.6269370436951789</v>
      </c>
      <c r="E2749">
        <v>8.7372726777963303E-3</v>
      </c>
    </row>
    <row r="2750" spans="2:5" x14ac:dyDescent="0.3">
      <c r="B2750" s="91">
        <v>34598</v>
      </c>
      <c r="C2750" s="145">
        <v>50.189174999999999</v>
      </c>
      <c r="D2750">
        <f t="shared" si="46"/>
        <v>-0.88378209430539922</v>
      </c>
      <c r="E2750">
        <v>8.7337397799210955E-3</v>
      </c>
    </row>
    <row r="2751" spans="2:5" x14ac:dyDescent="0.3">
      <c r="B2751" s="91">
        <v>44980</v>
      </c>
      <c r="C2751" s="145">
        <v>431.85406499999999</v>
      </c>
      <c r="D2751">
        <f t="shared" si="46"/>
        <v>2.7633568171501692</v>
      </c>
      <c r="E2751">
        <v>8.732155979930694E-3</v>
      </c>
    </row>
    <row r="2752" spans="2:5" x14ac:dyDescent="0.3">
      <c r="B2752" s="91">
        <v>39262</v>
      </c>
      <c r="C2752" s="145">
        <v>114.752357</v>
      </c>
      <c r="D2752">
        <f t="shared" si="46"/>
        <v>3.7491481920664245</v>
      </c>
      <c r="E2752">
        <v>8.7298656160315971E-3</v>
      </c>
    </row>
    <row r="2753" spans="2:5" x14ac:dyDescent="0.3">
      <c r="B2753" s="91">
        <v>35984</v>
      </c>
      <c r="C2753" s="145">
        <v>24.162724000000001</v>
      </c>
      <c r="D2753">
        <f t="shared" si="46"/>
        <v>0.22843285907070998</v>
      </c>
      <c r="E2753">
        <v>8.7117656385506705E-3</v>
      </c>
    </row>
    <row r="2754" spans="2:5" x14ac:dyDescent="0.3">
      <c r="B2754" s="91">
        <v>37291</v>
      </c>
      <c r="C2754" s="145">
        <v>19.669551999999999</v>
      </c>
      <c r="D2754">
        <f t="shared" si="46"/>
        <v>-0.7059089720439703</v>
      </c>
      <c r="E2754">
        <v>8.7025784245654478E-3</v>
      </c>
    </row>
    <row r="2755" spans="2:5" x14ac:dyDescent="0.3">
      <c r="B2755" s="91">
        <v>38524</v>
      </c>
      <c r="C2755" s="145">
        <v>66.882530000000003</v>
      </c>
      <c r="D2755">
        <f t="shared" si="46"/>
        <v>0.78286724589711487</v>
      </c>
      <c r="E2755">
        <v>8.6969675535515031E-3</v>
      </c>
    </row>
    <row r="2756" spans="2:5" x14ac:dyDescent="0.3">
      <c r="B2756" s="91">
        <v>34383</v>
      </c>
      <c r="C2756" s="145">
        <v>37.514026999999999</v>
      </c>
      <c r="D2756">
        <f t="shared" si="46"/>
        <v>0.49999996001495756</v>
      </c>
      <c r="E2756">
        <v>8.6959292423733729E-3</v>
      </c>
    </row>
    <row r="2757" spans="2:5" x14ac:dyDescent="0.3">
      <c r="B2757" s="91">
        <v>34261</v>
      </c>
      <c r="C2757" s="145">
        <v>25.009352</v>
      </c>
      <c r="D2757">
        <f t="shared" si="46"/>
        <v>-0.93910849853857836</v>
      </c>
      <c r="E2757">
        <v>8.6955764185144627E-3</v>
      </c>
    </row>
    <row r="2758" spans="2:5" x14ac:dyDescent="0.3">
      <c r="B2758" s="91">
        <v>44747</v>
      </c>
      <c r="C2758" s="145">
        <v>410.71991000000003</v>
      </c>
      <c r="D2758">
        <f t="shared" si="46"/>
        <v>10.122726745508452</v>
      </c>
      <c r="E2758">
        <v>8.6913965292466783E-3</v>
      </c>
    </row>
    <row r="2759" spans="2:5" x14ac:dyDescent="0.3">
      <c r="B2759" s="91">
        <v>36371</v>
      </c>
      <c r="C2759" s="145">
        <v>36.926189000000001</v>
      </c>
      <c r="D2759">
        <f t="shared" si="46"/>
        <v>-0.93064121131884181</v>
      </c>
      <c r="E2759">
        <v>8.6883720127260353E-3</v>
      </c>
    </row>
    <row r="2760" spans="2:5" x14ac:dyDescent="0.3">
      <c r="B2760" s="91">
        <v>42093</v>
      </c>
      <c r="C2760" s="145">
        <v>532.39379899999994</v>
      </c>
      <c r="D2760">
        <f t="shared" si="46"/>
        <v>44.708996432012391</v>
      </c>
      <c r="E2760">
        <v>8.6858506929828067E-3</v>
      </c>
    </row>
    <row r="2761" spans="2:5" x14ac:dyDescent="0.3">
      <c r="B2761" s="91">
        <v>37134</v>
      </c>
      <c r="C2761" s="145">
        <v>11.647462000000001</v>
      </c>
      <c r="D2761">
        <f t="shared" ref="D2761:D2824" si="47">(C2761-C2762)/C2762</f>
        <v>-0.7699208319642451</v>
      </c>
      <c r="E2761">
        <v>8.6841078583221945E-3</v>
      </c>
    </row>
    <row r="2762" spans="2:5" x14ac:dyDescent="0.3">
      <c r="B2762" s="91">
        <v>34591</v>
      </c>
      <c r="C2762" s="145">
        <v>50.623714</v>
      </c>
      <c r="D2762">
        <f t="shared" si="47"/>
        <v>-0.24643356040436126</v>
      </c>
      <c r="E2762">
        <v>8.6580223723542165E-3</v>
      </c>
    </row>
    <row r="2763" spans="2:5" x14ac:dyDescent="0.3">
      <c r="B2763" s="91">
        <v>38293</v>
      </c>
      <c r="C2763" s="145">
        <v>67.178832999999997</v>
      </c>
      <c r="D2763">
        <f t="shared" si="47"/>
        <v>1.7683398696904375</v>
      </c>
      <c r="E2763">
        <v>8.6579277355958491E-3</v>
      </c>
    </row>
    <row r="2764" spans="2:5" x14ac:dyDescent="0.3">
      <c r="B2764" s="91">
        <v>37727</v>
      </c>
      <c r="C2764" s="145">
        <v>24.266829999999999</v>
      </c>
      <c r="D2764">
        <f t="shared" si="47"/>
        <v>-0.95407924866032068</v>
      </c>
      <c r="E2764">
        <v>8.6568360141602782E-3</v>
      </c>
    </row>
    <row r="2765" spans="2:5" x14ac:dyDescent="0.3">
      <c r="B2765" s="91">
        <v>41948</v>
      </c>
      <c r="C2765" s="145">
        <v>528.45019500000001</v>
      </c>
      <c r="D2765">
        <f t="shared" si="47"/>
        <v>21.530680533742224</v>
      </c>
      <c r="E2765">
        <v>8.6563988250780433E-3</v>
      </c>
    </row>
    <row r="2766" spans="2:5" x14ac:dyDescent="0.3">
      <c r="B2766" s="91">
        <v>36152</v>
      </c>
      <c r="C2766" s="145">
        <v>23.454692999999999</v>
      </c>
      <c r="D2766">
        <f t="shared" si="47"/>
        <v>-0.64492651941609747</v>
      </c>
      <c r="E2766">
        <v>8.6538949472464936E-3</v>
      </c>
    </row>
    <row r="2767" spans="2:5" x14ac:dyDescent="0.3">
      <c r="B2767" s="91">
        <v>37967</v>
      </c>
      <c r="C2767" s="145">
        <v>66.055885000000004</v>
      </c>
      <c r="D2767">
        <f t="shared" si="47"/>
        <v>-0.44769054924526341</v>
      </c>
      <c r="E2767">
        <v>8.6508112945205672E-3</v>
      </c>
    </row>
    <row r="2768" spans="2:5" x14ac:dyDescent="0.3">
      <c r="B2768" s="91">
        <v>40140</v>
      </c>
      <c r="C2768" s="145">
        <v>119.599411</v>
      </c>
      <c r="D2768">
        <f t="shared" si="47"/>
        <v>0.12894866015552711</v>
      </c>
      <c r="E2768">
        <v>8.6461302210903857E-3</v>
      </c>
    </row>
    <row r="2769" spans="2:5" x14ac:dyDescent="0.3">
      <c r="B2769" s="91">
        <v>38729</v>
      </c>
      <c r="C2769" s="145">
        <v>105.938751</v>
      </c>
      <c r="D2769">
        <f t="shared" si="47"/>
        <v>-0.6919294674174421</v>
      </c>
      <c r="E2769">
        <v>8.6416107958409566E-3</v>
      </c>
    </row>
    <row r="2770" spans="2:5" x14ac:dyDescent="0.3">
      <c r="B2770" s="91">
        <v>44474</v>
      </c>
      <c r="C2770" s="145">
        <v>343.87823500000002</v>
      </c>
      <c r="D2770">
        <f t="shared" si="47"/>
        <v>9.1298978718533075</v>
      </c>
      <c r="E2770">
        <v>8.6257093853426992E-3</v>
      </c>
    </row>
    <row r="2771" spans="2:5" x14ac:dyDescent="0.3">
      <c r="B2771" s="91">
        <v>35849</v>
      </c>
      <c r="C2771" s="145">
        <v>33.946860999999998</v>
      </c>
      <c r="D2771">
        <f t="shared" si="47"/>
        <v>-0.71801541648849954</v>
      </c>
      <c r="E2771">
        <v>8.6170901918084398E-3</v>
      </c>
    </row>
    <row r="2772" spans="2:5" x14ac:dyDescent="0.3">
      <c r="B2772" s="91">
        <v>39405</v>
      </c>
      <c r="C2772" s="145">
        <v>120.385521</v>
      </c>
      <c r="D2772">
        <f t="shared" si="47"/>
        <v>-0.70977957011786608</v>
      </c>
      <c r="E2772">
        <v>8.6071092631831644E-3</v>
      </c>
    </row>
    <row r="2773" spans="2:5" x14ac:dyDescent="0.3">
      <c r="B2773" s="91">
        <v>45007</v>
      </c>
      <c r="C2773" s="145">
        <v>414.80718999999999</v>
      </c>
      <c r="D2773">
        <f t="shared" si="47"/>
        <v>-0.11373798540752589</v>
      </c>
      <c r="E2773">
        <v>8.6050954176888159E-3</v>
      </c>
    </row>
    <row r="2774" spans="2:5" x14ac:dyDescent="0.3">
      <c r="B2774" s="91">
        <v>45029</v>
      </c>
      <c r="C2774" s="145">
        <v>468.04126000000002</v>
      </c>
      <c r="D2774">
        <f t="shared" si="47"/>
        <v>18.129192489821758</v>
      </c>
      <c r="E2774">
        <v>8.5929283008811322E-3</v>
      </c>
    </row>
    <row r="2775" spans="2:5" x14ac:dyDescent="0.3">
      <c r="B2775" s="91">
        <v>37578</v>
      </c>
      <c r="C2775" s="145">
        <v>24.467382000000001</v>
      </c>
      <c r="D2775">
        <f t="shared" si="47"/>
        <v>0</v>
      </c>
      <c r="E2775">
        <v>8.5850198092536027E-3</v>
      </c>
    </row>
    <row r="2776" spans="2:5" x14ac:dyDescent="0.3">
      <c r="B2776" s="91">
        <v>37439</v>
      </c>
      <c r="C2776" s="145">
        <v>24.467382000000001</v>
      </c>
      <c r="D2776">
        <f t="shared" si="47"/>
        <v>-3.4159706602613513E-2</v>
      </c>
      <c r="E2776">
        <v>8.5850198092536027E-3</v>
      </c>
    </row>
    <row r="2777" spans="2:5" x14ac:dyDescent="0.3">
      <c r="B2777" s="91">
        <v>34291</v>
      </c>
      <c r="C2777" s="145">
        <v>25.332740999999999</v>
      </c>
      <c r="D2777">
        <f t="shared" si="47"/>
        <v>-0.72845014753916437</v>
      </c>
      <c r="E2777">
        <v>8.5835385682935805E-3</v>
      </c>
    </row>
    <row r="2778" spans="2:5" x14ac:dyDescent="0.3">
      <c r="B2778" s="91">
        <v>38694</v>
      </c>
      <c r="C2778" s="145">
        <v>93.289467000000002</v>
      </c>
      <c r="D2778">
        <f t="shared" si="47"/>
        <v>-0.11758398240719717</v>
      </c>
      <c r="E2778">
        <v>8.5638904387834412E-3</v>
      </c>
    </row>
    <row r="2779" spans="2:5" x14ac:dyDescent="0.3">
      <c r="B2779" s="91">
        <v>44035</v>
      </c>
      <c r="C2779" s="145">
        <v>105.720505</v>
      </c>
      <c r="D2779">
        <f t="shared" si="47"/>
        <v>1.3341002872351464</v>
      </c>
      <c r="E2779">
        <v>8.5592519433848342E-3</v>
      </c>
    </row>
    <row r="2780" spans="2:5" x14ac:dyDescent="0.3">
      <c r="B2780" s="91">
        <v>35759</v>
      </c>
      <c r="C2780" s="145">
        <v>45.293900000000001</v>
      </c>
      <c r="D2780">
        <f t="shared" si="47"/>
        <v>-0.89301844568108946</v>
      </c>
      <c r="E2780">
        <v>8.5566963801209893E-3</v>
      </c>
    </row>
    <row r="2781" spans="2:5" x14ac:dyDescent="0.3">
      <c r="B2781" s="91">
        <v>44887</v>
      </c>
      <c r="C2781" s="145">
        <v>423.38046300000002</v>
      </c>
      <c r="D2781">
        <f t="shared" si="47"/>
        <v>32.283923712619604</v>
      </c>
      <c r="E2781">
        <v>8.5490193735533217E-3</v>
      </c>
    </row>
    <row r="2782" spans="2:5" x14ac:dyDescent="0.3">
      <c r="B2782" s="91">
        <v>33284</v>
      </c>
      <c r="C2782" s="145">
        <v>12.720269</v>
      </c>
      <c r="D2782">
        <f t="shared" si="47"/>
        <v>-0.84378264706303152</v>
      </c>
      <c r="E2782">
        <v>8.5466974996340466E-3</v>
      </c>
    </row>
    <row r="2783" spans="2:5" x14ac:dyDescent="0.3">
      <c r="B2783" s="91">
        <v>38397</v>
      </c>
      <c r="C2783" s="145">
        <v>81.426734999999994</v>
      </c>
      <c r="D2783">
        <f t="shared" si="47"/>
        <v>0.39613305189399556</v>
      </c>
      <c r="E2783">
        <v>8.5312681629297234E-3</v>
      </c>
    </row>
    <row r="2784" spans="2:5" x14ac:dyDescent="0.3">
      <c r="B2784" s="91">
        <v>35584</v>
      </c>
      <c r="C2784" s="145">
        <v>58.323048</v>
      </c>
      <c r="D2784">
        <f t="shared" si="47"/>
        <v>-0.86784763378327501</v>
      </c>
      <c r="E2784">
        <v>8.5252589865417536E-3</v>
      </c>
    </row>
    <row r="2785" spans="2:5" x14ac:dyDescent="0.3">
      <c r="B2785" s="91">
        <v>41802</v>
      </c>
      <c r="C2785" s="145">
        <v>441.33184799999998</v>
      </c>
      <c r="D2785">
        <f t="shared" si="47"/>
        <v>2.3897326164024717</v>
      </c>
      <c r="E2785">
        <v>8.5249514719240114E-3</v>
      </c>
    </row>
    <row r="2786" spans="2:5" x14ac:dyDescent="0.3">
      <c r="B2786" s="91">
        <v>39162</v>
      </c>
      <c r="C2786" s="145">
        <v>130.19665499999999</v>
      </c>
      <c r="D2786">
        <f t="shared" si="47"/>
        <v>1.8070829870294991</v>
      </c>
      <c r="E2786">
        <v>8.5147165636382683E-3</v>
      </c>
    </row>
    <row r="2787" spans="2:5" x14ac:dyDescent="0.3">
      <c r="B2787" s="91">
        <v>35755</v>
      </c>
      <c r="C2787" s="145">
        <v>46.381476999999997</v>
      </c>
      <c r="D2787">
        <f t="shared" si="47"/>
        <v>-0.74473237100868717</v>
      </c>
      <c r="E2787">
        <v>8.51351385730186E-3</v>
      </c>
    </row>
    <row r="2788" spans="2:5" x14ac:dyDescent="0.3">
      <c r="B2788" s="91">
        <v>40855</v>
      </c>
      <c r="C2788" s="145">
        <v>181.69744900000001</v>
      </c>
      <c r="D2788">
        <f t="shared" si="47"/>
        <v>1.3289489729985531</v>
      </c>
      <c r="E2788">
        <v>8.5061892066765395E-3</v>
      </c>
    </row>
    <row r="2789" spans="2:5" x14ac:dyDescent="0.3">
      <c r="B2789" s="91">
        <v>38097</v>
      </c>
      <c r="C2789" s="145">
        <v>78.016930000000002</v>
      </c>
      <c r="D2789">
        <f t="shared" si="47"/>
        <v>-0.84831846685642853</v>
      </c>
      <c r="E2789">
        <v>8.5049709927717855E-3</v>
      </c>
    </row>
    <row r="2790" spans="2:5" x14ac:dyDescent="0.3">
      <c r="B2790" s="91">
        <v>45058</v>
      </c>
      <c r="C2790" s="145">
        <v>514.34692399999994</v>
      </c>
      <c r="D2790">
        <f t="shared" si="47"/>
        <v>8.5753283984779119E-2</v>
      </c>
      <c r="E2790">
        <v>8.5026803802778841E-3</v>
      </c>
    </row>
    <row r="2791" spans="2:5" x14ac:dyDescent="0.3">
      <c r="B2791" s="91">
        <v>45040</v>
      </c>
      <c r="C2791" s="145">
        <v>473.72357199999999</v>
      </c>
      <c r="D2791">
        <f t="shared" si="47"/>
        <v>42.067654673326231</v>
      </c>
      <c r="E2791">
        <v>8.488981189246363E-3</v>
      </c>
    </row>
    <row r="2792" spans="2:5" x14ac:dyDescent="0.3">
      <c r="B2792" s="91">
        <v>37092</v>
      </c>
      <c r="C2792" s="145">
        <v>10.999521</v>
      </c>
      <c r="D2792">
        <f t="shared" si="47"/>
        <v>-0.78036181375927427</v>
      </c>
      <c r="E2792">
        <v>8.4864160132612481E-3</v>
      </c>
    </row>
    <row r="2793" spans="2:5" x14ac:dyDescent="0.3">
      <c r="B2793" s="91">
        <v>35032</v>
      </c>
      <c r="C2793" s="145">
        <v>50.080185</v>
      </c>
      <c r="D2793">
        <f t="shared" si="47"/>
        <v>0.36992229631391871</v>
      </c>
      <c r="E2793">
        <v>8.4747206446738818E-3</v>
      </c>
    </row>
    <row r="2794" spans="2:5" x14ac:dyDescent="0.3">
      <c r="B2794" s="91">
        <v>37832</v>
      </c>
      <c r="C2794" s="145">
        <v>36.556953</v>
      </c>
      <c r="D2794">
        <f t="shared" si="47"/>
        <v>-0.30571787841909265</v>
      </c>
      <c r="E2794">
        <v>8.4652208292570752E-3</v>
      </c>
    </row>
    <row r="2795" spans="2:5" x14ac:dyDescent="0.3">
      <c r="B2795" s="91">
        <v>35075</v>
      </c>
      <c r="C2795" s="145">
        <v>52.654319999999998</v>
      </c>
      <c r="D2795">
        <f t="shared" si="47"/>
        <v>-0.87881512848343435</v>
      </c>
      <c r="E2795">
        <v>8.4631751626532414E-3</v>
      </c>
    </row>
    <row r="2796" spans="2:5" x14ac:dyDescent="0.3">
      <c r="B2796" s="91">
        <v>44995</v>
      </c>
      <c r="C2796" s="145">
        <v>434.49581899999998</v>
      </c>
      <c r="D2796">
        <f t="shared" si="47"/>
        <v>15.261230518053733</v>
      </c>
      <c r="E2796">
        <v>8.4451935527484374E-3</v>
      </c>
    </row>
    <row r="2797" spans="2:5" x14ac:dyDescent="0.3">
      <c r="B2797" s="91">
        <v>37767</v>
      </c>
      <c r="C2797" s="145">
        <v>26.719738</v>
      </c>
      <c r="D2797">
        <f t="shared" si="47"/>
        <v>-0.48543970744341486</v>
      </c>
      <c r="E2797">
        <v>8.4425433472256565E-3</v>
      </c>
    </row>
    <row r="2798" spans="2:5" x14ac:dyDescent="0.3">
      <c r="B2798" s="91">
        <v>34593</v>
      </c>
      <c r="C2798" s="145">
        <v>51.927321999999997</v>
      </c>
      <c r="D2798">
        <f t="shared" si="47"/>
        <v>-0.50600483375368221</v>
      </c>
      <c r="E2798">
        <v>8.4387743168527381E-3</v>
      </c>
    </row>
    <row r="2799" spans="2:5" x14ac:dyDescent="0.3">
      <c r="B2799" s="91">
        <v>40071</v>
      </c>
      <c r="C2799" s="145">
        <v>105.117065</v>
      </c>
      <c r="D2799">
        <f t="shared" si="47"/>
        <v>-0.4383481989810501</v>
      </c>
      <c r="E2799">
        <v>8.4173929266965312E-3</v>
      </c>
    </row>
    <row r="2800" spans="2:5" x14ac:dyDescent="0.3">
      <c r="B2800" s="91">
        <v>40745</v>
      </c>
      <c r="C2800" s="145">
        <v>187.15699799999999</v>
      </c>
      <c r="D2800">
        <f t="shared" si="47"/>
        <v>3.2985789473007268</v>
      </c>
      <c r="E2800">
        <v>8.4120131103853461E-3</v>
      </c>
    </row>
    <row r="2801" spans="2:5" x14ac:dyDescent="0.3">
      <c r="B2801" s="91">
        <v>35796</v>
      </c>
      <c r="C2801" s="145">
        <v>43.539271999999997</v>
      </c>
      <c r="D2801">
        <f t="shared" si="47"/>
        <v>2.1323629656419216</v>
      </c>
      <c r="E2801">
        <v>8.39623176825487E-3</v>
      </c>
    </row>
    <row r="2802" spans="2:5" x14ac:dyDescent="0.3">
      <c r="B2802" s="91">
        <v>36907</v>
      </c>
      <c r="C2802" s="145">
        <v>13.899817000000001</v>
      </c>
      <c r="D2802">
        <f t="shared" si="47"/>
        <v>-0.97170342292829559</v>
      </c>
      <c r="E2802">
        <v>8.3938649670291226E-3</v>
      </c>
    </row>
    <row r="2803" spans="2:5" x14ac:dyDescent="0.3">
      <c r="B2803" s="91">
        <v>44525</v>
      </c>
      <c r="C2803" s="145">
        <v>491.21902499999999</v>
      </c>
      <c r="D2803">
        <f t="shared" si="47"/>
        <v>0.74557483445941009</v>
      </c>
      <c r="E2803">
        <v>8.390504314988681E-3</v>
      </c>
    </row>
    <row r="2804" spans="2:5" x14ac:dyDescent="0.3">
      <c r="B2804" s="91">
        <v>41312</v>
      </c>
      <c r="C2804" s="145">
        <v>281.40817299999998</v>
      </c>
      <c r="D2804">
        <f t="shared" si="47"/>
        <v>-7.6923082726519265E-2</v>
      </c>
      <c r="E2804">
        <v>8.3856983197638686E-3</v>
      </c>
    </row>
    <row r="2805" spans="2:5" x14ac:dyDescent="0.3">
      <c r="B2805" s="91">
        <v>41274</v>
      </c>
      <c r="C2805" s="145">
        <v>304.858856</v>
      </c>
      <c r="D2805">
        <f t="shared" si="47"/>
        <v>-0.31417581128783068</v>
      </c>
      <c r="E2805">
        <v>8.3856715829947401E-3</v>
      </c>
    </row>
    <row r="2806" spans="2:5" x14ac:dyDescent="0.3">
      <c r="B2806" s="91">
        <v>44813</v>
      </c>
      <c r="C2806" s="145">
        <v>444.51458700000001</v>
      </c>
      <c r="D2806">
        <f t="shared" si="47"/>
        <v>2.4744973890184832</v>
      </c>
      <c r="E2806">
        <v>8.3672613017814548E-3</v>
      </c>
    </row>
    <row r="2807" spans="2:5" x14ac:dyDescent="0.3">
      <c r="B2807" s="91">
        <v>39349</v>
      </c>
      <c r="C2807" s="145">
        <v>127.93637099999999</v>
      </c>
      <c r="D2807">
        <f t="shared" si="47"/>
        <v>1.5680641823089041</v>
      </c>
      <c r="E2807">
        <v>8.3671229448459231E-3</v>
      </c>
    </row>
    <row r="2808" spans="2:5" x14ac:dyDescent="0.3">
      <c r="B2808" s="91">
        <v>35675</v>
      </c>
      <c r="C2808" s="145">
        <v>49.818213999999998</v>
      </c>
      <c r="D2808">
        <f t="shared" si="47"/>
        <v>-0.90143381877493367</v>
      </c>
      <c r="E2808">
        <v>8.3651564032045933E-3</v>
      </c>
    </row>
    <row r="2809" spans="2:5" x14ac:dyDescent="0.3">
      <c r="B2809" s="91">
        <v>41877</v>
      </c>
      <c r="C2809" s="145">
        <v>505.42907700000001</v>
      </c>
      <c r="D2809">
        <f t="shared" si="47"/>
        <v>37.726256592432584</v>
      </c>
      <c r="E2809">
        <v>8.3595962246523318E-3</v>
      </c>
    </row>
    <row r="2810" spans="2:5" x14ac:dyDescent="0.3">
      <c r="B2810" s="91">
        <v>37041</v>
      </c>
      <c r="C2810" s="145">
        <v>13.051328</v>
      </c>
      <c r="D2810">
        <f t="shared" si="47"/>
        <v>-0.91365273480738496</v>
      </c>
      <c r="E2810">
        <v>8.3434440703694483E-3</v>
      </c>
    </row>
    <row r="2811" spans="2:5" x14ac:dyDescent="0.3">
      <c r="B2811" s="91">
        <v>38999</v>
      </c>
      <c r="C2811" s="145">
        <v>151.149292</v>
      </c>
      <c r="D2811">
        <f t="shared" si="47"/>
        <v>4.7939712440582767</v>
      </c>
      <c r="E2811">
        <v>8.3406742190258142E-3</v>
      </c>
    </row>
    <row r="2812" spans="2:5" x14ac:dyDescent="0.3">
      <c r="B2812" s="91">
        <v>33617</v>
      </c>
      <c r="C2812" s="145">
        <v>26.087339</v>
      </c>
      <c r="D2812">
        <f t="shared" si="47"/>
        <v>-0.85110301937315347</v>
      </c>
      <c r="E2812">
        <v>8.3335732992008086E-3</v>
      </c>
    </row>
    <row r="2813" spans="2:5" x14ac:dyDescent="0.3">
      <c r="B2813" s="91">
        <v>43521</v>
      </c>
      <c r="C2813" s="145">
        <v>175.20394899999999</v>
      </c>
      <c r="D2813">
        <f t="shared" si="47"/>
        <v>1.8681537632341356</v>
      </c>
      <c r="E2813">
        <v>8.3189967166661608E-3</v>
      </c>
    </row>
    <row r="2814" spans="2:5" x14ac:dyDescent="0.3">
      <c r="B2814" s="91">
        <v>35363</v>
      </c>
      <c r="C2814" s="145">
        <v>61.085968000000001</v>
      </c>
      <c r="D2814">
        <f t="shared" si="47"/>
        <v>1.331957798436145</v>
      </c>
      <c r="E2814">
        <v>8.3150130534986044E-3</v>
      </c>
    </row>
    <row r="2815" spans="2:5" x14ac:dyDescent="0.3">
      <c r="B2815" s="91">
        <v>33471</v>
      </c>
      <c r="C2815" s="145">
        <v>26.195143000000002</v>
      </c>
      <c r="D2815">
        <f t="shared" si="47"/>
        <v>-0.54562664170642095</v>
      </c>
      <c r="E2815">
        <v>8.299108960221695E-3</v>
      </c>
    </row>
    <row r="2816" spans="2:5" x14ac:dyDescent="0.3">
      <c r="B2816" s="91">
        <v>39728</v>
      </c>
      <c r="C2816" s="145">
        <v>57.651142</v>
      </c>
      <c r="D2816">
        <f t="shared" si="47"/>
        <v>-0.70320337042268743</v>
      </c>
      <c r="E2816">
        <v>8.2801861564910546E-3</v>
      </c>
    </row>
    <row r="2817" spans="2:5" x14ac:dyDescent="0.3">
      <c r="B2817" s="91">
        <v>43411</v>
      </c>
      <c r="C2817" s="145">
        <v>194.244598</v>
      </c>
      <c r="D2817">
        <f t="shared" si="47"/>
        <v>-0.47592791034551829</v>
      </c>
      <c r="E2817">
        <v>8.279442434459279E-3</v>
      </c>
    </row>
    <row r="2818" spans="2:5" x14ac:dyDescent="0.3">
      <c r="B2818" s="91">
        <v>43143</v>
      </c>
      <c r="C2818" s="145">
        <v>370.64480600000002</v>
      </c>
      <c r="D2818">
        <f t="shared" si="47"/>
        <v>13.596333785912003</v>
      </c>
      <c r="E2818">
        <v>8.2711958856169828E-3</v>
      </c>
    </row>
    <row r="2819" spans="2:5" x14ac:dyDescent="0.3">
      <c r="B2819" s="91">
        <v>37762</v>
      </c>
      <c r="C2819" s="145">
        <v>25.393007000000001</v>
      </c>
      <c r="D2819">
        <f t="shared" si="47"/>
        <v>-0.85596750054141912</v>
      </c>
      <c r="E2819">
        <v>8.2695711768316568E-3</v>
      </c>
    </row>
    <row r="2820" spans="2:5" x14ac:dyDescent="0.3">
      <c r="B2820" s="91">
        <v>43602</v>
      </c>
      <c r="C2820" s="145">
        <v>176.30053699999999</v>
      </c>
      <c r="D2820">
        <f t="shared" si="47"/>
        <v>5.7026939615146395</v>
      </c>
      <c r="E2820">
        <v>8.2669113554675964E-3</v>
      </c>
    </row>
    <row r="2821" spans="2:5" x14ac:dyDescent="0.3">
      <c r="B2821" s="91">
        <v>33618</v>
      </c>
      <c r="C2821" s="145">
        <v>26.302937</v>
      </c>
      <c r="D2821">
        <f t="shared" si="47"/>
        <v>-0.93739491195618052</v>
      </c>
      <c r="E2821">
        <v>8.2644688291128483E-3</v>
      </c>
    </row>
    <row r="2822" spans="2:5" x14ac:dyDescent="0.3">
      <c r="B2822" s="91">
        <v>44704</v>
      </c>
      <c r="C2822" s="145">
        <v>420.14056399999998</v>
      </c>
      <c r="D2822">
        <f t="shared" si="47"/>
        <v>-6.741719378774344E-2</v>
      </c>
      <c r="E2822">
        <v>8.2536370906080032E-3</v>
      </c>
    </row>
    <row r="2823" spans="2:5" x14ac:dyDescent="0.3">
      <c r="B2823" s="91">
        <v>42536</v>
      </c>
      <c r="C2823" s="145">
        <v>450.512878</v>
      </c>
      <c r="D2823">
        <f t="shared" si="47"/>
        <v>16.698603017107164</v>
      </c>
      <c r="E2823">
        <v>8.251561228437081E-3</v>
      </c>
    </row>
    <row r="2824" spans="2:5" x14ac:dyDescent="0.3">
      <c r="B2824" s="91">
        <v>37595</v>
      </c>
      <c r="C2824" s="145">
        <v>25.454713999999999</v>
      </c>
      <c r="D2824">
        <f t="shared" si="47"/>
        <v>-0.80777332913971656</v>
      </c>
      <c r="E2824">
        <v>8.2491591293698506E-3</v>
      </c>
    </row>
    <row r="2825" spans="2:5" x14ac:dyDescent="0.3">
      <c r="B2825" s="91">
        <v>39142</v>
      </c>
      <c r="C2825" s="145">
        <v>132.42030299999999</v>
      </c>
      <c r="D2825">
        <f t="shared" ref="D2825:D2888" si="48">(C2825-C2826)/C2826</f>
        <v>1.2898189473593924</v>
      </c>
      <c r="E2825">
        <v>8.2416677110467886E-3</v>
      </c>
    </row>
    <row r="2826" spans="2:5" x14ac:dyDescent="0.3">
      <c r="B2826" s="91">
        <v>35583</v>
      </c>
      <c r="C2826" s="145">
        <v>57.830032000000003</v>
      </c>
      <c r="D2826">
        <f t="shared" si="48"/>
        <v>-0.90760500114631737</v>
      </c>
      <c r="E2826">
        <v>8.2164627518182907E-3</v>
      </c>
    </row>
    <row r="2827" spans="2:5" x14ac:dyDescent="0.3">
      <c r="B2827" s="91">
        <v>45182</v>
      </c>
      <c r="C2827" s="145">
        <v>625.90002400000003</v>
      </c>
      <c r="D2827">
        <f t="shared" si="48"/>
        <v>40.273101643465964</v>
      </c>
      <c r="E2827">
        <v>8.215264334058019E-3</v>
      </c>
    </row>
    <row r="2828" spans="2:5" x14ac:dyDescent="0.3">
      <c r="B2828" s="91">
        <v>36873</v>
      </c>
      <c r="C2828" s="145">
        <v>15.164840999999999</v>
      </c>
      <c r="D2828">
        <f t="shared" si="48"/>
        <v>-0.95328694606054099</v>
      </c>
      <c r="E2828">
        <v>8.2053417692383862E-3</v>
      </c>
    </row>
    <row r="2829" spans="2:5" x14ac:dyDescent="0.3">
      <c r="B2829" s="91">
        <v>44350</v>
      </c>
      <c r="C2829" s="145">
        <v>324.63818400000002</v>
      </c>
      <c r="D2829">
        <f t="shared" si="48"/>
        <v>-0.36888438397832429</v>
      </c>
      <c r="E2829">
        <v>8.204299060720472E-3</v>
      </c>
    </row>
    <row r="2830" spans="2:5" x14ac:dyDescent="0.3">
      <c r="B2830" s="91">
        <v>42118</v>
      </c>
      <c r="C2830" s="145">
        <v>514.38781700000004</v>
      </c>
      <c r="D2830">
        <f t="shared" si="48"/>
        <v>0.21624278742551289</v>
      </c>
      <c r="E2830">
        <v>8.2030965676661328E-3</v>
      </c>
    </row>
    <row r="2831" spans="2:5" x14ac:dyDescent="0.3">
      <c r="B2831" s="91">
        <v>45019</v>
      </c>
      <c r="C2831" s="145">
        <v>422.93185399999999</v>
      </c>
      <c r="D2831">
        <f t="shared" si="48"/>
        <v>14.94853524924582</v>
      </c>
      <c r="E2831">
        <v>8.1987152506168282E-3</v>
      </c>
    </row>
    <row r="2832" spans="2:5" x14ac:dyDescent="0.3">
      <c r="B2832" s="91">
        <v>33466</v>
      </c>
      <c r="C2832" s="145">
        <v>26.518539000000001</v>
      </c>
      <c r="D2832">
        <f t="shared" si="48"/>
        <v>-0.8869008133341495</v>
      </c>
      <c r="E2832">
        <v>8.1968793066721224E-3</v>
      </c>
    </row>
    <row r="2833" spans="2:5" x14ac:dyDescent="0.3">
      <c r="B2833" s="91">
        <v>40591</v>
      </c>
      <c r="C2833" s="145">
        <v>234.47152700000001</v>
      </c>
      <c r="D2833">
        <f t="shared" si="48"/>
        <v>-0.20418775081354609</v>
      </c>
      <c r="E2833">
        <v>8.1957650850798761E-3</v>
      </c>
    </row>
    <row r="2834" spans="2:5" x14ac:dyDescent="0.3">
      <c r="B2834" s="91">
        <v>44442</v>
      </c>
      <c r="C2834" s="145">
        <v>294.63171399999999</v>
      </c>
      <c r="D2834">
        <f t="shared" si="48"/>
        <v>10.910396325298469</v>
      </c>
      <c r="E2834">
        <v>8.1869519159522113E-3</v>
      </c>
    </row>
    <row r="2835" spans="2:5" x14ac:dyDescent="0.3">
      <c r="B2835" s="91">
        <v>37713</v>
      </c>
      <c r="C2835" s="145">
        <v>24.737355999999998</v>
      </c>
      <c r="D2835">
        <f t="shared" si="48"/>
        <v>-0.94413046303360837</v>
      </c>
      <c r="E2835">
        <v>8.1735176268269618E-3</v>
      </c>
    </row>
    <row r="2836" spans="2:5" x14ac:dyDescent="0.3">
      <c r="B2836" s="91">
        <v>44972</v>
      </c>
      <c r="C2836" s="145">
        <v>442.77001999999999</v>
      </c>
      <c r="D2836">
        <f t="shared" si="48"/>
        <v>1.0202417012371692</v>
      </c>
      <c r="E2836">
        <v>8.1716547496070938E-3</v>
      </c>
    </row>
    <row r="2837" spans="2:5" x14ac:dyDescent="0.3">
      <c r="B2837" s="91">
        <v>40472</v>
      </c>
      <c r="C2837" s="145">
        <v>219.166855</v>
      </c>
      <c r="D2837">
        <f t="shared" si="48"/>
        <v>-0.45343197684784731</v>
      </c>
      <c r="E2837">
        <v>8.1631103900673407E-3</v>
      </c>
    </row>
    <row r="2838" spans="2:5" x14ac:dyDescent="0.3">
      <c r="B2838" s="91">
        <v>42346</v>
      </c>
      <c r="C2838" s="145">
        <v>400.98733499999997</v>
      </c>
      <c r="D2838">
        <f t="shared" si="48"/>
        <v>1.1643103419390179</v>
      </c>
      <c r="E2838">
        <v>8.1422908510517984E-3</v>
      </c>
    </row>
    <row r="2839" spans="2:5" x14ac:dyDescent="0.3">
      <c r="B2839" s="91">
        <v>43389</v>
      </c>
      <c r="C2839" s="145">
        <v>185.27256800000001</v>
      </c>
      <c r="D2839">
        <f t="shared" si="48"/>
        <v>-0.5313327146009188</v>
      </c>
      <c r="E2839">
        <v>8.1367319830311299E-3</v>
      </c>
    </row>
    <row r="2840" spans="2:5" x14ac:dyDescent="0.3">
      <c r="B2840" s="91">
        <v>44846</v>
      </c>
      <c r="C2840" s="145">
        <v>395.317902</v>
      </c>
      <c r="D2840">
        <f t="shared" si="48"/>
        <v>4.7688948691353157E-2</v>
      </c>
      <c r="E2840">
        <v>8.1351856172202554E-3</v>
      </c>
    </row>
    <row r="2841" spans="2:5" x14ac:dyDescent="0.3">
      <c r="B2841" s="91">
        <v>41717</v>
      </c>
      <c r="C2841" s="145">
        <v>377.32373000000001</v>
      </c>
      <c r="D2841">
        <f t="shared" si="48"/>
        <v>5.4889422256827736</v>
      </c>
      <c r="E2841">
        <v>8.1311605751320619E-3</v>
      </c>
    </row>
    <row r="2842" spans="2:5" x14ac:dyDescent="0.3">
      <c r="B2842" s="91">
        <v>35384</v>
      </c>
      <c r="C2842" s="145">
        <v>58.148727000000001</v>
      </c>
      <c r="D2842">
        <f t="shared" si="48"/>
        <v>0.21846795725818388</v>
      </c>
      <c r="E2842">
        <v>8.1183301283772637E-3</v>
      </c>
    </row>
    <row r="2843" spans="2:5" x14ac:dyDescent="0.3">
      <c r="B2843" s="91">
        <v>35699</v>
      </c>
      <c r="C2843" s="145">
        <v>47.722819999999999</v>
      </c>
      <c r="D2843">
        <f t="shared" si="48"/>
        <v>-0.90510757864125491</v>
      </c>
      <c r="E2843">
        <v>8.1176347146974352E-3</v>
      </c>
    </row>
    <row r="2844" spans="2:5" x14ac:dyDescent="0.3">
      <c r="B2844" s="91">
        <v>41890</v>
      </c>
      <c r="C2844" s="145">
        <v>502.91497800000002</v>
      </c>
      <c r="D2844">
        <f t="shared" si="48"/>
        <v>5.2979316136579281E-2</v>
      </c>
      <c r="E2844">
        <v>8.1027397564247001E-3</v>
      </c>
    </row>
    <row r="2845" spans="2:5" x14ac:dyDescent="0.3">
      <c r="B2845" s="91">
        <v>44532</v>
      </c>
      <c r="C2845" s="145">
        <v>477.61144999999999</v>
      </c>
      <c r="D2845">
        <f t="shared" si="48"/>
        <v>9.9231405952838428E-2</v>
      </c>
      <c r="E2845">
        <v>8.1010097723783186E-3</v>
      </c>
    </row>
    <row r="2846" spans="2:5" x14ac:dyDescent="0.3">
      <c r="B2846" s="91">
        <v>44719</v>
      </c>
      <c r="C2846" s="145">
        <v>434.49581899999998</v>
      </c>
      <c r="D2846">
        <f t="shared" si="48"/>
        <v>5.5179164170358161</v>
      </c>
      <c r="E2846">
        <v>8.0953176310724941E-3</v>
      </c>
    </row>
    <row r="2847" spans="2:5" x14ac:dyDescent="0.3">
      <c r="B2847" s="91">
        <v>37972</v>
      </c>
      <c r="C2847" s="145">
        <v>66.661766</v>
      </c>
      <c r="D2847">
        <f t="shared" si="48"/>
        <v>1.2091132125725651E-2</v>
      </c>
      <c r="E2847">
        <v>8.0916187946731399E-3</v>
      </c>
    </row>
    <row r="2848" spans="2:5" x14ac:dyDescent="0.3">
      <c r="B2848" s="91">
        <v>38441</v>
      </c>
      <c r="C2848" s="145">
        <v>65.865379000000004</v>
      </c>
      <c r="D2848">
        <f t="shared" si="48"/>
        <v>-0.57592645050781743</v>
      </c>
      <c r="E2848">
        <v>8.0899576252633706E-3</v>
      </c>
    </row>
    <row r="2849" spans="2:5" x14ac:dyDescent="0.3">
      <c r="B2849" s="91">
        <v>43655</v>
      </c>
      <c r="C2849" s="145">
        <v>155.315933</v>
      </c>
      <c r="D2849">
        <f t="shared" si="48"/>
        <v>-0.53736092855630002</v>
      </c>
      <c r="E2849">
        <v>8.0880479315711285E-3</v>
      </c>
    </row>
    <row r="2850" spans="2:5" x14ac:dyDescent="0.3">
      <c r="B2850" s="91">
        <v>42398</v>
      </c>
      <c r="C2850" s="145">
        <v>335.717285</v>
      </c>
      <c r="D2850">
        <f t="shared" si="48"/>
        <v>4.0085367508384238</v>
      </c>
      <c r="E2850">
        <v>8.0789025041630991E-3</v>
      </c>
    </row>
    <row r="2851" spans="2:5" x14ac:dyDescent="0.3">
      <c r="B2851" s="91">
        <v>39973</v>
      </c>
      <c r="C2851" s="145">
        <v>67.029015000000001</v>
      </c>
      <c r="D2851">
        <f t="shared" si="48"/>
        <v>-1.3753028417131172E-2</v>
      </c>
      <c r="E2851">
        <v>8.0788563564576695E-3</v>
      </c>
    </row>
    <row r="2852" spans="2:5" x14ac:dyDescent="0.3">
      <c r="B2852" s="91">
        <v>38455</v>
      </c>
      <c r="C2852" s="145">
        <v>67.963722000000004</v>
      </c>
      <c r="D2852">
        <f t="shared" si="48"/>
        <v>1.5218698633537535</v>
      </c>
      <c r="E2852">
        <v>8.0779615121902952E-3</v>
      </c>
    </row>
    <row r="2853" spans="2:5" x14ac:dyDescent="0.3">
      <c r="B2853" s="91">
        <v>33644</v>
      </c>
      <c r="C2853" s="145">
        <v>26.949733999999999</v>
      </c>
      <c r="D2853">
        <f t="shared" si="48"/>
        <v>-5.3415101279612777E-2</v>
      </c>
      <c r="E2853">
        <v>8.064784904718611E-3</v>
      </c>
    </row>
    <row r="2854" spans="2:5" x14ac:dyDescent="0.3">
      <c r="B2854" s="91">
        <v>39827</v>
      </c>
      <c r="C2854" s="145">
        <v>28.470488</v>
      </c>
      <c r="D2854">
        <f t="shared" si="48"/>
        <v>-0.7727961589211515</v>
      </c>
      <c r="E2854">
        <v>8.0593084201428418E-3</v>
      </c>
    </row>
    <row r="2855" spans="2:5" x14ac:dyDescent="0.3">
      <c r="B2855" s="91">
        <v>39289</v>
      </c>
      <c r="C2855" s="145">
        <v>125.308128</v>
      </c>
      <c r="D2855">
        <f t="shared" si="48"/>
        <v>0.30415083556613481</v>
      </c>
      <c r="E2855">
        <v>8.0580121074152779E-3</v>
      </c>
    </row>
    <row r="2856" spans="2:5" x14ac:dyDescent="0.3">
      <c r="B2856" s="91">
        <v>40058</v>
      </c>
      <c r="C2856" s="145">
        <v>96.084075999999996</v>
      </c>
      <c r="D2856">
        <f t="shared" si="48"/>
        <v>0.54184916710861097</v>
      </c>
      <c r="E2856">
        <v>8.0426176631578777E-3</v>
      </c>
    </row>
    <row r="2857" spans="2:5" x14ac:dyDescent="0.3">
      <c r="B2857" s="91">
        <v>38246</v>
      </c>
      <c r="C2857" s="145">
        <v>62.317428999999997</v>
      </c>
      <c r="D2857">
        <f t="shared" si="48"/>
        <v>-0.8758197519798141</v>
      </c>
      <c r="E2857">
        <v>8.0319781898948901E-3</v>
      </c>
    </row>
    <row r="2858" spans="2:5" x14ac:dyDescent="0.3">
      <c r="B2858" s="91">
        <v>41920</v>
      </c>
      <c r="C2858" s="145">
        <v>501.830444</v>
      </c>
      <c r="D2858">
        <f t="shared" si="48"/>
        <v>2.4560817643085175</v>
      </c>
      <c r="E2858">
        <v>8.0205284003461875E-3</v>
      </c>
    </row>
    <row r="2859" spans="2:5" x14ac:dyDescent="0.3">
      <c r="B2859" s="91">
        <v>40176</v>
      </c>
      <c r="C2859" s="145">
        <v>145.202133</v>
      </c>
      <c r="D2859">
        <f t="shared" si="48"/>
        <v>4.3451269815285505</v>
      </c>
      <c r="E2859">
        <v>8.0147799453797047E-3</v>
      </c>
    </row>
    <row r="2860" spans="2:5" x14ac:dyDescent="0.3">
      <c r="B2860" s="91">
        <v>33639</v>
      </c>
      <c r="C2860" s="145">
        <v>27.165329</v>
      </c>
      <c r="D2860">
        <f t="shared" si="48"/>
        <v>-0.89540188400468568</v>
      </c>
      <c r="E2860">
        <v>7.9998934312301723E-3</v>
      </c>
    </row>
    <row r="2861" spans="2:5" x14ac:dyDescent="0.3">
      <c r="B2861" s="91">
        <v>41046</v>
      </c>
      <c r="C2861" s="145">
        <v>259.711456</v>
      </c>
      <c r="D2861">
        <f t="shared" si="48"/>
        <v>9.6751777141387496</v>
      </c>
      <c r="E2861">
        <v>7.9927778582048418E-3</v>
      </c>
    </row>
    <row r="2862" spans="2:5" x14ac:dyDescent="0.3">
      <c r="B2862" s="91">
        <v>37753</v>
      </c>
      <c r="C2862" s="145">
        <v>24.328537000000001</v>
      </c>
      <c r="D2862">
        <f t="shared" si="48"/>
        <v>-0.89078733041586733</v>
      </c>
      <c r="E2862">
        <v>7.9897834319935263E-3</v>
      </c>
    </row>
    <row r="2863" spans="2:5" x14ac:dyDescent="0.3">
      <c r="B2863" s="91">
        <v>40673</v>
      </c>
      <c r="C2863" s="145">
        <v>222.76295500000001</v>
      </c>
      <c r="D2863">
        <f t="shared" si="48"/>
        <v>0.81149442697180219</v>
      </c>
      <c r="E2863">
        <v>7.9873339175564519E-3</v>
      </c>
    </row>
    <row r="2864" spans="2:5" x14ac:dyDescent="0.3">
      <c r="B2864" s="91">
        <v>39230</v>
      </c>
      <c r="C2864" s="145">
        <v>122.971924</v>
      </c>
      <c r="D2864">
        <f t="shared" si="48"/>
        <v>-0.69538168982477278</v>
      </c>
      <c r="E2864">
        <v>7.978818103695046E-3</v>
      </c>
    </row>
    <row r="2865" spans="2:5" x14ac:dyDescent="0.3">
      <c r="B2865" s="91">
        <v>42996</v>
      </c>
      <c r="C2865" s="145">
        <v>403.69183299999997</v>
      </c>
      <c r="D2865">
        <f t="shared" si="48"/>
        <v>-7.3658906722974329E-2</v>
      </c>
      <c r="E2865">
        <v>7.9651657968951104E-3</v>
      </c>
    </row>
    <row r="2866" spans="2:5" x14ac:dyDescent="0.3">
      <c r="B2866" s="91">
        <v>44880</v>
      </c>
      <c r="C2866" s="145">
        <v>435.79177900000002</v>
      </c>
      <c r="D2866">
        <f t="shared" si="48"/>
        <v>1.4622258424913007E-2</v>
      </c>
      <c r="E2866">
        <v>7.9547821011951656E-3</v>
      </c>
    </row>
    <row r="2867" spans="2:5" x14ac:dyDescent="0.3">
      <c r="B2867" s="91">
        <v>42867</v>
      </c>
      <c r="C2867" s="145">
        <v>429.51135299999999</v>
      </c>
      <c r="D2867">
        <f t="shared" si="48"/>
        <v>0.23629844919079787</v>
      </c>
      <c r="E2867">
        <v>7.9541437715954146E-3</v>
      </c>
    </row>
    <row r="2868" spans="2:5" x14ac:dyDescent="0.3">
      <c r="B2868" s="91">
        <v>44258</v>
      </c>
      <c r="C2868" s="145">
        <v>347.41720600000002</v>
      </c>
      <c r="D2868">
        <f t="shared" si="48"/>
        <v>2.4318067827655061</v>
      </c>
      <c r="E2868">
        <v>7.9537216994416023E-3</v>
      </c>
    </row>
    <row r="2869" spans="2:5" x14ac:dyDescent="0.3">
      <c r="B2869" s="91">
        <v>44014</v>
      </c>
      <c r="C2869" s="145">
        <v>101.234489</v>
      </c>
      <c r="D2869">
        <f t="shared" si="48"/>
        <v>-0.75763721060857658</v>
      </c>
      <c r="E2869">
        <v>7.940532572439497E-3</v>
      </c>
    </row>
    <row r="2870" spans="2:5" x14ac:dyDescent="0.3">
      <c r="B2870" s="91">
        <v>45002</v>
      </c>
      <c r="C2870" s="145">
        <v>417.698151</v>
      </c>
      <c r="D2870">
        <f t="shared" si="48"/>
        <v>14.255077604022597</v>
      </c>
      <c r="E2870">
        <v>7.9383860584086793E-3</v>
      </c>
    </row>
    <row r="2871" spans="2:5" x14ac:dyDescent="0.3">
      <c r="B2871" s="91">
        <v>33640</v>
      </c>
      <c r="C2871" s="145">
        <v>27.380925999999999</v>
      </c>
      <c r="D2871">
        <f t="shared" si="48"/>
        <v>0.41954277233756199</v>
      </c>
      <c r="E2871">
        <v>7.9364766758392262E-3</v>
      </c>
    </row>
    <row r="2872" spans="2:5" x14ac:dyDescent="0.3">
      <c r="B2872" s="91">
        <v>36649</v>
      </c>
      <c r="C2872" s="145">
        <v>19.288553</v>
      </c>
      <c r="D2872">
        <f t="shared" si="48"/>
        <v>-0.88754042915855935</v>
      </c>
      <c r="E2872">
        <v>7.9145780306943535E-3</v>
      </c>
    </row>
    <row r="2873" spans="2:5" x14ac:dyDescent="0.3">
      <c r="B2873" s="91">
        <v>44159</v>
      </c>
      <c r="C2873" s="145">
        <v>171.51544200000001</v>
      </c>
      <c r="D2873">
        <f t="shared" si="48"/>
        <v>-0.66280796762617245</v>
      </c>
      <c r="E2873">
        <v>7.908637893745931E-3</v>
      </c>
    </row>
    <row r="2874" spans="2:5" x14ac:dyDescent="0.3">
      <c r="B2874" s="91">
        <v>42129</v>
      </c>
      <c r="C2874" s="145">
        <v>508.658051</v>
      </c>
      <c r="D2874">
        <f t="shared" si="48"/>
        <v>1.7558378601084617</v>
      </c>
      <c r="E2874">
        <v>7.8981225371470305E-3</v>
      </c>
    </row>
    <row r="2875" spans="2:5" x14ac:dyDescent="0.3">
      <c r="B2875" s="91">
        <v>43830</v>
      </c>
      <c r="C2875" s="145">
        <v>184.574738</v>
      </c>
      <c r="D2875">
        <f t="shared" si="48"/>
        <v>-0.53971411596304042</v>
      </c>
      <c r="E2875">
        <v>7.8933106707228737E-3</v>
      </c>
    </row>
    <row r="2876" spans="2:5" x14ac:dyDescent="0.3">
      <c r="B2876" s="91">
        <v>44833</v>
      </c>
      <c r="C2876" s="145">
        <v>401.00021400000003</v>
      </c>
      <c r="D2876">
        <f t="shared" si="48"/>
        <v>-0.33953685555647772</v>
      </c>
      <c r="E2876">
        <v>7.8927992720857158E-3</v>
      </c>
    </row>
    <row r="2877" spans="2:5" x14ac:dyDescent="0.3">
      <c r="B2877" s="91">
        <v>45167</v>
      </c>
      <c r="C2877" s="145">
        <v>607.15002400000003</v>
      </c>
      <c r="D2877">
        <f t="shared" si="48"/>
        <v>-0.25853325786749481</v>
      </c>
      <c r="E2877">
        <v>7.8851258478701523E-3</v>
      </c>
    </row>
    <row r="2878" spans="2:5" x14ac:dyDescent="0.3">
      <c r="B2878" s="91">
        <v>45307</v>
      </c>
      <c r="C2878" s="145">
        <v>818.84997599999997</v>
      </c>
      <c r="D2878">
        <f t="shared" si="48"/>
        <v>0.73492881899466866</v>
      </c>
      <c r="E2878">
        <v>7.8773634137135739E-3</v>
      </c>
    </row>
    <row r="2879" spans="2:5" x14ac:dyDescent="0.3">
      <c r="B2879" s="91">
        <v>42809</v>
      </c>
      <c r="C2879" s="145">
        <v>471.97900399999997</v>
      </c>
      <c r="D2879">
        <f t="shared" si="48"/>
        <v>5.3254670194843898</v>
      </c>
      <c r="E2879">
        <v>7.8766028091633074E-3</v>
      </c>
    </row>
    <row r="2880" spans="2:5" x14ac:dyDescent="0.3">
      <c r="B2880" s="91">
        <v>35251</v>
      </c>
      <c r="C2880" s="145">
        <v>74.615677000000005</v>
      </c>
      <c r="D2880">
        <f t="shared" si="48"/>
        <v>-0.84860794590324751</v>
      </c>
      <c r="E2880">
        <v>7.8581833553153894E-3</v>
      </c>
    </row>
    <row r="2881" spans="2:5" x14ac:dyDescent="0.3">
      <c r="B2881" s="91">
        <v>44588</v>
      </c>
      <c r="C2881" s="145">
        <v>492.86389200000002</v>
      </c>
      <c r="D2881">
        <f t="shared" si="48"/>
        <v>5.9830506860829242</v>
      </c>
      <c r="E2881">
        <v>7.8483458812999701E-3</v>
      </c>
    </row>
    <row r="2882" spans="2:5" x14ac:dyDescent="0.3">
      <c r="B2882" s="91">
        <v>43916</v>
      </c>
      <c r="C2882" s="145">
        <v>70.580025000000006</v>
      </c>
      <c r="D2882">
        <f t="shared" si="48"/>
        <v>-0.18982932666886104</v>
      </c>
      <c r="E2882">
        <v>7.8292224420386351E-3</v>
      </c>
    </row>
    <row r="2883" spans="2:5" x14ac:dyDescent="0.3">
      <c r="B2883" s="91">
        <v>38614</v>
      </c>
      <c r="C2883" s="145">
        <v>87.117476999999994</v>
      </c>
      <c r="D2883">
        <f t="shared" si="48"/>
        <v>-0.76323450374140001</v>
      </c>
      <c r="E2883">
        <v>7.8272803331015002E-3</v>
      </c>
    </row>
    <row r="2884" spans="2:5" x14ac:dyDescent="0.3">
      <c r="B2884" s="91">
        <v>41638</v>
      </c>
      <c r="C2884" s="145">
        <v>367.94836400000003</v>
      </c>
      <c r="D2884">
        <f t="shared" si="48"/>
        <v>-0.19569589175198518</v>
      </c>
      <c r="E2884">
        <v>7.7977930617457837E-3</v>
      </c>
    </row>
    <row r="2885" spans="2:5" x14ac:dyDescent="0.3">
      <c r="B2885" s="91">
        <v>42853</v>
      </c>
      <c r="C2885" s="145">
        <v>457.47418199999998</v>
      </c>
      <c r="D2885">
        <f t="shared" si="48"/>
        <v>0.18336331942588693</v>
      </c>
      <c r="E2885">
        <v>7.7961340573772155E-3</v>
      </c>
    </row>
    <row r="2886" spans="2:5" x14ac:dyDescent="0.3">
      <c r="B2886" s="91">
        <v>42310</v>
      </c>
      <c r="C2886" s="145">
        <v>386.58810399999999</v>
      </c>
      <c r="D2886">
        <f t="shared" si="48"/>
        <v>3.6110937861762378</v>
      </c>
      <c r="E2886">
        <v>7.7933078598653466E-3</v>
      </c>
    </row>
    <row r="2887" spans="2:5" x14ac:dyDescent="0.3">
      <c r="B2887" s="91">
        <v>43972</v>
      </c>
      <c r="C2887" s="145">
        <v>83.838699000000005</v>
      </c>
      <c r="D2887">
        <f t="shared" si="48"/>
        <v>-0.79372088539725882</v>
      </c>
      <c r="E2887">
        <v>7.7890779163830599E-3</v>
      </c>
    </row>
    <row r="2888" spans="2:5" x14ac:dyDescent="0.3">
      <c r="B2888" s="91">
        <v>44861</v>
      </c>
      <c r="C2888" s="145">
        <v>406.433289</v>
      </c>
      <c r="D2888">
        <f t="shared" si="48"/>
        <v>20.030701947747126</v>
      </c>
      <c r="E2888">
        <v>7.78646922414181E-3</v>
      </c>
    </row>
    <row r="2889" spans="2:5" x14ac:dyDescent="0.3">
      <c r="B2889" s="91">
        <v>36041</v>
      </c>
      <c r="C2889" s="145">
        <v>19.325711999999999</v>
      </c>
      <c r="D2889">
        <f t="shared" ref="D2889:D2952" si="49">(C2889-C2890)/C2890</f>
        <v>-0.66311549146910853</v>
      </c>
      <c r="E2889">
        <v>7.7730465032710703E-3</v>
      </c>
    </row>
    <row r="2890" spans="2:5" x14ac:dyDescent="0.3">
      <c r="B2890" s="91">
        <v>35578</v>
      </c>
      <c r="C2890" s="145">
        <v>57.365985999999999</v>
      </c>
      <c r="D2890">
        <f t="shared" si="49"/>
        <v>-0.6396147028793816</v>
      </c>
      <c r="E2890">
        <v>7.7696271026607309E-3</v>
      </c>
    </row>
    <row r="2891" spans="2:5" x14ac:dyDescent="0.3">
      <c r="B2891" s="91">
        <v>39097</v>
      </c>
      <c r="C2891" s="145">
        <v>159.179596</v>
      </c>
      <c r="D2891">
        <f t="shared" si="49"/>
        <v>1.2710998416004424</v>
      </c>
      <c r="E2891">
        <v>7.7561141458707007E-3</v>
      </c>
    </row>
    <row r="2892" spans="2:5" x14ac:dyDescent="0.3">
      <c r="B2892" s="91">
        <v>35300</v>
      </c>
      <c r="C2892" s="145">
        <v>70.089211000000006</v>
      </c>
      <c r="D2892">
        <f t="shared" si="49"/>
        <v>-0.53374150602869563</v>
      </c>
      <c r="E2892">
        <v>7.7525932487898372E-3</v>
      </c>
    </row>
    <row r="2893" spans="2:5" x14ac:dyDescent="0.3">
      <c r="B2893" s="91">
        <v>38806</v>
      </c>
      <c r="C2893" s="145">
        <v>150.32264699999999</v>
      </c>
      <c r="D2893">
        <f t="shared" si="49"/>
        <v>0.11938562449113042</v>
      </c>
      <c r="E2893">
        <v>7.7441954249205507E-3</v>
      </c>
    </row>
    <row r="2894" spans="2:5" x14ac:dyDescent="0.3">
      <c r="B2894" s="91">
        <v>38863</v>
      </c>
      <c r="C2894" s="145">
        <v>134.290314</v>
      </c>
      <c r="D2894">
        <f t="shared" si="49"/>
        <v>-0.17305793457954627</v>
      </c>
      <c r="E2894">
        <v>7.7397291945756237E-3</v>
      </c>
    </row>
    <row r="2895" spans="2:5" x14ac:dyDescent="0.3">
      <c r="B2895" s="91">
        <v>43514</v>
      </c>
      <c r="C2895" s="145">
        <v>162.39385999999999</v>
      </c>
      <c r="D2895">
        <f t="shared" si="49"/>
        <v>-0.32872192225232033</v>
      </c>
      <c r="E2895">
        <v>7.7327110820180787E-3</v>
      </c>
    </row>
    <row r="2896" spans="2:5" x14ac:dyDescent="0.3">
      <c r="B2896" s="91">
        <v>41143</v>
      </c>
      <c r="C2896" s="145">
        <v>241.917419</v>
      </c>
      <c r="D2896">
        <f t="shared" si="49"/>
        <v>8.6057143730687695</v>
      </c>
      <c r="E2896">
        <v>7.7172713394427269E-3</v>
      </c>
    </row>
    <row r="2897" spans="2:5" x14ac:dyDescent="0.3">
      <c r="B2897" s="91">
        <v>37761</v>
      </c>
      <c r="C2897" s="145">
        <v>25.184740000000001</v>
      </c>
      <c r="D2897">
        <f t="shared" si="49"/>
        <v>-0.89262374013805379</v>
      </c>
      <c r="E2897">
        <v>7.7159790512951656E-3</v>
      </c>
    </row>
    <row r="2898" spans="2:5" x14ac:dyDescent="0.3">
      <c r="B2898" s="91">
        <v>40632</v>
      </c>
      <c r="C2898" s="145">
        <v>234.54663099999999</v>
      </c>
      <c r="D2898">
        <f t="shared" si="49"/>
        <v>-0.39069910528872775</v>
      </c>
      <c r="E2898">
        <v>7.7049397211290177E-3</v>
      </c>
    </row>
    <row r="2899" spans="2:5" x14ac:dyDescent="0.3">
      <c r="B2899" s="91">
        <v>42305</v>
      </c>
      <c r="C2899" s="145">
        <v>384.943848</v>
      </c>
      <c r="D2899">
        <f t="shared" si="49"/>
        <v>0.4937672878338864</v>
      </c>
      <c r="E2899">
        <v>7.6952182117391941E-3</v>
      </c>
    </row>
    <row r="2900" spans="2:5" x14ac:dyDescent="0.3">
      <c r="B2900" s="91">
        <v>41054</v>
      </c>
      <c r="C2900" s="145">
        <v>257.70001200000002</v>
      </c>
      <c r="D2900">
        <f t="shared" si="49"/>
        <v>4.6480310289703874</v>
      </c>
      <c r="E2900">
        <v>7.6777691114800605E-3</v>
      </c>
    </row>
    <row r="2901" spans="2:5" x14ac:dyDescent="0.3">
      <c r="B2901" s="91">
        <v>34849</v>
      </c>
      <c r="C2901" s="145">
        <v>45.626522000000001</v>
      </c>
      <c r="D2901">
        <f t="shared" si="49"/>
        <v>-0.79663624254683318</v>
      </c>
      <c r="E2901">
        <v>7.6776846426319647E-3</v>
      </c>
    </row>
    <row r="2902" spans="2:5" x14ac:dyDescent="0.3">
      <c r="B2902" s="91">
        <v>40477</v>
      </c>
      <c r="C2902" s="145">
        <v>224.359161</v>
      </c>
      <c r="D2902">
        <f t="shared" si="49"/>
        <v>3.4421389537385214</v>
      </c>
      <c r="E2902">
        <v>7.6750941169857157E-3</v>
      </c>
    </row>
    <row r="2903" spans="2:5" x14ac:dyDescent="0.3">
      <c r="B2903" s="91">
        <v>35677</v>
      </c>
      <c r="C2903" s="145">
        <v>50.507010999999999</v>
      </c>
      <c r="D2903">
        <f t="shared" si="49"/>
        <v>2.5566697066689992</v>
      </c>
      <c r="E2903">
        <v>7.6667206541446301E-3</v>
      </c>
    </row>
    <row r="2904" spans="2:5" x14ac:dyDescent="0.3">
      <c r="B2904" s="91">
        <v>36787</v>
      </c>
      <c r="C2904" s="145">
        <v>14.200647</v>
      </c>
      <c r="D2904">
        <f t="shared" si="49"/>
        <v>-0.27745479273691981</v>
      </c>
      <c r="E2904">
        <v>7.6629274141084671E-3</v>
      </c>
    </row>
    <row r="2905" spans="2:5" x14ac:dyDescent="0.3">
      <c r="B2905" s="91">
        <v>36007</v>
      </c>
      <c r="C2905" s="145">
        <v>19.653645000000001</v>
      </c>
      <c r="D2905">
        <f t="shared" si="49"/>
        <v>-0.86090367308412408</v>
      </c>
      <c r="E2905">
        <v>7.6425122898051067E-3</v>
      </c>
    </row>
    <row r="2906" spans="2:5" x14ac:dyDescent="0.3">
      <c r="B2906" s="91">
        <v>40340</v>
      </c>
      <c r="C2906" s="145">
        <v>141.29521199999999</v>
      </c>
      <c r="D2906">
        <f t="shared" si="49"/>
        <v>-0.77228813537469787</v>
      </c>
      <c r="E2906">
        <v>7.6403980532667986E-3</v>
      </c>
    </row>
    <row r="2907" spans="2:5" x14ac:dyDescent="0.3">
      <c r="B2907" s="91">
        <v>45159</v>
      </c>
      <c r="C2907" s="145">
        <v>620.5</v>
      </c>
      <c r="D2907">
        <f t="shared" si="49"/>
        <v>9.1071325116747256E-3</v>
      </c>
      <c r="E2907">
        <v>7.6323678005658152E-3</v>
      </c>
    </row>
    <row r="2908" spans="2:5" x14ac:dyDescent="0.3">
      <c r="B2908" s="91">
        <v>45176</v>
      </c>
      <c r="C2908" s="145">
        <v>614.90002400000003</v>
      </c>
      <c r="D2908">
        <f t="shared" si="49"/>
        <v>0.78676442145773284</v>
      </c>
      <c r="E2908">
        <v>7.6198672675133637E-3</v>
      </c>
    </row>
    <row r="2909" spans="2:5" x14ac:dyDescent="0.3">
      <c r="B2909" s="91">
        <v>41555</v>
      </c>
      <c r="C2909" s="145">
        <v>344.14163200000002</v>
      </c>
      <c r="D2909">
        <f t="shared" si="49"/>
        <v>6.9705311770802574</v>
      </c>
      <c r="E2909">
        <v>7.6170616568889578E-3</v>
      </c>
    </row>
    <row r="2910" spans="2:5" x14ac:dyDescent="0.3">
      <c r="B2910" s="91">
        <v>35795</v>
      </c>
      <c r="C2910" s="145">
        <v>43.176749999999998</v>
      </c>
      <c r="D2910">
        <f t="shared" si="49"/>
        <v>-0.64405438654911684</v>
      </c>
      <c r="E2910">
        <v>7.6143620451686409E-3</v>
      </c>
    </row>
    <row r="2911" spans="2:5" x14ac:dyDescent="0.3">
      <c r="B2911" s="91">
        <v>39406</v>
      </c>
      <c r="C2911" s="145">
        <v>121.301537</v>
      </c>
      <c r="D2911">
        <f t="shared" si="49"/>
        <v>-0.65344092078386373</v>
      </c>
      <c r="E2911">
        <v>7.6090213539882351E-3</v>
      </c>
    </row>
    <row r="2912" spans="2:5" x14ac:dyDescent="0.3">
      <c r="B2912" s="91">
        <v>42235</v>
      </c>
      <c r="C2912" s="145">
        <v>350.016907</v>
      </c>
      <c r="D2912">
        <f t="shared" si="49"/>
        <v>-0.25478551126122573</v>
      </c>
      <c r="E2912">
        <v>7.6018041545797589E-3</v>
      </c>
    </row>
    <row r="2913" spans="2:5" x14ac:dyDescent="0.3">
      <c r="B2913" s="91">
        <v>44557</v>
      </c>
      <c r="C2913" s="145">
        <v>469.686127</v>
      </c>
      <c r="D2913">
        <f t="shared" si="49"/>
        <v>15.379918728512491</v>
      </c>
      <c r="E2913">
        <v>7.5919609386182838E-3</v>
      </c>
    </row>
    <row r="2914" spans="2:5" x14ac:dyDescent="0.3">
      <c r="B2914" s="91">
        <v>33478</v>
      </c>
      <c r="C2914" s="145">
        <v>28.674509</v>
      </c>
      <c r="D2914">
        <f t="shared" si="49"/>
        <v>-0.88948767234013337</v>
      </c>
      <c r="E2914">
        <v>7.5757288261757479E-3</v>
      </c>
    </row>
    <row r="2915" spans="2:5" x14ac:dyDescent="0.3">
      <c r="B2915" s="91">
        <v>41233</v>
      </c>
      <c r="C2915" s="145">
        <v>259.46887199999998</v>
      </c>
      <c r="D2915">
        <f t="shared" si="49"/>
        <v>2.9913106664707123</v>
      </c>
      <c r="E2915">
        <v>7.572784858863325E-3</v>
      </c>
    </row>
    <row r="2916" spans="2:5" x14ac:dyDescent="0.3">
      <c r="B2916" s="91">
        <v>38278</v>
      </c>
      <c r="C2916" s="145">
        <v>65.008437999999998</v>
      </c>
      <c r="D2916">
        <f t="shared" si="49"/>
        <v>0.14101008479869159</v>
      </c>
      <c r="E2916">
        <v>7.5719432720110806E-3</v>
      </c>
    </row>
    <row r="2917" spans="2:5" x14ac:dyDescent="0.3">
      <c r="B2917" s="91">
        <v>35642</v>
      </c>
      <c r="C2917" s="145">
        <v>56.974463999999998</v>
      </c>
      <c r="D2917">
        <f t="shared" si="49"/>
        <v>1.0494553793125252</v>
      </c>
      <c r="E2917">
        <v>7.5652013998982652E-3</v>
      </c>
    </row>
    <row r="2918" spans="2:5" x14ac:dyDescent="0.3">
      <c r="B2918" s="91">
        <v>36231</v>
      </c>
      <c r="C2918" s="145">
        <v>27.799807000000001</v>
      </c>
      <c r="D2918">
        <f t="shared" si="49"/>
        <v>-0.53589494391593695</v>
      </c>
      <c r="E2918">
        <v>7.5633740922126077E-3</v>
      </c>
    </row>
    <row r="2919" spans="2:5" x14ac:dyDescent="0.3">
      <c r="B2919" s="91">
        <v>35128</v>
      </c>
      <c r="C2919" s="145">
        <v>59.899814999999997</v>
      </c>
      <c r="D2919">
        <f t="shared" si="49"/>
        <v>-0.6538795829944517</v>
      </c>
      <c r="E2919">
        <v>7.5504279285093746E-3</v>
      </c>
    </row>
    <row r="2920" spans="2:5" x14ac:dyDescent="0.3">
      <c r="B2920" s="91">
        <v>43494</v>
      </c>
      <c r="C2920" s="145">
        <v>173.06062299999999</v>
      </c>
      <c r="D2920">
        <f t="shared" si="49"/>
        <v>2.972701423110828</v>
      </c>
      <c r="E2920">
        <v>7.5449686205538878E-3</v>
      </c>
    </row>
    <row r="2921" spans="2:5" x14ac:dyDescent="0.3">
      <c r="B2921" s="91">
        <v>34548</v>
      </c>
      <c r="C2921" s="145">
        <v>43.562454000000002</v>
      </c>
      <c r="D2921">
        <f t="shared" si="49"/>
        <v>-0.63261440601882013</v>
      </c>
      <c r="E2921">
        <v>7.5375335737303227E-3</v>
      </c>
    </row>
    <row r="2922" spans="2:5" x14ac:dyDescent="0.3">
      <c r="B2922" s="91">
        <v>40137</v>
      </c>
      <c r="C2922" s="145">
        <v>118.574203</v>
      </c>
      <c r="D2922">
        <f t="shared" si="49"/>
        <v>-0.60510041971671535</v>
      </c>
      <c r="E2922">
        <v>7.5341201609539256E-3</v>
      </c>
    </row>
    <row r="2923" spans="2:5" x14ac:dyDescent="0.3">
      <c r="B2923" s="91">
        <v>44452</v>
      </c>
      <c r="C2923" s="145">
        <v>300.26419099999998</v>
      </c>
      <c r="D2923">
        <f t="shared" si="49"/>
        <v>0.91052710812805093</v>
      </c>
      <c r="E2923">
        <v>7.5263510047383735E-3</v>
      </c>
    </row>
    <row r="2924" spans="2:5" x14ac:dyDescent="0.3">
      <c r="B2924" s="91">
        <v>40294</v>
      </c>
      <c r="C2924" s="145">
        <v>157.16301000000001</v>
      </c>
      <c r="D2924">
        <f t="shared" si="49"/>
        <v>-2.929904893449042E-2</v>
      </c>
      <c r="E2924">
        <v>7.5198414975217844E-3</v>
      </c>
    </row>
    <row r="2925" spans="2:5" x14ac:dyDescent="0.3">
      <c r="B2925" s="91">
        <v>39099</v>
      </c>
      <c r="C2925" s="145">
        <v>161.906723</v>
      </c>
      <c r="D2925">
        <f t="shared" si="49"/>
        <v>0.81232254052577813</v>
      </c>
      <c r="E2925">
        <v>7.5191347568404942E-3</v>
      </c>
    </row>
    <row r="2926" spans="2:5" x14ac:dyDescent="0.3">
      <c r="B2926" s="91">
        <v>38035</v>
      </c>
      <c r="C2926" s="145">
        <v>89.336594000000005</v>
      </c>
      <c r="D2926">
        <f t="shared" si="49"/>
        <v>-0.64379882076487382</v>
      </c>
      <c r="E2926">
        <v>7.5093093281800036E-3</v>
      </c>
    </row>
    <row r="2927" spans="2:5" x14ac:dyDescent="0.3">
      <c r="B2927" s="91">
        <v>41050</v>
      </c>
      <c r="C2927" s="145">
        <v>250.80375699999999</v>
      </c>
      <c r="D2927">
        <f t="shared" si="49"/>
        <v>0.92571166399519111</v>
      </c>
      <c r="E2927">
        <v>7.5028189470439117E-3</v>
      </c>
    </row>
    <row r="2928" spans="2:5" x14ac:dyDescent="0.3">
      <c r="B2928" s="91">
        <v>40231</v>
      </c>
      <c r="C2928" s="145">
        <v>130.23951700000001</v>
      </c>
      <c r="D2928">
        <f t="shared" si="49"/>
        <v>5.2814394832377927</v>
      </c>
      <c r="E2928">
        <v>7.5022840426046296E-3</v>
      </c>
    </row>
    <row r="2929" spans="2:5" x14ac:dyDescent="0.3">
      <c r="B2929" s="91">
        <v>37475</v>
      </c>
      <c r="C2929" s="145">
        <v>20.734024000000002</v>
      </c>
      <c r="D2929">
        <f t="shared" si="49"/>
        <v>-0.85530553526101061</v>
      </c>
      <c r="E2929">
        <v>7.4965939812863319E-3</v>
      </c>
    </row>
    <row r="2930" spans="2:5" x14ac:dyDescent="0.3">
      <c r="B2930" s="91">
        <v>38972</v>
      </c>
      <c r="C2930" s="145">
        <v>143.29521199999999</v>
      </c>
      <c r="D2930">
        <f t="shared" si="49"/>
        <v>-0.631234693106693</v>
      </c>
      <c r="E2930">
        <v>7.492634898385182E-3</v>
      </c>
    </row>
    <row r="2931" spans="2:5" x14ac:dyDescent="0.3">
      <c r="B2931" s="91">
        <v>42503</v>
      </c>
      <c r="C2931" s="145">
        <v>388.58105499999999</v>
      </c>
      <c r="D2931">
        <f t="shared" si="49"/>
        <v>-5.2177129295262664E-2</v>
      </c>
      <c r="E2931">
        <v>7.4926050365424386E-3</v>
      </c>
    </row>
    <row r="2932" spans="2:5" x14ac:dyDescent="0.3">
      <c r="B2932" s="91">
        <v>43004</v>
      </c>
      <c r="C2932" s="145">
        <v>409.97222900000003</v>
      </c>
      <c r="D2932">
        <f t="shared" si="49"/>
        <v>17.754271929288862</v>
      </c>
      <c r="E2932">
        <v>7.4717618728244476E-3</v>
      </c>
    </row>
    <row r="2933" spans="2:5" x14ac:dyDescent="0.3">
      <c r="B2933" s="91">
        <v>37546</v>
      </c>
      <c r="C2933" s="145">
        <v>21.860205000000001</v>
      </c>
      <c r="D2933">
        <f t="shared" si="49"/>
        <v>-0.7947553556073762</v>
      </c>
      <c r="E2933">
        <v>7.4655910635966789E-3</v>
      </c>
    </row>
    <row r="2934" spans="2:5" x14ac:dyDescent="0.3">
      <c r="B2934" s="91">
        <v>39559</v>
      </c>
      <c r="C2934" s="145">
        <v>106.50804100000001</v>
      </c>
      <c r="D2934">
        <f t="shared" si="49"/>
        <v>6.8543320192147439</v>
      </c>
      <c r="E2934">
        <v>7.4499603804101837E-3</v>
      </c>
    </row>
    <row r="2935" spans="2:5" x14ac:dyDescent="0.3">
      <c r="B2935" s="91">
        <v>36860</v>
      </c>
      <c r="C2935" s="145">
        <v>13.560420000000001</v>
      </c>
      <c r="D2935">
        <f t="shared" si="49"/>
        <v>-0.53581673955247755</v>
      </c>
      <c r="E2935">
        <v>7.4498460046193357E-3</v>
      </c>
    </row>
    <row r="2936" spans="2:5" x14ac:dyDescent="0.3">
      <c r="B2936" s="91">
        <v>33655</v>
      </c>
      <c r="C2936" s="145">
        <v>29.213505000000001</v>
      </c>
      <c r="D2936">
        <f t="shared" si="49"/>
        <v>-0.39223429787693859</v>
      </c>
      <c r="E2936">
        <v>7.4349851330644699E-3</v>
      </c>
    </row>
    <row r="2937" spans="2:5" x14ac:dyDescent="0.3">
      <c r="B2937" s="91">
        <v>35486</v>
      </c>
      <c r="C2937" s="145">
        <v>48.067050999999999</v>
      </c>
      <c r="D2937">
        <f t="shared" si="49"/>
        <v>1.2969066601143229</v>
      </c>
      <c r="E2937">
        <v>7.4348305609464611E-3</v>
      </c>
    </row>
    <row r="2938" spans="2:5" x14ac:dyDescent="0.3">
      <c r="B2938" s="91">
        <v>37497</v>
      </c>
      <c r="C2938" s="145">
        <v>20.926863000000001</v>
      </c>
      <c r="D2938">
        <f t="shared" si="49"/>
        <v>-0.93931342740402346</v>
      </c>
      <c r="E2938">
        <v>7.4267095520247047E-3</v>
      </c>
    </row>
    <row r="2939" spans="2:5" x14ac:dyDescent="0.3">
      <c r="B2939" s="91">
        <v>42437</v>
      </c>
      <c r="C2939" s="145">
        <v>344.83514400000001</v>
      </c>
      <c r="D2939">
        <f t="shared" si="49"/>
        <v>0.76828489712774173</v>
      </c>
      <c r="E2939">
        <v>7.4235752671376592E-3</v>
      </c>
    </row>
    <row r="2940" spans="2:5" x14ac:dyDescent="0.3">
      <c r="B2940" s="91">
        <v>40914</v>
      </c>
      <c r="C2940" s="145">
        <v>195.011078</v>
      </c>
      <c r="D2940">
        <f t="shared" si="49"/>
        <v>5.6508330581920632</v>
      </c>
      <c r="E2940">
        <v>7.4222239575303193E-3</v>
      </c>
    </row>
    <row r="2941" spans="2:5" x14ac:dyDescent="0.3">
      <c r="B2941" s="91">
        <v>33850</v>
      </c>
      <c r="C2941" s="145">
        <v>29.321300999999998</v>
      </c>
      <c r="D2941">
        <f t="shared" si="49"/>
        <v>0</v>
      </c>
      <c r="E2941">
        <v>7.4073450548611652E-3</v>
      </c>
    </row>
    <row r="2942" spans="2:5" x14ac:dyDescent="0.3">
      <c r="B2942" s="91">
        <v>33840</v>
      </c>
      <c r="C2942" s="145">
        <v>29.321300999999998</v>
      </c>
      <c r="D2942">
        <f t="shared" si="49"/>
        <v>-0.27772158663830432</v>
      </c>
      <c r="E2942">
        <v>7.4073450548611652E-3</v>
      </c>
    </row>
    <row r="2943" spans="2:5" x14ac:dyDescent="0.3">
      <c r="B2943" s="91">
        <v>35909</v>
      </c>
      <c r="C2943" s="145">
        <v>40.595565999999998</v>
      </c>
      <c r="D2943">
        <f t="shared" si="49"/>
        <v>-0.90825258409565135</v>
      </c>
      <c r="E2943">
        <v>7.3764887288314662E-3</v>
      </c>
    </row>
    <row r="2944" spans="2:5" x14ac:dyDescent="0.3">
      <c r="B2944" s="91">
        <v>42849</v>
      </c>
      <c r="C2944" s="145">
        <v>442.47094700000002</v>
      </c>
      <c r="D2944">
        <f t="shared" si="49"/>
        <v>1.4977499976121638</v>
      </c>
      <c r="E2944">
        <v>7.376295476780011E-3</v>
      </c>
    </row>
    <row r="2945" spans="2:5" x14ac:dyDescent="0.3">
      <c r="B2945" s="91">
        <v>40900</v>
      </c>
      <c r="C2945" s="145">
        <v>177.14781199999999</v>
      </c>
      <c r="D2945">
        <f t="shared" si="49"/>
        <v>-0.56074668877267564</v>
      </c>
      <c r="E2945">
        <v>7.352914123732443E-3</v>
      </c>
    </row>
    <row r="2946" spans="2:5" x14ac:dyDescent="0.3">
      <c r="B2946" s="91">
        <v>44859</v>
      </c>
      <c r="C2946" s="145">
        <v>403.29306000000003</v>
      </c>
      <c r="D2946">
        <f t="shared" si="49"/>
        <v>11.518506787425828</v>
      </c>
      <c r="E2946">
        <v>7.3455965778375437E-3</v>
      </c>
    </row>
    <row r="2947" spans="2:5" x14ac:dyDescent="0.3">
      <c r="B2947" s="91">
        <v>36340</v>
      </c>
      <c r="C2947" s="145">
        <v>32.215747999999998</v>
      </c>
      <c r="D2947">
        <f t="shared" si="49"/>
        <v>-0.62943777359098896</v>
      </c>
      <c r="E2947">
        <v>7.3408002293362008E-3</v>
      </c>
    </row>
    <row r="2948" spans="2:5" x14ac:dyDescent="0.3">
      <c r="B2948" s="91">
        <v>39611</v>
      </c>
      <c r="C2948" s="145">
        <v>86.937484999999995</v>
      </c>
      <c r="D2948">
        <f t="shared" si="49"/>
        <v>-0.37664235274457858</v>
      </c>
      <c r="E2948">
        <v>7.3406832861830406E-3</v>
      </c>
    </row>
    <row r="2949" spans="2:5" x14ac:dyDescent="0.3">
      <c r="B2949" s="91">
        <v>40329</v>
      </c>
      <c r="C2949" s="145">
        <v>139.46646100000001</v>
      </c>
      <c r="D2949">
        <f t="shared" si="49"/>
        <v>-0.66622655733403635</v>
      </c>
      <c r="E2949">
        <v>7.3381902562495421E-3</v>
      </c>
    </row>
    <row r="2950" spans="2:5" x14ac:dyDescent="0.3">
      <c r="B2950" s="91">
        <v>45008</v>
      </c>
      <c r="C2950" s="145">
        <v>417.84768700000001</v>
      </c>
      <c r="D2950">
        <f t="shared" si="49"/>
        <v>0.41461352441323818</v>
      </c>
      <c r="E2950">
        <v>7.3299042863746314E-3</v>
      </c>
    </row>
    <row r="2951" spans="2:5" x14ac:dyDescent="0.3">
      <c r="B2951" s="91">
        <v>43248</v>
      </c>
      <c r="C2951" s="145">
        <v>295.37939499999999</v>
      </c>
      <c r="D2951">
        <f t="shared" si="49"/>
        <v>-0.17327006126104341</v>
      </c>
      <c r="E2951">
        <v>7.3092717558845373E-3</v>
      </c>
    </row>
    <row r="2952" spans="2:5" x14ac:dyDescent="0.3">
      <c r="B2952" s="91">
        <v>43202</v>
      </c>
      <c r="C2952" s="145">
        <v>357.28643799999998</v>
      </c>
      <c r="D2952">
        <f t="shared" si="49"/>
        <v>23.01723808083354</v>
      </c>
      <c r="E2952">
        <v>7.307468430319786E-3</v>
      </c>
    </row>
    <row r="2953" spans="2:5" x14ac:dyDescent="0.3">
      <c r="B2953" s="91">
        <v>34094</v>
      </c>
      <c r="C2953" s="145">
        <v>14.876250000000001</v>
      </c>
      <c r="D2953">
        <f t="shared" ref="D2953:D3016" si="50">(C2953-C2954)/C2954</f>
        <v>-0.98524035157677503</v>
      </c>
      <c r="E2953">
        <v>7.299207797811221E-3</v>
      </c>
    </row>
    <row r="2954" spans="2:5" x14ac:dyDescent="0.3">
      <c r="B2954" s="91">
        <v>45412</v>
      </c>
      <c r="C2954" s="145">
        <v>1007.900024</v>
      </c>
      <c r="D2954">
        <f t="shared" si="50"/>
        <v>11.483598776079717</v>
      </c>
      <c r="E2954">
        <v>7.2956707726325801E-3</v>
      </c>
    </row>
    <row r="2955" spans="2:5" x14ac:dyDescent="0.3">
      <c r="B2955" s="91">
        <v>38394</v>
      </c>
      <c r="C2955" s="145">
        <v>80.737938</v>
      </c>
      <c r="D2955">
        <f t="shared" si="50"/>
        <v>-0.80837673425946921</v>
      </c>
      <c r="E2955">
        <v>7.2938345043829025E-3</v>
      </c>
    </row>
    <row r="2956" spans="2:5" x14ac:dyDescent="0.3">
      <c r="B2956" s="91">
        <v>42863</v>
      </c>
      <c r="C2956" s="145">
        <v>421.33682299999998</v>
      </c>
      <c r="D2956">
        <f t="shared" si="50"/>
        <v>0.59477655679255637</v>
      </c>
      <c r="E2956">
        <v>7.268837989588205E-3</v>
      </c>
    </row>
    <row r="2957" spans="2:5" x14ac:dyDescent="0.3">
      <c r="B2957" s="91">
        <v>41380</v>
      </c>
      <c r="C2957" s="145">
        <v>264.19802900000002</v>
      </c>
      <c r="D2957">
        <f t="shared" si="50"/>
        <v>16.631950574110473</v>
      </c>
      <c r="E2957">
        <v>7.2491561080090527E-3</v>
      </c>
    </row>
    <row r="2958" spans="2:5" x14ac:dyDescent="0.3">
      <c r="B2958" s="91">
        <v>34099</v>
      </c>
      <c r="C2958" s="145">
        <v>14.98405</v>
      </c>
      <c r="D2958">
        <f t="shared" si="50"/>
        <v>-0.80789623087483176</v>
      </c>
      <c r="E2958">
        <v>7.2464498781614466E-3</v>
      </c>
    </row>
    <row r="2959" spans="2:5" x14ac:dyDescent="0.3">
      <c r="B2959" s="91">
        <v>38590</v>
      </c>
      <c r="C2959" s="145">
        <v>77.999770999999996</v>
      </c>
      <c r="D2959">
        <f t="shared" si="50"/>
        <v>0.59434165259843386</v>
      </c>
      <c r="E2959">
        <v>7.2456818250052962E-3</v>
      </c>
    </row>
    <row r="2960" spans="2:5" x14ac:dyDescent="0.3">
      <c r="B2960" s="91">
        <v>34887</v>
      </c>
      <c r="C2960" s="145">
        <v>48.922871000000001</v>
      </c>
      <c r="D2960">
        <f t="shared" si="50"/>
        <v>-0.69413929825730836</v>
      </c>
      <c r="E2960">
        <v>7.2202874378712659E-3</v>
      </c>
    </row>
    <row r="2961" spans="2:5" x14ac:dyDescent="0.3">
      <c r="B2961" s="91">
        <v>43641</v>
      </c>
      <c r="C2961" s="145">
        <v>159.95147700000001</v>
      </c>
      <c r="D2961">
        <f t="shared" si="50"/>
        <v>-0.54904440742147465</v>
      </c>
      <c r="E2961">
        <v>7.219058657919027E-3</v>
      </c>
    </row>
    <row r="2962" spans="2:5" x14ac:dyDescent="0.3">
      <c r="B2962" s="91">
        <v>43201</v>
      </c>
      <c r="C2962" s="145">
        <v>354.69451900000001</v>
      </c>
      <c r="D2962">
        <f t="shared" si="50"/>
        <v>5.034520628443703</v>
      </c>
      <c r="E2962">
        <v>7.218703457211614E-3</v>
      </c>
    </row>
    <row r="2963" spans="2:5" x14ac:dyDescent="0.3">
      <c r="B2963" s="91">
        <v>35004</v>
      </c>
      <c r="C2963" s="145">
        <v>58.77758</v>
      </c>
      <c r="D2963">
        <f t="shared" si="50"/>
        <v>1.5971519761437485</v>
      </c>
      <c r="E2963">
        <v>7.2115926293683137E-3</v>
      </c>
    </row>
    <row r="2964" spans="2:5" x14ac:dyDescent="0.3">
      <c r="B2964" s="91">
        <v>37574</v>
      </c>
      <c r="C2964" s="145">
        <v>22.631551999999999</v>
      </c>
      <c r="D2964">
        <f t="shared" si="50"/>
        <v>-0.95374330884238456</v>
      </c>
      <c r="E2964">
        <v>7.2089497039773479E-3</v>
      </c>
    </row>
    <row r="2965" spans="2:5" x14ac:dyDescent="0.3">
      <c r="B2965" s="91">
        <v>41925</v>
      </c>
      <c r="C2965" s="145">
        <v>489.26007099999998</v>
      </c>
      <c r="D2965">
        <f t="shared" si="50"/>
        <v>1.4647384556056188E-2</v>
      </c>
      <c r="E2965">
        <v>7.2052674402776698E-3</v>
      </c>
    </row>
    <row r="2966" spans="2:5" x14ac:dyDescent="0.3">
      <c r="B2966" s="91">
        <v>45049</v>
      </c>
      <c r="C2966" s="145">
        <v>482.19714399999998</v>
      </c>
      <c r="D2966">
        <f t="shared" si="50"/>
        <v>0.37334341783118463</v>
      </c>
      <c r="E2966">
        <v>7.1838008510703407E-3</v>
      </c>
    </row>
    <row r="2967" spans="2:5" x14ac:dyDescent="0.3">
      <c r="B2967" s="91">
        <v>41676</v>
      </c>
      <c r="C2967" s="145">
        <v>351.11184700000001</v>
      </c>
      <c r="D2967">
        <f t="shared" si="50"/>
        <v>1.8628157970243215</v>
      </c>
      <c r="E2967">
        <v>7.1811746123901397E-3</v>
      </c>
    </row>
    <row r="2968" spans="2:5" x14ac:dyDescent="0.3">
      <c r="B2968" s="91">
        <v>39272</v>
      </c>
      <c r="C2968" s="145">
        <v>122.64563</v>
      </c>
      <c r="D2968">
        <f t="shared" si="50"/>
        <v>-0.75736538473876447</v>
      </c>
      <c r="E2968">
        <v>7.1708769182248864E-3</v>
      </c>
    </row>
    <row r="2969" spans="2:5" x14ac:dyDescent="0.3">
      <c r="B2969" s="91">
        <v>44512</v>
      </c>
      <c r="C2969" s="145">
        <v>505.47457900000001</v>
      </c>
      <c r="D2969">
        <f t="shared" si="50"/>
        <v>23.914710463689282</v>
      </c>
      <c r="E2969">
        <v>7.1506430209170996E-3</v>
      </c>
    </row>
    <row r="2970" spans="2:5" x14ac:dyDescent="0.3">
      <c r="B2970" s="91">
        <v>36663</v>
      </c>
      <c r="C2970" s="145">
        <v>20.288198000000001</v>
      </c>
      <c r="D2970">
        <f t="shared" si="50"/>
        <v>-0.33260961043308368</v>
      </c>
      <c r="E2970">
        <v>7.1429606814988394E-3</v>
      </c>
    </row>
    <row r="2971" spans="2:5" x14ac:dyDescent="0.3">
      <c r="B2971" s="91">
        <v>33892</v>
      </c>
      <c r="C2971" s="145">
        <v>30.399296</v>
      </c>
      <c r="D2971">
        <f t="shared" si="50"/>
        <v>-0.91403284395830076</v>
      </c>
      <c r="E2971">
        <v>7.1427288806389421E-3</v>
      </c>
    </row>
    <row r="2972" spans="2:5" x14ac:dyDescent="0.3">
      <c r="B2972" s="91">
        <v>41677</v>
      </c>
      <c r="C2972" s="145">
        <v>353.61523399999999</v>
      </c>
      <c r="D2972">
        <f t="shared" si="50"/>
        <v>0.28777397198775989</v>
      </c>
      <c r="E2972">
        <v>7.1298847401180827E-3</v>
      </c>
    </row>
    <row r="2973" spans="2:5" x14ac:dyDescent="0.3">
      <c r="B2973" s="91">
        <v>43291</v>
      </c>
      <c r="C2973" s="145">
        <v>274.594177</v>
      </c>
      <c r="D2973">
        <f t="shared" si="50"/>
        <v>9.9501483724727695</v>
      </c>
      <c r="E2973">
        <v>7.1297902186316826E-3</v>
      </c>
    </row>
    <row r="2974" spans="2:5" x14ac:dyDescent="0.3">
      <c r="B2974" s="91">
        <v>37622</v>
      </c>
      <c r="C2974" s="145">
        <v>25.076754000000001</v>
      </c>
      <c r="D2974">
        <f t="shared" si="50"/>
        <v>0.53132383960640639</v>
      </c>
      <c r="E2974">
        <v>7.1251682072562533E-3</v>
      </c>
    </row>
    <row r="2975" spans="2:5" x14ac:dyDescent="0.3">
      <c r="B2975" s="91">
        <v>37237</v>
      </c>
      <c r="C2975" s="145">
        <v>16.375865999999998</v>
      </c>
      <c r="D2975">
        <f t="shared" si="50"/>
        <v>-0.91709863377066014</v>
      </c>
      <c r="E2975">
        <v>7.1157962632842995E-3</v>
      </c>
    </row>
    <row r="2976" spans="2:5" x14ac:dyDescent="0.3">
      <c r="B2976" s="91">
        <v>44204</v>
      </c>
      <c r="C2976" s="145">
        <v>197.53433200000001</v>
      </c>
      <c r="D2976">
        <f t="shared" si="50"/>
        <v>-0.5885590026360723</v>
      </c>
      <c r="E2976">
        <v>7.1155258282478654E-3</v>
      </c>
    </row>
    <row r="2977" spans="2:5" x14ac:dyDescent="0.3">
      <c r="B2977" s="91">
        <v>45043</v>
      </c>
      <c r="C2977" s="145">
        <v>480.10366800000003</v>
      </c>
      <c r="D2977">
        <f t="shared" si="50"/>
        <v>1.5963565419354104</v>
      </c>
      <c r="E2977">
        <v>7.1099932944524626E-3</v>
      </c>
    </row>
    <row r="2978" spans="2:5" x14ac:dyDescent="0.3">
      <c r="B2978" s="91">
        <v>40722</v>
      </c>
      <c r="C2978" s="145">
        <v>184.91438299999999</v>
      </c>
      <c r="D2978">
        <f t="shared" si="50"/>
        <v>1.6554693416091364</v>
      </c>
      <c r="E2978">
        <v>7.1081106864387738E-3</v>
      </c>
    </row>
    <row r="2979" spans="2:5" x14ac:dyDescent="0.3">
      <c r="B2979" s="91">
        <v>35221</v>
      </c>
      <c r="C2979" s="145">
        <v>69.635292000000007</v>
      </c>
      <c r="D2979">
        <f t="shared" si="50"/>
        <v>-0.82444262601589591</v>
      </c>
      <c r="E2979">
        <v>7.1007136117823659E-3</v>
      </c>
    </row>
    <row r="2980" spans="2:5" x14ac:dyDescent="0.3">
      <c r="B2980" s="91">
        <v>42202</v>
      </c>
      <c r="C2980" s="145">
        <v>396.65261800000002</v>
      </c>
      <c r="D2980">
        <f t="shared" si="50"/>
        <v>0.36497040501128364</v>
      </c>
      <c r="E2980">
        <v>7.0840999196834136E-3</v>
      </c>
    </row>
    <row r="2981" spans="2:5" x14ac:dyDescent="0.3">
      <c r="B2981" s="91">
        <v>44321</v>
      </c>
      <c r="C2981" s="145">
        <v>290.59429899999998</v>
      </c>
      <c r="D2981">
        <f t="shared" si="50"/>
        <v>0.70517693423756955</v>
      </c>
      <c r="E2981">
        <v>7.082322346898577E-3</v>
      </c>
    </row>
    <row r="2982" spans="2:5" x14ac:dyDescent="0.3">
      <c r="B2982" s="91">
        <v>43873</v>
      </c>
      <c r="C2982" s="145">
        <v>170.41885400000001</v>
      </c>
      <c r="D2982">
        <f t="shared" si="50"/>
        <v>2.4100837587195643</v>
      </c>
      <c r="E2982">
        <v>7.0692339048371482E-3</v>
      </c>
    </row>
    <row r="2983" spans="2:5" x14ac:dyDescent="0.3">
      <c r="B2983" s="91">
        <v>34857</v>
      </c>
      <c r="C2983" s="145">
        <v>49.974975999999998</v>
      </c>
      <c r="D2983">
        <f t="shared" si="50"/>
        <v>7.0674303254093561E-3</v>
      </c>
      <c r="E2983">
        <v>7.0674303254093561E-3</v>
      </c>
    </row>
    <row r="2984" spans="2:5" x14ac:dyDescent="0.3">
      <c r="B2984" s="91">
        <v>34851</v>
      </c>
      <c r="C2984" s="145">
        <v>49.62426</v>
      </c>
      <c r="D2984">
        <f t="shared" si="50"/>
        <v>-0.87318797641767676</v>
      </c>
      <c r="E2984">
        <v>7.0545808790429595E-3</v>
      </c>
    </row>
    <row r="2985" spans="2:5" x14ac:dyDescent="0.3">
      <c r="B2985" s="91">
        <v>42506</v>
      </c>
      <c r="C2985" s="145">
        <v>391.32141100000001</v>
      </c>
      <c r="D2985">
        <f t="shared" si="50"/>
        <v>-0.11390284725637714</v>
      </c>
      <c r="E2985">
        <v>7.0522120539304725E-3</v>
      </c>
    </row>
    <row r="2986" spans="2:5" x14ac:dyDescent="0.3">
      <c r="B2986" s="91">
        <v>44977</v>
      </c>
      <c r="C2986" s="145">
        <v>441.62359600000002</v>
      </c>
      <c r="D2986">
        <f t="shared" si="50"/>
        <v>-0.16257087351387789</v>
      </c>
      <c r="E2986">
        <v>7.0470417300231968E-3</v>
      </c>
    </row>
    <row r="2987" spans="2:5" x14ac:dyDescent="0.3">
      <c r="B2987" s="91">
        <v>42612</v>
      </c>
      <c r="C2987" s="145">
        <v>527.35638400000005</v>
      </c>
      <c r="D2987">
        <f t="shared" si="50"/>
        <v>9.5155111133559185</v>
      </c>
      <c r="E2987">
        <v>7.0436575801454473E-3</v>
      </c>
    </row>
    <row r="2988" spans="2:5" x14ac:dyDescent="0.3">
      <c r="B2988" s="91">
        <v>34864</v>
      </c>
      <c r="C2988" s="145">
        <v>50.150333000000003</v>
      </c>
      <c r="D2988">
        <f t="shared" si="50"/>
        <v>-0.71872163257793664</v>
      </c>
      <c r="E2988">
        <v>7.042443012920941E-3</v>
      </c>
    </row>
    <row r="2989" spans="2:5" x14ac:dyDescent="0.3">
      <c r="B2989" s="91">
        <v>44176</v>
      </c>
      <c r="C2989" s="145">
        <v>178.29431199999999</v>
      </c>
      <c r="D2989">
        <f t="shared" si="50"/>
        <v>-2.7943165412656706E-4</v>
      </c>
      <c r="E2989">
        <v>7.0382470925163237E-3</v>
      </c>
    </row>
    <row r="2990" spans="2:5" x14ac:dyDescent="0.3">
      <c r="B2990" s="91">
        <v>44180</v>
      </c>
      <c r="C2990" s="145">
        <v>178.34414699999999</v>
      </c>
      <c r="D2990">
        <f t="shared" si="50"/>
        <v>-0.67197004016103179</v>
      </c>
      <c r="E2990">
        <v>7.0362665452001786E-3</v>
      </c>
    </row>
    <row r="2991" spans="2:5" x14ac:dyDescent="0.3">
      <c r="B2991" s="91">
        <v>42086</v>
      </c>
      <c r="C2991" s="145">
        <v>543.68249500000002</v>
      </c>
      <c r="D2991">
        <f t="shared" si="50"/>
        <v>0.18909185529707367</v>
      </c>
      <c r="E2991">
        <v>7.0306897102983684E-3</v>
      </c>
    </row>
    <row r="2992" spans="2:5" x14ac:dyDescent="0.3">
      <c r="B2992" s="91">
        <v>42787</v>
      </c>
      <c r="C2992" s="145">
        <v>457.22497600000003</v>
      </c>
      <c r="D2992">
        <f t="shared" si="50"/>
        <v>2.6022916634824003</v>
      </c>
      <c r="E2992">
        <v>7.0260323946190429E-3</v>
      </c>
    </row>
    <row r="2993" spans="2:5" x14ac:dyDescent="0.3">
      <c r="B2993" s="91">
        <v>39420</v>
      </c>
      <c r="C2993" s="145">
        <v>126.92614</v>
      </c>
      <c r="D2993">
        <f t="shared" si="50"/>
        <v>0.64279965855959942</v>
      </c>
      <c r="E2993">
        <v>6.9956312213206159E-3</v>
      </c>
    </row>
    <row r="2994" spans="2:5" x14ac:dyDescent="0.3">
      <c r="B2994" s="91">
        <v>38419</v>
      </c>
      <c r="C2994" s="145">
        <v>77.262092999999993</v>
      </c>
      <c r="D2994">
        <f t="shared" si="50"/>
        <v>3.9772507921447886</v>
      </c>
      <c r="E2994">
        <v>6.9940528615326999E-3</v>
      </c>
    </row>
    <row r="2995" spans="2:5" x14ac:dyDescent="0.3">
      <c r="B2995" s="91">
        <v>34101</v>
      </c>
      <c r="C2995" s="145">
        <v>15.523046000000001</v>
      </c>
      <c r="D2995">
        <f t="shared" si="50"/>
        <v>-0.96996542282209208</v>
      </c>
      <c r="E2995">
        <v>6.9930115294292708E-3</v>
      </c>
    </row>
    <row r="2996" spans="2:5" x14ac:dyDescent="0.3">
      <c r="B2996" s="91">
        <v>45072</v>
      </c>
      <c r="C2996" s="145">
        <v>516.83917199999996</v>
      </c>
      <c r="D2996">
        <f t="shared" si="50"/>
        <v>0.21838319998030364</v>
      </c>
      <c r="E2996">
        <v>6.9924303308498501E-3</v>
      </c>
    </row>
    <row r="2997" spans="2:5" x14ac:dyDescent="0.3">
      <c r="B2997" s="91">
        <v>41750</v>
      </c>
      <c r="C2997" s="145">
        <v>424.20083599999998</v>
      </c>
      <c r="D2997">
        <f t="shared" si="50"/>
        <v>2.7746690061381938</v>
      </c>
      <c r="E2997">
        <v>6.9913835416190026E-3</v>
      </c>
    </row>
    <row r="2998" spans="2:5" x14ac:dyDescent="0.3">
      <c r="B2998" s="91">
        <v>39297</v>
      </c>
      <c r="C2998" s="145">
        <v>112.38093600000001</v>
      </c>
      <c r="D2998">
        <f t="shared" si="50"/>
        <v>-1.0850696171177341E-2</v>
      </c>
      <c r="E2998">
        <v>6.9807160497975381E-3</v>
      </c>
    </row>
    <row r="2999" spans="2:5" x14ac:dyDescent="0.3">
      <c r="B2999" s="91">
        <v>39303</v>
      </c>
      <c r="C2999" s="145">
        <v>113.613724</v>
      </c>
      <c r="D2999">
        <f t="shared" si="50"/>
        <v>-0.21020217118949491</v>
      </c>
      <c r="E2999">
        <v>6.980706364460851E-3</v>
      </c>
    </row>
    <row r="3000" spans="2:5" x14ac:dyDescent="0.3">
      <c r="B3000" s="91">
        <v>44085</v>
      </c>
      <c r="C3000" s="145">
        <v>143.851654</v>
      </c>
      <c r="D3000">
        <f t="shared" si="50"/>
        <v>1.8386338018811095</v>
      </c>
      <c r="E3000">
        <v>6.9783250565239215E-3</v>
      </c>
    </row>
    <row r="3001" spans="2:5" x14ac:dyDescent="0.3">
      <c r="B3001" s="91">
        <v>34912</v>
      </c>
      <c r="C3001" s="145">
        <v>50.676369000000001</v>
      </c>
      <c r="D3001">
        <f t="shared" si="50"/>
        <v>2.2443380547980301</v>
      </c>
      <c r="E3001">
        <v>6.9686908260427425E-3</v>
      </c>
    </row>
    <row r="3002" spans="2:5" x14ac:dyDescent="0.3">
      <c r="B3002" s="91">
        <v>37260</v>
      </c>
      <c r="C3002" s="145">
        <v>15.619941000000001</v>
      </c>
      <c r="D3002">
        <f t="shared" si="50"/>
        <v>-0.22235018808542395</v>
      </c>
      <c r="E3002">
        <v>6.961729056519126E-3</v>
      </c>
    </row>
    <row r="3003" spans="2:5" x14ac:dyDescent="0.3">
      <c r="B3003" s="91">
        <v>37532</v>
      </c>
      <c r="C3003" s="145">
        <v>20.086086000000002</v>
      </c>
      <c r="D3003">
        <f t="shared" si="50"/>
        <v>-0.63083678481205141</v>
      </c>
      <c r="E3003">
        <v>6.9606117457547073E-3</v>
      </c>
    </row>
    <row r="3004" spans="2:5" x14ac:dyDescent="0.3">
      <c r="B3004" s="91">
        <v>35510</v>
      </c>
      <c r="C3004" s="145">
        <v>54.409770999999999</v>
      </c>
      <c r="D3004">
        <f t="shared" si="50"/>
        <v>-0.88745365878173743</v>
      </c>
      <c r="E3004">
        <v>6.958965203822963E-3</v>
      </c>
    </row>
    <row r="3005" spans="2:5" x14ac:dyDescent="0.3">
      <c r="B3005" s="91">
        <v>45044</v>
      </c>
      <c r="C3005" s="145">
        <v>483.44326799999999</v>
      </c>
      <c r="D3005">
        <f t="shared" si="50"/>
        <v>9.4961115647656875</v>
      </c>
      <c r="E3005">
        <v>6.9559976784013275E-3</v>
      </c>
    </row>
    <row r="3006" spans="2:5" x14ac:dyDescent="0.3">
      <c r="B3006" s="91">
        <v>36410</v>
      </c>
      <c r="C3006" s="145">
        <v>46.059272999999997</v>
      </c>
      <c r="D3006">
        <f t="shared" si="50"/>
        <v>-0.88806099406274008</v>
      </c>
      <c r="E3006">
        <v>6.9533345842837397E-3</v>
      </c>
    </row>
    <row r="3007" spans="2:5" x14ac:dyDescent="0.3">
      <c r="B3007" s="91">
        <v>44865</v>
      </c>
      <c r="C3007" s="145">
        <v>411.46758999999997</v>
      </c>
      <c r="D3007">
        <f t="shared" si="50"/>
        <v>1.8140675257331691</v>
      </c>
      <c r="E3007">
        <v>6.9529422563004211E-3</v>
      </c>
    </row>
    <row r="3008" spans="2:5" x14ac:dyDescent="0.3">
      <c r="B3008" s="91">
        <v>40178</v>
      </c>
      <c r="C3008" s="145">
        <v>146.21809400000001</v>
      </c>
      <c r="D3008">
        <f t="shared" si="50"/>
        <v>2.2227185887738083</v>
      </c>
      <c r="E3008">
        <v>6.9327486592305407E-3</v>
      </c>
    </row>
    <row r="3009" spans="2:5" x14ac:dyDescent="0.3">
      <c r="B3009" s="91">
        <v>35468</v>
      </c>
      <c r="C3009" s="145">
        <v>45.371040000000001</v>
      </c>
      <c r="D3009">
        <f t="shared" si="50"/>
        <v>-0.67517612217061229</v>
      </c>
      <c r="E3009">
        <v>6.9280029912865944E-3</v>
      </c>
    </row>
    <row r="3010" spans="2:5" x14ac:dyDescent="0.3">
      <c r="B3010" s="91">
        <v>40367</v>
      </c>
      <c r="C3010" s="145">
        <v>139.67889400000001</v>
      </c>
      <c r="D3010">
        <f t="shared" si="50"/>
        <v>3.3675611336762583</v>
      </c>
      <c r="E3010">
        <v>6.9245062610253112E-3</v>
      </c>
    </row>
    <row r="3011" spans="2:5" x14ac:dyDescent="0.3">
      <c r="B3011" s="91">
        <v>36339</v>
      </c>
      <c r="C3011" s="145">
        <v>31.980982000000001</v>
      </c>
      <c r="D3011">
        <f t="shared" si="50"/>
        <v>-0.83694711102962227</v>
      </c>
      <c r="E3011">
        <v>6.9148176850624453E-3</v>
      </c>
    </row>
    <row r="3012" spans="2:5" x14ac:dyDescent="0.3">
      <c r="B3012" s="91">
        <v>44203</v>
      </c>
      <c r="C3012" s="145">
        <v>196.13870199999999</v>
      </c>
      <c r="D3012">
        <f t="shared" si="50"/>
        <v>3.2291912988395155</v>
      </c>
      <c r="E3012">
        <v>6.909005199404651E-3</v>
      </c>
    </row>
    <row r="3013" spans="2:5" x14ac:dyDescent="0.3">
      <c r="B3013" s="91">
        <v>36411</v>
      </c>
      <c r="C3013" s="145">
        <v>46.377353999999997</v>
      </c>
      <c r="D3013">
        <f t="shared" si="50"/>
        <v>0.47335922099263372</v>
      </c>
      <c r="E3013">
        <v>6.9059057879615124E-3</v>
      </c>
    </row>
    <row r="3014" spans="2:5" x14ac:dyDescent="0.3">
      <c r="B3014" s="91">
        <v>33878</v>
      </c>
      <c r="C3014" s="145">
        <v>31.477288999999999</v>
      </c>
      <c r="D3014">
        <f t="shared" si="50"/>
        <v>-0.6690210291951959</v>
      </c>
      <c r="E3014">
        <v>6.8969424195033822E-3</v>
      </c>
    </row>
    <row r="3015" spans="2:5" x14ac:dyDescent="0.3">
      <c r="B3015" s="91">
        <v>43999</v>
      </c>
      <c r="C3015" s="145">
        <v>95.103592000000006</v>
      </c>
      <c r="D3015">
        <f t="shared" si="50"/>
        <v>-0.36226671167422847</v>
      </c>
      <c r="E3015">
        <v>6.8601535290460456E-3</v>
      </c>
    </row>
    <row r="3016" spans="2:5" x14ac:dyDescent="0.3">
      <c r="B3016" s="91">
        <v>40350</v>
      </c>
      <c r="C3016" s="145">
        <v>149.127533</v>
      </c>
      <c r="D3016">
        <f t="shared" si="50"/>
        <v>0.9408596498911348</v>
      </c>
      <c r="E3016">
        <v>6.8596342073058286E-3</v>
      </c>
    </row>
    <row r="3017" spans="2:5" x14ac:dyDescent="0.3">
      <c r="B3017" s="91">
        <v>38105</v>
      </c>
      <c r="C3017" s="145">
        <v>76.835814999999997</v>
      </c>
      <c r="D3017">
        <f t="shared" ref="D3017:D3080" si="51">(C3017-C3018)/C3018</f>
        <v>2.7646063437463875</v>
      </c>
      <c r="E3017">
        <v>6.8559169674446774E-3</v>
      </c>
    </row>
    <row r="3018" spans="2:5" x14ac:dyDescent="0.3">
      <c r="B3018" s="91">
        <v>36693</v>
      </c>
      <c r="C3018" s="145">
        <v>20.410053000000001</v>
      </c>
      <c r="D3018">
        <f t="shared" si="51"/>
        <v>-0.97166451014851341</v>
      </c>
      <c r="E3018">
        <v>6.8493698056869565E-3</v>
      </c>
    </row>
    <row r="3019" spans="2:5" x14ac:dyDescent="0.3">
      <c r="B3019" s="91">
        <v>45273</v>
      </c>
      <c r="C3019" s="145">
        <v>720.29998799999998</v>
      </c>
      <c r="D3019">
        <f t="shared" si="51"/>
        <v>0.15625689858425301</v>
      </c>
      <c r="E3019">
        <v>6.8492645172177884E-3</v>
      </c>
    </row>
    <row r="3020" spans="2:5" x14ac:dyDescent="0.3">
      <c r="B3020" s="91">
        <v>45121</v>
      </c>
      <c r="C3020" s="145">
        <v>622.95843500000001</v>
      </c>
      <c r="D3020">
        <f t="shared" si="51"/>
        <v>2.6954462865004913</v>
      </c>
      <c r="E3020">
        <v>6.8475942203932733E-3</v>
      </c>
    </row>
    <row r="3021" spans="2:5" x14ac:dyDescent="0.3">
      <c r="B3021" s="91">
        <v>44155</v>
      </c>
      <c r="C3021" s="145">
        <v>168.57461499999999</v>
      </c>
      <c r="D3021">
        <f t="shared" si="51"/>
        <v>0.27478335363790762</v>
      </c>
      <c r="E3021">
        <v>6.8473420695489571E-3</v>
      </c>
    </row>
    <row r="3022" spans="2:5" x14ac:dyDescent="0.3">
      <c r="B3022" s="91">
        <v>43761</v>
      </c>
      <c r="C3022" s="145">
        <v>132.237854</v>
      </c>
      <c r="D3022">
        <f t="shared" si="51"/>
        <v>0.96306209522692066</v>
      </c>
      <c r="E3022">
        <v>6.8311066401588513E-3</v>
      </c>
    </row>
    <row r="3023" spans="2:5" x14ac:dyDescent="0.3">
      <c r="B3023" s="91">
        <v>38296</v>
      </c>
      <c r="C3023" s="145">
        <v>67.363051999999996</v>
      </c>
      <c r="D3023">
        <f t="shared" si="51"/>
        <v>0.65720623383414545</v>
      </c>
      <c r="E3023">
        <v>6.8231296970369315E-3</v>
      </c>
    </row>
    <row r="3024" spans="2:5" x14ac:dyDescent="0.3">
      <c r="B3024" s="91">
        <v>37853</v>
      </c>
      <c r="C3024" s="145">
        <v>40.648563000000003</v>
      </c>
      <c r="D3024">
        <f t="shared" si="51"/>
        <v>-0.77941439272173951</v>
      </c>
      <c r="E3024">
        <v>6.8213131172649632E-3</v>
      </c>
    </row>
    <row r="3025" spans="2:5" x14ac:dyDescent="0.3">
      <c r="B3025" s="91">
        <v>44168</v>
      </c>
      <c r="C3025" s="145">
        <v>184.27568099999999</v>
      </c>
      <c r="D3025">
        <f t="shared" si="51"/>
        <v>1.6122365710379212</v>
      </c>
      <c r="E3025">
        <v>6.8083266289515445E-3</v>
      </c>
    </row>
    <row r="3026" spans="2:5" x14ac:dyDescent="0.3">
      <c r="B3026" s="91">
        <v>35282</v>
      </c>
      <c r="C3026" s="145">
        <v>70.543259000000006</v>
      </c>
      <c r="D3026">
        <f t="shared" si="51"/>
        <v>-0.76382807680511877</v>
      </c>
      <c r="E3026">
        <v>6.7838023248639216E-3</v>
      </c>
    </row>
    <row r="3027" spans="2:5" x14ac:dyDescent="0.3">
      <c r="B3027" s="91">
        <v>41023</v>
      </c>
      <c r="C3027" s="145">
        <v>298.69451900000001</v>
      </c>
      <c r="D3027">
        <f t="shared" si="51"/>
        <v>-0.24163356934373459</v>
      </c>
      <c r="E3027">
        <v>6.7796715286500796E-3</v>
      </c>
    </row>
    <row r="3028" spans="2:5" x14ac:dyDescent="0.3">
      <c r="B3028" s="91">
        <v>41696</v>
      </c>
      <c r="C3028" s="145">
        <v>393.86569200000002</v>
      </c>
      <c r="D3028">
        <f t="shared" si="51"/>
        <v>0.5506008190168864</v>
      </c>
      <c r="E3028">
        <v>6.7753112834953956E-3</v>
      </c>
    </row>
    <row r="3029" spans="2:5" x14ac:dyDescent="0.3">
      <c r="B3029" s="91">
        <v>41236</v>
      </c>
      <c r="C3029" s="145">
        <v>254.00843800000001</v>
      </c>
      <c r="D3029">
        <f t="shared" si="51"/>
        <v>2.3911688831980853</v>
      </c>
      <c r="E3029">
        <v>6.7633462420945362E-3</v>
      </c>
    </row>
    <row r="3030" spans="2:5" x14ac:dyDescent="0.3">
      <c r="B3030" s="91">
        <v>39680</v>
      </c>
      <c r="C3030" s="145">
        <v>74.902916000000005</v>
      </c>
      <c r="D3030">
        <f t="shared" si="51"/>
        <v>-0.59679976118555977</v>
      </c>
      <c r="E3030">
        <v>6.7552664624220575E-3</v>
      </c>
    </row>
    <row r="3031" spans="2:5" x14ac:dyDescent="0.3">
      <c r="B3031" s="91">
        <v>43594</v>
      </c>
      <c r="C3031" s="145">
        <v>185.77101099999999</v>
      </c>
      <c r="D3031">
        <f t="shared" si="51"/>
        <v>-0.63776259772717847</v>
      </c>
      <c r="E3031">
        <v>6.7530668570683749E-3</v>
      </c>
    </row>
    <row r="3032" spans="2:5" x14ac:dyDescent="0.3">
      <c r="B3032" s="91">
        <v>42146</v>
      </c>
      <c r="C3032" s="145">
        <v>512.84326199999998</v>
      </c>
      <c r="D3032">
        <f t="shared" si="51"/>
        <v>0.70546457049585953</v>
      </c>
      <c r="E3032">
        <v>6.7487227746961696E-3</v>
      </c>
    </row>
    <row r="3033" spans="2:5" x14ac:dyDescent="0.3">
      <c r="B3033" s="91">
        <v>41024</v>
      </c>
      <c r="C3033" s="145">
        <v>300.70590199999998</v>
      </c>
      <c r="D3033">
        <f t="shared" si="51"/>
        <v>-0.46321361961011853</v>
      </c>
      <c r="E3033">
        <v>6.733913319648047E-3</v>
      </c>
    </row>
    <row r="3034" spans="2:5" x14ac:dyDescent="0.3">
      <c r="B3034" s="91">
        <v>42060</v>
      </c>
      <c r="C3034" s="145">
        <v>560.196594</v>
      </c>
      <c r="D3034">
        <f t="shared" si="51"/>
        <v>17.631349568115574</v>
      </c>
      <c r="E3034">
        <v>6.7328969512059529E-3</v>
      </c>
    </row>
    <row r="3035" spans="2:5" x14ac:dyDescent="0.3">
      <c r="B3035" s="91">
        <v>37792</v>
      </c>
      <c r="C3035" s="145">
        <v>30.067419000000001</v>
      </c>
      <c r="D3035">
        <f t="shared" si="51"/>
        <v>-0.48803194505373931</v>
      </c>
      <c r="E3035">
        <v>6.7145960198380554E-3</v>
      </c>
    </row>
    <row r="3036" spans="2:5" x14ac:dyDescent="0.3">
      <c r="B3036" s="91">
        <v>35593</v>
      </c>
      <c r="C3036" s="145">
        <v>58.729092000000001</v>
      </c>
      <c r="D3036">
        <f t="shared" si="51"/>
        <v>2.6320144169639277</v>
      </c>
      <c r="E3036">
        <v>6.7117151840477745E-3</v>
      </c>
    </row>
    <row r="3037" spans="2:5" x14ac:dyDescent="0.3">
      <c r="B3037" s="91">
        <v>34163</v>
      </c>
      <c r="C3037" s="145">
        <v>16.169840000000001</v>
      </c>
      <c r="D3037">
        <f t="shared" si="51"/>
        <v>-0.95995992188715085</v>
      </c>
      <c r="E3037">
        <v>6.7116642801906467E-3</v>
      </c>
    </row>
    <row r="3038" spans="2:5" x14ac:dyDescent="0.3">
      <c r="B3038" s="91">
        <v>43084</v>
      </c>
      <c r="C3038" s="145">
        <v>403.84136999999998</v>
      </c>
      <c r="D3038">
        <f t="shared" si="51"/>
        <v>30.653448120586813</v>
      </c>
      <c r="E3038">
        <v>6.7098414195822459E-3</v>
      </c>
    </row>
    <row r="3039" spans="2:5" x14ac:dyDescent="0.3">
      <c r="B3039" s="91">
        <v>37193</v>
      </c>
      <c r="C3039" s="145">
        <v>12.758210999999999</v>
      </c>
      <c r="D3039">
        <f t="shared" si="51"/>
        <v>-0.97253425254992409</v>
      </c>
      <c r="E3039">
        <v>6.6951458259572518E-3</v>
      </c>
    </row>
    <row r="3040" spans="2:5" x14ac:dyDescent="0.3">
      <c r="B3040" s="91">
        <v>42529</v>
      </c>
      <c r="C3040" s="145">
        <v>464.51351899999997</v>
      </c>
      <c r="D3040">
        <f t="shared" si="51"/>
        <v>6.0081577258805314</v>
      </c>
      <c r="E3040">
        <v>6.6947282077890113E-3</v>
      </c>
    </row>
    <row r="3041" spans="2:5" x14ac:dyDescent="0.3">
      <c r="B3041" s="91">
        <v>38251</v>
      </c>
      <c r="C3041" s="145">
        <v>66.281829999999999</v>
      </c>
      <c r="D3041">
        <f t="shared" si="51"/>
        <v>1.4806317337393053</v>
      </c>
      <c r="E3041">
        <v>6.6898373092585117E-3</v>
      </c>
    </row>
    <row r="3042" spans="2:5" x14ac:dyDescent="0.3">
      <c r="B3042" s="91">
        <v>37776</v>
      </c>
      <c r="C3042" s="145">
        <v>26.719738</v>
      </c>
      <c r="D3042">
        <f t="shared" si="51"/>
        <v>1.298606542146121</v>
      </c>
      <c r="E3042">
        <v>6.6841165314599918E-3</v>
      </c>
    </row>
    <row r="3043" spans="2:5" x14ac:dyDescent="0.3">
      <c r="B3043" s="91">
        <v>36817</v>
      </c>
      <c r="C3043" s="145">
        <v>11.624320000000001</v>
      </c>
      <c r="D3043">
        <f t="shared" si="51"/>
        <v>-0.95945793034135052</v>
      </c>
      <c r="E3043">
        <v>6.6799830434863712E-3</v>
      </c>
    </row>
    <row r="3044" spans="2:5" x14ac:dyDescent="0.3">
      <c r="B3044" s="91">
        <v>41260</v>
      </c>
      <c r="C3044" s="145">
        <v>286.72241200000002</v>
      </c>
      <c r="D3044">
        <f t="shared" si="51"/>
        <v>-0.48577717397277315</v>
      </c>
      <c r="E3044">
        <v>6.6758704829136106E-3</v>
      </c>
    </row>
    <row r="3045" spans="2:5" x14ac:dyDescent="0.3">
      <c r="B3045" s="91">
        <v>42048</v>
      </c>
      <c r="C3045" s="145">
        <v>557.58398399999999</v>
      </c>
      <c r="D3045">
        <f t="shared" si="51"/>
        <v>0.48342603699885722</v>
      </c>
      <c r="E3045">
        <v>6.6751284570880209E-3</v>
      </c>
    </row>
    <row r="3046" spans="2:5" x14ac:dyDescent="0.3">
      <c r="B3046" s="91">
        <v>42451</v>
      </c>
      <c r="C3046" s="145">
        <v>375.87582400000002</v>
      </c>
      <c r="D3046">
        <f t="shared" si="51"/>
        <v>22.091547255906988</v>
      </c>
      <c r="E3046">
        <v>6.6720510525202972E-3</v>
      </c>
    </row>
    <row r="3047" spans="2:5" x14ac:dyDescent="0.3">
      <c r="B3047" s="91">
        <v>34164</v>
      </c>
      <c r="C3047" s="145">
        <v>16.277636999999999</v>
      </c>
      <c r="D3047">
        <f t="shared" si="51"/>
        <v>-0.8639073851964052</v>
      </c>
      <c r="E3047">
        <v>6.666547102506761E-3</v>
      </c>
    </row>
    <row r="3048" spans="2:5" x14ac:dyDescent="0.3">
      <c r="B3048" s="91">
        <v>39226</v>
      </c>
      <c r="C3048" s="145">
        <v>119.607056</v>
      </c>
      <c r="D3048">
        <f t="shared" si="51"/>
        <v>-0.71855538464686519</v>
      </c>
      <c r="E3048">
        <v>6.638354641302819E-3</v>
      </c>
    </row>
    <row r="3049" spans="2:5" x14ac:dyDescent="0.3">
      <c r="B3049" s="91">
        <v>44686</v>
      </c>
      <c r="C3049" s="145">
        <v>424.97546399999999</v>
      </c>
      <c r="D3049">
        <f t="shared" si="51"/>
        <v>6.2595024815009941</v>
      </c>
      <c r="E3049">
        <v>6.6115457942296143E-3</v>
      </c>
    </row>
    <row r="3050" spans="2:5" x14ac:dyDescent="0.3">
      <c r="B3050" s="91">
        <v>35586</v>
      </c>
      <c r="C3050" s="145">
        <v>58.540576999999999</v>
      </c>
      <c r="D3050">
        <f t="shared" si="51"/>
        <v>-0.90615576464050307</v>
      </c>
      <c r="E3050">
        <v>6.6075378548366348E-3</v>
      </c>
    </row>
    <row r="3051" spans="2:5" x14ac:dyDescent="0.3">
      <c r="B3051" s="91">
        <v>45128</v>
      </c>
      <c r="C3051" s="145">
        <v>623.80578600000001</v>
      </c>
      <c r="D3051">
        <f t="shared" si="51"/>
        <v>30.742508967124728</v>
      </c>
      <c r="E3051">
        <v>6.5952824679529161E-3</v>
      </c>
    </row>
    <row r="3052" spans="2:5" x14ac:dyDescent="0.3">
      <c r="B3052" s="91">
        <v>36670</v>
      </c>
      <c r="C3052" s="145">
        <v>19.652062999999998</v>
      </c>
      <c r="D3052">
        <f t="shared" si="51"/>
        <v>-0.95836681707492033</v>
      </c>
      <c r="E3052">
        <v>6.5944736747346562E-3</v>
      </c>
    </row>
    <row r="3053" spans="2:5" x14ac:dyDescent="0.3">
      <c r="B3053" s="91">
        <v>42830</v>
      </c>
      <c r="C3053" s="145">
        <v>472.028839</v>
      </c>
      <c r="D3053">
        <f t="shared" si="51"/>
        <v>7.1962600805452146</v>
      </c>
      <c r="E3053">
        <v>6.5901890245100656E-3</v>
      </c>
    </row>
    <row r="3054" spans="2:5" x14ac:dyDescent="0.3">
      <c r="B3054" s="91">
        <v>35633</v>
      </c>
      <c r="C3054" s="145">
        <v>57.590758999999998</v>
      </c>
      <c r="D3054">
        <f t="shared" si="51"/>
        <v>-0.15936114566165716</v>
      </c>
      <c r="E3054">
        <v>6.5899750413021792E-3</v>
      </c>
    </row>
    <row r="3055" spans="2:5" x14ac:dyDescent="0.3">
      <c r="B3055" s="91">
        <v>38202</v>
      </c>
      <c r="C3055" s="145">
        <v>68.508324000000002</v>
      </c>
      <c r="D3055">
        <f t="shared" si="51"/>
        <v>-0.83664881599814844</v>
      </c>
      <c r="E3055">
        <v>6.5898203495155317E-3</v>
      </c>
    </row>
    <row r="3056" spans="2:5" x14ac:dyDescent="0.3">
      <c r="B3056" s="91">
        <v>44985</v>
      </c>
      <c r="C3056" s="145">
        <v>419.39288299999998</v>
      </c>
      <c r="D3056">
        <f t="shared" si="51"/>
        <v>24.428179120491418</v>
      </c>
      <c r="E3056">
        <v>6.5797326392458052E-3</v>
      </c>
    </row>
    <row r="3057" spans="2:5" x14ac:dyDescent="0.3">
      <c r="B3057" s="91">
        <v>33332</v>
      </c>
      <c r="C3057" s="145">
        <v>16.493233</v>
      </c>
      <c r="D3057">
        <f t="shared" si="51"/>
        <v>-0.96274149792274644</v>
      </c>
      <c r="E3057">
        <v>6.5790144209189353E-3</v>
      </c>
    </row>
    <row r="3058" spans="2:5" x14ac:dyDescent="0.3">
      <c r="B3058" s="91">
        <v>44769</v>
      </c>
      <c r="C3058" s="145">
        <v>442.67031900000001</v>
      </c>
      <c r="D3058">
        <f t="shared" si="51"/>
        <v>3.0679309238313452</v>
      </c>
      <c r="E3058">
        <v>6.5737332851027418E-3</v>
      </c>
    </row>
    <row r="3059" spans="2:5" x14ac:dyDescent="0.3">
      <c r="B3059" s="91">
        <v>39596</v>
      </c>
      <c r="C3059" s="145">
        <v>108.81952699999999</v>
      </c>
      <c r="D3059">
        <f t="shared" si="51"/>
        <v>-0.714837725097346</v>
      </c>
      <c r="E3059">
        <v>6.5725905392254348E-3</v>
      </c>
    </row>
    <row r="3060" spans="2:5" x14ac:dyDescent="0.3">
      <c r="B3060" s="91">
        <v>42355</v>
      </c>
      <c r="C3060" s="145">
        <v>381.60562099999999</v>
      </c>
      <c r="D3060">
        <f t="shared" si="51"/>
        <v>13.52934122211129</v>
      </c>
      <c r="E3060">
        <v>6.5711324452161135E-3</v>
      </c>
    </row>
    <row r="3061" spans="2:5" x14ac:dyDescent="0.3">
      <c r="B3061" s="91">
        <v>35986</v>
      </c>
      <c r="C3061" s="145">
        <v>26.264482000000001</v>
      </c>
      <c r="D3061">
        <f t="shared" si="51"/>
        <v>0.43660820096567804</v>
      </c>
      <c r="E3061">
        <v>6.5696010138481748E-3</v>
      </c>
    </row>
    <row r="3062" spans="2:5" x14ac:dyDescent="0.3">
      <c r="B3062" s="91">
        <v>36082</v>
      </c>
      <c r="C3062" s="145">
        <v>18.282285999999999</v>
      </c>
      <c r="D3062">
        <f t="shared" si="51"/>
        <v>-0.78258130558371164</v>
      </c>
      <c r="E3062">
        <v>6.565532326203472E-3</v>
      </c>
    </row>
    <row r="3063" spans="2:5" x14ac:dyDescent="0.3">
      <c r="B3063" s="91">
        <v>43966</v>
      </c>
      <c r="C3063" s="145">
        <v>84.087920999999994</v>
      </c>
      <c r="D3063">
        <f t="shared" si="51"/>
        <v>4.9085775216948315</v>
      </c>
      <c r="E3063">
        <v>6.5631840503012759E-3</v>
      </c>
    </row>
    <row r="3064" spans="2:5" x14ac:dyDescent="0.3">
      <c r="B3064" s="91">
        <v>36746</v>
      </c>
      <c r="C3064" s="145">
        <v>14.2315</v>
      </c>
      <c r="D3064">
        <f t="shared" si="51"/>
        <v>-0.86161009475860162</v>
      </c>
      <c r="E3064">
        <v>6.5468155840592273E-3</v>
      </c>
    </row>
    <row r="3065" spans="2:5" x14ac:dyDescent="0.3">
      <c r="B3065" s="91">
        <v>38705</v>
      </c>
      <c r="C3065" s="145">
        <v>102.836258</v>
      </c>
      <c r="D3065">
        <f t="shared" si="51"/>
        <v>-0.60582054058045431</v>
      </c>
      <c r="E3065">
        <v>6.5419089374317823E-3</v>
      </c>
    </row>
    <row r="3066" spans="2:5" x14ac:dyDescent="0.3">
      <c r="B3066" s="91">
        <v>43341</v>
      </c>
      <c r="C3066" s="145">
        <v>260.88690200000002</v>
      </c>
      <c r="D3066">
        <f t="shared" si="51"/>
        <v>2.0180963220180081</v>
      </c>
      <c r="E3066">
        <v>6.5385193022557799E-3</v>
      </c>
    </row>
    <row r="3067" spans="2:5" x14ac:dyDescent="0.3">
      <c r="B3067" s="91">
        <v>38611</v>
      </c>
      <c r="C3067" s="145">
        <v>86.440880000000007</v>
      </c>
      <c r="D3067">
        <f t="shared" si="51"/>
        <v>-0.91234954476962626</v>
      </c>
      <c r="E3067">
        <v>6.5335050213913698E-3</v>
      </c>
    </row>
    <row r="3068" spans="2:5" x14ac:dyDescent="0.3">
      <c r="B3068" s="91">
        <v>45377</v>
      </c>
      <c r="C3068" s="145">
        <v>986.20001200000002</v>
      </c>
      <c r="D3068">
        <f t="shared" si="51"/>
        <v>1.5532198225802207</v>
      </c>
      <c r="E3068">
        <v>6.531969869752673E-3</v>
      </c>
    </row>
    <row r="3069" spans="2:5" x14ac:dyDescent="0.3">
      <c r="B3069" s="91">
        <v>41617</v>
      </c>
      <c r="C3069" s="145">
        <v>386.257385</v>
      </c>
      <c r="D3069">
        <f t="shared" si="51"/>
        <v>0.98636883343264548</v>
      </c>
      <c r="E3069">
        <v>6.5233373915230776E-3</v>
      </c>
    </row>
    <row r="3070" spans="2:5" x14ac:dyDescent="0.3">
      <c r="B3070" s="91">
        <v>40438</v>
      </c>
      <c r="C3070" s="145">
        <v>194.45401000000001</v>
      </c>
      <c r="D3070">
        <f t="shared" si="51"/>
        <v>10.637797902330934</v>
      </c>
      <c r="E3070">
        <v>6.5124541947285215E-3</v>
      </c>
    </row>
    <row r="3071" spans="2:5" x14ac:dyDescent="0.3">
      <c r="B3071" s="91">
        <v>34156</v>
      </c>
      <c r="C3071" s="145">
        <v>16.708832000000001</v>
      </c>
      <c r="D3071">
        <f t="shared" si="51"/>
        <v>0</v>
      </c>
      <c r="E3071">
        <v>6.4934509501036212E-3</v>
      </c>
    </row>
    <row r="3072" spans="2:5" x14ac:dyDescent="0.3">
      <c r="B3072" s="91">
        <v>34127</v>
      </c>
      <c r="C3072" s="145">
        <v>16.708832000000001</v>
      </c>
      <c r="D3072">
        <f t="shared" si="51"/>
        <v>-0.89487680887049592</v>
      </c>
      <c r="E3072">
        <v>6.4934509501036212E-3</v>
      </c>
    </row>
    <row r="3073" spans="2:5" x14ac:dyDescent="0.3">
      <c r="B3073" s="91">
        <v>38849</v>
      </c>
      <c r="C3073" s="145">
        <v>158.94525100000001</v>
      </c>
      <c r="D3073">
        <f t="shared" si="51"/>
        <v>3.3967026704535961</v>
      </c>
      <c r="E3073">
        <v>6.4789036573598864E-3</v>
      </c>
    </row>
    <row r="3074" spans="2:5" x14ac:dyDescent="0.3">
      <c r="B3074" s="91">
        <v>35853</v>
      </c>
      <c r="C3074" s="145">
        <v>36.151012000000001</v>
      </c>
      <c r="D3074">
        <f t="shared" si="51"/>
        <v>0.66904853000184272</v>
      </c>
      <c r="E3074">
        <v>6.4592271673020833E-3</v>
      </c>
    </row>
    <row r="3075" spans="2:5" x14ac:dyDescent="0.3">
      <c r="B3075" s="91">
        <v>37501</v>
      </c>
      <c r="C3075" s="145">
        <v>21.659652999999999</v>
      </c>
      <c r="D3075">
        <f t="shared" si="51"/>
        <v>-0.6040965911585493</v>
      </c>
      <c r="E3075">
        <v>6.4517097337473146E-3</v>
      </c>
    </row>
    <row r="3076" spans="2:5" x14ac:dyDescent="0.3">
      <c r="B3076" s="91">
        <v>34956</v>
      </c>
      <c r="C3076" s="145">
        <v>54.709437999999999</v>
      </c>
      <c r="D3076">
        <f t="shared" si="51"/>
        <v>-0.88279775452244169</v>
      </c>
      <c r="E3076">
        <v>6.4515105960325433E-3</v>
      </c>
    </row>
    <row r="3077" spans="2:5" x14ac:dyDescent="0.3">
      <c r="B3077" s="91">
        <v>44781</v>
      </c>
      <c r="C3077" s="145">
        <v>466.79513500000002</v>
      </c>
      <c r="D3077">
        <f t="shared" si="51"/>
        <v>17.450075346497844</v>
      </c>
      <c r="E3077">
        <v>6.4481072685814338E-3</v>
      </c>
    </row>
    <row r="3078" spans="2:5" x14ac:dyDescent="0.3">
      <c r="B3078" s="91">
        <v>37659</v>
      </c>
      <c r="C3078" s="145">
        <v>25.300446000000001</v>
      </c>
      <c r="D3078">
        <f t="shared" si="51"/>
        <v>-0.60854001475979269</v>
      </c>
      <c r="E3078">
        <v>6.4436718523193798E-3</v>
      </c>
    </row>
    <row r="3079" spans="2:5" x14ac:dyDescent="0.3">
      <c r="B3079" s="91">
        <v>35611</v>
      </c>
      <c r="C3079" s="145">
        <v>64.630989</v>
      </c>
      <c r="D3079">
        <f t="shared" si="51"/>
        <v>-0.78203925231225568</v>
      </c>
      <c r="E3079">
        <v>6.4355609555194621E-3</v>
      </c>
    </row>
    <row r="3080" spans="2:5" x14ac:dyDescent="0.3">
      <c r="B3080" s="91">
        <v>44445</v>
      </c>
      <c r="C3080" s="145">
        <v>296.52581800000002</v>
      </c>
      <c r="D3080">
        <f t="shared" si="51"/>
        <v>-0.42717417814605763</v>
      </c>
      <c r="E3080">
        <v>6.4287173104522859E-3</v>
      </c>
    </row>
    <row r="3081" spans="2:5" x14ac:dyDescent="0.3">
      <c r="B3081" s="91">
        <v>41879</v>
      </c>
      <c r="C3081" s="145">
        <v>517.65441899999996</v>
      </c>
      <c r="D3081">
        <f t="shared" ref="D3081:D3144" si="52">(C3081-C3082)/C3082</f>
        <v>2.1508967936324295</v>
      </c>
      <c r="E3081">
        <v>6.4213978095754437E-3</v>
      </c>
    </row>
    <row r="3082" spans="2:5" x14ac:dyDescent="0.3">
      <c r="B3082" s="91">
        <v>43516</v>
      </c>
      <c r="C3082" s="145">
        <v>164.28796399999999</v>
      </c>
      <c r="D3082">
        <f t="shared" si="52"/>
        <v>0.23445686906479921</v>
      </c>
      <c r="E3082">
        <v>6.412215992545758E-3</v>
      </c>
    </row>
    <row r="3083" spans="2:5" x14ac:dyDescent="0.3">
      <c r="B3083" s="91">
        <v>43762</v>
      </c>
      <c r="C3083" s="145">
        <v>133.08521999999999</v>
      </c>
      <c r="D3083">
        <f t="shared" si="52"/>
        <v>3.9923130097995241</v>
      </c>
      <c r="E3083">
        <v>6.4078928564584381E-3</v>
      </c>
    </row>
    <row r="3084" spans="2:5" x14ac:dyDescent="0.3">
      <c r="B3084" s="91">
        <v>37774</v>
      </c>
      <c r="C3084" s="145">
        <v>26.658028000000002</v>
      </c>
      <c r="D3084">
        <f t="shared" si="52"/>
        <v>-0.89768220892801964</v>
      </c>
      <c r="E3084">
        <v>6.4064814049629203E-3</v>
      </c>
    </row>
    <row r="3085" spans="2:5" x14ac:dyDescent="0.3">
      <c r="B3085" s="91">
        <v>41366</v>
      </c>
      <c r="C3085" s="145">
        <v>260.541473</v>
      </c>
      <c r="D3085">
        <f t="shared" si="52"/>
        <v>11.35257430052296</v>
      </c>
      <c r="E3085">
        <v>6.403076870543636E-3</v>
      </c>
    </row>
    <row r="3086" spans="2:5" x14ac:dyDescent="0.3">
      <c r="B3086" s="91">
        <v>36265</v>
      </c>
      <c r="C3086" s="145">
        <v>21.092078999999998</v>
      </c>
      <c r="D3086">
        <f t="shared" si="52"/>
        <v>0.58058929411799953</v>
      </c>
      <c r="E3086">
        <v>6.4009667367880664E-3</v>
      </c>
    </row>
    <row r="3087" spans="2:5" x14ac:dyDescent="0.3">
      <c r="B3087" s="91">
        <v>36794</v>
      </c>
      <c r="C3087" s="145">
        <v>13.344440000000001</v>
      </c>
      <c r="D3087">
        <f t="shared" si="52"/>
        <v>-0.97424225675172171</v>
      </c>
      <c r="E3087">
        <v>6.3989902555071773E-3</v>
      </c>
    </row>
    <row r="3088" spans="2:5" x14ac:dyDescent="0.3">
      <c r="B3088" s="91">
        <v>42139</v>
      </c>
      <c r="C3088" s="145">
        <v>518.07488999999998</v>
      </c>
      <c r="D3088">
        <f t="shared" si="52"/>
        <v>0.49913524698295686</v>
      </c>
      <c r="E3088">
        <v>6.3881119371578983E-3</v>
      </c>
    </row>
    <row r="3089" spans="2:5" x14ac:dyDescent="0.3">
      <c r="B3089" s="91">
        <v>42261</v>
      </c>
      <c r="C3089" s="145">
        <v>345.58248900000001</v>
      </c>
      <c r="D3089">
        <f t="shared" si="52"/>
        <v>-8.4122705100620324E-2</v>
      </c>
      <c r="E3089">
        <v>6.3840774236988331E-3</v>
      </c>
    </row>
    <row r="3090" spans="2:5" x14ac:dyDescent="0.3">
      <c r="B3090" s="91">
        <v>42977</v>
      </c>
      <c r="C3090" s="145">
        <v>377.324005</v>
      </c>
      <c r="D3090">
        <f t="shared" si="52"/>
        <v>-0.12747808122386636</v>
      </c>
      <c r="E3090">
        <v>6.3812916973213247E-3</v>
      </c>
    </row>
    <row r="3091" spans="2:5" x14ac:dyDescent="0.3">
      <c r="B3091" s="91">
        <v>44669</v>
      </c>
      <c r="C3091" s="145">
        <v>432.452179</v>
      </c>
      <c r="D3091">
        <f t="shared" si="52"/>
        <v>1.7438327854736788</v>
      </c>
      <c r="E3091">
        <v>6.3797686370982293E-3</v>
      </c>
    </row>
    <row r="3092" spans="2:5" x14ac:dyDescent="0.3">
      <c r="B3092" s="91">
        <v>43445</v>
      </c>
      <c r="C3092" s="145">
        <v>157.60879499999999</v>
      </c>
      <c r="D3092">
        <f t="shared" si="52"/>
        <v>0.49080738681837333</v>
      </c>
      <c r="E3092">
        <v>6.3654297314443241E-3</v>
      </c>
    </row>
    <row r="3093" spans="2:5" x14ac:dyDescent="0.3">
      <c r="B3093" s="91">
        <v>39555</v>
      </c>
      <c r="C3093" s="145">
        <v>105.720428</v>
      </c>
      <c r="D3093">
        <f t="shared" si="52"/>
        <v>-0.65674083718635745</v>
      </c>
      <c r="E3093">
        <v>6.3565264574267548E-3</v>
      </c>
    </row>
    <row r="3094" spans="2:5" x14ac:dyDescent="0.3">
      <c r="B3094" s="91">
        <v>44274</v>
      </c>
      <c r="C3094" s="145">
        <v>307.99011200000001</v>
      </c>
      <c r="D3094">
        <f t="shared" si="52"/>
        <v>0.55943288248174983</v>
      </c>
      <c r="E3094">
        <v>6.3518820428331239E-3</v>
      </c>
    </row>
    <row r="3095" spans="2:5" x14ac:dyDescent="0.3">
      <c r="B3095" s="91">
        <v>40920</v>
      </c>
      <c r="C3095" s="145">
        <v>197.50135800000001</v>
      </c>
      <c r="D3095">
        <f t="shared" si="52"/>
        <v>2.2734283164651834</v>
      </c>
      <c r="E3095">
        <v>6.3445024236430548E-3</v>
      </c>
    </row>
    <row r="3096" spans="2:5" x14ac:dyDescent="0.3">
      <c r="B3096" s="91">
        <v>35109</v>
      </c>
      <c r="C3096" s="145">
        <v>60.334713000000001</v>
      </c>
      <c r="D3096">
        <f t="shared" si="52"/>
        <v>-0.86673399185070776</v>
      </c>
      <c r="E3096">
        <v>6.3175896378300138E-3</v>
      </c>
    </row>
    <row r="3097" spans="2:5" x14ac:dyDescent="0.3">
      <c r="B3097" s="91">
        <v>42933</v>
      </c>
      <c r="C3097" s="145">
        <v>452.73895299999998</v>
      </c>
      <c r="D3097">
        <f t="shared" si="52"/>
        <v>0.84271074505216104</v>
      </c>
      <c r="E3097">
        <v>6.3151142747203881E-3</v>
      </c>
    </row>
    <row r="3098" spans="2:5" x14ac:dyDescent="0.3">
      <c r="B3098" s="91">
        <v>40543</v>
      </c>
      <c r="C3098" s="145">
        <v>245.69181800000001</v>
      </c>
      <c r="D3098">
        <f t="shared" si="52"/>
        <v>0.92921769988430836</v>
      </c>
      <c r="E3098">
        <v>6.306957303910646E-3</v>
      </c>
    </row>
    <row r="3099" spans="2:5" x14ac:dyDescent="0.3">
      <c r="B3099" s="91">
        <v>44120</v>
      </c>
      <c r="C3099" s="145">
        <v>127.353081</v>
      </c>
      <c r="D3099">
        <f t="shared" si="52"/>
        <v>-0.74635162477541861</v>
      </c>
      <c r="E3099">
        <v>6.3017062900394914E-3</v>
      </c>
    </row>
    <row r="3100" spans="2:5" x14ac:dyDescent="0.3">
      <c r="B3100" s="91">
        <v>45055</v>
      </c>
      <c r="C3100" s="145">
        <v>502.08514400000001</v>
      </c>
      <c r="D3100">
        <f t="shared" si="52"/>
        <v>0.20750413902266765</v>
      </c>
      <c r="E3100">
        <v>6.2936763367876626E-3</v>
      </c>
    </row>
    <row r="3101" spans="2:5" x14ac:dyDescent="0.3">
      <c r="B3101" s="91">
        <v>44740</v>
      </c>
      <c r="C3101" s="145">
        <v>415.80407700000001</v>
      </c>
      <c r="D3101">
        <f t="shared" si="52"/>
        <v>0.10402335567980721</v>
      </c>
      <c r="E3101">
        <v>6.2726106911888558E-3</v>
      </c>
    </row>
    <row r="3102" spans="2:5" x14ac:dyDescent="0.3">
      <c r="B3102" s="91">
        <v>43138</v>
      </c>
      <c r="C3102" s="145">
        <v>376.62616000000003</v>
      </c>
      <c r="D3102">
        <f t="shared" si="52"/>
        <v>7.9723306918968433</v>
      </c>
      <c r="E3102">
        <v>6.2591114427979766E-3</v>
      </c>
    </row>
    <row r="3103" spans="2:5" x14ac:dyDescent="0.3">
      <c r="B3103" s="91">
        <v>34829</v>
      </c>
      <c r="C3103" s="145">
        <v>41.976402</v>
      </c>
      <c r="D3103">
        <f t="shared" si="52"/>
        <v>-0.62002611906174188</v>
      </c>
      <c r="E3103">
        <v>6.250265487777862E-3</v>
      </c>
    </row>
    <row r="3104" spans="2:5" x14ac:dyDescent="0.3">
      <c r="B3104" s="91">
        <v>39246</v>
      </c>
      <c r="C3104" s="145">
        <v>110.47180899999999</v>
      </c>
      <c r="D3104">
        <f t="shared" si="52"/>
        <v>-0.78926285604053104</v>
      </c>
      <c r="E3104">
        <v>6.2382928910861323E-3</v>
      </c>
    </row>
    <row r="3105" spans="2:5" x14ac:dyDescent="0.3">
      <c r="B3105" s="91">
        <v>42772</v>
      </c>
      <c r="C3105" s="145">
        <v>524.21612500000003</v>
      </c>
      <c r="D3105">
        <f t="shared" si="52"/>
        <v>8.131343719682155</v>
      </c>
      <c r="E3105">
        <v>6.2188400267154612E-3</v>
      </c>
    </row>
    <row r="3106" spans="2:5" x14ac:dyDescent="0.3">
      <c r="B3106" s="91">
        <v>37923</v>
      </c>
      <c r="C3106" s="145">
        <v>57.408431999999998</v>
      </c>
      <c r="D3106">
        <f t="shared" si="52"/>
        <v>-0.73274806618206356</v>
      </c>
      <c r="E3106">
        <v>6.2062237509012338E-3</v>
      </c>
    </row>
    <row r="3107" spans="2:5" x14ac:dyDescent="0.3">
      <c r="B3107" s="91">
        <v>40597</v>
      </c>
      <c r="C3107" s="145">
        <v>214.81016500000001</v>
      </c>
      <c r="D3107">
        <f t="shared" si="52"/>
        <v>-0.26627816955026135</v>
      </c>
      <c r="E3107">
        <v>6.2012555916825772E-3</v>
      </c>
    </row>
    <row r="3108" spans="2:5" x14ac:dyDescent="0.3">
      <c r="B3108" s="91">
        <v>41402</v>
      </c>
      <c r="C3108" s="145">
        <v>292.767853</v>
      </c>
      <c r="D3108">
        <f t="shared" si="52"/>
        <v>22.371312666822277</v>
      </c>
      <c r="E3108">
        <v>6.1997163023205012E-3</v>
      </c>
    </row>
    <row r="3109" spans="2:5" x14ac:dyDescent="0.3">
      <c r="B3109" s="91">
        <v>37035</v>
      </c>
      <c r="C3109" s="145">
        <v>12.526804</v>
      </c>
      <c r="D3109">
        <f t="shared" si="52"/>
        <v>-0.81489872680041664</v>
      </c>
      <c r="E3109">
        <v>6.1955854094457507E-3</v>
      </c>
    </row>
    <row r="3110" spans="2:5" x14ac:dyDescent="0.3">
      <c r="B3110" s="91">
        <v>38518</v>
      </c>
      <c r="C3110" s="145">
        <v>67.675407000000007</v>
      </c>
      <c r="D3110">
        <f t="shared" si="52"/>
        <v>-0.82985882591127769</v>
      </c>
      <c r="E3110">
        <v>6.1922041395666132E-3</v>
      </c>
    </row>
    <row r="3111" spans="2:5" x14ac:dyDescent="0.3">
      <c r="B3111" s="91">
        <v>44847</v>
      </c>
      <c r="C3111" s="145">
        <v>397.76031499999999</v>
      </c>
      <c r="D3111">
        <f t="shared" si="52"/>
        <v>1.7967736931917222</v>
      </c>
      <c r="E3111">
        <v>6.1783516194012069E-3</v>
      </c>
    </row>
    <row r="3112" spans="2:5" x14ac:dyDescent="0.3">
      <c r="B3112" s="91">
        <v>38981</v>
      </c>
      <c r="C3112" s="145">
        <v>142.22112999999999</v>
      </c>
      <c r="D3112">
        <f t="shared" si="52"/>
        <v>2.6205184595372382E-3</v>
      </c>
      <c r="E3112">
        <v>6.1737487378710626E-3</v>
      </c>
    </row>
    <row r="3113" spans="2:5" x14ac:dyDescent="0.3">
      <c r="B3113" s="91">
        <v>40365</v>
      </c>
      <c r="C3113" s="145">
        <v>141.849411</v>
      </c>
      <c r="D3113">
        <f t="shared" si="52"/>
        <v>-0.25721833999155946</v>
      </c>
      <c r="E3113">
        <v>6.1583387986601477E-3</v>
      </c>
    </row>
    <row r="3114" spans="2:5" x14ac:dyDescent="0.3">
      <c r="B3114" s="91">
        <v>40423</v>
      </c>
      <c r="C3114" s="145">
        <v>190.97053500000001</v>
      </c>
      <c r="D3114">
        <f t="shared" si="52"/>
        <v>8.4243617266870725</v>
      </c>
      <c r="E3114">
        <v>6.1340232199613657E-3</v>
      </c>
    </row>
    <row r="3115" spans="2:5" x14ac:dyDescent="0.3">
      <c r="B3115" s="91">
        <v>37379</v>
      </c>
      <c r="C3115" s="145">
        <v>20.263497999999998</v>
      </c>
      <c r="D3115">
        <f t="shared" si="52"/>
        <v>-4.1984019685768273E-2</v>
      </c>
      <c r="E3115">
        <v>6.1278297611781357E-3</v>
      </c>
    </row>
    <row r="3116" spans="2:5" x14ac:dyDescent="0.3">
      <c r="B3116" s="91">
        <v>36626</v>
      </c>
      <c r="C3116" s="145">
        <v>21.151523999999998</v>
      </c>
      <c r="D3116">
        <f t="shared" si="52"/>
        <v>-0.95395519315410471</v>
      </c>
      <c r="E3116">
        <v>6.1239757004556182E-3</v>
      </c>
    </row>
    <row r="3117" spans="2:5" x14ac:dyDescent="0.3">
      <c r="B3117" s="91">
        <v>42894</v>
      </c>
      <c r="C3117" s="145">
        <v>459.36828600000001</v>
      </c>
      <c r="D3117">
        <f t="shared" si="52"/>
        <v>8.1648688996095071</v>
      </c>
      <c r="E3117">
        <v>6.1135143129287303E-3</v>
      </c>
    </row>
    <row r="3118" spans="2:5" x14ac:dyDescent="0.3">
      <c r="B3118" s="91">
        <v>35676</v>
      </c>
      <c r="C3118" s="145">
        <v>50.122734000000001</v>
      </c>
      <c r="D3118">
        <f t="shared" si="52"/>
        <v>-0.29044412448221141</v>
      </c>
      <c r="E3118">
        <v>6.1126237885606198E-3</v>
      </c>
    </row>
    <row r="3119" spans="2:5" x14ac:dyDescent="0.3">
      <c r="B3119" s="91">
        <v>38534</v>
      </c>
      <c r="C3119" s="145">
        <v>70.639587000000006</v>
      </c>
      <c r="D3119">
        <f t="shared" si="52"/>
        <v>0.8154782504999406</v>
      </c>
      <c r="E3119">
        <v>6.1110637456270349E-3</v>
      </c>
    </row>
    <row r="3120" spans="2:5" x14ac:dyDescent="0.3">
      <c r="B3120" s="91">
        <v>37844</v>
      </c>
      <c r="C3120" s="145">
        <v>38.90963</v>
      </c>
      <c r="D3120">
        <f t="shared" si="52"/>
        <v>-5.7783165246160166E-2</v>
      </c>
      <c r="E3120">
        <v>6.1036500887685797E-3</v>
      </c>
    </row>
    <row r="3121" spans="2:5" x14ac:dyDescent="0.3">
      <c r="B3121" s="91">
        <v>36433</v>
      </c>
      <c r="C3121" s="145">
        <v>41.295833999999999</v>
      </c>
      <c r="D3121">
        <f t="shared" si="52"/>
        <v>-0.37681557181407721</v>
      </c>
      <c r="E3121">
        <v>6.0885215767461061E-3</v>
      </c>
    </row>
    <row r="3122" spans="2:5" x14ac:dyDescent="0.3">
      <c r="B3122" s="91">
        <v>38442</v>
      </c>
      <c r="C3122" s="145">
        <v>66.265831000000006</v>
      </c>
      <c r="D3122">
        <f t="shared" si="52"/>
        <v>-1.5771621955647325E-2</v>
      </c>
      <c r="E3122">
        <v>6.0798557008227543E-3</v>
      </c>
    </row>
    <row r="3123" spans="2:5" x14ac:dyDescent="0.3">
      <c r="B3123" s="91">
        <v>35181</v>
      </c>
      <c r="C3123" s="145">
        <v>67.327697999999998</v>
      </c>
      <c r="D3123">
        <f t="shared" si="52"/>
        <v>-0.37232771717881896</v>
      </c>
      <c r="E3123">
        <v>6.0790441154220066E-3</v>
      </c>
    </row>
    <row r="3124" spans="2:5" x14ac:dyDescent="0.3">
      <c r="B3124" s="91">
        <v>44022</v>
      </c>
      <c r="C3124" s="145">
        <v>107.265686</v>
      </c>
      <c r="D3124">
        <f t="shared" si="52"/>
        <v>-0.89413177582946968</v>
      </c>
      <c r="E3124">
        <v>6.0776682115415053E-3</v>
      </c>
    </row>
    <row r="3125" spans="2:5" x14ac:dyDescent="0.3">
      <c r="B3125" s="91">
        <v>45390</v>
      </c>
      <c r="C3125" s="145">
        <v>1013.200012</v>
      </c>
      <c r="D3125">
        <f t="shared" si="52"/>
        <v>1.6361866495891453</v>
      </c>
      <c r="E3125">
        <v>6.0570312236806626E-3</v>
      </c>
    </row>
    <row r="3126" spans="2:5" x14ac:dyDescent="0.3">
      <c r="B3126" s="91">
        <v>41722</v>
      </c>
      <c r="C3126" s="145">
        <v>384.34304800000001</v>
      </c>
      <c r="D3126">
        <f t="shared" si="52"/>
        <v>28.890216347331606</v>
      </c>
      <c r="E3126">
        <v>6.0388762335945824E-3</v>
      </c>
    </row>
    <row r="3127" spans="2:5" x14ac:dyDescent="0.3">
      <c r="B3127" s="91">
        <v>36851</v>
      </c>
      <c r="C3127" s="145">
        <v>12.85849</v>
      </c>
      <c r="D3127">
        <f t="shared" si="52"/>
        <v>-0.16733257663512086</v>
      </c>
      <c r="E3127">
        <v>6.0351200690568875E-3</v>
      </c>
    </row>
    <row r="3128" spans="2:5" x14ac:dyDescent="0.3">
      <c r="B3128" s="91">
        <v>36769</v>
      </c>
      <c r="C3128" s="145">
        <v>15.442527999999999</v>
      </c>
      <c r="D3128">
        <f t="shared" si="52"/>
        <v>-0.22802564035013304</v>
      </c>
      <c r="E3128">
        <v>6.030373234800171E-3</v>
      </c>
    </row>
    <row r="3129" spans="2:5" x14ac:dyDescent="0.3">
      <c r="B3129" s="91">
        <v>36109</v>
      </c>
      <c r="C3129" s="145">
        <v>20.003938999999999</v>
      </c>
      <c r="D3129">
        <f t="shared" si="52"/>
        <v>-0.95022625426290386</v>
      </c>
      <c r="E3129">
        <v>5.9972282187408191E-3</v>
      </c>
    </row>
    <row r="3130" spans="2:5" x14ac:dyDescent="0.3">
      <c r="B3130" s="91">
        <v>44946</v>
      </c>
      <c r="C3130" s="145">
        <v>401.8974</v>
      </c>
      <c r="D3130">
        <f t="shared" si="52"/>
        <v>2.8091044573520754</v>
      </c>
      <c r="E3130">
        <v>5.9887833352271188E-3</v>
      </c>
    </row>
    <row r="3131" spans="2:5" x14ac:dyDescent="0.3">
      <c r="B3131" s="91">
        <v>38709</v>
      </c>
      <c r="C3131" s="145">
        <v>105.509682</v>
      </c>
      <c r="D3131">
        <f t="shared" si="52"/>
        <v>-0.77150577911508189</v>
      </c>
      <c r="E3131">
        <v>5.979201424587465E-3</v>
      </c>
    </row>
    <row r="3132" spans="2:5" x14ac:dyDescent="0.3">
      <c r="B3132" s="91">
        <v>44797</v>
      </c>
      <c r="C3132" s="145">
        <v>461.76083399999999</v>
      </c>
      <c r="D3132">
        <f t="shared" si="52"/>
        <v>5.7088431825557837</v>
      </c>
      <c r="E3132">
        <v>5.9724166896229745E-3</v>
      </c>
    </row>
    <row r="3133" spans="2:5" x14ac:dyDescent="0.3">
      <c r="B3133" s="91">
        <v>38267</v>
      </c>
      <c r="C3133" s="145">
        <v>68.828682000000001</v>
      </c>
      <c r="D3133">
        <f t="shared" si="52"/>
        <v>1.073610703181392</v>
      </c>
      <c r="E3133">
        <v>5.9696813376919171E-3</v>
      </c>
    </row>
    <row r="3134" spans="2:5" x14ac:dyDescent="0.3">
      <c r="B3134" s="91">
        <v>36517</v>
      </c>
      <c r="C3134" s="145">
        <v>33.192672999999999</v>
      </c>
      <c r="D3134">
        <f t="shared" si="52"/>
        <v>-9.6022856279454102E-2</v>
      </c>
      <c r="E3134">
        <v>5.9673090892814074E-3</v>
      </c>
    </row>
    <row r="3135" spans="2:5" x14ac:dyDescent="0.3">
      <c r="B3135" s="91">
        <v>34788</v>
      </c>
      <c r="C3135" s="145">
        <v>36.718487000000003</v>
      </c>
      <c r="D3135">
        <f t="shared" si="52"/>
        <v>-0.91284210494733375</v>
      </c>
      <c r="E3135">
        <v>5.9524042718906139E-3</v>
      </c>
    </row>
    <row r="3136" spans="2:5" x14ac:dyDescent="0.3">
      <c r="B3136" s="91">
        <v>43089</v>
      </c>
      <c r="C3136" s="145">
        <v>421.28698700000001</v>
      </c>
      <c r="D3136">
        <f t="shared" si="52"/>
        <v>8.5423733877296382</v>
      </c>
      <c r="E3136">
        <v>5.9510012135086006E-3</v>
      </c>
    </row>
    <row r="3137" spans="2:5" x14ac:dyDescent="0.3">
      <c r="B3137" s="91">
        <v>34843</v>
      </c>
      <c r="C3137" s="145">
        <v>44.149078000000003</v>
      </c>
      <c r="D3137">
        <f t="shared" si="52"/>
        <v>-0.9535907930653732</v>
      </c>
      <c r="E3137">
        <v>5.9404129518342867E-3</v>
      </c>
    </row>
    <row r="3138" spans="2:5" x14ac:dyDescent="0.3">
      <c r="B3138" s="91">
        <v>45433</v>
      </c>
      <c r="C3138" s="145">
        <v>951.29998799999998</v>
      </c>
      <c r="D3138">
        <f t="shared" si="52"/>
        <v>0.96875937485074037</v>
      </c>
      <c r="E3138">
        <v>5.9215141471310141E-3</v>
      </c>
    </row>
    <row r="3139" spans="2:5" x14ac:dyDescent="0.3">
      <c r="B3139" s="91">
        <v>42542</v>
      </c>
      <c r="C3139" s="145">
        <v>483.19769300000002</v>
      </c>
      <c r="D3139">
        <f t="shared" si="52"/>
        <v>18.328206920643133</v>
      </c>
      <c r="E3139">
        <v>5.9122525104454444E-3</v>
      </c>
    </row>
    <row r="3140" spans="2:5" x14ac:dyDescent="0.3">
      <c r="B3140" s="91">
        <v>37635</v>
      </c>
      <c r="C3140" s="145">
        <v>24.999613</v>
      </c>
      <c r="D3140">
        <f t="shared" si="52"/>
        <v>-3.0858952155226205E-4</v>
      </c>
      <c r="E3140">
        <v>5.896697960194955E-3</v>
      </c>
    </row>
    <row r="3141" spans="2:5" x14ac:dyDescent="0.3">
      <c r="B3141" s="91">
        <v>37671</v>
      </c>
      <c r="C3141" s="145">
        <v>25.00733</v>
      </c>
      <c r="D3141">
        <f t="shared" si="52"/>
        <v>-0.32169231993165104</v>
      </c>
      <c r="E3141">
        <v>5.8950294188334562E-3</v>
      </c>
    </row>
    <row r="3142" spans="2:5" x14ac:dyDescent="0.3">
      <c r="B3142" s="91">
        <v>33760</v>
      </c>
      <c r="C3142" s="145">
        <v>36.867237000000003</v>
      </c>
      <c r="D3142">
        <f t="shared" si="52"/>
        <v>0</v>
      </c>
      <c r="E3142">
        <v>5.8824935335761988E-3</v>
      </c>
    </row>
    <row r="3143" spans="2:5" x14ac:dyDescent="0.3">
      <c r="B3143" s="91">
        <v>33666</v>
      </c>
      <c r="C3143" s="145">
        <v>36.867237000000003</v>
      </c>
      <c r="D3143">
        <f t="shared" si="52"/>
        <v>-0.85270964509029656</v>
      </c>
      <c r="E3143">
        <v>5.8824935335761988E-3</v>
      </c>
    </row>
    <row r="3144" spans="2:5" x14ac:dyDescent="0.3">
      <c r="B3144" s="91">
        <v>41372</v>
      </c>
      <c r="C3144" s="145">
        <v>250.30313100000001</v>
      </c>
      <c r="D3144">
        <f t="shared" si="52"/>
        <v>6.8375894857249788</v>
      </c>
      <c r="E3144">
        <v>5.877785167607427E-3</v>
      </c>
    </row>
    <row r="3145" spans="2:5" x14ac:dyDescent="0.3">
      <c r="B3145" s="91">
        <v>36178</v>
      </c>
      <c r="C3145" s="145">
        <v>31.936239</v>
      </c>
      <c r="D3145">
        <f t="shared" ref="D3145:D3208" si="53">(C3145-C3146)/C3146</f>
        <v>-0.93558058610186201</v>
      </c>
      <c r="E3145">
        <v>5.8685198328411242E-3</v>
      </c>
    </row>
    <row r="3146" spans="2:5" x14ac:dyDescent="0.3">
      <c r="B3146" s="91">
        <v>44589</v>
      </c>
      <c r="C3146" s="145">
        <v>495.75488300000001</v>
      </c>
      <c r="D3146">
        <f t="shared" si="53"/>
        <v>1.231124101933577</v>
      </c>
      <c r="E3146">
        <v>5.8656985162142596E-3</v>
      </c>
    </row>
    <row r="3147" spans="2:5" x14ac:dyDescent="0.3">
      <c r="B3147" s="91">
        <v>40465</v>
      </c>
      <c r="C3147" s="145">
        <v>222.1996</v>
      </c>
      <c r="D3147">
        <f t="shared" si="53"/>
        <v>-0.54785011632512737</v>
      </c>
      <c r="E3147">
        <v>5.8655830701381181E-3</v>
      </c>
    </row>
    <row r="3148" spans="2:5" x14ac:dyDescent="0.3">
      <c r="B3148" s="91">
        <v>42005</v>
      </c>
      <c r="C3148" s="145">
        <v>491.42907700000001</v>
      </c>
      <c r="D3148">
        <f t="shared" si="53"/>
        <v>0.21839031224687794</v>
      </c>
      <c r="E3148">
        <v>5.8521020356890512E-3</v>
      </c>
    </row>
    <row r="3149" spans="2:5" x14ac:dyDescent="0.3">
      <c r="B3149" s="91">
        <v>44834</v>
      </c>
      <c r="C3149" s="145">
        <v>403.342896</v>
      </c>
      <c r="D3149">
        <f t="shared" si="53"/>
        <v>19.197053606833677</v>
      </c>
      <c r="E3149">
        <v>5.842096632895981E-3</v>
      </c>
    </row>
    <row r="3150" spans="2:5" x14ac:dyDescent="0.3">
      <c r="B3150" s="91">
        <v>37524</v>
      </c>
      <c r="C3150" s="145">
        <v>19.970383000000002</v>
      </c>
      <c r="D3150">
        <f t="shared" si="53"/>
        <v>-0.70571525383127232</v>
      </c>
      <c r="E3150">
        <v>5.8276445393698915E-3</v>
      </c>
    </row>
    <row r="3151" spans="2:5" x14ac:dyDescent="0.3">
      <c r="B3151" s="91">
        <v>35178</v>
      </c>
      <c r="C3151" s="145">
        <v>67.860748000000001</v>
      </c>
      <c r="D3151">
        <f t="shared" si="53"/>
        <v>-0.86890273911010374</v>
      </c>
      <c r="E3151">
        <v>5.8217852846427385E-3</v>
      </c>
    </row>
    <row r="3152" spans="2:5" x14ac:dyDescent="0.3">
      <c r="B3152" s="91">
        <v>42746</v>
      </c>
      <c r="C3152" s="145">
        <v>517.63665800000001</v>
      </c>
      <c r="D3152">
        <f t="shared" si="53"/>
        <v>-9.4616211186452415E-2</v>
      </c>
      <c r="E3152">
        <v>5.8111051543089107E-3</v>
      </c>
    </row>
    <row r="3153" spans="2:5" x14ac:dyDescent="0.3">
      <c r="B3153" s="91">
        <v>42055</v>
      </c>
      <c r="C3153" s="145">
        <v>571.73175000000003</v>
      </c>
      <c r="D3153">
        <f t="shared" si="53"/>
        <v>5.2372144613257836</v>
      </c>
      <c r="E3153">
        <v>5.8102839704438775E-3</v>
      </c>
    </row>
    <row r="3154" spans="2:5" x14ac:dyDescent="0.3">
      <c r="B3154" s="91">
        <v>39616</v>
      </c>
      <c r="C3154" s="145">
        <v>91.664597000000001</v>
      </c>
      <c r="D3154">
        <f t="shared" si="53"/>
        <v>5.2315583573576658</v>
      </c>
      <c r="E3154">
        <v>5.8051225326531727E-3</v>
      </c>
    </row>
    <row r="3155" spans="2:5" x14ac:dyDescent="0.3">
      <c r="B3155" s="91">
        <v>36915</v>
      </c>
      <c r="C3155" s="145">
        <v>14.709739000000001</v>
      </c>
      <c r="D3155">
        <f t="shared" si="53"/>
        <v>-0.91575642233089105</v>
      </c>
      <c r="E3155">
        <v>5.8016158889663471E-3</v>
      </c>
    </row>
    <row r="3156" spans="2:5" x14ac:dyDescent="0.3">
      <c r="B3156" s="91">
        <v>40863</v>
      </c>
      <c r="C3156" s="145">
        <v>174.60961900000001</v>
      </c>
      <c r="D3156">
        <f t="shared" si="53"/>
        <v>-0.66410235123211492</v>
      </c>
      <c r="E3156">
        <v>5.7932863505898479E-3</v>
      </c>
    </row>
    <row r="3157" spans="2:5" x14ac:dyDescent="0.3">
      <c r="B3157" s="91">
        <v>45075</v>
      </c>
      <c r="C3157" s="145">
        <v>519.82983400000001</v>
      </c>
      <c r="D3157">
        <f t="shared" si="53"/>
        <v>0.85819057677702737</v>
      </c>
      <c r="E3157">
        <v>5.7864460784331634E-3</v>
      </c>
    </row>
    <row r="3158" spans="2:5" x14ac:dyDescent="0.3">
      <c r="B3158" s="91">
        <v>41473</v>
      </c>
      <c r="C3158" s="145">
        <v>279.75054899999998</v>
      </c>
      <c r="D3158">
        <f t="shared" si="53"/>
        <v>4.6715565761746838</v>
      </c>
      <c r="E3158">
        <v>5.7844120965077576E-3</v>
      </c>
    </row>
    <row r="3159" spans="2:5" x14ac:dyDescent="0.3">
      <c r="B3159" s="91">
        <v>35744</v>
      </c>
      <c r="C3159" s="145">
        <v>49.325180000000003</v>
      </c>
      <c r="D3159">
        <f t="shared" si="53"/>
        <v>-0.71661564349708151</v>
      </c>
      <c r="E3159">
        <v>5.7657028968556567E-3</v>
      </c>
    </row>
    <row r="3160" spans="2:5" x14ac:dyDescent="0.3">
      <c r="B3160" s="91">
        <v>43495</v>
      </c>
      <c r="C3160" s="145">
        <v>174.057526</v>
      </c>
      <c r="D3160">
        <f t="shared" si="53"/>
        <v>5.1368409465889098</v>
      </c>
      <c r="E3160">
        <v>5.7604265067276641E-3</v>
      </c>
    </row>
    <row r="3161" spans="2:5" x14ac:dyDescent="0.3">
      <c r="B3161" s="91">
        <v>37788</v>
      </c>
      <c r="C3161" s="145">
        <v>28.362724</v>
      </c>
      <c r="D3161">
        <f t="shared" si="53"/>
        <v>-0.92329517299342012</v>
      </c>
      <c r="E3161">
        <v>5.7440697383192461E-3</v>
      </c>
    </row>
    <row r="3162" spans="2:5" x14ac:dyDescent="0.3">
      <c r="B3162" s="91">
        <v>41682</v>
      </c>
      <c r="C3162" s="145">
        <v>369.76452599999999</v>
      </c>
      <c r="D3162">
        <f t="shared" si="53"/>
        <v>23.86359523616764</v>
      </c>
      <c r="E3162">
        <v>5.7410448316610949E-3</v>
      </c>
    </row>
    <row r="3163" spans="2:5" x14ac:dyDescent="0.3">
      <c r="B3163" s="91">
        <v>37251</v>
      </c>
      <c r="C3163" s="145">
        <v>14.871724</v>
      </c>
      <c r="D3163">
        <f t="shared" si="53"/>
        <v>-0.60807381863173948</v>
      </c>
      <c r="E3163">
        <v>5.7379932219629535E-3</v>
      </c>
    </row>
    <row r="3164" spans="2:5" x14ac:dyDescent="0.3">
      <c r="B3164" s="91">
        <v>33765</v>
      </c>
      <c r="C3164" s="145">
        <v>37.945217</v>
      </c>
      <c r="D3164">
        <f t="shared" si="53"/>
        <v>-0.45121713399501606</v>
      </c>
      <c r="E3164">
        <v>5.7142104418644963E-3</v>
      </c>
    </row>
    <row r="3165" spans="2:5" x14ac:dyDescent="0.3">
      <c r="B3165" s="91">
        <v>35220</v>
      </c>
      <c r="C3165" s="145">
        <v>69.144317999999998</v>
      </c>
      <c r="D3165">
        <f t="shared" si="53"/>
        <v>7.4281046870231134E-4</v>
      </c>
      <c r="E3165">
        <v>5.7129919458822785E-3</v>
      </c>
    </row>
    <row r="3166" spans="2:5" x14ac:dyDescent="0.3">
      <c r="B3166" s="91">
        <v>38302</v>
      </c>
      <c r="C3166" s="145">
        <v>69.092995000000002</v>
      </c>
      <c r="D3166">
        <f t="shared" si="53"/>
        <v>-0.77602736420471952</v>
      </c>
      <c r="E3166">
        <v>5.7125607122237524E-3</v>
      </c>
    </row>
    <row r="3167" spans="2:5" x14ac:dyDescent="0.3">
      <c r="B3167" s="91">
        <v>43243</v>
      </c>
      <c r="C3167" s="145">
        <v>308.48855600000002</v>
      </c>
      <c r="D3167">
        <f t="shared" si="53"/>
        <v>1.3328309305442905</v>
      </c>
      <c r="E3167">
        <v>5.6873747106659352E-3</v>
      </c>
    </row>
    <row r="3168" spans="2:5" x14ac:dyDescent="0.3">
      <c r="B3168" s="91">
        <v>44134</v>
      </c>
      <c r="C3168" s="145">
        <v>132.237854</v>
      </c>
      <c r="D3168">
        <f t="shared" si="53"/>
        <v>-0.18691374478215073</v>
      </c>
      <c r="E3168">
        <v>5.6862120030825424E-3</v>
      </c>
    </row>
    <row r="3169" spans="2:5" x14ac:dyDescent="0.3">
      <c r="B3169" s="91">
        <v>40766</v>
      </c>
      <c r="C3169" s="145">
        <v>162.636932</v>
      </c>
      <c r="D3169">
        <f t="shared" si="53"/>
        <v>-0.63910226486085431</v>
      </c>
      <c r="E3169">
        <v>5.6859989104326471E-3</v>
      </c>
    </row>
    <row r="3170" spans="2:5" x14ac:dyDescent="0.3">
      <c r="B3170" s="91">
        <v>44659</v>
      </c>
      <c r="C3170" s="145">
        <v>450.64547700000003</v>
      </c>
      <c r="D3170">
        <f t="shared" si="53"/>
        <v>2.1616951688763826</v>
      </c>
      <c r="E3170">
        <v>5.6729831419220361E-3</v>
      </c>
    </row>
    <row r="3171" spans="2:5" x14ac:dyDescent="0.3">
      <c r="B3171" s="91">
        <v>40333</v>
      </c>
      <c r="C3171" s="145">
        <v>142.53286700000001</v>
      </c>
      <c r="D3171">
        <f t="shared" si="53"/>
        <v>-0.64174077313601186</v>
      </c>
      <c r="E3171">
        <v>5.6695606619842414E-3</v>
      </c>
    </row>
    <row r="3172" spans="2:5" x14ac:dyDescent="0.3">
      <c r="B3172" s="91">
        <v>42516</v>
      </c>
      <c r="C3172" s="145">
        <v>397.84841899999998</v>
      </c>
      <c r="D3172">
        <f t="shared" si="53"/>
        <v>4.1286962258382305</v>
      </c>
      <c r="E3172">
        <v>5.6674928322619448E-3</v>
      </c>
    </row>
    <row r="3173" spans="2:5" x14ac:dyDescent="0.3">
      <c r="B3173" s="91">
        <v>38058</v>
      </c>
      <c r="C3173" s="145">
        <v>77.573013000000003</v>
      </c>
      <c r="D3173">
        <f t="shared" si="53"/>
        <v>-0.8351905407829312</v>
      </c>
      <c r="E3173">
        <v>5.6520323467980742E-3</v>
      </c>
    </row>
    <row r="3174" spans="2:5" x14ac:dyDescent="0.3">
      <c r="B3174" s="91">
        <v>45033</v>
      </c>
      <c r="C3174" s="145">
        <v>470.68301400000001</v>
      </c>
      <c r="D3174">
        <f t="shared" si="53"/>
        <v>0.77533756883990668</v>
      </c>
      <c r="E3174">
        <v>5.6442758914032314E-3</v>
      </c>
    </row>
    <row r="3175" spans="2:5" x14ac:dyDescent="0.3">
      <c r="B3175" s="91">
        <v>41001</v>
      </c>
      <c r="C3175" s="145">
        <v>265.123108</v>
      </c>
      <c r="D3175">
        <f t="shared" si="53"/>
        <v>5.3837572651950039</v>
      </c>
      <c r="E3175">
        <v>5.6312680505463267E-3</v>
      </c>
    </row>
    <row r="3176" spans="2:5" x14ac:dyDescent="0.3">
      <c r="B3176" s="91">
        <v>35879</v>
      </c>
      <c r="C3176" s="145">
        <v>41.530887999999997</v>
      </c>
      <c r="D3176">
        <f t="shared" si="53"/>
        <v>-0.36414147223624371</v>
      </c>
      <c r="E3176">
        <v>5.6179255637817029E-3</v>
      </c>
    </row>
    <row r="3177" spans="2:5" x14ac:dyDescent="0.3">
      <c r="B3177" s="91">
        <v>35199</v>
      </c>
      <c r="C3177" s="145">
        <v>65.314667</v>
      </c>
      <c r="D3177">
        <f t="shared" si="53"/>
        <v>5.7524102914225494</v>
      </c>
      <c r="E3177">
        <v>5.6158035973592124E-3</v>
      </c>
    </row>
    <row r="3178" spans="2:5" x14ac:dyDescent="0.3">
      <c r="B3178" s="91">
        <v>37070</v>
      </c>
      <c r="C3178" s="145">
        <v>9.6727930000000004</v>
      </c>
      <c r="D3178">
        <f t="shared" si="53"/>
        <v>-0.81385715265781711</v>
      </c>
      <c r="E3178">
        <v>5.6135918036319624E-3</v>
      </c>
    </row>
    <row r="3179" spans="2:5" x14ac:dyDescent="0.3">
      <c r="B3179" s="91">
        <v>35689</v>
      </c>
      <c r="C3179" s="145">
        <v>51.964354999999998</v>
      </c>
      <c r="D3179">
        <f t="shared" si="53"/>
        <v>2.7551621926459329</v>
      </c>
      <c r="E3179">
        <v>5.6124573252853355E-3</v>
      </c>
    </row>
    <row r="3180" spans="2:5" x14ac:dyDescent="0.3">
      <c r="B3180" s="91">
        <v>37208</v>
      </c>
      <c r="C3180" s="145">
        <v>13.838112000000001</v>
      </c>
      <c r="D3180">
        <f t="shared" si="53"/>
        <v>-0.8078288621409605</v>
      </c>
      <c r="E3180">
        <v>5.6054894366133548E-3</v>
      </c>
    </row>
    <row r="3181" spans="2:5" x14ac:dyDescent="0.3">
      <c r="B3181" s="91">
        <v>40024</v>
      </c>
      <c r="C3181" s="145">
        <v>72.009315000000001</v>
      </c>
      <c r="D3181">
        <f t="shared" si="53"/>
        <v>-0.88520660302746723</v>
      </c>
      <c r="E3181">
        <v>5.594557957039269E-3</v>
      </c>
    </row>
    <row r="3182" spans="2:5" x14ac:dyDescent="0.3">
      <c r="B3182" s="91">
        <v>45131</v>
      </c>
      <c r="C3182" s="145">
        <v>627.29492200000004</v>
      </c>
      <c r="D3182">
        <f t="shared" si="53"/>
        <v>2.5680947993070071</v>
      </c>
      <c r="E3182">
        <v>5.5933049649527144E-3</v>
      </c>
    </row>
    <row r="3183" spans="2:5" x14ac:dyDescent="0.3">
      <c r="B3183" s="91">
        <v>40715</v>
      </c>
      <c r="C3183" s="145">
        <v>175.80668600000001</v>
      </c>
      <c r="D3183">
        <f t="shared" si="53"/>
        <v>1.15021501026603</v>
      </c>
      <c r="E3183">
        <v>5.5854256517546622E-3</v>
      </c>
    </row>
    <row r="3184" spans="2:5" x14ac:dyDescent="0.3">
      <c r="B3184" s="91">
        <v>38600</v>
      </c>
      <c r="C3184" s="145">
        <v>81.762375000000006</v>
      </c>
      <c r="D3184">
        <f t="shared" si="53"/>
        <v>-0.80251094102532539</v>
      </c>
      <c r="E3184">
        <v>5.5816400097703422E-3</v>
      </c>
    </row>
    <row r="3185" spans="2:5" x14ac:dyDescent="0.3">
      <c r="B3185" s="91">
        <v>44943</v>
      </c>
      <c r="C3185" s="145">
        <v>414.00964399999998</v>
      </c>
      <c r="D3185">
        <f t="shared" si="53"/>
        <v>0.21039520608359227</v>
      </c>
      <c r="E3185">
        <v>5.5689906671453938E-3</v>
      </c>
    </row>
    <row r="3186" spans="2:5" x14ac:dyDescent="0.3">
      <c r="B3186" s="91">
        <v>42285</v>
      </c>
      <c r="C3186" s="145">
        <v>342.04501299999998</v>
      </c>
      <c r="D3186">
        <f t="shared" si="53"/>
        <v>8.2466192114755046E-2</v>
      </c>
      <c r="E3186">
        <v>5.5661669656586719E-3</v>
      </c>
    </row>
    <row r="3187" spans="2:5" x14ac:dyDescent="0.3">
      <c r="B3187" s="91">
        <v>42431</v>
      </c>
      <c r="C3187" s="145">
        <v>315.986786</v>
      </c>
      <c r="D3187">
        <f t="shared" si="53"/>
        <v>8.2233717638074744</v>
      </c>
      <c r="E3187">
        <v>5.5493241773601843E-3</v>
      </c>
    </row>
    <row r="3188" spans="2:5" x14ac:dyDescent="0.3">
      <c r="B3188" s="91">
        <v>37816</v>
      </c>
      <c r="C3188" s="145">
        <v>34.259357000000001</v>
      </c>
      <c r="D3188">
        <f t="shared" si="53"/>
        <v>-0.93281358956276816</v>
      </c>
      <c r="E3188">
        <v>5.5427991672915636E-3</v>
      </c>
    </row>
    <row r="3189" spans="2:5" x14ac:dyDescent="0.3">
      <c r="B3189" s="91">
        <v>41894</v>
      </c>
      <c r="C3189" s="145">
        <v>509.91497800000002</v>
      </c>
      <c r="D3189">
        <f t="shared" si="53"/>
        <v>0.10508887080806524</v>
      </c>
      <c r="E3189">
        <v>5.5410110909493914E-3</v>
      </c>
    </row>
    <row r="3190" spans="2:5" x14ac:dyDescent="0.3">
      <c r="B3190" s="91">
        <v>42528</v>
      </c>
      <c r="C3190" s="145">
        <v>461.42440800000003</v>
      </c>
      <c r="D3190">
        <f t="shared" si="53"/>
        <v>22.518773247388506</v>
      </c>
      <c r="E3190">
        <v>5.5374550712083814E-3</v>
      </c>
    </row>
    <row r="3191" spans="2:5" x14ac:dyDescent="0.3">
      <c r="B3191" s="91">
        <v>33366</v>
      </c>
      <c r="C3191" s="145">
        <v>19.619408</v>
      </c>
      <c r="D3191">
        <f t="shared" si="53"/>
        <v>-0.49999998725751532</v>
      </c>
      <c r="E3191">
        <v>5.5252254530407125E-3</v>
      </c>
    </row>
    <row r="3192" spans="2:5" x14ac:dyDescent="0.3">
      <c r="B3192" s="91">
        <v>34453</v>
      </c>
      <c r="C3192" s="145">
        <v>39.238815000000002</v>
      </c>
      <c r="D3192">
        <f t="shared" si="53"/>
        <v>-0.91518830178100585</v>
      </c>
      <c r="E3192">
        <v>5.5251740598960333E-3</v>
      </c>
    </row>
    <row r="3193" spans="2:5" x14ac:dyDescent="0.3">
      <c r="B3193" s="91">
        <v>42713</v>
      </c>
      <c r="C3193" s="145">
        <v>462.658051</v>
      </c>
      <c r="D3193">
        <f t="shared" si="53"/>
        <v>1.8992237759901557E-2</v>
      </c>
      <c r="E3193">
        <v>5.5249444783412672E-3</v>
      </c>
    </row>
    <row r="3194" spans="2:5" x14ac:dyDescent="0.3">
      <c r="B3194" s="91">
        <v>42786</v>
      </c>
      <c r="C3194" s="145">
        <v>454.03491200000002</v>
      </c>
      <c r="D3194">
        <f t="shared" si="53"/>
        <v>-0.10766065170456002</v>
      </c>
      <c r="E3194">
        <v>5.5193407691367423E-3</v>
      </c>
    </row>
    <row r="3195" spans="2:5" x14ac:dyDescent="0.3">
      <c r="B3195" s="91">
        <v>42599</v>
      </c>
      <c r="C3195" s="145">
        <v>508.81417800000003</v>
      </c>
      <c r="D3195">
        <f t="shared" si="53"/>
        <v>2.4503436352922399</v>
      </c>
      <c r="E3195">
        <v>5.5161338868134424E-3</v>
      </c>
    </row>
    <row r="3196" spans="2:5" x14ac:dyDescent="0.3">
      <c r="B3196" s="91">
        <v>38790</v>
      </c>
      <c r="C3196" s="145">
        <v>147.467682</v>
      </c>
      <c r="D3196">
        <f t="shared" si="53"/>
        <v>1.8800916409685033</v>
      </c>
      <c r="E3196">
        <v>5.5137411848087551E-3</v>
      </c>
    </row>
    <row r="3197" spans="2:5" x14ac:dyDescent="0.3">
      <c r="B3197" s="91">
        <v>35034</v>
      </c>
      <c r="C3197" s="145">
        <v>51.202427</v>
      </c>
      <c r="D3197">
        <f t="shared" si="53"/>
        <v>-0.8938143296012554</v>
      </c>
      <c r="E3197">
        <v>5.5097555352455266E-3</v>
      </c>
    </row>
    <row r="3198" spans="2:5" x14ac:dyDescent="0.3">
      <c r="B3198" s="91">
        <v>44498</v>
      </c>
      <c r="C3198" s="145">
        <v>482.19714399999998</v>
      </c>
      <c r="D3198">
        <f t="shared" si="53"/>
        <v>-0.41448952580155951</v>
      </c>
      <c r="E3198">
        <v>5.5088217667065426E-3</v>
      </c>
    </row>
    <row r="3199" spans="2:5" x14ac:dyDescent="0.3">
      <c r="B3199" s="91">
        <v>45310</v>
      </c>
      <c r="C3199" s="145">
        <v>823.54998799999998</v>
      </c>
      <c r="D3199">
        <f t="shared" si="53"/>
        <v>19.873466390753173</v>
      </c>
      <c r="E3199">
        <v>5.4941701555827381E-3</v>
      </c>
    </row>
    <row r="3200" spans="2:5" x14ac:dyDescent="0.3">
      <c r="B3200" s="91">
        <v>34456</v>
      </c>
      <c r="C3200" s="145">
        <v>39.454394999999998</v>
      </c>
      <c r="D3200">
        <f t="shared" si="53"/>
        <v>0</v>
      </c>
      <c r="E3200">
        <v>5.4940497056293787E-3</v>
      </c>
    </row>
    <row r="3201" spans="2:5" x14ac:dyDescent="0.3">
      <c r="B3201" s="91">
        <v>34446</v>
      </c>
      <c r="C3201" s="145">
        <v>39.454394999999998</v>
      </c>
      <c r="D3201">
        <f t="shared" si="53"/>
        <v>0.99999994930856351</v>
      </c>
      <c r="E3201">
        <v>5.4940497056293787E-3</v>
      </c>
    </row>
    <row r="3202" spans="2:5" x14ac:dyDescent="0.3">
      <c r="B3202" s="91">
        <v>33372</v>
      </c>
      <c r="C3202" s="145">
        <v>19.727198000000001</v>
      </c>
      <c r="D3202">
        <f t="shared" si="53"/>
        <v>-0.61682105099179363</v>
      </c>
      <c r="E3202">
        <v>5.4940495656138752E-3</v>
      </c>
    </row>
    <row r="3203" spans="2:5" x14ac:dyDescent="0.3">
      <c r="B3203" s="91">
        <v>35018</v>
      </c>
      <c r="C3203" s="145">
        <v>51.482990000000001</v>
      </c>
      <c r="D3203">
        <f t="shared" si="53"/>
        <v>-0.64712267772929943</v>
      </c>
      <c r="E3203">
        <v>5.4794863532543247E-3</v>
      </c>
    </row>
    <row r="3204" spans="2:5" x14ac:dyDescent="0.3">
      <c r="B3204" s="91">
        <v>40186</v>
      </c>
      <c r="C3204" s="145">
        <v>145.894867</v>
      </c>
      <c r="D3204">
        <f t="shared" si="53"/>
        <v>-0.7698819132492114</v>
      </c>
      <c r="E3204">
        <v>5.4743214601407396E-3</v>
      </c>
    </row>
    <row r="3205" spans="2:5" x14ac:dyDescent="0.3">
      <c r="B3205" s="91">
        <v>45210</v>
      </c>
      <c r="C3205" s="145">
        <v>634</v>
      </c>
      <c r="D3205">
        <f t="shared" si="53"/>
        <v>-0.3236612078431097</v>
      </c>
      <c r="E3205">
        <v>5.4714329801874729E-3</v>
      </c>
    </row>
    <row r="3206" spans="2:5" x14ac:dyDescent="0.3">
      <c r="B3206" s="91">
        <v>45345</v>
      </c>
      <c r="C3206" s="145">
        <v>937.40002400000003</v>
      </c>
      <c r="D3206">
        <f t="shared" si="53"/>
        <v>22.629951242241177</v>
      </c>
      <c r="E3206">
        <v>5.4703808491307687E-3</v>
      </c>
    </row>
    <row r="3207" spans="2:5" x14ac:dyDescent="0.3">
      <c r="B3207" s="91">
        <v>34449</v>
      </c>
      <c r="C3207" s="145">
        <v>39.669994000000003</v>
      </c>
      <c r="D3207">
        <f t="shared" si="53"/>
        <v>0.98918927863421358</v>
      </c>
      <c r="E3207">
        <v>5.4645116215824513E-3</v>
      </c>
    </row>
    <row r="3208" spans="2:5" x14ac:dyDescent="0.3">
      <c r="B3208" s="91">
        <v>33977</v>
      </c>
      <c r="C3208" s="145">
        <v>19.942795</v>
      </c>
      <c r="D3208">
        <f t="shared" si="53"/>
        <v>-0.69295120466736204</v>
      </c>
      <c r="E3208">
        <v>5.4347373987502466E-3</v>
      </c>
    </row>
    <row r="3209" spans="2:5" x14ac:dyDescent="0.3">
      <c r="B3209" s="91">
        <v>35198</v>
      </c>
      <c r="C3209" s="145">
        <v>64.949921000000003</v>
      </c>
      <c r="D3209">
        <f t="shared" ref="D3209:D3272" si="54">(C3209-C3210)/C3210</f>
        <v>-0.84725741273435562</v>
      </c>
      <c r="E3209">
        <v>5.4288735994026055E-3</v>
      </c>
    </row>
    <row r="3210" spans="2:5" x14ac:dyDescent="0.3">
      <c r="B3210" s="91">
        <v>45021</v>
      </c>
      <c r="C3210" s="145">
        <v>425.22470099999998</v>
      </c>
      <c r="D3210">
        <f t="shared" si="54"/>
        <v>4.7108599863487211</v>
      </c>
      <c r="E3210">
        <v>5.4213154632708153E-3</v>
      </c>
    </row>
    <row r="3211" spans="2:5" x14ac:dyDescent="0.3">
      <c r="B3211" s="91">
        <v>38425</v>
      </c>
      <c r="C3211" s="145">
        <v>74.458961000000002</v>
      </c>
      <c r="D3211">
        <f t="shared" si="54"/>
        <v>0.42684353641302447</v>
      </c>
      <c r="E3211">
        <v>5.40712960806395E-3</v>
      </c>
    </row>
    <row r="3212" spans="2:5" x14ac:dyDescent="0.3">
      <c r="B3212" s="91">
        <v>35051</v>
      </c>
      <c r="C3212" s="145">
        <v>52.184390999999998</v>
      </c>
      <c r="D3212">
        <f t="shared" si="54"/>
        <v>-0.88024014709091247</v>
      </c>
      <c r="E3212">
        <v>5.4055944244565191E-3</v>
      </c>
    </row>
    <row r="3213" spans="2:5" x14ac:dyDescent="0.3">
      <c r="B3213" s="91">
        <v>43112</v>
      </c>
      <c r="C3213" s="145">
        <v>435.74194299999999</v>
      </c>
      <c r="D3213">
        <f t="shared" si="54"/>
        <v>9.7824739973635584</v>
      </c>
      <c r="E3213">
        <v>5.4054364485016954E-3</v>
      </c>
    </row>
    <row r="3214" spans="2:5" x14ac:dyDescent="0.3">
      <c r="B3214" s="91">
        <v>34543</v>
      </c>
      <c r="C3214" s="145">
        <v>40.412056</v>
      </c>
      <c r="D3214">
        <f t="shared" si="54"/>
        <v>-0.90110268784030745</v>
      </c>
      <c r="E3214">
        <v>5.4054274601685699E-3</v>
      </c>
    </row>
    <row r="3215" spans="2:5" x14ac:dyDescent="0.3">
      <c r="B3215" s="91">
        <v>44862</v>
      </c>
      <c r="C3215" s="145">
        <v>408.62643400000002</v>
      </c>
      <c r="D3215">
        <f t="shared" si="54"/>
        <v>7.4456114452416484</v>
      </c>
      <c r="E3215">
        <v>5.3960762057559102E-3</v>
      </c>
    </row>
    <row r="3216" spans="2:5" x14ac:dyDescent="0.3">
      <c r="B3216" s="91">
        <v>37894</v>
      </c>
      <c r="C3216" s="145">
        <v>48.383285999999998</v>
      </c>
      <c r="D3216">
        <f t="shared" si="54"/>
        <v>0.20007777404511745</v>
      </c>
      <c r="E3216">
        <v>5.395665625951244E-3</v>
      </c>
    </row>
    <row r="3217" spans="2:5" x14ac:dyDescent="0.3">
      <c r="B3217" s="91">
        <v>34432</v>
      </c>
      <c r="C3217" s="145">
        <v>40.316792</v>
      </c>
      <c r="D3217">
        <f t="shared" si="54"/>
        <v>-0.87808359793091884</v>
      </c>
      <c r="E3217">
        <v>5.3761982185071997E-3</v>
      </c>
    </row>
    <row r="3218" spans="2:5" x14ac:dyDescent="0.3">
      <c r="B3218" s="91">
        <v>41535</v>
      </c>
      <c r="C3218" s="145">
        <v>330.69210800000002</v>
      </c>
      <c r="D3218">
        <f t="shared" si="54"/>
        <v>13.804853009640576</v>
      </c>
      <c r="E3218">
        <v>5.3723186236931232E-3</v>
      </c>
    </row>
    <row r="3219" spans="2:5" x14ac:dyDescent="0.3">
      <c r="B3219" s="91">
        <v>36055</v>
      </c>
      <c r="C3219" s="145">
        <v>22.336736999999999</v>
      </c>
      <c r="D3219">
        <f t="shared" si="54"/>
        <v>-0.81619069849138737</v>
      </c>
      <c r="E3219">
        <v>5.3673032087468977E-3</v>
      </c>
    </row>
    <row r="3220" spans="2:5" x14ac:dyDescent="0.3">
      <c r="B3220" s="91">
        <v>43717</v>
      </c>
      <c r="C3220" s="145">
        <v>121.521255</v>
      </c>
      <c r="D3220">
        <f t="shared" si="54"/>
        <v>-0.70020793567105033</v>
      </c>
      <c r="E3220">
        <v>5.360812757321083E-3</v>
      </c>
    </row>
    <row r="3221" spans="2:5" x14ac:dyDescent="0.3">
      <c r="B3221" s="91">
        <v>41702</v>
      </c>
      <c r="C3221" s="145">
        <v>405.35180700000001</v>
      </c>
      <c r="D3221">
        <f t="shared" si="54"/>
        <v>2.4518018376362427</v>
      </c>
      <c r="E3221">
        <v>5.3565759791541021E-3</v>
      </c>
    </row>
    <row r="3222" spans="2:5" x14ac:dyDescent="0.3">
      <c r="B3222" s="91">
        <v>39266</v>
      </c>
      <c r="C3222" s="145">
        <v>117.431946</v>
      </c>
      <c r="D3222">
        <f t="shared" si="54"/>
        <v>-0.7393562559555682</v>
      </c>
      <c r="E3222">
        <v>5.3503821312602031E-3</v>
      </c>
    </row>
    <row r="3223" spans="2:5" x14ac:dyDescent="0.3">
      <c r="B3223" s="91">
        <v>42900</v>
      </c>
      <c r="C3223" s="145">
        <v>450.54580700000002</v>
      </c>
      <c r="D3223">
        <f t="shared" si="54"/>
        <v>7.0315288616936824</v>
      </c>
      <c r="E3223">
        <v>5.3387498854772604E-3</v>
      </c>
    </row>
    <row r="3224" spans="2:5" x14ac:dyDescent="0.3">
      <c r="B3224" s="91">
        <v>35639</v>
      </c>
      <c r="C3224" s="145">
        <v>56.097141000000001</v>
      </c>
      <c r="D3224">
        <f t="shared" si="54"/>
        <v>-0.85449788177025121</v>
      </c>
      <c r="E3224">
        <v>5.3271794377353519E-3</v>
      </c>
    </row>
    <row r="3225" spans="2:5" x14ac:dyDescent="0.3">
      <c r="B3225" s="91">
        <v>42509</v>
      </c>
      <c r="C3225" s="145">
        <v>385.54174799999998</v>
      </c>
      <c r="D3225">
        <f t="shared" si="54"/>
        <v>-3.1103493532667731E-3</v>
      </c>
      <c r="E3225">
        <v>5.3267054214346955E-3</v>
      </c>
    </row>
    <row r="3226" spans="2:5" x14ac:dyDescent="0.3">
      <c r="B3226" s="91">
        <v>44925</v>
      </c>
      <c r="C3226" s="145">
        <v>386.74465900000001</v>
      </c>
      <c r="D3226">
        <f t="shared" si="54"/>
        <v>5.9356864061628123</v>
      </c>
      <c r="E3226">
        <v>5.3123596206819737E-3</v>
      </c>
    </row>
    <row r="3227" spans="2:5" x14ac:dyDescent="0.3">
      <c r="B3227" s="91">
        <v>35100</v>
      </c>
      <c r="C3227" s="145">
        <v>55.761555000000001</v>
      </c>
      <c r="D3227">
        <f t="shared" si="54"/>
        <v>-0.22029931868841049</v>
      </c>
      <c r="E3227">
        <v>5.3113792143137653E-3</v>
      </c>
    </row>
    <row r="3228" spans="2:5" x14ac:dyDescent="0.3">
      <c r="B3228" s="91">
        <v>37987</v>
      </c>
      <c r="C3228" s="145">
        <v>71.516616999999997</v>
      </c>
      <c r="D3228">
        <f t="shared" si="54"/>
        <v>-0.62167789495008996</v>
      </c>
      <c r="E3228">
        <v>5.3094573787946797E-3</v>
      </c>
    </row>
    <row r="3229" spans="2:5" x14ac:dyDescent="0.3">
      <c r="B3229" s="91">
        <v>40407</v>
      </c>
      <c r="C3229" s="145">
        <v>189.036316</v>
      </c>
      <c r="D3229">
        <f t="shared" si="54"/>
        <v>1.382718961190923</v>
      </c>
      <c r="E3229">
        <v>5.2927535864094382E-3</v>
      </c>
    </row>
    <row r="3230" spans="2:5" x14ac:dyDescent="0.3">
      <c r="B3230" s="91">
        <v>38327</v>
      </c>
      <c r="C3230" s="145">
        <v>79.336387999999999</v>
      </c>
      <c r="D3230">
        <f t="shared" si="54"/>
        <v>1.2087580771660063</v>
      </c>
      <c r="E3230">
        <v>5.2769686947264881E-3</v>
      </c>
    </row>
    <row r="3231" spans="2:5" x14ac:dyDescent="0.3">
      <c r="B3231" s="91">
        <v>35852</v>
      </c>
      <c r="C3231" s="145">
        <v>35.919002999999996</v>
      </c>
      <c r="D3231">
        <f t="shared" si="54"/>
        <v>-0.71443718693900249</v>
      </c>
      <c r="E3231">
        <v>5.2761389966057958E-3</v>
      </c>
    </row>
    <row r="3232" spans="2:5" x14ac:dyDescent="0.3">
      <c r="B3232" s="91">
        <v>38889</v>
      </c>
      <c r="C3232" s="145">
        <v>125.78319500000001</v>
      </c>
      <c r="D3232">
        <f t="shared" si="54"/>
        <v>2.0310370746324162</v>
      </c>
      <c r="E3232">
        <v>5.2756851383579861E-3</v>
      </c>
    </row>
    <row r="3233" spans="2:5" x14ac:dyDescent="0.3">
      <c r="B3233" s="91">
        <v>34717</v>
      </c>
      <c r="C3233" s="145">
        <v>41.498401999999999</v>
      </c>
      <c r="D3233">
        <f t="shared" si="54"/>
        <v>0</v>
      </c>
      <c r="E3233">
        <v>5.2630088525414849E-3</v>
      </c>
    </row>
    <row r="3234" spans="2:5" x14ac:dyDescent="0.3">
      <c r="B3234" s="91">
        <v>34715</v>
      </c>
      <c r="C3234" s="145">
        <v>41.498401999999999</v>
      </c>
      <c r="D3234">
        <f t="shared" si="54"/>
        <v>-0.65760059335234089</v>
      </c>
      <c r="E3234">
        <v>5.2630088525414849E-3</v>
      </c>
    </row>
    <row r="3235" spans="2:5" x14ac:dyDescent="0.3">
      <c r="B3235" s="91">
        <v>39505</v>
      </c>
      <c r="C3235" s="145">
        <v>121.198814</v>
      </c>
      <c r="D3235">
        <f t="shared" si="54"/>
        <v>0.92703098572129194</v>
      </c>
      <c r="E3235">
        <v>5.2544634149650831E-3</v>
      </c>
    </row>
    <row r="3236" spans="2:5" x14ac:dyDescent="0.3">
      <c r="B3236" s="91">
        <v>38231</v>
      </c>
      <c r="C3236" s="145">
        <v>62.894066000000002</v>
      </c>
      <c r="D3236">
        <f t="shared" si="54"/>
        <v>-0.54358004136411286</v>
      </c>
      <c r="E3236">
        <v>5.248274677769239E-3</v>
      </c>
    </row>
    <row r="3237" spans="2:5" x14ac:dyDescent="0.3">
      <c r="B3237" s="91">
        <v>39381</v>
      </c>
      <c r="C3237" s="145">
        <v>137.798676</v>
      </c>
      <c r="D3237">
        <f t="shared" si="54"/>
        <v>-0.62035663951786479</v>
      </c>
      <c r="E3237">
        <v>5.2458654033614768E-3</v>
      </c>
    </row>
    <row r="3238" spans="2:5" x14ac:dyDescent="0.3">
      <c r="B3238" s="91">
        <v>43196</v>
      </c>
      <c r="C3238" s="145">
        <v>362.96875</v>
      </c>
      <c r="D3238">
        <f t="shared" si="54"/>
        <v>8.3630955708503346E-2</v>
      </c>
      <c r="E3238">
        <v>5.2457407934425482E-3</v>
      </c>
    </row>
    <row r="3239" spans="2:5" x14ac:dyDescent="0.3">
      <c r="B3239" s="91">
        <v>43210</v>
      </c>
      <c r="C3239" s="145">
        <v>334.95605499999999</v>
      </c>
      <c r="D3239">
        <f t="shared" si="54"/>
        <v>7.0295023682708377</v>
      </c>
      <c r="E3239">
        <v>5.2356178225032657E-3</v>
      </c>
    </row>
    <row r="3240" spans="2:5" x14ac:dyDescent="0.3">
      <c r="B3240" s="91">
        <v>34718</v>
      </c>
      <c r="C3240" s="145">
        <v>41.715668000000001</v>
      </c>
      <c r="D3240">
        <f t="shared" si="54"/>
        <v>0</v>
      </c>
      <c r="E3240">
        <v>5.2355269005298606E-3</v>
      </c>
    </row>
    <row r="3241" spans="2:5" x14ac:dyDescent="0.3">
      <c r="B3241" s="91">
        <v>34521</v>
      </c>
      <c r="C3241" s="145">
        <v>41.715668000000001</v>
      </c>
      <c r="D3241">
        <f t="shared" si="54"/>
        <v>-0.88688282826287734</v>
      </c>
      <c r="E3241">
        <v>5.2355269005298606E-3</v>
      </c>
    </row>
    <row r="3242" spans="2:5" x14ac:dyDescent="0.3">
      <c r="B3242" s="91">
        <v>41631</v>
      </c>
      <c r="C3242" s="145">
        <v>368.78280599999999</v>
      </c>
      <c r="D3242">
        <f t="shared" si="54"/>
        <v>1.2591278872164313</v>
      </c>
      <c r="E3242">
        <v>5.2182143740215582E-3</v>
      </c>
    </row>
    <row r="3243" spans="2:5" x14ac:dyDescent="0.3">
      <c r="B3243" s="91">
        <v>43515</v>
      </c>
      <c r="C3243" s="145">
        <v>163.24122600000001</v>
      </c>
      <c r="D3243">
        <f t="shared" si="54"/>
        <v>-0.61397926923915869</v>
      </c>
      <c r="E3243">
        <v>5.2179682162861469E-3</v>
      </c>
    </row>
    <row r="3244" spans="2:5" x14ac:dyDescent="0.3">
      <c r="B3244" s="91">
        <v>43095</v>
      </c>
      <c r="C3244" s="145">
        <v>422.88201900000001</v>
      </c>
      <c r="D3244">
        <f t="shared" si="54"/>
        <v>19.325791690564948</v>
      </c>
      <c r="E3244">
        <v>5.2132972777697217E-3</v>
      </c>
    </row>
    <row r="3245" spans="2:5" x14ac:dyDescent="0.3">
      <c r="B3245" s="91">
        <v>33443</v>
      </c>
      <c r="C3245" s="145">
        <v>20.805192999999999</v>
      </c>
      <c r="D3245">
        <f t="shared" si="54"/>
        <v>-0.50384608129441721</v>
      </c>
      <c r="E3245">
        <v>5.2085311239726626E-3</v>
      </c>
    </row>
    <row r="3246" spans="2:5" x14ac:dyDescent="0.3">
      <c r="B3246" s="91">
        <v>34760</v>
      </c>
      <c r="C3246" s="145">
        <v>41.932941</v>
      </c>
      <c r="D3246">
        <f t="shared" si="54"/>
        <v>0</v>
      </c>
      <c r="E3246">
        <v>5.2084267235034737E-3</v>
      </c>
    </row>
    <row r="3247" spans="2:5" x14ac:dyDescent="0.3">
      <c r="B3247" s="91">
        <v>34523</v>
      </c>
      <c r="C3247" s="145">
        <v>41.932941</v>
      </c>
      <c r="D3247">
        <f t="shared" si="54"/>
        <v>-0.37775685906688683</v>
      </c>
      <c r="E3247">
        <v>5.2084267235034737E-3</v>
      </c>
    </row>
    <row r="3248" spans="2:5" x14ac:dyDescent="0.3">
      <c r="B3248" s="91">
        <v>43929</v>
      </c>
      <c r="C3248" s="145">
        <v>67.389961</v>
      </c>
      <c r="D3248">
        <f t="shared" si="54"/>
        <v>-0.77444112484706362</v>
      </c>
      <c r="E3248">
        <v>5.2043782008558059E-3</v>
      </c>
    </row>
    <row r="3249" spans="2:5" x14ac:dyDescent="0.3">
      <c r="B3249" s="91">
        <v>44413</v>
      </c>
      <c r="C3249" s="145">
        <v>298.76882899999998</v>
      </c>
      <c r="D3249">
        <f t="shared" si="54"/>
        <v>-0.34088412791092287</v>
      </c>
      <c r="E3249">
        <v>5.1987656042141702E-3</v>
      </c>
    </row>
    <row r="3250" spans="2:5" x14ac:dyDescent="0.3">
      <c r="B3250" s="91">
        <v>42702</v>
      </c>
      <c r="C3250" s="145">
        <v>453.287262</v>
      </c>
      <c r="D3250">
        <f t="shared" si="54"/>
        <v>0.58969876413492506</v>
      </c>
      <c r="E3250">
        <v>5.1951221053675133E-3</v>
      </c>
    </row>
    <row r="3251" spans="2:5" x14ac:dyDescent="0.3">
      <c r="B3251" s="91">
        <v>41488</v>
      </c>
      <c r="C3251" s="145">
        <v>285.14035000000001</v>
      </c>
      <c r="D3251">
        <f t="shared" si="54"/>
        <v>-0.48520096218447145</v>
      </c>
      <c r="E3251">
        <v>5.1912668043641846E-3</v>
      </c>
    </row>
    <row r="3252" spans="2:5" x14ac:dyDescent="0.3">
      <c r="B3252" s="91">
        <v>42047</v>
      </c>
      <c r="C3252" s="145">
        <v>553.88671899999997</v>
      </c>
      <c r="D3252">
        <f t="shared" si="54"/>
        <v>9.0893075221079354</v>
      </c>
      <c r="E3252">
        <v>5.1887256868161265E-3</v>
      </c>
    </row>
    <row r="3253" spans="2:5" x14ac:dyDescent="0.3">
      <c r="B3253" s="91">
        <v>37902</v>
      </c>
      <c r="C3253" s="145">
        <v>54.898387999999997</v>
      </c>
      <c r="D3253">
        <f t="shared" si="54"/>
        <v>-0.28551043546554428</v>
      </c>
      <c r="E3253">
        <v>5.1866959323128899E-3</v>
      </c>
    </row>
    <row r="3254" spans="2:5" x14ac:dyDescent="0.3">
      <c r="B3254" s="91">
        <v>38113</v>
      </c>
      <c r="C3254" s="145">
        <v>76.835814999999997</v>
      </c>
      <c r="D3254">
        <f t="shared" si="54"/>
        <v>0.82290493777918594</v>
      </c>
      <c r="E3254">
        <v>5.1851093469147576E-3</v>
      </c>
    </row>
    <row r="3255" spans="2:5" x14ac:dyDescent="0.3">
      <c r="B3255" s="91">
        <v>34761</v>
      </c>
      <c r="C3255" s="145">
        <v>42.150204000000002</v>
      </c>
      <c r="D3255">
        <f t="shared" si="54"/>
        <v>0</v>
      </c>
      <c r="E3255">
        <v>5.1812010991550209E-3</v>
      </c>
    </row>
    <row r="3256" spans="2:5" x14ac:dyDescent="0.3">
      <c r="B3256" s="91">
        <v>34526</v>
      </c>
      <c r="C3256" s="145">
        <v>42.150204000000002</v>
      </c>
      <c r="D3256">
        <f t="shared" si="54"/>
        <v>-0.90538918441999716</v>
      </c>
      <c r="E3256">
        <v>5.1812010991550209E-3</v>
      </c>
    </row>
    <row r="3257" spans="2:5" x14ac:dyDescent="0.3">
      <c r="B3257" s="91">
        <v>42948</v>
      </c>
      <c r="C3257" s="145">
        <v>445.51147500000002</v>
      </c>
      <c r="D3257">
        <f t="shared" si="54"/>
        <v>5.3464783201978392</v>
      </c>
      <c r="E3257">
        <v>5.1731738134435873E-3</v>
      </c>
    </row>
    <row r="3258" spans="2:5" x14ac:dyDescent="0.3">
      <c r="B3258" s="91">
        <v>38511</v>
      </c>
      <c r="C3258" s="145">
        <v>70.198218999999995</v>
      </c>
      <c r="D3258">
        <f t="shared" si="54"/>
        <v>-0.82795747079203752</v>
      </c>
      <c r="E3258">
        <v>5.1604845294286501E-3</v>
      </c>
    </row>
    <row r="3259" spans="2:5" x14ac:dyDescent="0.3">
      <c r="B3259" s="91">
        <v>44736</v>
      </c>
      <c r="C3259" s="145">
        <v>408.02829000000003</v>
      </c>
      <c r="D3259">
        <f t="shared" si="54"/>
        <v>8.6306966518702524</v>
      </c>
      <c r="E3259">
        <v>5.1570960852105E-3</v>
      </c>
    </row>
    <row r="3260" spans="2:5" x14ac:dyDescent="0.3">
      <c r="B3260" s="91">
        <v>34515</v>
      </c>
      <c r="C3260" s="145">
        <v>42.367474000000001</v>
      </c>
      <c r="D3260">
        <f t="shared" si="54"/>
        <v>-0.70970602964876384</v>
      </c>
      <c r="E3260">
        <v>5.1546606986765517E-3</v>
      </c>
    </row>
    <row r="3261" spans="2:5" x14ac:dyDescent="0.3">
      <c r="B3261" s="91">
        <v>38975</v>
      </c>
      <c r="C3261" s="145">
        <v>145.94679300000001</v>
      </c>
      <c r="D3261">
        <f t="shared" si="54"/>
        <v>-0.22078303431575538</v>
      </c>
      <c r="E3261">
        <v>5.1433270838835785E-3</v>
      </c>
    </row>
    <row r="3262" spans="2:5" x14ac:dyDescent="0.3">
      <c r="B3262" s="91">
        <v>40416</v>
      </c>
      <c r="C3262" s="145">
        <v>187.29930100000001</v>
      </c>
      <c r="D3262">
        <f t="shared" si="54"/>
        <v>3.3982724282262313</v>
      </c>
      <c r="E3262">
        <v>5.1395828273069879E-3</v>
      </c>
    </row>
    <row r="3263" spans="2:5" x14ac:dyDescent="0.3">
      <c r="B3263" s="91">
        <v>34516</v>
      </c>
      <c r="C3263" s="145">
        <v>42.584743000000003</v>
      </c>
      <c r="D3263">
        <f t="shared" si="54"/>
        <v>1.8095528010754018</v>
      </c>
      <c r="E3263">
        <v>5.1282028284245053E-3</v>
      </c>
    </row>
    <row r="3264" spans="2:5" x14ac:dyDescent="0.3">
      <c r="B3264" s="91">
        <v>36949</v>
      </c>
      <c r="C3264" s="145">
        <v>15.157125000000001</v>
      </c>
      <c r="D3264">
        <f t="shared" si="54"/>
        <v>-0.28675145519008377</v>
      </c>
      <c r="E3264">
        <v>5.1148564856761305E-3</v>
      </c>
    </row>
    <row r="3265" spans="2:5" x14ac:dyDescent="0.3">
      <c r="B3265" s="91">
        <v>37308</v>
      </c>
      <c r="C3265" s="145">
        <v>21.250831999999999</v>
      </c>
      <c r="D3265">
        <f t="shared" si="54"/>
        <v>-0.70257016483503942</v>
      </c>
      <c r="E3265">
        <v>5.1077814100556913E-3</v>
      </c>
    </row>
    <row r="3266" spans="2:5" x14ac:dyDescent="0.3">
      <c r="B3266" s="91">
        <v>38530</v>
      </c>
      <c r="C3266" s="145">
        <v>71.448218999999995</v>
      </c>
      <c r="D3266">
        <f t="shared" si="54"/>
        <v>-0.92593353317534366</v>
      </c>
      <c r="E3266">
        <v>5.1071689701824314E-3</v>
      </c>
    </row>
    <row r="3267" spans="2:5" x14ac:dyDescent="0.3">
      <c r="B3267" s="91">
        <v>45426</v>
      </c>
      <c r="C3267" s="145">
        <v>964.65002400000003</v>
      </c>
      <c r="D3267">
        <f t="shared" si="54"/>
        <v>0.36086627165238144</v>
      </c>
      <c r="E3267">
        <v>5.1055212294868774E-3</v>
      </c>
    </row>
    <row r="3268" spans="2:5" x14ac:dyDescent="0.3">
      <c r="B3268" s="91">
        <v>45281</v>
      </c>
      <c r="C3268" s="145">
        <v>708.84997599999997</v>
      </c>
      <c r="D3268">
        <f t="shared" si="54"/>
        <v>1.4883962080709039</v>
      </c>
      <c r="E3268">
        <v>5.104538816022644E-3</v>
      </c>
    </row>
    <row r="3269" spans="2:5" x14ac:dyDescent="0.3">
      <c r="B3269" s="91">
        <v>44435</v>
      </c>
      <c r="C3269" s="145">
        <v>284.86218300000002</v>
      </c>
      <c r="D3269">
        <f t="shared" si="54"/>
        <v>2.6095088148202872</v>
      </c>
      <c r="E3269">
        <v>5.100360086105973E-3</v>
      </c>
    </row>
    <row r="3270" spans="2:5" x14ac:dyDescent="0.3">
      <c r="B3270" s="91">
        <v>38324</v>
      </c>
      <c r="C3270" s="145">
        <v>78.919929999999994</v>
      </c>
      <c r="D3270">
        <f t="shared" si="54"/>
        <v>-0.37700299398796311</v>
      </c>
      <c r="E3270">
        <v>5.100136310140598E-3</v>
      </c>
    </row>
    <row r="3271" spans="2:5" x14ac:dyDescent="0.3">
      <c r="B3271" s="91">
        <v>39275</v>
      </c>
      <c r="C3271" s="145">
        <v>126.677864</v>
      </c>
      <c r="D3271">
        <f t="shared" si="54"/>
        <v>1.9446760472808398</v>
      </c>
      <c r="E3271">
        <v>5.0942029079797772E-3</v>
      </c>
    </row>
    <row r="3272" spans="2:5" x14ac:dyDescent="0.3">
      <c r="B3272" s="91">
        <v>34556</v>
      </c>
      <c r="C3272" s="145">
        <v>43.019286999999998</v>
      </c>
      <c r="D3272">
        <f t="shared" si="54"/>
        <v>0</v>
      </c>
      <c r="E3272">
        <v>5.0759747932486391E-3</v>
      </c>
    </row>
    <row r="3273" spans="2:5" x14ac:dyDescent="0.3">
      <c r="B3273" s="91">
        <v>34554</v>
      </c>
      <c r="C3273" s="145">
        <v>43.019286999999998</v>
      </c>
      <c r="D3273">
        <f t="shared" ref="D3273:D3336" si="55">(C3273-C3274)/C3274</f>
        <v>1.157487729900126</v>
      </c>
      <c r="E3273">
        <v>5.0759747932486391E-3</v>
      </c>
    </row>
    <row r="3274" spans="2:5" x14ac:dyDescent="0.3">
      <c r="B3274" s="91">
        <v>37365</v>
      </c>
      <c r="C3274" s="145">
        <v>19.939527999999999</v>
      </c>
      <c r="D3274">
        <f t="shared" si="55"/>
        <v>-0.84180549739702792</v>
      </c>
      <c r="E3274">
        <v>5.0543231111411175E-3</v>
      </c>
    </row>
    <row r="3275" spans="2:5" x14ac:dyDescent="0.3">
      <c r="B3275" s="91">
        <v>39419</v>
      </c>
      <c r="C3275" s="145">
        <v>126.04438</v>
      </c>
      <c r="D3275">
        <f t="shared" si="55"/>
        <v>4.8756508604844324</v>
      </c>
      <c r="E3275">
        <v>5.0515721692933413E-3</v>
      </c>
    </row>
    <row r="3276" spans="2:5" x14ac:dyDescent="0.3">
      <c r="B3276" s="91">
        <v>33998</v>
      </c>
      <c r="C3276" s="145">
        <v>21.451986000000002</v>
      </c>
      <c r="D3276">
        <f t="shared" si="55"/>
        <v>-0.57835242813790599</v>
      </c>
      <c r="E3276">
        <v>5.0506969510147343E-3</v>
      </c>
    </row>
    <row r="3277" spans="2:5" x14ac:dyDescent="0.3">
      <c r="B3277" s="91">
        <v>35433</v>
      </c>
      <c r="C3277" s="145">
        <v>50.876579</v>
      </c>
      <c r="D3277">
        <f t="shared" si="55"/>
        <v>1.0669822439242866</v>
      </c>
      <c r="E3277">
        <v>5.0454977630900316E-3</v>
      </c>
    </row>
    <row r="3278" spans="2:5" x14ac:dyDescent="0.3">
      <c r="B3278" s="91">
        <v>37610</v>
      </c>
      <c r="C3278" s="145">
        <v>24.613941000000001</v>
      </c>
      <c r="D3278">
        <f t="shared" si="55"/>
        <v>-0.70085945445597975</v>
      </c>
      <c r="E3278">
        <v>5.0395418308798855E-3</v>
      </c>
    </row>
    <row r="3279" spans="2:5" x14ac:dyDescent="0.3">
      <c r="B3279" s="91">
        <v>38666</v>
      </c>
      <c r="C3279" s="145">
        <v>82.282195999999999</v>
      </c>
      <c r="D3279">
        <f t="shared" si="55"/>
        <v>-0.51376349420981526</v>
      </c>
      <c r="E3279">
        <v>5.039316838726552E-3</v>
      </c>
    </row>
    <row r="3280" spans="2:5" x14ac:dyDescent="0.3">
      <c r="B3280" s="91">
        <v>43872</v>
      </c>
      <c r="C3280" s="145">
        <v>169.22257999999999</v>
      </c>
      <c r="D3280">
        <f t="shared" si="55"/>
        <v>6.8489916365589156</v>
      </c>
      <c r="E3280">
        <v>5.0326053334666812E-3</v>
      </c>
    </row>
    <row r="3281" spans="2:5" x14ac:dyDescent="0.3">
      <c r="B3281" s="91">
        <v>34054</v>
      </c>
      <c r="C3281" s="145">
        <v>21.559785999999999</v>
      </c>
      <c r="D3281">
        <f t="shared" si="55"/>
        <v>-0.5</v>
      </c>
      <c r="E3281">
        <v>5.0251757576197115E-3</v>
      </c>
    </row>
    <row r="3282" spans="2:5" x14ac:dyDescent="0.3">
      <c r="B3282" s="91">
        <v>34464</v>
      </c>
      <c r="C3282" s="145">
        <v>43.119571999999998</v>
      </c>
      <c r="D3282">
        <f t="shared" si="55"/>
        <v>-0.88617260917803686</v>
      </c>
      <c r="E3282">
        <v>5.0250820576628582E-3</v>
      </c>
    </row>
    <row r="3283" spans="2:5" x14ac:dyDescent="0.3">
      <c r="B3283" s="91">
        <v>42359</v>
      </c>
      <c r="C3283" s="145">
        <v>378.81542999999999</v>
      </c>
      <c r="D3283">
        <f t="shared" si="55"/>
        <v>0.15063159735845064</v>
      </c>
      <c r="E3283">
        <v>5.0230827658060122E-3</v>
      </c>
    </row>
    <row r="3284" spans="2:5" x14ac:dyDescent="0.3">
      <c r="B3284" s="91">
        <v>43216</v>
      </c>
      <c r="C3284" s="145">
        <v>329.223907</v>
      </c>
      <c r="D3284">
        <f t="shared" si="55"/>
        <v>2.837764918857216</v>
      </c>
      <c r="E3284">
        <v>5.0212797344381353E-3</v>
      </c>
    </row>
    <row r="3285" spans="2:5" x14ac:dyDescent="0.3">
      <c r="B3285" s="91">
        <v>38029</v>
      </c>
      <c r="C3285" s="145">
        <v>85.785324000000003</v>
      </c>
      <c r="D3285">
        <f t="shared" si="55"/>
        <v>0.96435010551715694</v>
      </c>
      <c r="E3285">
        <v>5.0148628818009692E-3</v>
      </c>
    </row>
    <row r="3286" spans="2:5" x14ac:dyDescent="0.3">
      <c r="B3286" s="91">
        <v>34563</v>
      </c>
      <c r="C3286" s="145">
        <v>43.671097000000003</v>
      </c>
      <c r="D3286">
        <f t="shared" si="55"/>
        <v>-0.90525098828579942</v>
      </c>
      <c r="E3286">
        <v>5.0001124181870788E-3</v>
      </c>
    </row>
    <row r="3287" spans="2:5" x14ac:dyDescent="0.3">
      <c r="B3287" s="91">
        <v>42789</v>
      </c>
      <c r="C3287" s="145">
        <v>460.91348299999999</v>
      </c>
      <c r="D3287">
        <f t="shared" si="55"/>
        <v>22.631037395778971</v>
      </c>
      <c r="E3287">
        <v>4.9995093438943358E-3</v>
      </c>
    </row>
    <row r="3288" spans="2:5" x14ac:dyDescent="0.3">
      <c r="B3288" s="91">
        <v>36006</v>
      </c>
      <c r="C3288" s="145">
        <v>19.504581000000002</v>
      </c>
      <c r="D3288">
        <f t="shared" si="55"/>
        <v>-0.4190106538249922</v>
      </c>
      <c r="E3288">
        <v>4.9920917969861192E-3</v>
      </c>
    </row>
    <row r="3289" spans="2:5" x14ac:dyDescent="0.3">
      <c r="B3289" s="91">
        <v>36504</v>
      </c>
      <c r="C3289" s="145">
        <v>33.571323</v>
      </c>
      <c r="D3289">
        <f t="shared" si="55"/>
        <v>-0.88876646061043096</v>
      </c>
      <c r="E3289">
        <v>4.9876195613474837E-3</v>
      </c>
    </row>
    <row r="3290" spans="2:5" x14ac:dyDescent="0.3">
      <c r="B3290" s="91">
        <v>44323</v>
      </c>
      <c r="C3290" s="145">
        <v>301.80935699999998</v>
      </c>
      <c r="D3290">
        <f t="shared" si="55"/>
        <v>-0.33339361391532724</v>
      </c>
      <c r="E3290">
        <v>4.9792246466702312E-3</v>
      </c>
    </row>
    <row r="3291" spans="2:5" x14ac:dyDescent="0.3">
      <c r="B3291" s="91">
        <v>42537</v>
      </c>
      <c r="C3291" s="145">
        <v>452.754974</v>
      </c>
      <c r="D3291">
        <f t="shared" si="55"/>
        <v>16.092619916294463</v>
      </c>
      <c r="E3291">
        <v>4.9767633945416402E-3</v>
      </c>
    </row>
    <row r="3292" spans="2:5" x14ac:dyDescent="0.3">
      <c r="B3292" s="91">
        <v>37771</v>
      </c>
      <c r="C3292" s="145">
        <v>26.488330999999999</v>
      </c>
      <c r="D3292">
        <f t="shared" si="55"/>
        <v>-0.39646117582467133</v>
      </c>
      <c r="E3292">
        <v>4.9751872344249238E-3</v>
      </c>
    </row>
    <row r="3293" spans="2:5" x14ac:dyDescent="0.3">
      <c r="B3293" s="91">
        <v>34513</v>
      </c>
      <c r="C3293" s="145">
        <v>43.888362999999998</v>
      </c>
      <c r="D3293">
        <f t="shared" si="55"/>
        <v>-0.30545857443133234</v>
      </c>
      <c r="E3293">
        <v>4.9750524929564983E-3</v>
      </c>
    </row>
    <row r="3294" spans="2:5" x14ac:dyDescent="0.3">
      <c r="B3294" s="91">
        <v>38176</v>
      </c>
      <c r="C3294" s="145">
        <v>63.190418000000001</v>
      </c>
      <c r="D3294">
        <f t="shared" si="55"/>
        <v>-0.93627750065984972</v>
      </c>
      <c r="E3294">
        <v>4.9676946929929997E-3</v>
      </c>
    </row>
    <row r="3295" spans="2:5" x14ac:dyDescent="0.3">
      <c r="B3295" s="91">
        <v>45406</v>
      </c>
      <c r="C3295" s="145">
        <v>991.65002400000003</v>
      </c>
      <c r="D3295">
        <f t="shared" si="55"/>
        <v>-2.1558930439072491E-2</v>
      </c>
      <c r="E3295">
        <v>4.9658211299721611E-3</v>
      </c>
    </row>
    <row r="3296" spans="2:5" x14ac:dyDescent="0.3">
      <c r="B3296" s="91">
        <v>45392</v>
      </c>
      <c r="C3296" s="145">
        <v>1013.5</v>
      </c>
      <c r="D3296">
        <f t="shared" si="55"/>
        <v>21.978922172691892</v>
      </c>
      <c r="E3296">
        <v>4.95785820525533E-3</v>
      </c>
    </row>
    <row r="3297" spans="2:5" x14ac:dyDescent="0.3">
      <c r="B3297" s="91">
        <v>34500</v>
      </c>
      <c r="C3297" s="145">
        <v>44.105637000000002</v>
      </c>
      <c r="D3297">
        <f t="shared" si="55"/>
        <v>-0.75783742062413195</v>
      </c>
      <c r="E3297">
        <v>4.9506061549847123E-3</v>
      </c>
    </row>
    <row r="3298" spans="2:5" x14ac:dyDescent="0.3">
      <c r="B3298" s="91">
        <v>44174</v>
      </c>
      <c r="C3298" s="145">
        <v>182.132339</v>
      </c>
      <c r="D3298">
        <f t="shared" si="55"/>
        <v>1.9421354029796587</v>
      </c>
      <c r="E3298">
        <v>4.9503972333667795E-3</v>
      </c>
    </row>
    <row r="3299" spans="2:5" x14ac:dyDescent="0.3">
      <c r="B3299" s="91">
        <v>35597</v>
      </c>
      <c r="C3299" s="145">
        <v>61.904812</v>
      </c>
      <c r="D3299">
        <f t="shared" si="55"/>
        <v>-0.9392196249386352</v>
      </c>
      <c r="E3299">
        <v>4.9437277692761239E-3</v>
      </c>
    </row>
    <row r="3300" spans="2:5" x14ac:dyDescent="0.3">
      <c r="B3300" s="91">
        <v>45394</v>
      </c>
      <c r="C3300" s="145">
        <v>1018.5</v>
      </c>
      <c r="D3300">
        <f t="shared" si="55"/>
        <v>45.314443467276128</v>
      </c>
      <c r="E3300">
        <v>4.9333991119881598E-3</v>
      </c>
    </row>
    <row r="3301" spans="2:5" x14ac:dyDescent="0.3">
      <c r="B3301" s="91">
        <v>34044</v>
      </c>
      <c r="C3301" s="145">
        <v>21.99098</v>
      </c>
      <c r="D3301">
        <f t="shared" si="55"/>
        <v>-0.94371031645371661</v>
      </c>
      <c r="E3301">
        <v>4.9261119761336335E-3</v>
      </c>
    </row>
    <row r="3302" spans="2:5" x14ac:dyDescent="0.3">
      <c r="B3302" s="91">
        <v>41709</v>
      </c>
      <c r="C3302" s="145">
        <v>390.67514</v>
      </c>
      <c r="D3302">
        <f t="shared" si="55"/>
        <v>18.069239851829366</v>
      </c>
      <c r="E3302">
        <v>4.9242027108375658E-3</v>
      </c>
    </row>
    <row r="3303" spans="2:5" x14ac:dyDescent="0.3">
      <c r="B3303" s="91">
        <v>37557</v>
      </c>
      <c r="C3303" s="145">
        <v>20.487189999999998</v>
      </c>
      <c r="D3303">
        <f t="shared" si="55"/>
        <v>-0.94763190217244386</v>
      </c>
      <c r="E3303">
        <v>4.9186946547522129E-3</v>
      </c>
    </row>
    <row r="3304" spans="2:5" x14ac:dyDescent="0.3">
      <c r="B3304" s="91">
        <v>41695</v>
      </c>
      <c r="C3304" s="145">
        <v>391.21508799999998</v>
      </c>
      <c r="D3304">
        <f t="shared" si="55"/>
        <v>5.6502990623762948</v>
      </c>
      <c r="E3304">
        <v>4.9174530167834457E-3</v>
      </c>
    </row>
    <row r="3305" spans="2:5" x14ac:dyDescent="0.3">
      <c r="B3305" s="91">
        <v>35142</v>
      </c>
      <c r="C3305" s="145">
        <v>58.826690999999997</v>
      </c>
      <c r="D3305">
        <f t="shared" si="55"/>
        <v>-0.89507876852072921</v>
      </c>
      <c r="E3305">
        <v>4.9126645387216686E-3</v>
      </c>
    </row>
    <row r="3306" spans="2:5" x14ac:dyDescent="0.3">
      <c r="B3306" s="91">
        <v>42104</v>
      </c>
      <c r="C3306" s="145">
        <v>560.67480499999999</v>
      </c>
      <c r="D3306">
        <f t="shared" si="55"/>
        <v>6.4259086961841456</v>
      </c>
      <c r="E3306">
        <v>4.9116110500494088E-3</v>
      </c>
    </row>
    <row r="3307" spans="2:5" x14ac:dyDescent="0.3">
      <c r="B3307" s="91">
        <v>35257</v>
      </c>
      <c r="C3307" s="145">
        <v>75.502517999999995</v>
      </c>
      <c r="D3307">
        <f t="shared" si="55"/>
        <v>0.12149641906252757</v>
      </c>
      <c r="E3307">
        <v>4.910186784878698E-3</v>
      </c>
    </row>
    <row r="3308" spans="2:5" x14ac:dyDescent="0.3">
      <c r="B3308" s="91">
        <v>38477</v>
      </c>
      <c r="C3308" s="145">
        <v>67.323013000000003</v>
      </c>
      <c r="D3308">
        <f t="shared" si="55"/>
        <v>-0.53362041734504706</v>
      </c>
      <c r="E3308">
        <v>4.9014216718579664E-3</v>
      </c>
    </row>
    <row r="3309" spans="2:5" x14ac:dyDescent="0.3">
      <c r="B3309" s="91">
        <v>40273</v>
      </c>
      <c r="C3309" s="145">
        <v>144.35240200000001</v>
      </c>
      <c r="D3309">
        <f t="shared" si="55"/>
        <v>2.2502172385636645</v>
      </c>
      <c r="E3309">
        <v>4.8866263099960148E-3</v>
      </c>
    </row>
    <row r="3310" spans="2:5" x14ac:dyDescent="0.3">
      <c r="B3310" s="91">
        <v>34472</v>
      </c>
      <c r="C3310" s="145">
        <v>44.413155000000003</v>
      </c>
      <c r="D3310">
        <f t="shared" si="55"/>
        <v>-7.6921298103878764E-3</v>
      </c>
      <c r="E3310">
        <v>4.8780751587260739E-3</v>
      </c>
    </row>
    <row r="3311" spans="2:5" x14ac:dyDescent="0.3">
      <c r="B3311" s="91">
        <v>34669</v>
      </c>
      <c r="C3311" s="145">
        <v>44.757435000000001</v>
      </c>
      <c r="D3311">
        <f t="shared" si="55"/>
        <v>-0.8113115145539036</v>
      </c>
      <c r="E3311">
        <v>4.8780690417289472E-3</v>
      </c>
    </row>
    <row r="3312" spans="2:5" x14ac:dyDescent="0.3">
      <c r="B3312" s="91">
        <v>40942</v>
      </c>
      <c r="C3312" s="145">
        <v>237.202789</v>
      </c>
      <c r="D3312">
        <f t="shared" si="55"/>
        <v>7.0001643642136513E-2</v>
      </c>
      <c r="E3312">
        <v>4.8691012192532881E-3</v>
      </c>
    </row>
    <row r="3313" spans="2:5" x14ac:dyDescent="0.3">
      <c r="B3313" s="91">
        <v>41122</v>
      </c>
      <c r="C3313" s="145">
        <v>221.68450899999999</v>
      </c>
      <c r="D3313">
        <f t="shared" si="55"/>
        <v>1.1887405667526132</v>
      </c>
      <c r="E3313">
        <v>4.8618677785606411E-3</v>
      </c>
    </row>
    <row r="3314" spans="2:5" x14ac:dyDescent="0.3">
      <c r="B3314" s="91">
        <v>40098</v>
      </c>
      <c r="C3314" s="145">
        <v>101.28404999999999</v>
      </c>
      <c r="D3314">
        <f t="shared" si="55"/>
        <v>1.2520220027626188</v>
      </c>
      <c r="E3314">
        <v>4.8565828466112558E-3</v>
      </c>
    </row>
    <row r="3315" spans="2:5" x14ac:dyDescent="0.3">
      <c r="B3315" s="91">
        <v>34667</v>
      </c>
      <c r="C3315" s="145">
        <v>44.974716000000001</v>
      </c>
      <c r="D3315">
        <f t="shared" si="55"/>
        <v>1.0155039954734115</v>
      </c>
      <c r="E3315">
        <v>4.8546347662684385E-3</v>
      </c>
    </row>
    <row r="3316" spans="2:5" x14ac:dyDescent="0.3">
      <c r="B3316" s="91">
        <v>34246</v>
      </c>
      <c r="C3316" s="145">
        <v>22.314377</v>
      </c>
      <c r="D3316">
        <f t="shared" si="55"/>
        <v>-0.84589380929964941</v>
      </c>
      <c r="E3316">
        <v>4.8544176799513502E-3</v>
      </c>
    </row>
    <row r="3317" spans="2:5" x14ac:dyDescent="0.3">
      <c r="B3317" s="91">
        <v>43888</v>
      </c>
      <c r="C3317" s="145">
        <v>144.79870600000001</v>
      </c>
      <c r="D3317">
        <f t="shared" si="55"/>
        <v>5.9474430829957221</v>
      </c>
      <c r="E3317">
        <v>4.8425446585199806E-3</v>
      </c>
    </row>
    <row r="3318" spans="2:5" x14ac:dyDescent="0.3">
      <c r="B3318" s="91">
        <v>36697</v>
      </c>
      <c r="C3318" s="145">
        <v>20.842013999999999</v>
      </c>
      <c r="D3318">
        <f t="shared" si="55"/>
        <v>-0.81899016171110373</v>
      </c>
      <c r="E3318">
        <v>4.8346485961758001E-3</v>
      </c>
    </row>
    <row r="3319" spans="2:5" x14ac:dyDescent="0.3">
      <c r="B3319" s="91">
        <v>39177</v>
      </c>
      <c r="C3319" s="145">
        <v>115.14299</v>
      </c>
      <c r="D3319">
        <f t="shared" si="55"/>
        <v>-0.76906555978683244</v>
      </c>
      <c r="E3319">
        <v>4.8330744548882205E-3</v>
      </c>
    </row>
    <row r="3320" spans="2:5" x14ac:dyDescent="0.3">
      <c r="B3320" s="91">
        <v>42744</v>
      </c>
      <c r="C3320" s="145">
        <v>498.59600799999998</v>
      </c>
      <c r="D3320">
        <f t="shared" si="55"/>
        <v>10.767126096456655</v>
      </c>
      <c r="E3320">
        <v>4.8216448360295754E-3</v>
      </c>
    </row>
    <row r="3321" spans="2:5" x14ac:dyDescent="0.3">
      <c r="B3321" s="91">
        <v>35886</v>
      </c>
      <c r="C3321" s="145">
        <v>42.371943999999999</v>
      </c>
      <c r="D3321">
        <f t="shared" si="55"/>
        <v>-0.81594280013149179</v>
      </c>
      <c r="E3321">
        <v>4.8143028528349193E-3</v>
      </c>
    </row>
    <row r="3322" spans="2:5" x14ac:dyDescent="0.3">
      <c r="B3322" s="91">
        <v>41088</v>
      </c>
      <c r="C3322" s="145">
        <v>230.21073899999999</v>
      </c>
      <c r="D3322">
        <f t="shared" si="55"/>
        <v>0.71189668449263876</v>
      </c>
      <c r="E3322">
        <v>4.8076888452863765E-3</v>
      </c>
    </row>
    <row r="3323" spans="2:5" x14ac:dyDescent="0.3">
      <c r="B3323" s="91">
        <v>39454</v>
      </c>
      <c r="C3323" s="145">
        <v>134.47700499999999</v>
      </c>
      <c r="D3323">
        <f t="shared" si="55"/>
        <v>-5.0117792820143309E-2</v>
      </c>
      <c r="E3323">
        <v>4.7975143708744571E-3</v>
      </c>
    </row>
    <row r="3324" spans="2:5" x14ac:dyDescent="0.3">
      <c r="B3324" s="91">
        <v>40361</v>
      </c>
      <c r="C3324" s="145">
        <v>141.57229599999999</v>
      </c>
      <c r="D3324">
        <f t="shared" si="55"/>
        <v>-0.65318918544762405</v>
      </c>
      <c r="E3324">
        <v>4.7851968108208309E-3</v>
      </c>
    </row>
    <row r="3325" spans="2:5" x14ac:dyDescent="0.3">
      <c r="B3325" s="91">
        <v>42493</v>
      </c>
      <c r="C3325" s="145">
        <v>408.211884</v>
      </c>
      <c r="D3325">
        <f t="shared" si="55"/>
        <v>5.0548391373823032</v>
      </c>
      <c r="E3325">
        <v>4.7828338111384795E-3</v>
      </c>
    </row>
    <row r="3326" spans="2:5" x14ac:dyDescent="0.3">
      <c r="B3326" s="91">
        <v>38454</v>
      </c>
      <c r="C3326" s="145">
        <v>67.419112999999996</v>
      </c>
      <c r="D3326">
        <f t="shared" si="55"/>
        <v>-0.71329019656286641</v>
      </c>
      <c r="E3326">
        <v>4.7746500157825516E-3</v>
      </c>
    </row>
    <row r="3327" spans="2:5" x14ac:dyDescent="0.3">
      <c r="B3327" s="91">
        <v>40497</v>
      </c>
      <c r="C3327" s="145">
        <v>235.14756800000001</v>
      </c>
      <c r="D3327">
        <f t="shared" si="55"/>
        <v>0.66556455182994412</v>
      </c>
      <c r="E3327">
        <v>4.7744092117474168E-3</v>
      </c>
    </row>
    <row r="3328" spans="2:5" x14ac:dyDescent="0.3">
      <c r="B3328" s="91">
        <v>40821</v>
      </c>
      <c r="C3328" s="145">
        <v>141.18190000000001</v>
      </c>
      <c r="D3328">
        <f t="shared" si="55"/>
        <v>1.9823879454845075</v>
      </c>
      <c r="E3328">
        <v>4.7718691119990062E-3</v>
      </c>
    </row>
    <row r="3329" spans="2:5" x14ac:dyDescent="0.3">
      <c r="B3329" s="91">
        <v>35698</v>
      </c>
      <c r="C3329" s="145">
        <v>47.338543000000001</v>
      </c>
      <c r="D3329">
        <f t="shared" si="55"/>
        <v>-0.86337270595777782</v>
      </c>
      <c r="E3329">
        <v>4.7708557392031883E-3</v>
      </c>
    </row>
    <row r="3330" spans="2:5" x14ac:dyDescent="0.3">
      <c r="B3330" s="91">
        <v>42438</v>
      </c>
      <c r="C3330" s="145">
        <v>346.479401</v>
      </c>
      <c r="D3330">
        <f t="shared" si="55"/>
        <v>8.8602670421512641</v>
      </c>
      <c r="E3330">
        <v>4.7682407916055727E-3</v>
      </c>
    </row>
    <row r="3331" spans="2:5" x14ac:dyDescent="0.3">
      <c r="B3331" s="91">
        <v>36375</v>
      </c>
      <c r="C3331" s="145">
        <v>35.138947000000002</v>
      </c>
      <c r="D3331">
        <f t="shared" si="55"/>
        <v>-0.88067547164093563</v>
      </c>
      <c r="E3331">
        <v>4.764079814399678E-3</v>
      </c>
    </row>
    <row r="3332" spans="2:5" x14ac:dyDescent="0.3">
      <c r="B3332" s="91">
        <v>44312</v>
      </c>
      <c r="C3332" s="145">
        <v>294.48217799999998</v>
      </c>
      <c r="D3332">
        <f t="shared" si="55"/>
        <v>14.066003988409575</v>
      </c>
      <c r="E3332">
        <v>4.7618357427990279E-3</v>
      </c>
    </row>
    <row r="3333" spans="2:5" x14ac:dyDescent="0.3">
      <c r="B3333" s="91">
        <v>36704</v>
      </c>
      <c r="C3333" s="145">
        <v>19.546137000000002</v>
      </c>
      <c r="D3333">
        <f t="shared" si="55"/>
        <v>-0.94205318584939823</v>
      </c>
      <c r="E3333">
        <v>4.7583037582149563E-3</v>
      </c>
    </row>
    <row r="3334" spans="2:5" x14ac:dyDescent="0.3">
      <c r="B3334" s="91">
        <v>42401</v>
      </c>
      <c r="C3334" s="145">
        <v>337.31167599999998</v>
      </c>
      <c r="D3334">
        <f t="shared" si="55"/>
        <v>-0.52420950660763943</v>
      </c>
      <c r="E3334">
        <v>4.7492073576133357E-3</v>
      </c>
    </row>
    <row r="3335" spans="2:5" x14ac:dyDescent="0.3">
      <c r="B3335" s="91">
        <v>45265</v>
      </c>
      <c r="C3335" s="145">
        <v>708.95001200000002</v>
      </c>
      <c r="D3335">
        <f t="shared" si="55"/>
        <v>0.97434635838803474</v>
      </c>
      <c r="E3335">
        <v>4.7477836082013211E-3</v>
      </c>
    </row>
    <row r="3336" spans="2:5" x14ac:dyDescent="0.3">
      <c r="B3336" s="91">
        <v>43154</v>
      </c>
      <c r="C3336" s="145">
        <v>359.080872</v>
      </c>
      <c r="D3336">
        <f t="shared" si="55"/>
        <v>14.712382362530443</v>
      </c>
      <c r="E3336">
        <v>4.7420221857008985E-3</v>
      </c>
    </row>
    <row r="3337" spans="2:5" x14ac:dyDescent="0.3">
      <c r="B3337" s="91">
        <v>34276</v>
      </c>
      <c r="C3337" s="145">
        <v>22.853369000000001</v>
      </c>
      <c r="D3337">
        <f t="shared" ref="D3337:D3400" si="56">(C3337-C3338)/C3338</f>
        <v>-0.94457972582852301</v>
      </c>
      <c r="E3337">
        <v>4.7394729707111501E-3</v>
      </c>
    </row>
    <row r="3338" spans="2:5" x14ac:dyDescent="0.3">
      <c r="B3338" s="91">
        <v>44635</v>
      </c>
      <c r="C3338" s="145">
        <v>412.364777</v>
      </c>
      <c r="D3338">
        <f t="shared" si="56"/>
        <v>4.3566547109794422</v>
      </c>
      <c r="E3338">
        <v>4.7363795351653979E-3</v>
      </c>
    </row>
    <row r="3339" spans="2:5" x14ac:dyDescent="0.3">
      <c r="B3339" s="91">
        <v>38379</v>
      </c>
      <c r="C3339" s="145">
        <v>76.981773000000004</v>
      </c>
      <c r="D3339">
        <f t="shared" si="56"/>
        <v>-0.39441608797224531</v>
      </c>
      <c r="E3339">
        <v>4.703609081622419E-3</v>
      </c>
    </row>
    <row r="3340" spans="2:5" x14ac:dyDescent="0.3">
      <c r="B3340" s="91">
        <v>38763</v>
      </c>
      <c r="C3340" s="145">
        <v>127.119911</v>
      </c>
      <c r="D3340">
        <f t="shared" si="56"/>
        <v>-0.75944769781000843</v>
      </c>
      <c r="E3340">
        <v>4.6954290388385462E-3</v>
      </c>
    </row>
    <row r="3341" spans="2:5" x14ac:dyDescent="0.3">
      <c r="B3341" s="91">
        <v>41974</v>
      </c>
      <c r="C3341" s="145">
        <v>528.45019500000001</v>
      </c>
      <c r="D3341">
        <f t="shared" si="56"/>
        <v>0.87042477438905397</v>
      </c>
      <c r="E3341">
        <v>4.6861438072898524E-3</v>
      </c>
    </row>
    <row r="3342" spans="2:5" x14ac:dyDescent="0.3">
      <c r="B3342" s="91">
        <v>41337</v>
      </c>
      <c r="C3342" s="145">
        <v>282.52951000000002</v>
      </c>
      <c r="D3342">
        <f t="shared" si="56"/>
        <v>23.369719115922713</v>
      </c>
      <c r="E3342">
        <v>4.6808400840479547E-3</v>
      </c>
    </row>
    <row r="3343" spans="2:5" x14ac:dyDescent="0.3">
      <c r="B3343" s="91">
        <v>37112</v>
      </c>
      <c r="C3343" s="145">
        <v>11.593465999999999</v>
      </c>
      <c r="D3343">
        <f t="shared" si="56"/>
        <v>-0.49978066395374854</v>
      </c>
      <c r="E3343">
        <v>4.6791573027913222E-3</v>
      </c>
    </row>
    <row r="3344" spans="2:5" x14ac:dyDescent="0.3">
      <c r="B3344" s="91">
        <v>33582</v>
      </c>
      <c r="C3344" s="145">
        <v>23.176765</v>
      </c>
      <c r="D3344">
        <f t="shared" si="56"/>
        <v>-0.96361289808720496</v>
      </c>
      <c r="E3344">
        <v>4.6729012475028127E-3</v>
      </c>
    </row>
    <row r="3345" spans="2:5" x14ac:dyDescent="0.3">
      <c r="B3345" s="91">
        <v>45211</v>
      </c>
      <c r="C3345" s="145">
        <v>636.95001200000002</v>
      </c>
      <c r="D3345">
        <f t="shared" si="56"/>
        <v>12.572305601736506</v>
      </c>
      <c r="E3345">
        <v>4.6530157728706866E-3</v>
      </c>
    </row>
    <row r="3346" spans="2:5" x14ac:dyDescent="0.3">
      <c r="B3346" s="91">
        <v>34641</v>
      </c>
      <c r="C3346" s="145">
        <v>46.930126000000001</v>
      </c>
      <c r="D3346">
        <f t="shared" si="56"/>
        <v>-0.91627886578280004</v>
      </c>
      <c r="E3346">
        <v>4.6511821071269794E-3</v>
      </c>
    </row>
    <row r="3347" spans="2:5" x14ac:dyDescent="0.3">
      <c r="B3347" s="91">
        <v>45086</v>
      </c>
      <c r="C3347" s="145">
        <v>560.55291699999998</v>
      </c>
      <c r="D3347">
        <f t="shared" si="56"/>
        <v>1.1626923342734172</v>
      </c>
      <c r="E3347">
        <v>4.6453390194750224E-3</v>
      </c>
    </row>
    <row r="3348" spans="2:5" x14ac:dyDescent="0.3">
      <c r="B3348" s="91">
        <v>43340</v>
      </c>
      <c r="C3348" s="145">
        <v>259.19216899999998</v>
      </c>
      <c r="D3348">
        <f t="shared" si="56"/>
        <v>21.150422233816222</v>
      </c>
      <c r="E3348">
        <v>4.6368531156388186E-3</v>
      </c>
    </row>
    <row r="3349" spans="2:5" x14ac:dyDescent="0.3">
      <c r="B3349" s="91">
        <v>37137</v>
      </c>
      <c r="C3349" s="145">
        <v>11.701454999999999</v>
      </c>
      <c r="D3349">
        <f t="shared" si="56"/>
        <v>-0.92208403290841112</v>
      </c>
      <c r="E3349">
        <v>4.6356021595089468E-3</v>
      </c>
    </row>
    <row r="3350" spans="2:5" x14ac:dyDescent="0.3">
      <c r="B3350" s="91">
        <v>40241</v>
      </c>
      <c r="C3350" s="145">
        <v>150.18045000000001</v>
      </c>
      <c r="D3350">
        <f t="shared" si="56"/>
        <v>5.420063248847498</v>
      </c>
      <c r="E3350">
        <v>4.6339454798873629E-3</v>
      </c>
    </row>
    <row r="3351" spans="2:5" x14ac:dyDescent="0.3">
      <c r="B3351" s="91">
        <v>34278</v>
      </c>
      <c r="C3351" s="145">
        <v>23.392363</v>
      </c>
      <c r="D3351">
        <f t="shared" si="56"/>
        <v>-0.80328171829137951</v>
      </c>
      <c r="E3351">
        <v>4.6297630434174609E-3</v>
      </c>
    </row>
    <row r="3352" spans="2:5" x14ac:dyDescent="0.3">
      <c r="B3352" s="91">
        <v>39408</v>
      </c>
      <c r="C3352" s="145">
        <v>118.91301</v>
      </c>
      <c r="D3352">
        <f t="shared" si="56"/>
        <v>-8.4194772508757412E-2</v>
      </c>
      <c r="E3352">
        <v>4.6289402607297154E-3</v>
      </c>
    </row>
    <row r="3353" spans="2:5" x14ac:dyDescent="0.3">
      <c r="B3353" s="91">
        <v>44125</v>
      </c>
      <c r="C3353" s="145">
        <v>129.84530599999999</v>
      </c>
      <c r="D3353">
        <f t="shared" si="56"/>
        <v>5.4570023189358272</v>
      </c>
      <c r="E3353">
        <v>4.6277915996571451E-3</v>
      </c>
    </row>
    <row r="3354" spans="2:5" x14ac:dyDescent="0.3">
      <c r="B3354" s="91">
        <v>37328</v>
      </c>
      <c r="C3354" s="145">
        <v>20.109224000000001</v>
      </c>
      <c r="D3354">
        <f t="shared" si="56"/>
        <v>-0.68886591644305595</v>
      </c>
      <c r="E3354">
        <v>4.6240969711988178E-3</v>
      </c>
    </row>
    <row r="3355" spans="2:5" x14ac:dyDescent="0.3">
      <c r="B3355" s="91">
        <v>38189</v>
      </c>
      <c r="C3355" s="145">
        <v>64.632019</v>
      </c>
      <c r="D3355">
        <f t="shared" si="56"/>
        <v>-0.48268695862065969</v>
      </c>
      <c r="E3355">
        <v>4.6060439924430771E-3</v>
      </c>
    </row>
    <row r="3356" spans="2:5" x14ac:dyDescent="0.3">
      <c r="B3356" s="91">
        <v>40218</v>
      </c>
      <c r="C3356" s="145">
        <v>124.937927</v>
      </c>
      <c r="D3356">
        <f t="shared" si="56"/>
        <v>0.5764250392030883</v>
      </c>
      <c r="E3356">
        <v>4.6045568345120394E-3</v>
      </c>
    </row>
    <row r="3357" spans="2:5" x14ac:dyDescent="0.3">
      <c r="B3357" s="91">
        <v>38560</v>
      </c>
      <c r="C3357" s="145">
        <v>79.253960000000006</v>
      </c>
      <c r="D3357">
        <f t="shared" si="56"/>
        <v>-0.87267417708717143</v>
      </c>
      <c r="E3357">
        <v>4.6019625557101006E-3</v>
      </c>
    </row>
    <row r="3358" spans="2:5" x14ac:dyDescent="0.3">
      <c r="B3358" s="91">
        <v>45205</v>
      </c>
      <c r="C3358" s="145">
        <v>622.45001200000002</v>
      </c>
      <c r="D3358">
        <f t="shared" si="56"/>
        <v>2.5730472602523369</v>
      </c>
      <c r="E3358">
        <v>4.5998000490562411E-3</v>
      </c>
    </row>
    <row r="3359" spans="2:5" x14ac:dyDescent="0.3">
      <c r="B3359" s="91">
        <v>43452</v>
      </c>
      <c r="C3359" s="145">
        <v>174.20704699999999</v>
      </c>
      <c r="D3359">
        <f t="shared" si="56"/>
        <v>-0.6445642275299468</v>
      </c>
      <c r="E3359">
        <v>4.5990321027971738E-3</v>
      </c>
    </row>
    <row r="3360" spans="2:5" x14ac:dyDescent="0.3">
      <c r="B3360" s="91">
        <v>44545</v>
      </c>
      <c r="C3360" s="145">
        <v>490.12243699999999</v>
      </c>
      <c r="D3360">
        <f t="shared" si="56"/>
        <v>18.354386685549724</v>
      </c>
      <c r="E3360">
        <v>4.597472008580736E-3</v>
      </c>
    </row>
    <row r="3361" spans="2:5" x14ac:dyDescent="0.3">
      <c r="B3361" s="91">
        <v>37631</v>
      </c>
      <c r="C3361" s="145">
        <v>25.323584</v>
      </c>
      <c r="D3361">
        <f t="shared" si="56"/>
        <v>7.2671012063765403E-2</v>
      </c>
      <c r="E3361">
        <v>4.5899932878132122E-3</v>
      </c>
    </row>
    <row r="3362" spans="2:5" x14ac:dyDescent="0.3">
      <c r="B3362" s="91">
        <v>33590</v>
      </c>
      <c r="C3362" s="145">
        <v>23.607969000000001</v>
      </c>
      <c r="D3362">
        <f t="shared" si="56"/>
        <v>-0.92286140655593873</v>
      </c>
      <c r="E3362">
        <v>4.5874147942116077E-3</v>
      </c>
    </row>
    <row r="3363" spans="2:5" x14ac:dyDescent="0.3">
      <c r="B3363" s="91">
        <v>43272</v>
      </c>
      <c r="C3363" s="145">
        <v>306.04614299999997</v>
      </c>
      <c r="D3363">
        <f t="shared" si="56"/>
        <v>5.0283805867743672</v>
      </c>
      <c r="E3363">
        <v>4.5810853435194537E-3</v>
      </c>
    </row>
    <row r="3364" spans="2:5" x14ac:dyDescent="0.3">
      <c r="B3364" s="91">
        <v>35093</v>
      </c>
      <c r="C3364" s="145">
        <v>50.767555000000002</v>
      </c>
      <c r="D3364">
        <f t="shared" si="56"/>
        <v>-0.60688416076807061</v>
      </c>
      <c r="E3364">
        <v>4.580251731797113E-3</v>
      </c>
    </row>
    <row r="3365" spans="2:5" x14ac:dyDescent="0.3">
      <c r="B3365" s="91">
        <v>38861</v>
      </c>
      <c r="C3365" s="145">
        <v>129.14146400000001</v>
      </c>
      <c r="D3365">
        <f t="shared" si="56"/>
        <v>4.4207451672950855</v>
      </c>
      <c r="E3365">
        <v>4.5571403966180894E-3</v>
      </c>
    </row>
    <row r="3366" spans="2:5" x14ac:dyDescent="0.3">
      <c r="B3366" s="91">
        <v>34026</v>
      </c>
      <c r="C3366" s="145">
        <v>23.823563</v>
      </c>
      <c r="D3366">
        <f t="shared" si="56"/>
        <v>-0.91503248528094672</v>
      </c>
      <c r="E3366">
        <v>4.545499969788069E-3</v>
      </c>
    </row>
    <row r="3367" spans="2:5" x14ac:dyDescent="0.3">
      <c r="B3367" s="91">
        <v>41333</v>
      </c>
      <c r="C3367" s="145">
        <v>280.38436899999999</v>
      </c>
      <c r="D3367">
        <f t="shared" si="56"/>
        <v>10.729454708498643</v>
      </c>
      <c r="E3367">
        <v>4.5416088100486635E-3</v>
      </c>
    </row>
    <row r="3368" spans="2:5" x14ac:dyDescent="0.3">
      <c r="B3368" s="91">
        <v>37733</v>
      </c>
      <c r="C3368" s="145">
        <v>23.904297</v>
      </c>
      <c r="D3368">
        <f t="shared" si="56"/>
        <v>-0.92785076115369414</v>
      </c>
      <c r="E3368">
        <v>4.538267982215469E-3</v>
      </c>
    </row>
    <row r="3369" spans="2:5" x14ac:dyDescent="0.3">
      <c r="B3369" s="91">
        <v>43185</v>
      </c>
      <c r="C3369" s="145">
        <v>331.31738300000001</v>
      </c>
      <c r="D3369">
        <f t="shared" si="56"/>
        <v>6.0097308705002712</v>
      </c>
      <c r="E3369">
        <v>4.5337508239140468E-3</v>
      </c>
    </row>
    <row r="3370" spans="2:5" x14ac:dyDescent="0.3">
      <c r="B3370" s="91">
        <v>35473</v>
      </c>
      <c r="C3370" s="145">
        <v>47.265349999999998</v>
      </c>
      <c r="D3370">
        <f t="shared" si="56"/>
        <v>-0.89064084158871826</v>
      </c>
      <c r="E3370">
        <v>4.5237130662010346E-3</v>
      </c>
    </row>
    <row r="3371" spans="2:5" x14ac:dyDescent="0.3">
      <c r="B3371" s="91">
        <v>43108</v>
      </c>
      <c r="C3371" s="145">
        <v>432.20294200000001</v>
      </c>
      <c r="D3371">
        <f t="shared" si="56"/>
        <v>0.53320149900395275</v>
      </c>
      <c r="E3371">
        <v>4.5179969527798835E-3</v>
      </c>
    </row>
    <row r="3372" spans="2:5" x14ac:dyDescent="0.3">
      <c r="B3372" s="91">
        <v>41464</v>
      </c>
      <c r="C3372" s="145">
        <v>281.89572099999998</v>
      </c>
      <c r="D3372">
        <f t="shared" si="56"/>
        <v>1.0959890644069892</v>
      </c>
      <c r="E3372">
        <v>4.51693114756476E-3</v>
      </c>
    </row>
    <row r="3373" spans="2:5" x14ac:dyDescent="0.3">
      <c r="B3373" s="91">
        <v>38903</v>
      </c>
      <c r="C3373" s="145">
        <v>134.49293499999999</v>
      </c>
      <c r="D3373">
        <f t="shared" si="56"/>
        <v>-0.6282296608434137</v>
      </c>
      <c r="E3373">
        <v>4.5124922096709263E-3</v>
      </c>
    </row>
    <row r="3374" spans="2:5" x14ac:dyDescent="0.3">
      <c r="B3374" s="91">
        <v>41626</v>
      </c>
      <c r="C3374" s="145">
        <v>361.76348899999999</v>
      </c>
      <c r="D3374">
        <f t="shared" si="56"/>
        <v>-0.16701249460227535</v>
      </c>
      <c r="E3374">
        <v>4.4977692040136762E-3</v>
      </c>
    </row>
    <row r="3375" spans="2:5" x14ac:dyDescent="0.3">
      <c r="B3375" s="91">
        <v>44650</v>
      </c>
      <c r="C3375" s="145">
        <v>434.29641700000002</v>
      </c>
      <c r="D3375">
        <f t="shared" si="56"/>
        <v>16.9855547429848</v>
      </c>
      <c r="E3375">
        <v>4.4961182357797346E-3</v>
      </c>
    </row>
    <row r="3376" spans="2:5" x14ac:dyDescent="0.3">
      <c r="B3376" s="91">
        <v>33592</v>
      </c>
      <c r="C3376" s="145">
        <v>24.146957</v>
      </c>
      <c r="D3376">
        <f t="shared" si="56"/>
        <v>-0.9760719849123245</v>
      </c>
      <c r="E3376">
        <v>4.4845591891094589E-3</v>
      </c>
    </row>
    <row r="3377" spans="2:5" x14ac:dyDescent="0.3">
      <c r="B3377" s="91">
        <v>45385</v>
      </c>
      <c r="C3377" s="145">
        <v>1009.150024</v>
      </c>
      <c r="D3377">
        <f t="shared" si="56"/>
        <v>4.2132431239874233</v>
      </c>
      <c r="E3377">
        <v>4.4791717438907854E-3</v>
      </c>
    </row>
    <row r="3378" spans="2:5" x14ac:dyDescent="0.3">
      <c r="B3378" s="91">
        <v>40913</v>
      </c>
      <c r="C3378" s="145">
        <v>193.57432600000001</v>
      </c>
      <c r="D3378">
        <f t="shared" si="56"/>
        <v>0.67538840454952531</v>
      </c>
      <c r="E3378">
        <v>4.4730665909559547E-3</v>
      </c>
    </row>
    <row r="3379" spans="2:5" x14ac:dyDescent="0.3">
      <c r="B3379" s="91">
        <v>39517</v>
      </c>
      <c r="C3379" s="145">
        <v>115.53997</v>
      </c>
      <c r="D3379">
        <f t="shared" si="56"/>
        <v>1.3634785479286429</v>
      </c>
      <c r="E3379">
        <v>4.4658228241626326E-3</v>
      </c>
    </row>
    <row r="3380" spans="2:5" x14ac:dyDescent="0.3">
      <c r="B3380" s="91">
        <v>34628</v>
      </c>
      <c r="C3380" s="145">
        <v>48.885559000000001</v>
      </c>
      <c r="D3380">
        <f t="shared" si="56"/>
        <v>-0.18924250127130829</v>
      </c>
      <c r="E3380">
        <v>4.4644477074412209E-3</v>
      </c>
    </row>
    <row r="3381" spans="2:5" x14ac:dyDescent="0.3">
      <c r="B3381" s="91">
        <v>37930</v>
      </c>
      <c r="C3381" s="145">
        <v>60.296154000000001</v>
      </c>
      <c r="D3381">
        <f t="shared" si="56"/>
        <v>-0.8348509278021653</v>
      </c>
      <c r="E3381">
        <v>4.4568745165431255E-3</v>
      </c>
    </row>
    <row r="3382" spans="2:5" x14ac:dyDescent="0.3">
      <c r="B3382" s="91">
        <v>41635</v>
      </c>
      <c r="C3382" s="145">
        <v>365.10137900000001</v>
      </c>
      <c r="D3382">
        <f t="shared" si="56"/>
        <v>-0.16792162648988415</v>
      </c>
      <c r="E3382">
        <v>4.4565486091058069E-3</v>
      </c>
    </row>
    <row r="3383" spans="2:5" x14ac:dyDescent="0.3">
      <c r="B3383" s="91">
        <v>43048</v>
      </c>
      <c r="C3383" s="145">
        <v>438.78244000000001</v>
      </c>
      <c r="D3383">
        <f t="shared" si="56"/>
        <v>0.99002662869222213</v>
      </c>
      <c r="E3383">
        <v>4.4499485783684664E-3</v>
      </c>
    </row>
    <row r="3384" spans="2:5" x14ac:dyDescent="0.3">
      <c r="B3384" s="91">
        <v>40470</v>
      </c>
      <c r="C3384" s="145">
        <v>220.49073799999999</v>
      </c>
      <c r="D3384">
        <f t="shared" si="56"/>
        <v>2.2935318262793172</v>
      </c>
      <c r="E3384">
        <v>4.4485363889021166E-3</v>
      </c>
    </row>
    <row r="3385" spans="2:5" x14ac:dyDescent="0.3">
      <c r="B3385" s="91">
        <v>38439</v>
      </c>
      <c r="C3385" s="145">
        <v>66.946594000000005</v>
      </c>
      <c r="D3385">
        <f t="shared" si="56"/>
        <v>0.36339608675436402</v>
      </c>
      <c r="E3385">
        <v>4.445968552655207E-3</v>
      </c>
    </row>
    <row r="3386" spans="2:5" x14ac:dyDescent="0.3">
      <c r="B3386" s="91">
        <v>34584</v>
      </c>
      <c r="C3386" s="145">
        <v>49.102820999999999</v>
      </c>
      <c r="D3386">
        <f t="shared" si="56"/>
        <v>-0.42796299224058321</v>
      </c>
      <c r="E3386">
        <v>4.4442981617536185E-3</v>
      </c>
    </row>
    <row r="3387" spans="2:5" x14ac:dyDescent="0.3">
      <c r="B3387" s="91">
        <v>38650</v>
      </c>
      <c r="C3387" s="145">
        <v>85.838538999999997</v>
      </c>
      <c r="D3387">
        <f t="shared" si="56"/>
        <v>-0.34807323768433834</v>
      </c>
      <c r="E3387">
        <v>4.4416407075203628E-3</v>
      </c>
    </row>
    <row r="3388" spans="2:5" x14ac:dyDescent="0.3">
      <c r="B3388" s="91">
        <v>39462</v>
      </c>
      <c r="C3388" s="145">
        <v>131.66899100000001</v>
      </c>
      <c r="D3388">
        <f t="shared" si="56"/>
        <v>-0.55842378317479091</v>
      </c>
      <c r="E3388">
        <v>4.4409721744909682E-3</v>
      </c>
    </row>
    <row r="3389" spans="2:5" x14ac:dyDescent="0.3">
      <c r="B3389" s="91">
        <v>41323</v>
      </c>
      <c r="C3389" s="145">
        <v>298.17953499999999</v>
      </c>
      <c r="D3389">
        <f t="shared" si="56"/>
        <v>3.2591412987541597</v>
      </c>
      <c r="E3389">
        <v>4.4342854951563426E-3</v>
      </c>
    </row>
    <row r="3390" spans="2:5" x14ac:dyDescent="0.3">
      <c r="B3390" s="91">
        <v>39664</v>
      </c>
      <c r="C3390" s="145">
        <v>70.009308000000004</v>
      </c>
      <c r="D3390">
        <f t="shared" si="56"/>
        <v>-0.85604693335001092</v>
      </c>
      <c r="E3390">
        <v>4.4274151911844022E-3</v>
      </c>
    </row>
    <row r="3391" spans="2:5" x14ac:dyDescent="0.3">
      <c r="B3391" s="91">
        <v>44502</v>
      </c>
      <c r="C3391" s="145">
        <v>486.33425899999997</v>
      </c>
      <c r="D3391">
        <f t="shared" si="56"/>
        <v>18.874425161611871</v>
      </c>
      <c r="E3391">
        <v>4.4265821342863746E-3</v>
      </c>
    </row>
    <row r="3392" spans="2:5" x14ac:dyDescent="0.3">
      <c r="B3392" s="91">
        <v>33596</v>
      </c>
      <c r="C3392" s="145">
        <v>24.470355999999999</v>
      </c>
      <c r="D3392">
        <f t="shared" si="56"/>
        <v>-0.91515979550056825</v>
      </c>
      <c r="E3392">
        <v>4.4248643050779557E-3</v>
      </c>
    </row>
    <row r="3393" spans="2:5" x14ac:dyDescent="0.3">
      <c r="B3393" s="91">
        <v>41422</v>
      </c>
      <c r="C3393" s="145">
        <v>288.42877199999998</v>
      </c>
      <c r="D3393">
        <f t="shared" si="56"/>
        <v>0.2601480656470076</v>
      </c>
      <c r="E3393">
        <v>4.4141688587628503E-3</v>
      </c>
    </row>
    <row r="3394" spans="2:5" x14ac:dyDescent="0.3">
      <c r="B3394" s="91">
        <v>40506</v>
      </c>
      <c r="C3394" s="145">
        <v>228.884827</v>
      </c>
      <c r="D3394">
        <f t="shared" si="56"/>
        <v>-0.52042152642401551</v>
      </c>
      <c r="E3394">
        <v>4.4087647350532777E-3</v>
      </c>
    </row>
    <row r="3395" spans="2:5" x14ac:dyDescent="0.3">
      <c r="B3395" s="91">
        <v>42888</v>
      </c>
      <c r="C3395" s="145">
        <v>477.26251200000002</v>
      </c>
      <c r="D3395">
        <f t="shared" si="56"/>
        <v>10.564341753358795</v>
      </c>
      <c r="E3395">
        <v>4.4057479275528052E-3</v>
      </c>
    </row>
    <row r="3396" spans="2:5" x14ac:dyDescent="0.3">
      <c r="B3396" s="91">
        <v>37855</v>
      </c>
      <c r="C3396" s="145">
        <v>41.270184</v>
      </c>
      <c r="D3396">
        <f t="shared" si="56"/>
        <v>-0.90924298703488737</v>
      </c>
      <c r="E3396">
        <v>4.4045877453501043E-3</v>
      </c>
    </row>
    <row r="3397" spans="2:5" x14ac:dyDescent="0.3">
      <c r="B3397" s="91">
        <v>42934</v>
      </c>
      <c r="C3397" s="145">
        <v>454.73272700000001</v>
      </c>
      <c r="D3397">
        <f t="shared" si="56"/>
        <v>31.285026590808823</v>
      </c>
      <c r="E3397">
        <v>4.4038048566146471E-3</v>
      </c>
    </row>
    <row r="3398" spans="2:5" x14ac:dyDescent="0.3">
      <c r="B3398" s="91">
        <v>36910</v>
      </c>
      <c r="C3398" s="145">
        <v>14.084942</v>
      </c>
      <c r="D3398">
        <f t="shared" si="56"/>
        <v>-0.95584047655887305</v>
      </c>
      <c r="E3398">
        <v>4.4001966165158517E-3</v>
      </c>
    </row>
    <row r="3399" spans="2:5" x14ac:dyDescent="0.3">
      <c r="B3399" s="91">
        <v>44271</v>
      </c>
      <c r="C3399" s="145">
        <v>318.95593300000002</v>
      </c>
      <c r="D3399">
        <f t="shared" si="56"/>
        <v>-3.5032903101954595E-2</v>
      </c>
      <c r="E3399">
        <v>4.3950432560761156E-3</v>
      </c>
    </row>
    <row r="3400" spans="2:5" x14ac:dyDescent="0.3">
      <c r="B3400" s="91">
        <v>42268</v>
      </c>
      <c r="C3400" s="145">
        <v>330.53555299999999</v>
      </c>
      <c r="D3400">
        <f t="shared" si="56"/>
        <v>3.1886641190331613</v>
      </c>
      <c r="E3400">
        <v>4.3906323594371296E-3</v>
      </c>
    </row>
    <row r="3401" spans="2:5" x14ac:dyDescent="0.3">
      <c r="B3401" s="91">
        <v>38390</v>
      </c>
      <c r="C3401" s="145">
        <v>78.911925999999994</v>
      </c>
      <c r="D3401">
        <f t="shared" ref="D3401:D3464" si="57">(C3401-C3402)/C3402</f>
        <v>-0.80812538313807047</v>
      </c>
      <c r="E3401">
        <v>4.3834648838639578E-3</v>
      </c>
    </row>
    <row r="3402" spans="2:5" x14ac:dyDescent="0.3">
      <c r="B3402" s="91">
        <v>45006</v>
      </c>
      <c r="C3402" s="145">
        <v>411.26818800000001</v>
      </c>
      <c r="D3402">
        <f t="shared" si="57"/>
        <v>-0.1738907411085388</v>
      </c>
      <c r="E3402">
        <v>4.382217044737036E-3</v>
      </c>
    </row>
    <row r="3403" spans="2:5" x14ac:dyDescent="0.3">
      <c r="B3403" s="91">
        <v>41919</v>
      </c>
      <c r="C3403" s="145">
        <v>497.83752399999997</v>
      </c>
      <c r="D3403">
        <f t="shared" si="57"/>
        <v>0.97699576240780084</v>
      </c>
      <c r="E3403">
        <v>4.3759812304225978E-3</v>
      </c>
    </row>
    <row r="3404" spans="2:5" x14ac:dyDescent="0.3">
      <c r="B3404" s="91">
        <v>43362</v>
      </c>
      <c r="C3404" s="145">
        <v>251.81516999999999</v>
      </c>
      <c r="D3404">
        <f t="shared" si="57"/>
        <v>0.37469384333447836</v>
      </c>
      <c r="E3404">
        <v>4.3737803207581838E-3</v>
      </c>
    </row>
    <row r="3405" spans="2:5" x14ac:dyDescent="0.3">
      <c r="B3405" s="91">
        <v>43385</v>
      </c>
      <c r="C3405" s="145">
        <v>183.179092</v>
      </c>
      <c r="D3405">
        <f t="shared" si="57"/>
        <v>4.0532040639459961</v>
      </c>
      <c r="E3405">
        <v>4.3727826742062017E-3</v>
      </c>
    </row>
    <row r="3406" spans="2:5" x14ac:dyDescent="0.3">
      <c r="B3406" s="91">
        <v>37831</v>
      </c>
      <c r="C3406" s="145">
        <v>36.250087999999998</v>
      </c>
      <c r="D3406">
        <f t="shared" si="57"/>
        <v>-9.7163681212133882E-2</v>
      </c>
      <c r="E3406">
        <v>4.3601036441697433E-3</v>
      </c>
    </row>
    <row r="3407" spans="2:5" x14ac:dyDescent="0.3">
      <c r="B3407" s="91">
        <v>34541</v>
      </c>
      <c r="C3407" s="145">
        <v>40.151339999999998</v>
      </c>
      <c r="D3407">
        <f t="shared" si="57"/>
        <v>0.6124031144725437</v>
      </c>
      <c r="E3407">
        <v>4.3480440355522891E-3</v>
      </c>
    </row>
    <row r="3408" spans="2:5" x14ac:dyDescent="0.3">
      <c r="B3408" s="91">
        <v>33611</v>
      </c>
      <c r="C3408" s="145">
        <v>24.901551999999999</v>
      </c>
      <c r="D3408">
        <f t="shared" si="57"/>
        <v>-0.85598637755368456</v>
      </c>
      <c r="E3408">
        <v>4.3477075437864457E-3</v>
      </c>
    </row>
    <row r="3409" spans="2:5" x14ac:dyDescent="0.3">
      <c r="B3409" s="91">
        <v>43466</v>
      </c>
      <c r="C3409" s="145">
        <v>172.91108700000001</v>
      </c>
      <c r="D3409">
        <f t="shared" si="57"/>
        <v>-0.20389036181981804</v>
      </c>
      <c r="E3409">
        <v>4.3427633542275435E-3</v>
      </c>
    </row>
    <row r="3410" spans="2:5" x14ac:dyDescent="0.3">
      <c r="B3410" s="91">
        <v>40463</v>
      </c>
      <c r="C3410" s="145">
        <v>217.19506799999999</v>
      </c>
      <c r="D3410">
        <f t="shared" si="57"/>
        <v>0.4508323591538772</v>
      </c>
      <c r="E3410">
        <v>4.3416985105010752E-3</v>
      </c>
    </row>
    <row r="3411" spans="2:5" x14ac:dyDescent="0.3">
      <c r="B3411" s="91">
        <v>38820</v>
      </c>
      <c r="C3411" s="145">
        <v>149.703766</v>
      </c>
      <c r="D3411">
        <f t="shared" si="57"/>
        <v>1.610473268976266E-2</v>
      </c>
      <c r="E3411">
        <v>4.3178274005494337E-3</v>
      </c>
    </row>
    <row r="3412" spans="2:5" x14ac:dyDescent="0.3">
      <c r="B3412" s="91">
        <v>40793</v>
      </c>
      <c r="C3412" s="145">
        <v>147.331039</v>
      </c>
      <c r="D3412">
        <f t="shared" si="57"/>
        <v>1.7180456944664777</v>
      </c>
      <c r="E3412">
        <v>4.3091053076621611E-3</v>
      </c>
    </row>
    <row r="3413" spans="2:5" x14ac:dyDescent="0.3">
      <c r="B3413" s="91">
        <v>35661</v>
      </c>
      <c r="C3413" s="145">
        <v>54.204768999999999</v>
      </c>
      <c r="D3413">
        <f t="shared" si="57"/>
        <v>-0.62555114091713548</v>
      </c>
      <c r="E3413">
        <v>4.2989291039195665E-3</v>
      </c>
    </row>
    <row r="3414" spans="2:5" x14ac:dyDescent="0.3">
      <c r="B3414" s="91">
        <v>40256</v>
      </c>
      <c r="C3414" s="145">
        <v>144.758804</v>
      </c>
      <c r="D3414">
        <f t="shared" si="57"/>
        <v>1.015480258203588</v>
      </c>
      <c r="E3414">
        <v>4.2932921679759064E-3</v>
      </c>
    </row>
    <row r="3415" spans="2:5" x14ac:dyDescent="0.3">
      <c r="B3415" s="91">
        <v>37988</v>
      </c>
      <c r="C3415" s="145">
        <v>71.823479000000006</v>
      </c>
      <c r="D3415">
        <f t="shared" si="57"/>
        <v>-0.51254872410277541</v>
      </c>
      <c r="E3415">
        <v>4.2907790227271168E-3</v>
      </c>
    </row>
    <row r="3416" spans="2:5" x14ac:dyDescent="0.3">
      <c r="B3416" s="91">
        <v>40245</v>
      </c>
      <c r="C3416" s="145">
        <v>147.34494000000001</v>
      </c>
      <c r="D3416">
        <f t="shared" si="57"/>
        <v>0.20222663772716265</v>
      </c>
      <c r="E3416">
        <v>4.2809122861669126E-3</v>
      </c>
    </row>
    <row r="3417" spans="2:5" x14ac:dyDescent="0.3">
      <c r="B3417" s="91">
        <v>39476</v>
      </c>
      <c r="C3417" s="145">
        <v>122.560036</v>
      </c>
      <c r="D3417">
        <f t="shared" si="57"/>
        <v>-0.6683255759355814</v>
      </c>
      <c r="E3417">
        <v>4.2793299872442509E-3</v>
      </c>
    </row>
    <row r="3418" spans="2:5" x14ac:dyDescent="0.3">
      <c r="B3418" s="91">
        <v>41639</v>
      </c>
      <c r="C3418" s="145">
        <v>369.51910400000003</v>
      </c>
      <c r="D3418">
        <f t="shared" si="57"/>
        <v>10.69884592656639</v>
      </c>
      <c r="E3418">
        <v>4.2689142110168493E-3</v>
      </c>
    </row>
    <row r="3419" spans="2:5" x14ac:dyDescent="0.3">
      <c r="B3419" s="91">
        <v>36189</v>
      </c>
      <c r="C3419" s="145">
        <v>31.585944999999999</v>
      </c>
      <c r="D3419">
        <f t="shared" si="57"/>
        <v>0.58102879273380192</v>
      </c>
      <c r="E3419">
        <v>4.2653531474453905E-3</v>
      </c>
    </row>
    <row r="3420" spans="2:5" x14ac:dyDescent="0.3">
      <c r="B3420" s="91">
        <v>37370</v>
      </c>
      <c r="C3420" s="145">
        <v>19.978096000000001</v>
      </c>
      <c r="D3420">
        <f t="shared" si="57"/>
        <v>-0.21471409134508079</v>
      </c>
      <c r="E3420">
        <v>4.2651657487003088E-3</v>
      </c>
    </row>
    <row r="3421" spans="2:5" x14ac:dyDescent="0.3">
      <c r="B3421" s="91">
        <v>34292</v>
      </c>
      <c r="C3421" s="145">
        <v>25.440538</v>
      </c>
      <c r="D3421">
        <f t="shared" si="57"/>
        <v>-0.62620328334094078</v>
      </c>
      <c r="E3421">
        <v>4.2552442311710953E-3</v>
      </c>
    </row>
    <row r="3422" spans="2:5" x14ac:dyDescent="0.3">
      <c r="B3422" s="91">
        <v>38201</v>
      </c>
      <c r="C3422" s="145">
        <v>68.059821999999997</v>
      </c>
      <c r="D3422">
        <f t="shared" si="57"/>
        <v>-0.64326007574741628</v>
      </c>
      <c r="E3422">
        <v>4.2542214680278134E-3</v>
      </c>
    </row>
    <row r="3423" spans="2:5" x14ac:dyDescent="0.3">
      <c r="B3423" s="91">
        <v>40729</v>
      </c>
      <c r="C3423" s="145">
        <v>190.78274500000001</v>
      </c>
      <c r="D3423">
        <f t="shared" si="57"/>
        <v>-0.35225131005525256</v>
      </c>
      <c r="E3423">
        <v>4.2504427918527076E-3</v>
      </c>
    </row>
    <row r="3424" spans="2:5" x14ac:dyDescent="0.3">
      <c r="B3424" s="91">
        <v>44419</v>
      </c>
      <c r="C3424" s="145">
        <v>294.53204299999999</v>
      </c>
      <c r="D3424">
        <f t="shared" si="57"/>
        <v>13.686045899945007</v>
      </c>
      <c r="E3424">
        <v>4.2488367810116683E-3</v>
      </c>
    </row>
    <row r="3425" spans="2:5" x14ac:dyDescent="0.3">
      <c r="B3425" s="91">
        <v>37525</v>
      </c>
      <c r="C3425" s="145">
        <v>20.055230999999999</v>
      </c>
      <c r="D3425">
        <f t="shared" si="57"/>
        <v>-0.74336955766903312</v>
      </c>
      <c r="E3425">
        <v>4.248691675066891E-3</v>
      </c>
    </row>
    <row r="3426" spans="2:5" x14ac:dyDescent="0.3">
      <c r="B3426" s="91">
        <v>38558</v>
      </c>
      <c r="C3426" s="145">
        <v>78.148292999999995</v>
      </c>
      <c r="D3426">
        <f t="shared" si="57"/>
        <v>0.49924057921101256</v>
      </c>
      <c r="E3426">
        <v>4.2413708241681065E-3</v>
      </c>
    </row>
    <row r="3427" spans="2:5" x14ac:dyDescent="0.3">
      <c r="B3427" s="91">
        <v>35523</v>
      </c>
      <c r="C3427" s="145">
        <v>52.125252000000003</v>
      </c>
      <c r="D3427">
        <f t="shared" si="57"/>
        <v>-0.44702392260014545</v>
      </c>
      <c r="E3427">
        <v>4.2372731963961994E-3</v>
      </c>
    </row>
    <row r="3428" spans="2:5" x14ac:dyDescent="0.3">
      <c r="B3428" s="91">
        <v>38630</v>
      </c>
      <c r="C3428" s="145">
        <v>94.263122999999993</v>
      </c>
      <c r="D3428">
        <f t="shared" si="57"/>
        <v>0.22365020964019044</v>
      </c>
      <c r="E3428">
        <v>4.219510467197882E-3</v>
      </c>
    </row>
    <row r="3429" spans="2:5" x14ac:dyDescent="0.3">
      <c r="B3429" s="91">
        <v>38594</v>
      </c>
      <c r="C3429" s="145">
        <v>77.034369999999996</v>
      </c>
      <c r="D3429">
        <f t="shared" si="57"/>
        <v>0.239324683424642</v>
      </c>
      <c r="E3429">
        <v>4.1948796657444287E-3</v>
      </c>
    </row>
    <row r="3430" spans="2:5" x14ac:dyDescent="0.3">
      <c r="B3430" s="91">
        <v>35163</v>
      </c>
      <c r="C3430" s="145">
        <v>62.158344</v>
      </c>
      <c r="D3430">
        <f t="shared" si="57"/>
        <v>-0.56639726449097305</v>
      </c>
      <c r="E3430">
        <v>4.1929727753706068E-3</v>
      </c>
    </row>
    <row r="3431" spans="2:5" x14ac:dyDescent="0.3">
      <c r="B3431" s="91">
        <v>44075</v>
      </c>
      <c r="C3431" s="145">
        <v>143.35320999999999</v>
      </c>
      <c r="D3431">
        <f t="shared" si="57"/>
        <v>0.31755551435140122</v>
      </c>
      <c r="E3431">
        <v>4.1900019155886956E-3</v>
      </c>
    </row>
    <row r="3432" spans="2:5" x14ac:dyDescent="0.3">
      <c r="B3432" s="91">
        <v>39561</v>
      </c>
      <c r="C3432" s="145">
        <v>108.802406</v>
      </c>
      <c r="D3432">
        <f t="shared" si="57"/>
        <v>-0.74748910095503429</v>
      </c>
      <c r="E3432">
        <v>4.187804329436007E-3</v>
      </c>
    </row>
    <row r="3433" spans="2:5" x14ac:dyDescent="0.3">
      <c r="B3433" s="91">
        <v>42180</v>
      </c>
      <c r="C3433" s="145">
        <v>430.88201900000001</v>
      </c>
      <c r="D3433">
        <f t="shared" si="57"/>
        <v>0.12428490806416428</v>
      </c>
      <c r="E3433">
        <v>4.1801904161704656E-3</v>
      </c>
    </row>
    <row r="3434" spans="2:5" x14ac:dyDescent="0.3">
      <c r="B3434" s="91">
        <v>42303</v>
      </c>
      <c r="C3434" s="145">
        <v>383.24984699999999</v>
      </c>
      <c r="D3434">
        <f t="shared" si="57"/>
        <v>17.763317774991279</v>
      </c>
      <c r="E3434">
        <v>4.1776453087817786E-3</v>
      </c>
    </row>
    <row r="3435" spans="2:5" x14ac:dyDescent="0.3">
      <c r="B3435" s="91">
        <v>37519</v>
      </c>
      <c r="C3435" s="145">
        <v>20.425484000000001</v>
      </c>
      <c r="D3435">
        <f t="shared" si="57"/>
        <v>-0.95953960421170281</v>
      </c>
      <c r="E3435">
        <v>4.1716011661586368E-3</v>
      </c>
    </row>
    <row r="3436" spans="2:5" x14ac:dyDescent="0.3">
      <c r="B3436" s="91">
        <v>44594</v>
      </c>
      <c r="C3436" s="145">
        <v>504.82659899999999</v>
      </c>
      <c r="D3436">
        <f t="shared" si="57"/>
        <v>4.2618828553564775E-2</v>
      </c>
      <c r="E3436">
        <v>4.1641875183064565E-3</v>
      </c>
    </row>
    <row r="3437" spans="2:5" x14ac:dyDescent="0.3">
      <c r="B3437" s="91">
        <v>44501</v>
      </c>
      <c r="C3437" s="145">
        <v>484.19094799999999</v>
      </c>
      <c r="D3437">
        <f t="shared" si="57"/>
        <v>5.8951213356131049</v>
      </c>
      <c r="E3437">
        <v>4.1348316239716498E-3</v>
      </c>
    </row>
    <row r="3438" spans="2:5" x14ac:dyDescent="0.3">
      <c r="B3438" s="91">
        <v>38506</v>
      </c>
      <c r="C3438" s="145">
        <v>70.222251999999997</v>
      </c>
      <c r="D3438">
        <f t="shared" si="57"/>
        <v>-0.14784999510047664</v>
      </c>
      <c r="E3438">
        <v>4.1231072646919689E-3</v>
      </c>
    </row>
    <row r="3439" spans="2:5" x14ac:dyDescent="0.3">
      <c r="B3439" s="91">
        <v>38576</v>
      </c>
      <c r="C3439" s="145">
        <v>82.405974999999998</v>
      </c>
      <c r="D3439">
        <f t="shared" si="57"/>
        <v>-0.83842297331042226</v>
      </c>
      <c r="E3439">
        <v>4.122427913349604E-3</v>
      </c>
    </row>
    <row r="3440" spans="2:5" x14ac:dyDescent="0.3">
      <c r="B3440" s="91">
        <v>45057</v>
      </c>
      <c r="C3440" s="145">
        <v>510.010468</v>
      </c>
      <c r="D3440">
        <f t="shared" si="57"/>
        <v>1.9997069758153765</v>
      </c>
      <c r="E3440">
        <v>4.1216892385439428E-3</v>
      </c>
    </row>
    <row r="3441" spans="2:5" x14ac:dyDescent="0.3">
      <c r="B3441" s="91">
        <v>43552</v>
      </c>
      <c r="C3441" s="145">
        <v>170.020096</v>
      </c>
      <c r="D3441">
        <f t="shared" si="57"/>
        <v>-0.66708958522957262</v>
      </c>
      <c r="E3441">
        <v>4.121223715383278E-3</v>
      </c>
    </row>
    <row r="3442" spans="2:5" x14ac:dyDescent="0.3">
      <c r="B3442" s="91">
        <v>42678</v>
      </c>
      <c r="C3442" s="145">
        <v>510.70825200000002</v>
      </c>
      <c r="D3442">
        <f t="shared" si="57"/>
        <v>2.418052929544948</v>
      </c>
      <c r="E3442">
        <v>4.1159733676413221E-3</v>
      </c>
    </row>
    <row r="3443" spans="2:5" x14ac:dyDescent="0.3">
      <c r="B3443" s="91">
        <v>38804</v>
      </c>
      <c r="C3443" s="145">
        <v>149.414963</v>
      </c>
      <c r="D3443">
        <f t="shared" si="57"/>
        <v>-0.22661393764754684</v>
      </c>
      <c r="E3443">
        <v>4.1033473164130106E-3</v>
      </c>
    </row>
    <row r="3444" spans="2:5" x14ac:dyDescent="0.3">
      <c r="B3444" s="91">
        <v>40437</v>
      </c>
      <c r="C3444" s="145">
        <v>193.195831</v>
      </c>
      <c r="D3444">
        <f t="shared" si="57"/>
        <v>6.3150496688202606</v>
      </c>
      <c r="E3444">
        <v>4.0992613245714382E-3</v>
      </c>
    </row>
    <row r="3445" spans="2:5" x14ac:dyDescent="0.3">
      <c r="B3445" s="91">
        <v>33625</v>
      </c>
      <c r="C3445" s="145">
        <v>26.410734000000001</v>
      </c>
      <c r="D3445">
        <f t="shared" si="57"/>
        <v>-0.93993867939155651</v>
      </c>
      <c r="E3445">
        <v>4.0982875790639452E-3</v>
      </c>
    </row>
    <row r="3446" spans="2:5" x14ac:dyDescent="0.3">
      <c r="B3446" s="91">
        <v>42710</v>
      </c>
      <c r="C3446" s="145">
        <v>439.72949199999999</v>
      </c>
      <c r="D3446">
        <f t="shared" si="57"/>
        <v>0.4356386700968195</v>
      </c>
      <c r="E3446">
        <v>4.0974177339783528E-3</v>
      </c>
    </row>
    <row r="3447" spans="2:5" x14ac:dyDescent="0.3">
      <c r="B3447" s="91">
        <v>44421</v>
      </c>
      <c r="C3447" s="145">
        <v>306.29538000000002</v>
      </c>
      <c r="D3447">
        <f t="shared" si="57"/>
        <v>-0.21877132239042524</v>
      </c>
      <c r="E3447">
        <v>4.0849960443273539E-3</v>
      </c>
    </row>
    <row r="3448" spans="2:5" x14ac:dyDescent="0.3">
      <c r="B3448" s="91">
        <v>42368</v>
      </c>
      <c r="C3448" s="145">
        <v>392.06878699999999</v>
      </c>
      <c r="D3448">
        <f t="shared" si="57"/>
        <v>4.7801755519008934E-2</v>
      </c>
      <c r="E3448">
        <v>4.0832152282783045E-3</v>
      </c>
    </row>
    <row r="3449" spans="2:5" x14ac:dyDescent="0.3">
      <c r="B3449" s="91">
        <v>41578</v>
      </c>
      <c r="C3449" s="145">
        <v>374.18221999999997</v>
      </c>
      <c r="D3449">
        <f t="shared" si="57"/>
        <v>5.7664540014871353</v>
      </c>
      <c r="E3449">
        <v>4.0831713076561107E-3</v>
      </c>
    </row>
    <row r="3450" spans="2:5" x14ac:dyDescent="0.3">
      <c r="B3450" s="91">
        <v>35565</v>
      </c>
      <c r="C3450" s="145">
        <v>55.299602999999998</v>
      </c>
      <c r="D3450">
        <f t="shared" si="57"/>
        <v>-0.8390951298069933</v>
      </c>
      <c r="E3450">
        <v>4.0810285770956356E-3</v>
      </c>
    </row>
    <row r="3451" spans="2:5" x14ac:dyDescent="0.3">
      <c r="B3451" s="91">
        <v>44357</v>
      </c>
      <c r="C3451" s="145">
        <v>343.67886399999998</v>
      </c>
      <c r="D3451">
        <f t="shared" si="57"/>
        <v>7.3451915591779784</v>
      </c>
      <c r="E3451">
        <v>4.0775036220517119E-3</v>
      </c>
    </row>
    <row r="3452" spans="2:5" x14ac:dyDescent="0.3">
      <c r="B3452" s="91">
        <v>35920</v>
      </c>
      <c r="C3452" s="145">
        <v>41.182861000000003</v>
      </c>
      <c r="D3452">
        <f t="shared" si="57"/>
        <v>-0.2812855536495103</v>
      </c>
      <c r="E3452">
        <v>4.0657938743954413E-3</v>
      </c>
    </row>
    <row r="3453" spans="2:5" x14ac:dyDescent="0.3">
      <c r="B3453" s="91">
        <v>35646</v>
      </c>
      <c r="C3453" s="145">
        <v>57.300727999999999</v>
      </c>
      <c r="D3453">
        <f t="shared" si="57"/>
        <v>-0.84986266643566599</v>
      </c>
      <c r="E3453">
        <v>4.0655200325698509E-3</v>
      </c>
    </row>
    <row r="3454" spans="2:5" x14ac:dyDescent="0.3">
      <c r="B3454" s="91">
        <v>42300</v>
      </c>
      <c r="C3454" s="145">
        <v>381.65542599999998</v>
      </c>
      <c r="D3454">
        <f t="shared" si="57"/>
        <v>-0.40524323069515544</v>
      </c>
      <c r="E3454">
        <v>4.0633536053204765E-3</v>
      </c>
    </row>
    <row r="3455" spans="2:5" x14ac:dyDescent="0.3">
      <c r="B3455" s="91">
        <v>45134</v>
      </c>
      <c r="C3455" s="145">
        <v>641.70001200000002</v>
      </c>
      <c r="D3455">
        <f t="shared" si="57"/>
        <v>0.44440706888349496</v>
      </c>
      <c r="E3455">
        <v>4.0555252364797723E-3</v>
      </c>
    </row>
    <row r="3456" spans="2:5" x14ac:dyDescent="0.3">
      <c r="B3456" s="91">
        <v>42850</v>
      </c>
      <c r="C3456" s="145">
        <v>444.26535000000001</v>
      </c>
      <c r="D3456">
        <f t="shared" si="57"/>
        <v>1.7662939639054358</v>
      </c>
      <c r="E3456">
        <v>4.0554142868955154E-3</v>
      </c>
    </row>
    <row r="3457" spans="2:5" x14ac:dyDescent="0.3">
      <c r="B3457" s="91">
        <v>43642</v>
      </c>
      <c r="C3457" s="145">
        <v>160.59947199999999</v>
      </c>
      <c r="D3457">
        <f t="shared" si="57"/>
        <v>1.1222882079240342</v>
      </c>
      <c r="E3457">
        <v>4.0511973515566868E-3</v>
      </c>
    </row>
    <row r="3458" spans="2:5" x14ac:dyDescent="0.3">
      <c r="B3458" s="91">
        <v>35255</v>
      </c>
      <c r="C3458" s="145">
        <v>75.672791000000004</v>
      </c>
      <c r="D3458">
        <f t="shared" si="57"/>
        <v>2.9526069764413569</v>
      </c>
      <c r="E3458">
        <v>4.0477407556513802E-3</v>
      </c>
    </row>
    <row r="3459" spans="2:5" x14ac:dyDescent="0.3">
      <c r="B3459" s="91">
        <v>37399</v>
      </c>
      <c r="C3459" s="145">
        <v>19.145033000000002</v>
      </c>
      <c r="D3459">
        <f t="shared" si="57"/>
        <v>-0.62116115163407881</v>
      </c>
      <c r="E3459">
        <v>4.0454913374283761E-3</v>
      </c>
    </row>
    <row r="3460" spans="2:5" x14ac:dyDescent="0.3">
      <c r="B3460" s="91">
        <v>35089</v>
      </c>
      <c r="C3460" s="145">
        <v>50.536087000000002</v>
      </c>
      <c r="D3460">
        <f t="shared" si="57"/>
        <v>0.88272925978124517</v>
      </c>
      <c r="E3460">
        <v>4.0410317024377864E-3</v>
      </c>
    </row>
    <row r="3461" spans="2:5" x14ac:dyDescent="0.3">
      <c r="B3461" s="91">
        <v>33827</v>
      </c>
      <c r="C3461" s="145">
        <v>26.841930000000001</v>
      </c>
      <c r="D3461">
        <f t="shared" si="57"/>
        <v>-0.52672743350399065</v>
      </c>
      <c r="E3461">
        <v>4.0323363443036438E-3</v>
      </c>
    </row>
    <row r="3462" spans="2:5" x14ac:dyDescent="0.3">
      <c r="B3462" s="91">
        <v>35549</v>
      </c>
      <c r="C3462" s="145">
        <v>56.715584</v>
      </c>
      <c r="D3462">
        <f t="shared" si="57"/>
        <v>0.15903010645494547</v>
      </c>
      <c r="E3462">
        <v>4.019275342940826E-3</v>
      </c>
    </row>
    <row r="3463" spans="2:5" x14ac:dyDescent="0.3">
      <c r="B3463" s="91">
        <v>35717</v>
      </c>
      <c r="C3463" s="145">
        <v>48.933658999999999</v>
      </c>
      <c r="D3463">
        <f t="shared" si="57"/>
        <v>-0.59249012545327295</v>
      </c>
      <c r="E3463">
        <v>4.017039970780862E-3</v>
      </c>
    </row>
    <row r="3464" spans="2:5" x14ac:dyDescent="0.3">
      <c r="B3464" s="91">
        <v>40141</v>
      </c>
      <c r="C3464" s="145">
        <v>120.079689</v>
      </c>
      <c r="D3464">
        <f t="shared" si="57"/>
        <v>-0.3846466849189159</v>
      </c>
      <c r="E3464">
        <v>4.0157221175612517E-3</v>
      </c>
    </row>
    <row r="3465" spans="2:5" x14ac:dyDescent="0.3">
      <c r="B3465" s="91">
        <v>40428</v>
      </c>
      <c r="C3465" s="145">
        <v>195.13942</v>
      </c>
      <c r="D3465">
        <f t="shared" ref="D3465:D3528" si="58">(C3465-C3466)/C3466</f>
        <v>6.2120221817832668</v>
      </c>
      <c r="E3465">
        <v>4.0097120349170878E-3</v>
      </c>
    </row>
    <row r="3466" spans="2:5" x14ac:dyDescent="0.3">
      <c r="B3466" s="91">
        <v>33526</v>
      </c>
      <c r="C3466" s="145">
        <v>27.057518000000002</v>
      </c>
      <c r="D3466">
        <f t="shared" si="58"/>
        <v>-0.56753434757163446</v>
      </c>
      <c r="E3466">
        <v>3.9994457830271101E-3</v>
      </c>
    </row>
    <row r="3467" spans="2:5" x14ac:dyDescent="0.3">
      <c r="B3467" s="91">
        <v>38230</v>
      </c>
      <c r="C3467" s="145">
        <v>62.565703999999997</v>
      </c>
      <c r="D3467">
        <f t="shared" si="58"/>
        <v>0.55644806552088755</v>
      </c>
      <c r="E3467">
        <v>3.9840379165834907E-3</v>
      </c>
    </row>
    <row r="3468" spans="2:5" x14ac:dyDescent="0.3">
      <c r="B3468" s="91">
        <v>36383</v>
      </c>
      <c r="C3468" s="145">
        <v>40.197746000000002</v>
      </c>
      <c r="D3468">
        <f t="shared" si="58"/>
        <v>-5.0786658620412407E-2</v>
      </c>
      <c r="E3468">
        <v>3.9722064929973624E-3</v>
      </c>
    </row>
    <row r="3469" spans="2:5" x14ac:dyDescent="0.3">
      <c r="B3469" s="91">
        <v>36356</v>
      </c>
      <c r="C3469" s="145">
        <v>42.348483999999999</v>
      </c>
      <c r="D3469">
        <f t="shared" si="58"/>
        <v>-0.68104676081373605</v>
      </c>
      <c r="E3469">
        <v>3.949824608309737E-3</v>
      </c>
    </row>
    <row r="3470" spans="2:5" x14ac:dyDescent="0.3">
      <c r="B3470" s="91">
        <v>39422</v>
      </c>
      <c r="C3470" s="145">
        <v>132.77333100000001</v>
      </c>
      <c r="D3470">
        <f t="shared" si="58"/>
        <v>-0.57180326170271067</v>
      </c>
      <c r="E3470">
        <v>3.9485636451543748E-3</v>
      </c>
    </row>
    <row r="3471" spans="2:5" x14ac:dyDescent="0.3">
      <c r="B3471" s="91">
        <v>41276</v>
      </c>
      <c r="C3471" s="145">
        <v>310.07553100000001</v>
      </c>
      <c r="D3471">
        <f t="shared" si="58"/>
        <v>13.346466467774373</v>
      </c>
      <c r="E3471">
        <v>3.9463027462552222E-3</v>
      </c>
    </row>
    <row r="3472" spans="2:5" x14ac:dyDescent="0.3">
      <c r="B3472" s="91">
        <v>37386</v>
      </c>
      <c r="C3472" s="145">
        <v>21.613372999999999</v>
      </c>
      <c r="D3472">
        <f t="shared" si="58"/>
        <v>-0.50198106178164748</v>
      </c>
      <c r="E3472">
        <v>3.9413761865015216E-3</v>
      </c>
    </row>
    <row r="3473" spans="2:5" x14ac:dyDescent="0.3">
      <c r="B3473" s="91">
        <v>35409</v>
      </c>
      <c r="C3473" s="145">
        <v>43.398696999999999</v>
      </c>
      <c r="D3473">
        <f t="shared" si="58"/>
        <v>-0.90783538410998976</v>
      </c>
      <c r="E3473">
        <v>3.9390987631838202E-3</v>
      </c>
    </row>
    <row r="3474" spans="2:5" x14ac:dyDescent="0.3">
      <c r="B3474" s="91">
        <v>44553</v>
      </c>
      <c r="C3474" s="145">
        <v>470.88241599999998</v>
      </c>
      <c r="D3474">
        <f t="shared" si="58"/>
        <v>6.6725467443617754</v>
      </c>
      <c r="E3474">
        <v>3.9320234650338515E-3</v>
      </c>
    </row>
    <row r="3475" spans="2:5" x14ac:dyDescent="0.3">
      <c r="B3475" s="91">
        <v>38224</v>
      </c>
      <c r="C3475" s="145">
        <v>61.372374999999998</v>
      </c>
      <c r="D3475">
        <f t="shared" si="58"/>
        <v>-0.79946692221505955</v>
      </c>
      <c r="E3475">
        <v>3.9302421602943867E-3</v>
      </c>
    </row>
    <row r="3476" spans="2:5" x14ac:dyDescent="0.3">
      <c r="B3476" s="91">
        <v>44273</v>
      </c>
      <c r="C3476" s="145">
        <v>306.04614299999997</v>
      </c>
      <c r="D3476">
        <f t="shared" si="58"/>
        <v>2.1372031062609233E-2</v>
      </c>
      <c r="E3476">
        <v>3.9241908247723122E-3</v>
      </c>
    </row>
    <row r="3477" spans="2:5" x14ac:dyDescent="0.3">
      <c r="B3477" s="91">
        <v>41430</v>
      </c>
      <c r="C3477" s="145">
        <v>299.64218099999999</v>
      </c>
      <c r="D3477">
        <f t="shared" si="58"/>
        <v>1.3436731266496285</v>
      </c>
      <c r="E3477">
        <v>3.9203164854858252E-3</v>
      </c>
    </row>
    <row r="3478" spans="2:5" x14ac:dyDescent="0.3">
      <c r="B3478" s="91">
        <v>44123</v>
      </c>
      <c r="C3478" s="145">
        <v>127.851524</v>
      </c>
      <c r="D3478">
        <f t="shared" si="58"/>
        <v>-0.46553304448354954</v>
      </c>
      <c r="E3478">
        <v>3.9138668345212206E-3</v>
      </c>
    </row>
    <row r="3479" spans="2:5" x14ac:dyDescent="0.3">
      <c r="B3479" s="91">
        <v>40541</v>
      </c>
      <c r="C3479" s="145">
        <v>239.21315000000001</v>
      </c>
      <c r="D3479">
        <f t="shared" si="58"/>
        <v>7.30859156656933</v>
      </c>
      <c r="E3479">
        <v>3.9010870178070602E-3</v>
      </c>
    </row>
    <row r="3480" spans="2:5" x14ac:dyDescent="0.3">
      <c r="B3480" s="91">
        <v>36299</v>
      </c>
      <c r="C3480" s="145">
        <v>28.791059000000001</v>
      </c>
      <c r="D3480">
        <f t="shared" si="58"/>
        <v>3.3942149275859576E-2</v>
      </c>
      <c r="E3480">
        <v>3.8979025616761409E-3</v>
      </c>
    </row>
    <row r="3481" spans="2:5" x14ac:dyDescent="0.3">
      <c r="B3481" s="91">
        <v>37783</v>
      </c>
      <c r="C3481" s="145">
        <v>27.845908999999999</v>
      </c>
      <c r="D3481">
        <f t="shared" si="58"/>
        <v>-0.78755055618623693</v>
      </c>
      <c r="E3481">
        <v>3.8929007242357386E-3</v>
      </c>
    </row>
    <row r="3482" spans="2:5" x14ac:dyDescent="0.3">
      <c r="B3482" s="91">
        <v>40151</v>
      </c>
      <c r="C3482" s="145">
        <v>131.07075499999999</v>
      </c>
      <c r="D3482">
        <f t="shared" si="58"/>
        <v>-0.42589048353978326</v>
      </c>
      <c r="E3482">
        <v>3.890695491115316E-3</v>
      </c>
    </row>
    <row r="3483" spans="2:5" x14ac:dyDescent="0.3">
      <c r="B3483" s="91">
        <v>40679</v>
      </c>
      <c r="C3483" s="145">
        <v>228.30270400000001</v>
      </c>
      <c r="D3483">
        <f t="shared" si="58"/>
        <v>0.52167469627719476</v>
      </c>
      <c r="E3483">
        <v>3.8809189715218848E-3</v>
      </c>
    </row>
    <row r="3484" spans="2:5" x14ac:dyDescent="0.3">
      <c r="B3484" s="91">
        <v>38800</v>
      </c>
      <c r="C3484" s="145">
        <v>150.03384399999999</v>
      </c>
      <c r="D3484">
        <f t="shared" si="58"/>
        <v>-1.7416773082622093E-2</v>
      </c>
      <c r="E3484">
        <v>3.864716573422479E-3</v>
      </c>
    </row>
    <row r="3485" spans="2:5" x14ac:dyDescent="0.3">
      <c r="B3485" s="91">
        <v>39115</v>
      </c>
      <c r="C3485" s="145">
        <v>152.69326799999999</v>
      </c>
      <c r="D3485">
        <f t="shared" si="58"/>
        <v>-0.64511316140107633</v>
      </c>
      <c r="E3485">
        <v>3.8618037509598646E-3</v>
      </c>
    </row>
    <row r="3486" spans="2:5" x14ac:dyDescent="0.3">
      <c r="B3486" s="91">
        <v>43105</v>
      </c>
      <c r="C3486" s="145">
        <v>430.25903299999999</v>
      </c>
      <c r="D3486">
        <f t="shared" si="58"/>
        <v>1.0121200505557406</v>
      </c>
      <c r="E3486">
        <v>3.8376403079500095E-3</v>
      </c>
    </row>
    <row r="3487" spans="2:5" x14ac:dyDescent="0.3">
      <c r="B3487" s="91">
        <v>40457</v>
      </c>
      <c r="C3487" s="145">
        <v>213.83367899999999</v>
      </c>
      <c r="D3487">
        <f t="shared" si="58"/>
        <v>1.0467569429552435</v>
      </c>
      <c r="E3487">
        <v>3.8348102121522815E-3</v>
      </c>
    </row>
    <row r="3488" spans="2:5" x14ac:dyDescent="0.3">
      <c r="B3488" s="91">
        <v>44006</v>
      </c>
      <c r="C3488" s="145">
        <v>104.474388</v>
      </c>
      <c r="D3488">
        <f t="shared" si="58"/>
        <v>-0.24587609283642692</v>
      </c>
      <c r="E3488">
        <v>3.8314252817878767E-3</v>
      </c>
    </row>
    <row r="3489" spans="2:5" x14ac:dyDescent="0.3">
      <c r="B3489" s="91">
        <v>39045</v>
      </c>
      <c r="C3489" s="145">
        <v>138.53743</v>
      </c>
      <c r="D3489">
        <f t="shared" si="58"/>
        <v>0.20998120782400562</v>
      </c>
      <c r="E3489">
        <v>3.8305970314612917E-3</v>
      </c>
    </row>
    <row r="3490" spans="2:5" x14ac:dyDescent="0.3">
      <c r="B3490" s="91">
        <v>39582</v>
      </c>
      <c r="C3490" s="145">
        <v>114.49552199999999</v>
      </c>
      <c r="D3490">
        <f t="shared" si="58"/>
        <v>-0.37631075124074759</v>
      </c>
      <c r="E3490">
        <v>3.8281189319997098E-3</v>
      </c>
    </row>
    <row r="3491" spans="2:5" x14ac:dyDescent="0.3">
      <c r="B3491" s="91">
        <v>44195</v>
      </c>
      <c r="C3491" s="145">
        <v>183.57783499999999</v>
      </c>
      <c r="D3491">
        <f t="shared" si="58"/>
        <v>1.8553157077283162</v>
      </c>
      <c r="E3491">
        <v>3.8156984016077394E-3</v>
      </c>
    </row>
    <row r="3492" spans="2:5" x14ac:dyDescent="0.3">
      <c r="B3492" s="91">
        <v>37953</v>
      </c>
      <c r="C3492" s="145">
        <v>64.293357999999998</v>
      </c>
      <c r="D3492">
        <f t="shared" si="58"/>
        <v>-6.1128183728537948E-2</v>
      </c>
      <c r="E3492">
        <v>3.808652993807221E-3</v>
      </c>
    </row>
    <row r="3493" spans="2:5" x14ac:dyDescent="0.3">
      <c r="B3493" s="91">
        <v>37974</v>
      </c>
      <c r="C3493" s="145">
        <v>68.479377999999997</v>
      </c>
      <c r="D3493">
        <f t="shared" si="58"/>
        <v>3.8550533055158522E-2</v>
      </c>
      <c r="E3493">
        <v>3.8060984911298598E-3</v>
      </c>
    </row>
    <row r="3494" spans="2:5" x14ac:dyDescent="0.3">
      <c r="B3494" s="91">
        <v>38254</v>
      </c>
      <c r="C3494" s="145">
        <v>65.937454000000002</v>
      </c>
      <c r="D3494">
        <f t="shared" si="58"/>
        <v>1.2995146664935049</v>
      </c>
      <c r="E3494">
        <v>3.7793126217989816E-3</v>
      </c>
    </row>
    <row r="3495" spans="2:5" x14ac:dyDescent="0.3">
      <c r="B3495" s="91">
        <v>33487</v>
      </c>
      <c r="C3495" s="145">
        <v>28.674509</v>
      </c>
      <c r="D3495">
        <f t="shared" si="58"/>
        <v>0.39333639006040211</v>
      </c>
      <c r="E3495">
        <v>3.7734827944678286E-3</v>
      </c>
    </row>
    <row r="3496" spans="2:5" x14ac:dyDescent="0.3">
      <c r="B3496" s="91">
        <v>37491</v>
      </c>
      <c r="C3496" s="145">
        <v>20.579746</v>
      </c>
      <c r="D3496">
        <f t="shared" si="58"/>
        <v>-0.94277570125962529</v>
      </c>
      <c r="E3496">
        <v>3.7619100039765329E-3</v>
      </c>
    </row>
    <row r="3497" spans="2:5" x14ac:dyDescent="0.3">
      <c r="B3497" s="91">
        <v>42446</v>
      </c>
      <c r="C3497" s="145">
        <v>359.63299599999999</v>
      </c>
      <c r="D3497">
        <f t="shared" si="58"/>
        <v>0.17337407843568578</v>
      </c>
      <c r="E3497">
        <v>3.7546525104471882E-3</v>
      </c>
    </row>
    <row r="3498" spans="2:5" x14ac:dyDescent="0.3">
      <c r="B3498" s="91">
        <v>44389</v>
      </c>
      <c r="C3498" s="145">
        <v>306.49475100000001</v>
      </c>
      <c r="D3498">
        <f t="shared" si="58"/>
        <v>-0.11601489169800033</v>
      </c>
      <c r="E3498">
        <v>3.7545780057191727E-3</v>
      </c>
    </row>
    <row r="3499" spans="2:5" x14ac:dyDescent="0.3">
      <c r="B3499" s="91">
        <v>43166</v>
      </c>
      <c r="C3499" s="145">
        <v>346.71935999999999</v>
      </c>
      <c r="D3499">
        <f t="shared" si="58"/>
        <v>14.252591377035014</v>
      </c>
      <c r="E3499">
        <v>3.7517113307811508E-3</v>
      </c>
    </row>
    <row r="3500" spans="2:5" x14ac:dyDescent="0.3">
      <c r="B3500" s="91">
        <v>37460</v>
      </c>
      <c r="C3500" s="145">
        <v>22.731833000000002</v>
      </c>
      <c r="D3500">
        <f t="shared" si="58"/>
        <v>-0.91730123543155717</v>
      </c>
      <c r="E3500">
        <v>3.7465915991286942E-3</v>
      </c>
    </row>
    <row r="3501" spans="2:5" x14ac:dyDescent="0.3">
      <c r="B3501" s="91">
        <v>41250</v>
      </c>
      <c r="C3501" s="145">
        <v>274.87512199999998</v>
      </c>
      <c r="D3501">
        <f t="shared" si="58"/>
        <v>1.0893472359177812</v>
      </c>
      <c r="E3501">
        <v>3.7385396114835725E-3</v>
      </c>
    </row>
    <row r="3502" spans="2:5" x14ac:dyDescent="0.3">
      <c r="B3502" s="91">
        <v>40164</v>
      </c>
      <c r="C3502" s="145">
        <v>131.56028699999999</v>
      </c>
      <c r="D3502">
        <f t="shared" si="58"/>
        <v>8.7518119028267727E-2</v>
      </c>
      <c r="E3502">
        <v>3.7348682396770891E-3</v>
      </c>
    </row>
    <row r="3503" spans="2:5" x14ac:dyDescent="0.3">
      <c r="B3503" s="91">
        <v>43693</v>
      </c>
      <c r="C3503" s="145">
        <v>120.972961</v>
      </c>
      <c r="D3503">
        <f t="shared" si="58"/>
        <v>0.12361106885017671</v>
      </c>
      <c r="E3503">
        <v>3.7220691010342631E-3</v>
      </c>
    </row>
    <row r="3504" spans="2:5" x14ac:dyDescent="0.3">
      <c r="B3504" s="91">
        <v>44025</v>
      </c>
      <c r="C3504" s="145">
        <v>107.664444</v>
      </c>
      <c r="D3504">
        <f t="shared" si="58"/>
        <v>0.47303339619895363</v>
      </c>
      <c r="E3504">
        <v>3.7174796048011181E-3</v>
      </c>
    </row>
    <row r="3505" spans="2:5" x14ac:dyDescent="0.3">
      <c r="B3505" s="91">
        <v>35244</v>
      </c>
      <c r="C3505" s="145">
        <v>73.090294</v>
      </c>
      <c r="D3505">
        <f t="shared" si="58"/>
        <v>-0.47435687023486806</v>
      </c>
      <c r="E3505">
        <v>3.7021340442447664E-3</v>
      </c>
    </row>
    <row r="3506" spans="2:5" x14ac:dyDescent="0.3">
      <c r="B3506" s="91">
        <v>39048</v>
      </c>
      <c r="C3506" s="145">
        <v>139.049271</v>
      </c>
      <c r="D3506">
        <f t="shared" si="58"/>
        <v>-0.40133359292184445</v>
      </c>
      <c r="E3506">
        <v>3.6946044112410917E-3</v>
      </c>
    </row>
    <row r="3507" spans="2:5" x14ac:dyDescent="0.3">
      <c r="B3507" s="91">
        <v>40662</v>
      </c>
      <c r="C3507" s="145">
        <v>232.26503</v>
      </c>
      <c r="D3507">
        <f t="shared" si="58"/>
        <v>-6.1189404420033636E-2</v>
      </c>
      <c r="E3507">
        <v>3.6923419358050416E-3</v>
      </c>
    </row>
    <row r="3508" spans="2:5" x14ac:dyDescent="0.3">
      <c r="B3508" s="91">
        <v>40952</v>
      </c>
      <c r="C3508" s="145">
        <v>247.403503</v>
      </c>
      <c r="D3508">
        <f t="shared" si="58"/>
        <v>7.437671404826137</v>
      </c>
      <c r="E3508">
        <v>3.6914225489943523E-3</v>
      </c>
    </row>
    <row r="3509" spans="2:5" x14ac:dyDescent="0.3">
      <c r="B3509" s="91">
        <v>33658</v>
      </c>
      <c r="C3509" s="145">
        <v>29.321300999999998</v>
      </c>
      <c r="D3509">
        <f t="shared" si="58"/>
        <v>0.99332571434476147</v>
      </c>
      <c r="E3509">
        <v>3.6899372396429968E-3</v>
      </c>
    </row>
    <row r="3510" spans="2:5" x14ac:dyDescent="0.3">
      <c r="B3510" s="91">
        <v>36921</v>
      </c>
      <c r="C3510" s="145">
        <v>14.709739000000001</v>
      </c>
      <c r="D3510">
        <f t="shared" si="58"/>
        <v>-0.90531085924697408</v>
      </c>
      <c r="E3510">
        <v>3.6842210125941376E-3</v>
      </c>
    </row>
    <row r="3511" spans="2:5" x14ac:dyDescent="0.3">
      <c r="B3511" s="91">
        <v>38796</v>
      </c>
      <c r="C3511" s="145">
        <v>155.34768700000001</v>
      </c>
      <c r="D3511">
        <f t="shared" si="58"/>
        <v>2.2451472992932682</v>
      </c>
      <c r="E3511">
        <v>3.6784928350697072E-3</v>
      </c>
    </row>
    <row r="3512" spans="2:5" x14ac:dyDescent="0.3">
      <c r="B3512" s="91">
        <v>34885</v>
      </c>
      <c r="C3512" s="145">
        <v>47.870766000000003</v>
      </c>
      <c r="D3512">
        <f t="shared" si="58"/>
        <v>-0.88697195921651817</v>
      </c>
      <c r="E3512">
        <v>3.6766222861538953E-3</v>
      </c>
    </row>
    <row r="3513" spans="2:5" x14ac:dyDescent="0.3">
      <c r="B3513" s="91">
        <v>43014</v>
      </c>
      <c r="C3513" s="145">
        <v>423.52999899999998</v>
      </c>
      <c r="D3513">
        <f t="shared" si="58"/>
        <v>-0.13312304927100752</v>
      </c>
      <c r="E3513">
        <v>3.6617361399664183E-3</v>
      </c>
    </row>
    <row r="3514" spans="2:5" x14ac:dyDescent="0.3">
      <c r="B3514" s="91">
        <v>42004</v>
      </c>
      <c r="C3514" s="145">
        <v>488.56991599999998</v>
      </c>
      <c r="D3514">
        <f t="shared" si="58"/>
        <v>0.18666500750028908</v>
      </c>
      <c r="E3514">
        <v>3.6454684972021508E-3</v>
      </c>
    </row>
    <row r="3515" spans="2:5" x14ac:dyDescent="0.3">
      <c r="B3515" s="91">
        <v>44942</v>
      </c>
      <c r="C3515" s="145">
        <v>411.71679699999999</v>
      </c>
      <c r="D3515">
        <f t="shared" si="58"/>
        <v>18.374149539180394</v>
      </c>
      <c r="E3515">
        <v>3.6451797966125074E-3</v>
      </c>
    </row>
    <row r="3516" spans="2:5" x14ac:dyDescent="0.3">
      <c r="B3516" s="91">
        <v>37512</v>
      </c>
      <c r="C3516" s="145">
        <v>21.250831999999999</v>
      </c>
      <c r="D3516">
        <f t="shared" si="58"/>
        <v>-0.74347695586787366</v>
      </c>
      <c r="E3516">
        <v>3.6429632482224712E-3</v>
      </c>
    </row>
    <row r="3517" spans="2:5" x14ac:dyDescent="0.3">
      <c r="B3517" s="91">
        <v>43977</v>
      </c>
      <c r="C3517" s="145">
        <v>82.841804999999994</v>
      </c>
      <c r="D3517">
        <f t="shared" si="58"/>
        <v>-0.65989210644719798</v>
      </c>
      <c r="E3517">
        <v>3.6231532900409995E-3</v>
      </c>
    </row>
    <row r="3518" spans="2:5" x14ac:dyDescent="0.3">
      <c r="B3518" s="91">
        <v>41163</v>
      </c>
      <c r="C3518" s="145">
        <v>243.575073</v>
      </c>
      <c r="D3518">
        <f t="shared" si="58"/>
        <v>-0.48272633523015218</v>
      </c>
      <c r="E3518">
        <v>3.615999653626465E-3</v>
      </c>
    </row>
    <row r="3519" spans="2:5" x14ac:dyDescent="0.3">
      <c r="B3519" s="91">
        <v>42718</v>
      </c>
      <c r="C3519" s="145">
        <v>470.88241599999998</v>
      </c>
      <c r="D3519">
        <f t="shared" si="58"/>
        <v>0.21224176040120249</v>
      </c>
      <c r="E3519">
        <v>3.6120577359657268E-3</v>
      </c>
    </row>
    <row r="3520" spans="2:5" x14ac:dyDescent="0.3">
      <c r="B3520" s="91">
        <v>42991</v>
      </c>
      <c r="C3520" s="145">
        <v>388.43936200000002</v>
      </c>
      <c r="D3520">
        <f t="shared" si="58"/>
        <v>6.939831699574623</v>
      </c>
      <c r="E3520">
        <v>3.6059519800840738E-3</v>
      </c>
    </row>
    <row r="3521" spans="2:5" x14ac:dyDescent="0.3">
      <c r="B3521" s="91">
        <v>34891</v>
      </c>
      <c r="C3521" s="145">
        <v>48.922871000000001</v>
      </c>
      <c r="D3521">
        <f t="shared" si="58"/>
        <v>-0.81484492899275041</v>
      </c>
      <c r="E3521">
        <v>3.5971883449981393E-3</v>
      </c>
    </row>
    <row r="3522" spans="2:5" x14ac:dyDescent="0.3">
      <c r="B3522" s="91">
        <v>43313</v>
      </c>
      <c r="C3522" s="145">
        <v>264.226471</v>
      </c>
      <c r="D3522">
        <f t="shared" si="58"/>
        <v>1.1230726107279956</v>
      </c>
      <c r="E3522">
        <v>3.5970221131843981E-3</v>
      </c>
    </row>
    <row r="3523" spans="2:5" x14ac:dyDescent="0.3">
      <c r="B3523" s="91">
        <v>38758</v>
      </c>
      <c r="C3523" s="145">
        <v>124.45475</v>
      </c>
      <c r="D3523">
        <f t="shared" si="58"/>
        <v>0.91873214525615465</v>
      </c>
      <c r="E3523">
        <v>3.5934855600344476E-3</v>
      </c>
    </row>
    <row r="3524" spans="2:5" x14ac:dyDescent="0.3">
      <c r="B3524" s="91">
        <v>35612</v>
      </c>
      <c r="C3524" s="145">
        <v>64.863014000000007</v>
      </c>
      <c r="D3524">
        <f t="shared" si="58"/>
        <v>-0.82502424135212649</v>
      </c>
      <c r="E3524">
        <v>3.5899961239956773E-3</v>
      </c>
    </row>
    <row r="3525" spans="2:5" x14ac:dyDescent="0.3">
      <c r="B3525" s="91">
        <v>41575</v>
      </c>
      <c r="C3525" s="145">
        <v>370.69714399999998</v>
      </c>
      <c r="D3525">
        <f t="shared" si="58"/>
        <v>1.0448307130798309</v>
      </c>
      <c r="E3525">
        <v>3.5879479578218194E-3</v>
      </c>
    </row>
    <row r="3526" spans="2:5" x14ac:dyDescent="0.3">
      <c r="B3526" s="91">
        <v>43535</v>
      </c>
      <c r="C3526" s="145">
        <v>181.28500399999999</v>
      </c>
      <c r="D3526">
        <f t="shared" si="58"/>
        <v>0.51372867164197711</v>
      </c>
      <c r="E3526">
        <v>3.5872770679012977E-3</v>
      </c>
    </row>
    <row r="3527" spans="2:5" x14ac:dyDescent="0.3">
      <c r="B3527" s="91">
        <v>39478</v>
      </c>
      <c r="C3527" s="145">
        <v>119.76056699999999</v>
      </c>
      <c r="D3527">
        <f t="shared" si="58"/>
        <v>-0.59131207221806381</v>
      </c>
      <c r="E3527">
        <v>3.5870777613396802E-3</v>
      </c>
    </row>
    <row r="3528" spans="2:5" x14ac:dyDescent="0.3">
      <c r="B3528" s="91">
        <v>44407</v>
      </c>
      <c r="C3528" s="145">
        <v>293.03671300000002</v>
      </c>
      <c r="D3528">
        <f t="shared" si="58"/>
        <v>-0.40083568942047282</v>
      </c>
      <c r="E3528">
        <v>3.5848938093625679E-3</v>
      </c>
    </row>
    <row r="3529" spans="2:5" x14ac:dyDescent="0.3">
      <c r="B3529" s="91">
        <v>44568</v>
      </c>
      <c r="C3529" s="145">
        <v>489.075714</v>
      </c>
      <c r="D3529">
        <f t="shared" ref="D3529:D3592" si="59">(C3529-C3530)/C3530</f>
        <v>0.93606960436279929</v>
      </c>
      <c r="E3529">
        <v>3.5798409650591371E-3</v>
      </c>
    </row>
    <row r="3530" spans="2:5" x14ac:dyDescent="0.3">
      <c r="B3530" s="91">
        <v>43301</v>
      </c>
      <c r="C3530" s="145">
        <v>252.61267100000001</v>
      </c>
      <c r="D3530">
        <f t="shared" si="59"/>
        <v>-1.5717156517704597E-2</v>
      </c>
      <c r="E3530">
        <v>3.5642860827573039E-3</v>
      </c>
    </row>
    <row r="3531" spans="2:5" x14ac:dyDescent="0.3">
      <c r="B3531" s="91">
        <v>40975</v>
      </c>
      <c r="C3531" s="145">
        <v>256.64642300000003</v>
      </c>
      <c r="D3531">
        <f t="shared" si="59"/>
        <v>-0.4116857800238472</v>
      </c>
      <c r="E3531">
        <v>3.5579469786026158E-3</v>
      </c>
    </row>
    <row r="3532" spans="2:5" x14ac:dyDescent="0.3">
      <c r="B3532" s="91">
        <v>44680</v>
      </c>
      <c r="C3532" s="145">
        <v>436.240387</v>
      </c>
      <c r="D3532">
        <f t="shared" si="59"/>
        <v>-0.14027499682224842</v>
      </c>
      <c r="E3532">
        <v>3.5546678121742576E-3</v>
      </c>
    </row>
    <row r="3533" spans="2:5" x14ac:dyDescent="0.3">
      <c r="B3533" s="91">
        <v>42576</v>
      </c>
      <c r="C3533" s="145">
        <v>507.41851800000001</v>
      </c>
      <c r="D3533">
        <f t="shared" si="59"/>
        <v>5.446965530169364</v>
      </c>
      <c r="E3533">
        <v>3.5488257714654512E-3</v>
      </c>
    </row>
    <row r="3534" spans="2:5" x14ac:dyDescent="0.3">
      <c r="B3534" s="91">
        <v>38079</v>
      </c>
      <c r="C3534" s="145">
        <v>78.706565999999995</v>
      </c>
      <c r="D3534">
        <f t="shared" si="59"/>
        <v>-0.87121563788075718</v>
      </c>
      <c r="E3534">
        <v>3.5374997116822404E-3</v>
      </c>
    </row>
    <row r="3535" spans="2:5" x14ac:dyDescent="0.3">
      <c r="B3535" s="91">
        <v>45174</v>
      </c>
      <c r="C3535" s="145">
        <v>611.15002400000003</v>
      </c>
      <c r="D3535">
        <f t="shared" si="59"/>
        <v>38.615356328497022</v>
      </c>
      <c r="E3535">
        <v>3.5304170771757477E-3</v>
      </c>
    </row>
    <row r="3536" spans="2:5" x14ac:dyDescent="0.3">
      <c r="B3536" s="91">
        <v>36871</v>
      </c>
      <c r="C3536" s="145">
        <v>15.427099</v>
      </c>
      <c r="D3536">
        <f t="shared" si="59"/>
        <v>-0.69238291996984347</v>
      </c>
      <c r="E3536">
        <v>3.5121072142411374E-3</v>
      </c>
    </row>
    <row r="3537" spans="2:5" x14ac:dyDescent="0.3">
      <c r="B3537" s="91">
        <v>34859</v>
      </c>
      <c r="C3537" s="145">
        <v>50.150333000000003</v>
      </c>
      <c r="D3537">
        <f t="shared" si="59"/>
        <v>-3.4839480014818955E-3</v>
      </c>
      <c r="E3537">
        <v>3.5088961323364184E-3</v>
      </c>
    </row>
    <row r="3538" spans="2:5" x14ac:dyDescent="0.3">
      <c r="B3538" s="91">
        <v>34911</v>
      </c>
      <c r="C3538" s="145">
        <v>50.325665000000001</v>
      </c>
      <c r="D3538">
        <f t="shared" si="59"/>
        <v>-0.85413893229625337</v>
      </c>
      <c r="E3538">
        <v>3.4961283307928855E-3</v>
      </c>
    </row>
    <row r="3539" spans="2:5" x14ac:dyDescent="0.3">
      <c r="B3539" s="91">
        <v>44382</v>
      </c>
      <c r="C3539" s="145">
        <v>345.02465799999999</v>
      </c>
      <c r="D3539">
        <f t="shared" si="59"/>
        <v>1.398442102822373</v>
      </c>
      <c r="E3539">
        <v>3.4792297553081723E-3</v>
      </c>
    </row>
    <row r="3540" spans="2:5" x14ac:dyDescent="0.3">
      <c r="B3540" s="91">
        <v>40247</v>
      </c>
      <c r="C3540" s="145">
        <v>143.85365300000001</v>
      </c>
      <c r="D3540">
        <f t="shared" si="59"/>
        <v>4.873850493987061</v>
      </c>
      <c r="E3540">
        <v>3.4792256021348123E-3</v>
      </c>
    </row>
    <row r="3541" spans="2:5" x14ac:dyDescent="0.3">
      <c r="B3541" s="91">
        <v>37609</v>
      </c>
      <c r="C3541" s="145">
        <v>24.49052</v>
      </c>
      <c r="D3541">
        <f t="shared" si="59"/>
        <v>-2.513457941968653E-3</v>
      </c>
      <c r="E3541">
        <v>3.4765688893959126E-3</v>
      </c>
    </row>
    <row r="3542" spans="2:5" x14ac:dyDescent="0.3">
      <c r="B3542" s="91">
        <v>37440</v>
      </c>
      <c r="C3542" s="145">
        <v>24.552230999999999</v>
      </c>
      <c r="D3542">
        <f t="shared" si="59"/>
        <v>-0.66545223008151067</v>
      </c>
      <c r="E3542">
        <v>3.4678413898143411E-3</v>
      </c>
    </row>
    <row r="3543" spans="2:5" x14ac:dyDescent="0.3">
      <c r="B3543" s="91">
        <v>37995</v>
      </c>
      <c r="C3543" s="145">
        <v>73.389313000000001</v>
      </c>
      <c r="D3543">
        <f t="shared" si="59"/>
        <v>8.7312983268216737E-2</v>
      </c>
      <c r="E3543">
        <v>3.4427336338449322E-3</v>
      </c>
    </row>
    <row r="3544" spans="2:5" x14ac:dyDescent="0.3">
      <c r="B3544" s="91">
        <v>35207</v>
      </c>
      <c r="C3544" s="145">
        <v>67.496032999999997</v>
      </c>
      <c r="D3544">
        <f t="shared" si="59"/>
        <v>-0.54477180834751426</v>
      </c>
      <c r="E3544">
        <v>3.4412774026000154E-3</v>
      </c>
    </row>
    <row r="3545" spans="2:5" x14ac:dyDescent="0.3">
      <c r="B3545" s="91">
        <v>40310</v>
      </c>
      <c r="C3545" s="145">
        <v>148.26857000000001</v>
      </c>
      <c r="D3545">
        <f t="shared" si="59"/>
        <v>8.3765036099286281</v>
      </c>
      <c r="E3545">
        <v>3.438069018133658E-3</v>
      </c>
    </row>
    <row r="3546" spans="2:5" x14ac:dyDescent="0.3">
      <c r="B3546" s="91">
        <v>37235</v>
      </c>
      <c r="C3546" s="145">
        <v>15.812778</v>
      </c>
      <c r="D3546">
        <f t="shared" si="59"/>
        <v>-0.91802406662223146</v>
      </c>
      <c r="E3546">
        <v>3.4262795911156234E-3</v>
      </c>
    </row>
    <row r="3547" spans="2:5" x14ac:dyDescent="0.3">
      <c r="B3547" s="91">
        <v>40701</v>
      </c>
      <c r="C3547" s="145">
        <v>192.89537000000001</v>
      </c>
      <c r="D3547">
        <f t="shared" si="59"/>
        <v>0.78327927451462565</v>
      </c>
      <c r="E3547">
        <v>3.4190517219953248E-3</v>
      </c>
    </row>
    <row r="3548" spans="2:5" x14ac:dyDescent="0.3">
      <c r="B3548" s="91">
        <v>39547</v>
      </c>
      <c r="C3548" s="145">
        <v>108.168907</v>
      </c>
      <c r="D3548">
        <f t="shared" si="59"/>
        <v>-0.72360930696102888</v>
      </c>
      <c r="E3548">
        <v>3.4150128395192339E-3</v>
      </c>
    </row>
    <row r="3549" spans="2:5" x14ac:dyDescent="0.3">
      <c r="B3549" s="91">
        <v>41729</v>
      </c>
      <c r="C3549" s="145">
        <v>391.36233499999997</v>
      </c>
      <c r="D3549">
        <f t="shared" si="59"/>
        <v>6.5401451184132489</v>
      </c>
      <c r="E3549">
        <v>3.398005943472132E-3</v>
      </c>
    </row>
    <row r="3550" spans="2:5" x14ac:dyDescent="0.3">
      <c r="B3550" s="91">
        <v>34897</v>
      </c>
      <c r="C3550" s="145">
        <v>51.903820000000003</v>
      </c>
      <c r="D3550">
        <f t="shared" si="59"/>
        <v>-0.92054524301569074</v>
      </c>
      <c r="E3550">
        <v>3.3898160916029734E-3</v>
      </c>
    </row>
    <row r="3551" spans="2:5" x14ac:dyDescent="0.3">
      <c r="B3551" s="91">
        <v>45243</v>
      </c>
      <c r="C3551" s="145">
        <v>653.25</v>
      </c>
      <c r="D3551">
        <f t="shared" si="59"/>
        <v>0.72342493523958751</v>
      </c>
      <c r="E3551">
        <v>3.3791752408418988E-3</v>
      </c>
    </row>
    <row r="3552" spans="2:5" x14ac:dyDescent="0.3">
      <c r="B3552" s="91">
        <v>41661</v>
      </c>
      <c r="C3552" s="145">
        <v>379.04174799999998</v>
      </c>
      <c r="D3552">
        <f t="shared" si="59"/>
        <v>-1.7257438779042802E-2</v>
      </c>
      <c r="E3552">
        <v>3.37832567694835E-3</v>
      </c>
    </row>
    <row r="3553" spans="2:5" x14ac:dyDescent="0.3">
      <c r="B3553" s="91">
        <v>44931</v>
      </c>
      <c r="C3553" s="145">
        <v>385.69790599999999</v>
      </c>
      <c r="D3553">
        <f t="shared" si="59"/>
        <v>0.83188164276210419</v>
      </c>
      <c r="E3553">
        <v>3.3713642974861988E-3</v>
      </c>
    </row>
    <row r="3554" spans="2:5" x14ac:dyDescent="0.3">
      <c r="B3554" s="91">
        <v>40623</v>
      </c>
      <c r="C3554" s="145">
        <v>210.547394</v>
      </c>
      <c r="D3554">
        <f t="shared" si="59"/>
        <v>2.090759019659878</v>
      </c>
      <c r="E3554">
        <v>3.3558821555248106E-3</v>
      </c>
    </row>
    <row r="3555" spans="2:5" x14ac:dyDescent="0.3">
      <c r="B3555" s="91">
        <v>40021</v>
      </c>
      <c r="C3555" s="145">
        <v>68.121582000000004</v>
      </c>
      <c r="D3555">
        <f t="shared" si="59"/>
        <v>-0.84282025179689346</v>
      </c>
      <c r="E3555">
        <v>3.3525070055193582E-3</v>
      </c>
    </row>
    <row r="3556" spans="2:5" x14ac:dyDescent="0.3">
      <c r="B3556" s="91">
        <v>43111</v>
      </c>
      <c r="C3556" s="145">
        <v>433.39923099999999</v>
      </c>
      <c r="D3556">
        <f t="shared" si="59"/>
        <v>-0.29620130002340955</v>
      </c>
      <c r="E3556">
        <v>3.3464836237484582E-3</v>
      </c>
    </row>
    <row r="3557" spans="2:5" x14ac:dyDescent="0.3">
      <c r="B3557" s="91">
        <v>45156</v>
      </c>
      <c r="C3557" s="145">
        <v>615.79998799999998</v>
      </c>
      <c r="D3557">
        <f t="shared" si="59"/>
        <v>10.667169338905735</v>
      </c>
      <c r="E3557">
        <v>3.3401026476578164E-3</v>
      </c>
    </row>
    <row r="3558" spans="2:5" x14ac:dyDescent="0.3">
      <c r="B3558" s="91">
        <v>34920</v>
      </c>
      <c r="C3558" s="145">
        <v>52.780582000000003</v>
      </c>
      <c r="D3558">
        <f t="shared" si="59"/>
        <v>-0.63380980040994805</v>
      </c>
      <c r="E3558">
        <v>3.3334521428243168E-3</v>
      </c>
    </row>
    <row r="3559" spans="2:5" x14ac:dyDescent="0.3">
      <c r="B3559" s="91">
        <v>39134</v>
      </c>
      <c r="C3559" s="145">
        <v>144.13433800000001</v>
      </c>
      <c r="D3559">
        <f t="shared" si="59"/>
        <v>1.7217782766746639</v>
      </c>
      <c r="E3559">
        <v>3.3297041545205085E-3</v>
      </c>
    </row>
    <row r="3560" spans="2:5" x14ac:dyDescent="0.3">
      <c r="B3560" s="91">
        <v>34922</v>
      </c>
      <c r="C3560" s="145">
        <v>52.955944000000002</v>
      </c>
      <c r="D3560">
        <f t="shared" si="59"/>
        <v>1.2717782560870283</v>
      </c>
      <c r="E3560">
        <v>3.322471889377798E-3</v>
      </c>
    </row>
    <row r="3561" spans="2:5" x14ac:dyDescent="0.3">
      <c r="B3561" s="91">
        <v>37453</v>
      </c>
      <c r="C3561" s="145">
        <v>23.310348999999999</v>
      </c>
      <c r="D3561">
        <f t="shared" si="59"/>
        <v>-0.82039273226335441</v>
      </c>
      <c r="E3561">
        <v>3.319988215147898E-3</v>
      </c>
    </row>
    <row r="3562" spans="2:5" x14ac:dyDescent="0.3">
      <c r="B3562" s="91">
        <v>38775</v>
      </c>
      <c r="C3562" s="145">
        <v>129.78511</v>
      </c>
      <c r="D3562">
        <f t="shared" si="59"/>
        <v>5.9469857943534441</v>
      </c>
      <c r="E3562">
        <v>3.3171398334169277E-3</v>
      </c>
    </row>
    <row r="3563" spans="2:5" x14ac:dyDescent="0.3">
      <c r="B3563" s="91">
        <v>37407</v>
      </c>
      <c r="C3563" s="145">
        <v>18.682219</v>
      </c>
      <c r="D3563">
        <f t="shared" si="59"/>
        <v>-0.86402672329023811</v>
      </c>
      <c r="E3563">
        <v>3.3140338261411989E-3</v>
      </c>
    </row>
    <row r="3564" spans="2:5" x14ac:dyDescent="0.3">
      <c r="B3564" s="91">
        <v>39028</v>
      </c>
      <c r="C3564" s="145">
        <v>137.396255</v>
      </c>
      <c r="D3564">
        <f t="shared" si="59"/>
        <v>-0.24624297978124446</v>
      </c>
      <c r="E3564">
        <v>3.3088552890532005E-3</v>
      </c>
    </row>
    <row r="3565" spans="2:5" x14ac:dyDescent="0.3">
      <c r="B3565" s="91">
        <v>43543</v>
      </c>
      <c r="C3565" s="145">
        <v>182.281891</v>
      </c>
      <c r="D3565">
        <f t="shared" si="59"/>
        <v>-0.67588408069949613</v>
      </c>
      <c r="E3565">
        <v>3.292231766291235E-3</v>
      </c>
    </row>
    <row r="3566" spans="2:5" x14ac:dyDescent="0.3">
      <c r="B3566" s="91">
        <v>45089</v>
      </c>
      <c r="C3566" s="145">
        <v>562.39721699999996</v>
      </c>
      <c r="D3566">
        <f t="shared" si="59"/>
        <v>9.5156380408977697</v>
      </c>
      <c r="E3566">
        <v>3.2901443272660299E-3</v>
      </c>
    </row>
    <row r="3567" spans="2:5" x14ac:dyDescent="0.3">
      <c r="B3567" s="91">
        <v>34942</v>
      </c>
      <c r="C3567" s="145">
        <v>53.481986999999997</v>
      </c>
      <c r="D3567">
        <f t="shared" si="59"/>
        <v>-0.59201100723781286</v>
      </c>
      <c r="E3567">
        <v>3.2893273116198804E-3</v>
      </c>
    </row>
    <row r="3568" spans="2:5" x14ac:dyDescent="0.3">
      <c r="B3568" s="91">
        <v>39461</v>
      </c>
      <c r="C3568" s="145">
        <v>131.086838</v>
      </c>
      <c r="D3568">
        <f t="shared" si="59"/>
        <v>5.3795393325193039</v>
      </c>
      <c r="E3568">
        <v>3.276128785004836E-3</v>
      </c>
    </row>
    <row r="3569" spans="2:5" x14ac:dyDescent="0.3">
      <c r="B3569" s="91">
        <v>36032</v>
      </c>
      <c r="C3569" s="145">
        <v>20.548010000000001</v>
      </c>
      <c r="D3569">
        <f t="shared" si="59"/>
        <v>-0.94831481333276857</v>
      </c>
      <c r="E3569">
        <v>3.2753398674123923E-3</v>
      </c>
    </row>
    <row r="3570" spans="2:5" x14ac:dyDescent="0.3">
      <c r="B3570" s="91">
        <v>44831</v>
      </c>
      <c r="C3570" s="145">
        <v>397.56091300000003</v>
      </c>
      <c r="D3570">
        <f t="shared" si="59"/>
        <v>1.1632763226772469</v>
      </c>
      <c r="E3570">
        <v>3.2704355682184275E-3</v>
      </c>
    </row>
    <row r="3571" spans="2:5" x14ac:dyDescent="0.3">
      <c r="B3571" s="91">
        <v>43388</v>
      </c>
      <c r="C3571" s="145">
        <v>183.77722199999999</v>
      </c>
      <c r="D3571">
        <f t="shared" si="59"/>
        <v>-0.4014610199749527</v>
      </c>
      <c r="E3571">
        <v>3.2652744015130154E-3</v>
      </c>
    </row>
    <row r="3572" spans="2:5" x14ac:dyDescent="0.3">
      <c r="B3572" s="91">
        <v>43273</v>
      </c>
      <c r="C3572" s="145">
        <v>307.04302999999999</v>
      </c>
      <c r="D3572">
        <f t="shared" si="59"/>
        <v>4.6667377954835754</v>
      </c>
      <c r="E3572">
        <v>3.2573094704873157E-3</v>
      </c>
    </row>
    <row r="3573" spans="2:5" x14ac:dyDescent="0.3">
      <c r="B3573" s="91">
        <v>34953</v>
      </c>
      <c r="C3573" s="145">
        <v>54.183383999999997</v>
      </c>
      <c r="D3573">
        <f t="shared" si="59"/>
        <v>-0.55601145074760283</v>
      </c>
      <c r="E3573">
        <v>3.246534844947524E-3</v>
      </c>
    </row>
    <row r="3574" spans="2:5" x14ac:dyDescent="0.3">
      <c r="B3574" s="91">
        <v>39475</v>
      </c>
      <c r="C3574" s="145">
        <v>122.037796</v>
      </c>
      <c r="D3574">
        <f t="shared" si="59"/>
        <v>1.2450445229214466</v>
      </c>
      <c r="E3574">
        <v>3.2373650354612492E-3</v>
      </c>
    </row>
    <row r="3575" spans="2:5" x14ac:dyDescent="0.3">
      <c r="B3575" s="91">
        <v>34955</v>
      </c>
      <c r="C3575" s="145">
        <v>54.358741999999999</v>
      </c>
      <c r="D3575">
        <f t="shared" si="59"/>
        <v>0</v>
      </c>
      <c r="E3575">
        <v>3.2363796251633674E-3</v>
      </c>
    </row>
    <row r="3576" spans="2:5" x14ac:dyDescent="0.3">
      <c r="B3576" s="91">
        <v>34935</v>
      </c>
      <c r="C3576" s="145">
        <v>54.358741999999999</v>
      </c>
      <c r="D3576">
        <f t="shared" si="59"/>
        <v>-0.89351008169519264</v>
      </c>
      <c r="E3576">
        <v>3.2363796251633674E-3</v>
      </c>
    </row>
    <row r="3577" spans="2:5" x14ac:dyDescent="0.3">
      <c r="B3577" s="91">
        <v>42600</v>
      </c>
      <c r="C3577" s="145">
        <v>510.459045</v>
      </c>
      <c r="D3577">
        <f t="shared" si="59"/>
        <v>5.2224245698438967</v>
      </c>
      <c r="E3577">
        <v>3.2327460026083952E-3</v>
      </c>
    </row>
    <row r="3578" spans="2:5" x14ac:dyDescent="0.3">
      <c r="B3578" s="91">
        <v>38345</v>
      </c>
      <c r="C3578" s="145">
        <v>82.035392999999999</v>
      </c>
      <c r="D3578">
        <f t="shared" si="59"/>
        <v>0.50429556982446866</v>
      </c>
      <c r="E3578">
        <v>3.2319727195585534E-3</v>
      </c>
    </row>
    <row r="3579" spans="2:5" x14ac:dyDescent="0.3">
      <c r="B3579" s="91">
        <v>34932</v>
      </c>
      <c r="C3579" s="145">
        <v>54.534092000000001</v>
      </c>
      <c r="D3579">
        <f t="shared" si="59"/>
        <v>-0.82424398160893986</v>
      </c>
      <c r="E3579">
        <v>3.2257920906264108E-3</v>
      </c>
    </row>
    <row r="3580" spans="2:5" x14ac:dyDescent="0.3">
      <c r="B3580" s="91">
        <v>44393</v>
      </c>
      <c r="C3580" s="145">
        <v>310.28292800000003</v>
      </c>
      <c r="D3580">
        <f t="shared" si="59"/>
        <v>5.057467582712361</v>
      </c>
      <c r="E3580">
        <v>3.2231878192007222E-3</v>
      </c>
    </row>
    <row r="3581" spans="2:5" x14ac:dyDescent="0.3">
      <c r="B3581" s="91">
        <v>40002</v>
      </c>
      <c r="C3581" s="145">
        <v>51.223208999999997</v>
      </c>
      <c r="D3581">
        <f t="shared" si="59"/>
        <v>-0.89046503015037015</v>
      </c>
      <c r="E3581">
        <v>3.2097370975665415E-3</v>
      </c>
    </row>
    <row r="3582" spans="2:5" x14ac:dyDescent="0.3">
      <c r="B3582" s="91">
        <v>42804</v>
      </c>
      <c r="C3582" s="145">
        <v>467.642517</v>
      </c>
      <c r="D3582">
        <f t="shared" si="59"/>
        <v>2.7067260021815067</v>
      </c>
      <c r="E3582">
        <v>3.2079161714332173E-3</v>
      </c>
    </row>
    <row r="3583" spans="2:5" x14ac:dyDescent="0.3">
      <c r="B3583" s="91">
        <v>39202</v>
      </c>
      <c r="C3583" s="145">
        <v>126.16052999999999</v>
      </c>
      <c r="D3583">
        <f t="shared" si="59"/>
        <v>7.6813703433221185</v>
      </c>
      <c r="E3583">
        <v>3.2029920005950223E-3</v>
      </c>
    </row>
    <row r="3584" spans="2:5" x14ac:dyDescent="0.3">
      <c r="B3584" s="91">
        <v>37210</v>
      </c>
      <c r="C3584" s="145">
        <v>14.532329000000001</v>
      </c>
      <c r="D3584">
        <f t="shared" si="59"/>
        <v>-0.95012140282788082</v>
      </c>
      <c r="E3584">
        <v>3.1948672267274316E-3</v>
      </c>
    </row>
    <row r="3585" spans="2:5" x14ac:dyDescent="0.3">
      <c r="B3585" s="91">
        <v>41478</v>
      </c>
      <c r="C3585" s="145">
        <v>291.35400399999997</v>
      </c>
      <c r="D3585">
        <f t="shared" si="59"/>
        <v>8.0400368062669934</v>
      </c>
      <c r="E3585">
        <v>3.189541101339705E-3</v>
      </c>
    </row>
    <row r="3586" spans="2:5" x14ac:dyDescent="0.3">
      <c r="B3586" s="91">
        <v>37806</v>
      </c>
      <c r="C3586" s="145">
        <v>32.229294000000003</v>
      </c>
      <c r="D3586">
        <f t="shared" si="59"/>
        <v>-0.9257840064452304</v>
      </c>
      <c r="E3586">
        <v>3.1838322194160202E-3</v>
      </c>
    </row>
    <row r="3587" spans="2:5" x14ac:dyDescent="0.3">
      <c r="B3587" s="91">
        <v>41773</v>
      </c>
      <c r="C3587" s="145">
        <v>434.26345800000001</v>
      </c>
      <c r="D3587">
        <f t="shared" si="59"/>
        <v>1.1525882332699646</v>
      </c>
      <c r="E3587">
        <v>3.1749219336374783E-3</v>
      </c>
    </row>
    <row r="3588" spans="2:5" x14ac:dyDescent="0.3">
      <c r="B3588" s="91">
        <v>40444</v>
      </c>
      <c r="C3588" s="145">
        <v>201.74014299999999</v>
      </c>
      <c r="D3588">
        <f t="shared" si="59"/>
        <v>2.4948194889941413</v>
      </c>
      <c r="E3588">
        <v>3.1748018421625147E-3</v>
      </c>
    </row>
    <row r="3589" spans="2:5" x14ac:dyDescent="0.3">
      <c r="B3589" s="91">
        <v>35115</v>
      </c>
      <c r="C3589" s="145">
        <v>57.725482999999997</v>
      </c>
      <c r="D3589">
        <f t="shared" si="59"/>
        <v>-0.81822194542854643</v>
      </c>
      <c r="E3589">
        <v>3.1693281784734672E-3</v>
      </c>
    </row>
    <row r="3590" spans="2:5" x14ac:dyDescent="0.3">
      <c r="B3590" s="91">
        <v>44270</v>
      </c>
      <c r="C3590" s="145">
        <v>317.56024200000002</v>
      </c>
      <c r="D3590">
        <f t="shared" si="59"/>
        <v>1.0357732057037763</v>
      </c>
      <c r="E3590">
        <v>3.149094762244693E-3</v>
      </c>
    </row>
    <row r="3591" spans="2:5" x14ac:dyDescent="0.3">
      <c r="B3591" s="91">
        <v>40394</v>
      </c>
      <c r="C3591" s="145">
        <v>155.98999000000001</v>
      </c>
      <c r="D3591">
        <f t="shared" si="59"/>
        <v>2.2825659646603209</v>
      </c>
      <c r="E3591">
        <v>3.1479129506012606E-3</v>
      </c>
    </row>
    <row r="3592" spans="2:5" x14ac:dyDescent="0.3">
      <c r="B3592" s="91">
        <v>35454</v>
      </c>
      <c r="C3592" s="145">
        <v>47.520747999999998</v>
      </c>
      <c r="D3592">
        <f t="shared" si="59"/>
        <v>-0.8411239846467069</v>
      </c>
      <c r="E3592">
        <v>3.1450593529760949E-3</v>
      </c>
    </row>
    <row r="3593" spans="2:5" x14ac:dyDescent="0.3">
      <c r="B3593" s="91">
        <v>41324</v>
      </c>
      <c r="C3593" s="145">
        <v>299.10586499999999</v>
      </c>
      <c r="D3593">
        <f t="shared" ref="D3593:D3656" si="60">(C3593-C3594)/C3594</f>
        <v>16.702739893611636</v>
      </c>
      <c r="E3593">
        <v>3.1066182996093519E-3</v>
      </c>
    </row>
    <row r="3594" spans="2:5" x14ac:dyDescent="0.3">
      <c r="B3594" s="91">
        <v>36101</v>
      </c>
      <c r="C3594" s="145">
        <v>16.896021000000001</v>
      </c>
      <c r="D3594">
        <f t="shared" si="60"/>
        <v>-0.96273786734471423</v>
      </c>
      <c r="E3594">
        <v>3.0973918134746003E-3</v>
      </c>
    </row>
    <row r="3595" spans="2:5" x14ac:dyDescent="0.3">
      <c r="B3595" s="91">
        <v>44763</v>
      </c>
      <c r="C3595" s="145">
        <v>453.43676799999997</v>
      </c>
      <c r="D3595">
        <f t="shared" si="60"/>
        <v>34.953790676464799</v>
      </c>
      <c r="E3595">
        <v>3.0873959971315329E-3</v>
      </c>
    </row>
    <row r="3596" spans="2:5" x14ac:dyDescent="0.3">
      <c r="B3596" s="91">
        <v>36802</v>
      </c>
      <c r="C3596" s="145">
        <v>12.611654</v>
      </c>
      <c r="D3596">
        <f t="shared" si="60"/>
        <v>-0.89542535655255939</v>
      </c>
      <c r="E3596">
        <v>3.0672653315346916E-3</v>
      </c>
    </row>
    <row r="3597" spans="2:5" x14ac:dyDescent="0.3">
      <c r="B3597" s="91">
        <v>39512</v>
      </c>
      <c r="C3597" s="145">
        <v>120.599541</v>
      </c>
      <c r="D3597">
        <f t="shared" si="60"/>
        <v>-0.49733125227123987</v>
      </c>
      <c r="E3597">
        <v>3.0617536903123979E-3</v>
      </c>
    </row>
    <row r="3598" spans="2:5" x14ac:dyDescent="0.3">
      <c r="B3598" s="91">
        <v>41145</v>
      </c>
      <c r="C3598" s="145">
        <v>239.91851800000001</v>
      </c>
      <c r="D3598">
        <f t="shared" si="60"/>
        <v>0.70714048864665224</v>
      </c>
      <c r="E3598">
        <v>3.0574711749847025E-3</v>
      </c>
    </row>
    <row r="3599" spans="2:5" x14ac:dyDescent="0.3">
      <c r="B3599" s="91">
        <v>39371</v>
      </c>
      <c r="C3599" s="145">
        <v>140.538239</v>
      </c>
      <c r="D3599">
        <f t="shared" si="60"/>
        <v>-0.69356318170658726</v>
      </c>
      <c r="E3599">
        <v>3.0551312387113879E-3</v>
      </c>
    </row>
    <row r="3600" spans="2:5" x14ac:dyDescent="0.3">
      <c r="B3600" s="91">
        <v>42788</v>
      </c>
      <c r="C3600" s="145">
        <v>458.62060500000001</v>
      </c>
      <c r="D3600">
        <f t="shared" si="60"/>
        <v>2.31809090199804</v>
      </c>
      <c r="E3600">
        <v>3.0523901214005102E-3</v>
      </c>
    </row>
    <row r="3601" spans="2:5" x14ac:dyDescent="0.3">
      <c r="B3601" s="91">
        <v>39384</v>
      </c>
      <c r="C3601" s="145">
        <v>138.21821600000001</v>
      </c>
      <c r="D3601">
        <f t="shared" si="60"/>
        <v>0.69424848169927544</v>
      </c>
      <c r="E3601">
        <v>3.0445865822398177E-3</v>
      </c>
    </row>
    <row r="3602" spans="2:5" x14ac:dyDescent="0.3">
      <c r="B3602" s="91">
        <v>38581</v>
      </c>
      <c r="C3602" s="145">
        <v>81.580841000000007</v>
      </c>
      <c r="D3602">
        <f t="shared" si="60"/>
        <v>-0.79219807963916045</v>
      </c>
      <c r="E3602">
        <v>3.043476470063658E-3</v>
      </c>
    </row>
    <row r="3603" spans="2:5" x14ac:dyDescent="0.3">
      <c r="B3603" s="91">
        <v>41610</v>
      </c>
      <c r="C3603" s="145">
        <v>392.58944700000001</v>
      </c>
      <c r="D3603">
        <f t="shared" si="60"/>
        <v>-0.21229519979915912</v>
      </c>
      <c r="E3603">
        <v>3.0097232194359882E-3</v>
      </c>
    </row>
    <row r="3604" spans="2:5" x14ac:dyDescent="0.3">
      <c r="B3604" s="91">
        <v>44609</v>
      </c>
      <c r="C3604" s="145">
        <v>498.39666699999998</v>
      </c>
      <c r="D3604">
        <f t="shared" si="60"/>
        <v>2.7337568933280769</v>
      </c>
      <c r="E3604">
        <v>3.009309673078958E-3</v>
      </c>
    </row>
    <row r="3605" spans="2:5" x14ac:dyDescent="0.3">
      <c r="B3605" s="91">
        <v>44109</v>
      </c>
      <c r="C3605" s="145">
        <v>133.48396299999999</v>
      </c>
      <c r="D3605">
        <f t="shared" si="60"/>
        <v>-0.51949689132033872</v>
      </c>
      <c r="E3605">
        <v>2.9961478817857917E-3</v>
      </c>
    </row>
    <row r="3606" spans="2:5" x14ac:dyDescent="0.3">
      <c r="B3606" s="91">
        <v>41466</v>
      </c>
      <c r="C3606" s="145">
        <v>277.80041499999999</v>
      </c>
      <c r="D3606">
        <f t="shared" si="60"/>
        <v>0.32375941412878417</v>
      </c>
      <c r="E3606">
        <v>2.992462172690398E-3</v>
      </c>
    </row>
    <row r="3607" spans="2:5" x14ac:dyDescent="0.3">
      <c r="B3607" s="91">
        <v>40928</v>
      </c>
      <c r="C3607" s="145">
        <v>209.857178</v>
      </c>
      <c r="D3607">
        <f t="shared" si="60"/>
        <v>-0.1728168706508274</v>
      </c>
      <c r="E3607">
        <v>2.9754829655233052E-3</v>
      </c>
    </row>
    <row r="3608" spans="2:5" x14ac:dyDescent="0.3">
      <c r="B3608" s="91">
        <v>40532</v>
      </c>
      <c r="C3608" s="145">
        <v>253.70098899999999</v>
      </c>
      <c r="D3608">
        <f t="shared" si="60"/>
        <v>0.64879339566519267</v>
      </c>
      <c r="E3608">
        <v>2.9697196952505971E-3</v>
      </c>
    </row>
    <row r="3609" spans="2:5" x14ac:dyDescent="0.3">
      <c r="B3609" s="91">
        <v>38825</v>
      </c>
      <c r="C3609" s="145">
        <v>153.87069700000001</v>
      </c>
      <c r="D3609">
        <f t="shared" si="60"/>
        <v>-0.45283258684631567</v>
      </c>
      <c r="E3609">
        <v>2.9581297024246305E-3</v>
      </c>
    </row>
    <row r="3610" spans="2:5" x14ac:dyDescent="0.3">
      <c r="B3610" s="91">
        <v>41334</v>
      </c>
      <c r="C3610" s="145">
        <v>281.21319599999998</v>
      </c>
      <c r="D3610">
        <f t="shared" si="60"/>
        <v>-0.33508627136890951</v>
      </c>
      <c r="E3610">
        <v>2.9560385372266948E-3</v>
      </c>
    </row>
    <row r="3611" spans="2:5" x14ac:dyDescent="0.3">
      <c r="B3611" s="91">
        <v>43060</v>
      </c>
      <c r="C3611" s="145">
        <v>422.93185399999999</v>
      </c>
      <c r="D3611">
        <f t="shared" si="60"/>
        <v>0.62367783111346053</v>
      </c>
      <c r="E3611">
        <v>2.9551011840026195E-3</v>
      </c>
    </row>
    <row r="3612" spans="2:5" x14ac:dyDescent="0.3">
      <c r="B3612" s="91">
        <v>40997</v>
      </c>
      <c r="C3612" s="145">
        <v>260.47769199999999</v>
      </c>
      <c r="D3612">
        <f t="shared" si="60"/>
        <v>15.504814305887457</v>
      </c>
      <c r="E3612">
        <v>2.9503357757156164E-3</v>
      </c>
    </row>
    <row r="3613" spans="2:5" x14ac:dyDescent="0.3">
      <c r="B3613" s="91">
        <v>36776</v>
      </c>
      <c r="C3613" s="145">
        <v>15.781922</v>
      </c>
      <c r="D3613">
        <f t="shared" si="60"/>
        <v>-0.94099433869250226</v>
      </c>
      <c r="E3613">
        <v>2.9410938555922556E-3</v>
      </c>
    </row>
    <row r="3614" spans="2:5" x14ac:dyDescent="0.3">
      <c r="B3614" s="91">
        <v>41186</v>
      </c>
      <c r="C3614" s="145">
        <v>267.464539</v>
      </c>
      <c r="D3614">
        <f t="shared" si="60"/>
        <v>0.68782814230549016</v>
      </c>
      <c r="E3614">
        <v>2.9251462012514027E-3</v>
      </c>
    </row>
    <row r="3615" spans="2:5" x14ac:dyDescent="0.3">
      <c r="B3615" s="91">
        <v>38840</v>
      </c>
      <c r="C3615" s="145">
        <v>158.46669</v>
      </c>
      <c r="D3615">
        <f t="shared" si="60"/>
        <v>1.2248943883178178</v>
      </c>
      <c r="E3615">
        <v>2.9244843289634279E-3</v>
      </c>
    </row>
    <row r="3616" spans="2:5" x14ac:dyDescent="0.3">
      <c r="B3616" s="91">
        <v>35305</v>
      </c>
      <c r="C3616" s="145">
        <v>71.224365000000006</v>
      </c>
      <c r="D3616">
        <f t="shared" si="60"/>
        <v>-0.78359426780176045</v>
      </c>
      <c r="E3616">
        <v>2.8967888275078426E-3</v>
      </c>
    </row>
    <row r="3617" spans="2:5" x14ac:dyDescent="0.3">
      <c r="B3617" s="91">
        <v>44244</v>
      </c>
      <c r="C3617" s="145">
        <v>329.12420700000001</v>
      </c>
      <c r="D3617">
        <f t="shared" si="60"/>
        <v>-3.0283341482848132E-4</v>
      </c>
      <c r="E3617">
        <v>2.885703343454555E-3</v>
      </c>
    </row>
    <row r="3618" spans="2:5" x14ac:dyDescent="0.3">
      <c r="B3618" s="91">
        <v>44468</v>
      </c>
      <c r="C3618" s="145">
        <v>329.223907</v>
      </c>
      <c r="D3618">
        <f t="shared" si="60"/>
        <v>7.4765903717833315E-2</v>
      </c>
      <c r="E3618">
        <v>2.8849185849547177E-3</v>
      </c>
    </row>
    <row r="3619" spans="2:5" x14ac:dyDescent="0.3">
      <c r="B3619" s="91">
        <v>41282</v>
      </c>
      <c r="C3619" s="145">
        <v>306.32150300000001</v>
      </c>
      <c r="D3619">
        <f t="shared" si="60"/>
        <v>13.177838571529604</v>
      </c>
      <c r="E3619">
        <v>2.8730771442808255E-3</v>
      </c>
    </row>
    <row r="3620" spans="2:5" x14ac:dyDescent="0.3">
      <c r="B3620" s="91">
        <v>37503</v>
      </c>
      <c r="C3620" s="145">
        <v>21.605656</v>
      </c>
      <c r="D3620">
        <f t="shared" si="60"/>
        <v>-0.95419424072513104</v>
      </c>
      <c r="E3620">
        <v>2.8643312202727041E-3</v>
      </c>
    </row>
    <row r="3621" spans="2:5" x14ac:dyDescent="0.3">
      <c r="B3621" s="91">
        <v>42724</v>
      </c>
      <c r="C3621" s="145">
        <v>471.67990099999997</v>
      </c>
      <c r="D3621">
        <f t="shared" si="60"/>
        <v>18.326650829364585</v>
      </c>
      <c r="E3621">
        <v>2.8613595799917447E-3</v>
      </c>
    </row>
    <row r="3622" spans="2:5" x14ac:dyDescent="0.3">
      <c r="B3622" s="91">
        <v>37608</v>
      </c>
      <c r="C3622" s="145">
        <v>24.405671999999999</v>
      </c>
      <c r="D3622">
        <f t="shared" si="60"/>
        <v>-0.94198640537752509</v>
      </c>
      <c r="E3622">
        <v>2.852452148140748E-3</v>
      </c>
    </row>
    <row r="3623" spans="2:5" x14ac:dyDescent="0.3">
      <c r="B3623" s="91">
        <v>43091</v>
      </c>
      <c r="C3623" s="145">
        <v>420.68884300000002</v>
      </c>
      <c r="D3623">
        <f t="shared" si="60"/>
        <v>0.15957948921757084</v>
      </c>
      <c r="E3623">
        <v>2.851752643981461E-3</v>
      </c>
    </row>
    <row r="3624" spans="2:5" x14ac:dyDescent="0.3">
      <c r="B3624" s="91">
        <v>41627</v>
      </c>
      <c r="C3624" s="145">
        <v>362.79431199999999</v>
      </c>
      <c r="D3624">
        <f t="shared" si="60"/>
        <v>1.296056989382367</v>
      </c>
      <c r="E3624">
        <v>2.849439015665835E-3</v>
      </c>
    </row>
    <row r="3625" spans="2:5" x14ac:dyDescent="0.3">
      <c r="B3625" s="91">
        <v>43881</v>
      </c>
      <c r="C3625" s="145">
        <v>158.00753800000001</v>
      </c>
      <c r="D3625">
        <f t="shared" si="60"/>
        <v>-0.62529550620553365</v>
      </c>
      <c r="E3625">
        <v>2.8471439688810855E-3</v>
      </c>
    </row>
    <row r="3626" spans="2:5" x14ac:dyDescent="0.3">
      <c r="B3626" s="91">
        <v>43059</v>
      </c>
      <c r="C3626" s="145">
        <v>421.68572999999998</v>
      </c>
      <c r="D3626">
        <f t="shared" si="60"/>
        <v>6.0930041722640684</v>
      </c>
      <c r="E3626">
        <v>2.8449917723379382E-3</v>
      </c>
    </row>
    <row r="3627" spans="2:5" x14ac:dyDescent="0.3">
      <c r="B3627" s="91">
        <v>35125</v>
      </c>
      <c r="C3627" s="145">
        <v>59.450935000000001</v>
      </c>
      <c r="D3627">
        <f t="shared" si="60"/>
        <v>-0.12453282706552625</v>
      </c>
      <c r="E3627">
        <v>2.8394670382563157E-3</v>
      </c>
    </row>
    <row r="3628" spans="2:5" x14ac:dyDescent="0.3">
      <c r="B3628" s="91">
        <v>38516</v>
      </c>
      <c r="C3628" s="145">
        <v>67.907668999999999</v>
      </c>
      <c r="D3628">
        <f t="shared" si="60"/>
        <v>-0.76508103282280715</v>
      </c>
      <c r="E3628">
        <v>2.838791313159692E-3</v>
      </c>
    </row>
    <row r="3629" spans="2:5" x14ac:dyDescent="0.3">
      <c r="B3629" s="91">
        <v>41033</v>
      </c>
      <c r="C3629" s="145">
        <v>289.06848100000002</v>
      </c>
      <c r="D3629">
        <f t="shared" si="60"/>
        <v>2.4109625019300123</v>
      </c>
      <c r="E3629">
        <v>2.824512909352915E-3</v>
      </c>
    </row>
    <row r="3630" spans="2:5" x14ac:dyDescent="0.3">
      <c r="B3630" s="91">
        <v>38054</v>
      </c>
      <c r="C3630" s="145">
        <v>84.746894999999995</v>
      </c>
      <c r="D3630">
        <f t="shared" si="60"/>
        <v>-0.40634754776408427</v>
      </c>
      <c r="E3630">
        <v>2.8139932454837803E-3</v>
      </c>
    </row>
    <row r="3631" spans="2:5" x14ac:dyDescent="0.3">
      <c r="B3631" s="91">
        <v>44074</v>
      </c>
      <c r="C3631" s="145">
        <v>142.755066</v>
      </c>
      <c r="D3631">
        <f t="shared" si="60"/>
        <v>1.5502121361780317</v>
      </c>
      <c r="E3631">
        <v>2.8010206473230983E-3</v>
      </c>
    </row>
    <row r="3632" spans="2:5" x14ac:dyDescent="0.3">
      <c r="B3632" s="91">
        <v>35375</v>
      </c>
      <c r="C3632" s="145">
        <v>55.977722</v>
      </c>
      <c r="D3632">
        <f t="shared" si="60"/>
        <v>-0.2393700319843107</v>
      </c>
      <c r="E3632">
        <v>2.7962278136189024E-3</v>
      </c>
    </row>
    <row r="3633" spans="2:5" x14ac:dyDescent="0.3">
      <c r="B3633" s="91">
        <v>37998</v>
      </c>
      <c r="C3633" s="145">
        <v>73.593895000000003</v>
      </c>
      <c r="D3633">
        <f t="shared" si="60"/>
        <v>-0.92757932087093897</v>
      </c>
      <c r="E3633">
        <v>2.7876265853585798E-3</v>
      </c>
    </row>
    <row r="3634" spans="2:5" x14ac:dyDescent="0.3">
      <c r="B3634" s="91">
        <v>45418</v>
      </c>
      <c r="C3634" s="145">
        <v>1016.200012</v>
      </c>
      <c r="D3634">
        <f t="shared" si="60"/>
        <v>7.3615373007870133</v>
      </c>
      <c r="E3634">
        <v>2.7629642132315411E-3</v>
      </c>
    </row>
    <row r="3635" spans="2:5" x14ac:dyDescent="0.3">
      <c r="B3635" s="91">
        <v>39506</v>
      </c>
      <c r="C3635" s="145">
        <v>121.53267700000001</v>
      </c>
      <c r="D3635">
        <f t="shared" si="60"/>
        <v>-0.59800475628654792</v>
      </c>
      <c r="E3635">
        <v>2.754672170306947E-3</v>
      </c>
    </row>
    <row r="3636" spans="2:5" x14ac:dyDescent="0.3">
      <c r="B3636" s="91">
        <v>41271</v>
      </c>
      <c r="C3636" s="145">
        <v>302.323669</v>
      </c>
      <c r="D3636">
        <f t="shared" si="60"/>
        <v>6.6417306580961277</v>
      </c>
      <c r="E3636">
        <v>2.7491584166959757E-3</v>
      </c>
    </row>
    <row r="3637" spans="2:5" x14ac:dyDescent="0.3">
      <c r="B3637" s="91">
        <v>34457</v>
      </c>
      <c r="C3637" s="145">
        <v>39.562199</v>
      </c>
      <c r="D3637">
        <f t="shared" si="60"/>
        <v>-0.90451629567645719</v>
      </c>
      <c r="E3637">
        <v>2.7323698665256829E-3</v>
      </c>
    </row>
    <row r="3638" spans="2:5" x14ac:dyDescent="0.3">
      <c r="B3638" s="91">
        <v>41794</v>
      </c>
      <c r="C3638" s="145">
        <v>414.334564</v>
      </c>
      <c r="D3638">
        <f t="shared" si="60"/>
        <v>19.884583865905441</v>
      </c>
      <c r="E3638">
        <v>2.7322161369464429E-3</v>
      </c>
    </row>
    <row r="3639" spans="2:5" x14ac:dyDescent="0.3">
      <c r="B3639" s="91">
        <v>37364</v>
      </c>
      <c r="C3639" s="145">
        <v>19.839254</v>
      </c>
      <c r="D3639">
        <f t="shared" si="60"/>
        <v>-0.69582052417184725</v>
      </c>
      <c r="E3639">
        <v>2.7291533286627999E-3</v>
      </c>
    </row>
    <row r="3640" spans="2:5" x14ac:dyDescent="0.3">
      <c r="B3640" s="91">
        <v>35331</v>
      </c>
      <c r="C3640" s="145">
        <v>65.222198000000006</v>
      </c>
      <c r="D3640">
        <f t="shared" si="60"/>
        <v>-0.38601426991437537</v>
      </c>
      <c r="E3640">
        <v>2.7268577687112302E-3</v>
      </c>
    </row>
    <row r="3641" spans="2:5" x14ac:dyDescent="0.3">
      <c r="B3641" s="91">
        <v>38730</v>
      </c>
      <c r="C3641" s="145">
        <v>106.227547</v>
      </c>
      <c r="D3641">
        <f t="shared" si="60"/>
        <v>1.6777807680031409</v>
      </c>
      <c r="E3641">
        <v>2.7260657434030437E-3</v>
      </c>
    </row>
    <row r="3642" spans="2:5" x14ac:dyDescent="0.3">
      <c r="B3642" s="91">
        <v>34458</v>
      </c>
      <c r="C3642" s="145">
        <v>39.669994000000003</v>
      </c>
      <c r="D3642">
        <f t="shared" si="60"/>
        <v>-2.7102553328612416E-3</v>
      </c>
      <c r="E3642">
        <v>2.7246968754189565E-3</v>
      </c>
    </row>
    <row r="3643" spans="2:5" x14ac:dyDescent="0.3">
      <c r="B3643" s="91">
        <v>34362</v>
      </c>
      <c r="C3643" s="145">
        <v>39.777802000000001</v>
      </c>
      <c r="D3643">
        <f t="shared" si="60"/>
        <v>-0.91352958069989765</v>
      </c>
      <c r="E3643">
        <v>2.7176207790704119E-3</v>
      </c>
    </row>
    <row r="3644" spans="2:5" x14ac:dyDescent="0.3">
      <c r="B3644" s="91">
        <v>44529</v>
      </c>
      <c r="C3644" s="145">
        <v>460.01629600000001</v>
      </c>
      <c r="D3644">
        <f t="shared" si="60"/>
        <v>0.995748953688668</v>
      </c>
      <c r="E3644">
        <v>2.7162271569826663E-3</v>
      </c>
    </row>
    <row r="3645" spans="2:5" x14ac:dyDescent="0.3">
      <c r="B3645" s="91">
        <v>41096</v>
      </c>
      <c r="C3645" s="145">
        <v>230.49807699999999</v>
      </c>
      <c r="D3645">
        <f t="shared" si="60"/>
        <v>-0.30856320596304387</v>
      </c>
      <c r="E3645">
        <v>2.7082396712283137E-3</v>
      </c>
    </row>
    <row r="3646" spans="2:5" x14ac:dyDescent="0.3">
      <c r="B3646" s="91">
        <v>43224</v>
      </c>
      <c r="C3646" s="145">
        <v>333.36102299999999</v>
      </c>
      <c r="D3646">
        <f t="shared" si="60"/>
        <v>4.5945832161575284</v>
      </c>
      <c r="E3646">
        <v>2.6986907561300432E-3</v>
      </c>
    </row>
    <row r="3647" spans="2:5" x14ac:dyDescent="0.3">
      <c r="B3647" s="91">
        <v>38162</v>
      </c>
      <c r="C3647" s="145">
        <v>59.586390999999999</v>
      </c>
      <c r="D3647">
        <f t="shared" si="60"/>
        <v>-0.13347300304618909</v>
      </c>
      <c r="E3647">
        <v>2.6953592333727326E-3</v>
      </c>
    </row>
    <row r="3648" spans="2:5" x14ac:dyDescent="0.3">
      <c r="B3648" s="91">
        <v>38483</v>
      </c>
      <c r="C3648" s="145">
        <v>68.764610000000005</v>
      </c>
      <c r="D3648">
        <f t="shared" si="60"/>
        <v>4.9590781934457828</v>
      </c>
      <c r="E3648">
        <v>2.6861759945346298E-3</v>
      </c>
    </row>
    <row r="3649" spans="2:5" x14ac:dyDescent="0.3">
      <c r="B3649" s="91">
        <v>37144</v>
      </c>
      <c r="C3649" s="145">
        <v>11.539471000000001</v>
      </c>
      <c r="D3649">
        <f t="shared" si="60"/>
        <v>-0.80482511350895558</v>
      </c>
      <c r="E3649">
        <v>2.6810348003618108E-3</v>
      </c>
    </row>
    <row r="3650" spans="2:5" x14ac:dyDescent="0.3">
      <c r="B3650" s="91">
        <v>37938</v>
      </c>
      <c r="C3650" s="145">
        <v>59.123748999999997</v>
      </c>
      <c r="D3650">
        <f t="shared" si="60"/>
        <v>-0.84280821910615189</v>
      </c>
      <c r="E3650">
        <v>2.6685708925760485E-3</v>
      </c>
    </row>
    <row r="3651" spans="2:5" x14ac:dyDescent="0.3">
      <c r="B3651" s="91">
        <v>42215</v>
      </c>
      <c r="C3651" s="145">
        <v>376.12493899999998</v>
      </c>
      <c r="D3651">
        <f t="shared" si="60"/>
        <v>0.99311772430108036</v>
      </c>
      <c r="E3651">
        <v>2.6563994421451922E-3</v>
      </c>
    </row>
    <row r="3652" spans="2:5" x14ac:dyDescent="0.3">
      <c r="B3652" s="91">
        <v>43531</v>
      </c>
      <c r="C3652" s="145">
        <v>188.71185299999999</v>
      </c>
      <c r="D3652">
        <f t="shared" si="60"/>
        <v>-0.65575558110611742</v>
      </c>
      <c r="E3652">
        <v>2.6483715606339733E-3</v>
      </c>
    </row>
    <row r="3653" spans="2:5" x14ac:dyDescent="0.3">
      <c r="B3653" s="91">
        <v>42634</v>
      </c>
      <c r="C3653" s="145">
        <v>548.19146699999999</v>
      </c>
      <c r="D3653">
        <f t="shared" si="60"/>
        <v>0.11214479047295087</v>
      </c>
      <c r="E3653">
        <v>2.6438146306086313E-3</v>
      </c>
    </row>
    <row r="3654" spans="2:5" x14ac:dyDescent="0.3">
      <c r="B3654" s="91">
        <v>44613</v>
      </c>
      <c r="C3654" s="145">
        <v>492.91375699999998</v>
      </c>
      <c r="D3654">
        <f t="shared" si="60"/>
        <v>23.816514811355443</v>
      </c>
      <c r="E3654">
        <v>2.6361740502351713E-3</v>
      </c>
    </row>
    <row r="3655" spans="2:5" x14ac:dyDescent="0.3">
      <c r="B3655" s="91">
        <v>36138</v>
      </c>
      <c r="C3655" s="145">
        <v>19.862328000000002</v>
      </c>
      <c r="D3655">
        <f t="shared" si="60"/>
        <v>-0.95643071634225874</v>
      </c>
      <c r="E3655">
        <v>2.6334974208686406E-3</v>
      </c>
    </row>
    <row r="3656" spans="2:5" x14ac:dyDescent="0.3">
      <c r="B3656" s="91">
        <v>42942</v>
      </c>
      <c r="C3656" s="145">
        <v>455.87914999999998</v>
      </c>
      <c r="D3656">
        <f t="shared" si="60"/>
        <v>13.353263799362734</v>
      </c>
      <c r="E3656">
        <v>2.630972092963639E-3</v>
      </c>
    </row>
    <row r="3657" spans="2:5" x14ac:dyDescent="0.3">
      <c r="B3657" s="91">
        <v>36336</v>
      </c>
      <c r="C3657" s="145">
        <v>31.761358000000001</v>
      </c>
      <c r="D3657">
        <f t="shared" ref="D3657:D3720" si="61">(C3657-C3658)/C3658</f>
        <v>-0.95121517765852415</v>
      </c>
      <c r="E3657">
        <v>2.6293904829538259E-3</v>
      </c>
    </row>
    <row r="3658" spans="2:5" x14ac:dyDescent="0.3">
      <c r="B3658" s="91">
        <v>45240</v>
      </c>
      <c r="C3658" s="145">
        <v>651.04998799999998</v>
      </c>
      <c r="D3658">
        <f t="shared" si="61"/>
        <v>21.689272833623104</v>
      </c>
      <c r="E3658">
        <v>2.6180211947832818E-3</v>
      </c>
    </row>
    <row r="3659" spans="2:5" x14ac:dyDescent="0.3">
      <c r="B3659" s="91">
        <v>36214</v>
      </c>
      <c r="C3659" s="145">
        <v>28.694175999999999</v>
      </c>
      <c r="D3659">
        <f t="shared" si="61"/>
        <v>-0.93510628417965302</v>
      </c>
      <c r="E3659">
        <v>2.6044354579188053E-3</v>
      </c>
    </row>
    <row r="3660" spans="2:5" x14ac:dyDescent="0.3">
      <c r="B3660" s="91">
        <v>44712</v>
      </c>
      <c r="C3660" s="145">
        <v>442.171875</v>
      </c>
      <c r="D3660">
        <f t="shared" si="61"/>
        <v>9.4239512776957218E-2</v>
      </c>
      <c r="E3660">
        <v>2.599448614135828E-3</v>
      </c>
    </row>
    <row r="3661" spans="2:5" x14ac:dyDescent="0.3">
      <c r="B3661" s="91">
        <v>44697</v>
      </c>
      <c r="C3661" s="145">
        <v>404.090576</v>
      </c>
      <c r="D3661">
        <f t="shared" si="61"/>
        <v>0.60534651255166128</v>
      </c>
      <c r="E3661">
        <v>2.5971195693030727E-3</v>
      </c>
    </row>
    <row r="3662" spans="2:5" x14ac:dyDescent="0.3">
      <c r="B3662" s="91">
        <v>43300</v>
      </c>
      <c r="C3662" s="145">
        <v>251.715485</v>
      </c>
      <c r="D3662">
        <f t="shared" si="61"/>
        <v>-0.60614567745741255</v>
      </c>
      <c r="E3662">
        <v>2.5808995074850078E-3</v>
      </c>
    </row>
    <row r="3663" spans="2:5" x14ac:dyDescent="0.3">
      <c r="B3663" s="91">
        <v>45133</v>
      </c>
      <c r="C3663" s="145">
        <v>639.10809300000005</v>
      </c>
      <c r="D3663">
        <f t="shared" si="61"/>
        <v>12.487290347147612</v>
      </c>
      <c r="E3663">
        <v>2.5802836193899326E-3</v>
      </c>
    </row>
    <row r="3664" spans="2:5" x14ac:dyDescent="0.3">
      <c r="B3664" s="91">
        <v>35474</v>
      </c>
      <c r="C3664" s="145">
        <v>47.385952000000003</v>
      </c>
      <c r="D3664">
        <f t="shared" si="61"/>
        <v>-2.1626078677645749E-2</v>
      </c>
      <c r="E3664">
        <v>2.5515943497721951E-3</v>
      </c>
    </row>
    <row r="3665" spans="2:5" x14ac:dyDescent="0.3">
      <c r="B3665" s="91">
        <v>35692</v>
      </c>
      <c r="C3665" s="145">
        <v>48.433376000000003</v>
      </c>
      <c r="D3665">
        <f t="shared" si="61"/>
        <v>-0.86277551289417798</v>
      </c>
      <c r="E3665">
        <v>2.5515155088029198E-3</v>
      </c>
    </row>
    <row r="3666" spans="2:5" x14ac:dyDescent="0.3">
      <c r="B3666" s="91">
        <v>43173</v>
      </c>
      <c r="C3666" s="145">
        <v>352.949951</v>
      </c>
      <c r="D3666">
        <f t="shared" si="61"/>
        <v>5.6897839564344981</v>
      </c>
      <c r="E3666">
        <v>2.5484418507548904E-3</v>
      </c>
    </row>
    <row r="3667" spans="2:5" x14ac:dyDescent="0.3">
      <c r="B3667" s="91">
        <v>35082</v>
      </c>
      <c r="C3667" s="145">
        <v>52.759543999999998</v>
      </c>
      <c r="D3667">
        <f t="shared" si="61"/>
        <v>0.22332682757124261</v>
      </c>
      <c r="E3667">
        <v>2.5325376495455164E-3</v>
      </c>
    </row>
    <row r="3668" spans="2:5" x14ac:dyDescent="0.3">
      <c r="B3668" s="91">
        <v>34810</v>
      </c>
      <c r="C3668" s="145">
        <v>43.127921999999998</v>
      </c>
      <c r="D3668">
        <f t="shared" si="61"/>
        <v>1.3898118956194236</v>
      </c>
      <c r="E3668">
        <v>2.5252626804344665E-3</v>
      </c>
    </row>
    <row r="3669" spans="2:5" x14ac:dyDescent="0.3">
      <c r="B3669" s="91">
        <v>36682</v>
      </c>
      <c r="C3669" s="145">
        <v>18.046576000000002</v>
      </c>
      <c r="D3669">
        <f t="shared" si="61"/>
        <v>-0.88636019103019237</v>
      </c>
      <c r="E3669">
        <v>2.5244522108693016E-3</v>
      </c>
    </row>
    <row r="3670" spans="2:5" x14ac:dyDescent="0.3">
      <c r="B3670" s="91">
        <v>43640</v>
      </c>
      <c r="C3670" s="145">
        <v>158.80505400000001</v>
      </c>
      <c r="D3670">
        <f t="shared" si="61"/>
        <v>1.7474438945002666</v>
      </c>
      <c r="E3670">
        <v>2.5173115593840729E-3</v>
      </c>
    </row>
    <row r="3671" spans="2:5" x14ac:dyDescent="0.3">
      <c r="B3671" s="91">
        <v>35591</v>
      </c>
      <c r="C3671" s="145">
        <v>57.801017999999999</v>
      </c>
      <c r="D3671">
        <f t="shared" si="61"/>
        <v>1.6848578218633783</v>
      </c>
      <c r="E3671">
        <v>2.5151239230827272E-3</v>
      </c>
    </row>
    <row r="3672" spans="2:5" x14ac:dyDescent="0.3">
      <c r="B3672" s="91">
        <v>37385</v>
      </c>
      <c r="C3672" s="145">
        <v>21.528521000000001</v>
      </c>
      <c r="D3672">
        <f t="shared" si="61"/>
        <v>-0.88002433784056888</v>
      </c>
      <c r="E3672">
        <v>2.5144678410568039E-3</v>
      </c>
    </row>
    <row r="3673" spans="2:5" x14ac:dyDescent="0.3">
      <c r="B3673" s="91">
        <v>43539</v>
      </c>
      <c r="C3673" s="145">
        <v>179.44073499999999</v>
      </c>
      <c r="D3673">
        <f t="shared" si="61"/>
        <v>-0.52668447764884485</v>
      </c>
      <c r="E3673">
        <v>2.50621616674093E-3</v>
      </c>
    </row>
    <row r="3674" spans="2:5" x14ac:dyDescent="0.3">
      <c r="B3674" s="91">
        <v>42354</v>
      </c>
      <c r="C3674" s="145">
        <v>379.11441000000002</v>
      </c>
      <c r="D3674">
        <f t="shared" si="61"/>
        <v>0.57930228518895632</v>
      </c>
      <c r="E3674">
        <v>2.5032673660926514E-3</v>
      </c>
    </row>
    <row r="3675" spans="2:5" x14ac:dyDescent="0.3">
      <c r="B3675" s="91">
        <v>43368</v>
      </c>
      <c r="C3675" s="145">
        <v>240.05183400000001</v>
      </c>
      <c r="D3675">
        <f t="shared" si="61"/>
        <v>4.4968125485833337</v>
      </c>
      <c r="E3675">
        <v>2.4979527356626626E-3</v>
      </c>
    </row>
    <row r="3676" spans="2:5" x14ac:dyDescent="0.3">
      <c r="B3676" s="91">
        <v>34571</v>
      </c>
      <c r="C3676" s="145">
        <v>43.671097000000003</v>
      </c>
      <c r="D3676">
        <f t="shared" si="61"/>
        <v>-0.89642462248144217</v>
      </c>
      <c r="E3676">
        <v>2.4939595918999583E-3</v>
      </c>
    </row>
    <row r="3677" spans="2:5" x14ac:dyDescent="0.3">
      <c r="B3677" s="91">
        <v>43117</v>
      </c>
      <c r="C3677" s="145">
        <v>421.635895</v>
      </c>
      <c r="D3677">
        <f t="shared" si="61"/>
        <v>-3.1049458776770573E-2</v>
      </c>
      <c r="E3677">
        <v>2.4887779913253774E-3</v>
      </c>
    </row>
    <row r="3678" spans="2:5" x14ac:dyDescent="0.3">
      <c r="B3678" s="91">
        <v>41815</v>
      </c>
      <c r="C3678" s="145">
        <v>435.146973</v>
      </c>
      <c r="D3678">
        <f t="shared" si="61"/>
        <v>9.0165132167907807</v>
      </c>
      <c r="E3678">
        <v>2.4877835249382308E-3</v>
      </c>
    </row>
    <row r="3679" spans="2:5" x14ac:dyDescent="0.3">
      <c r="B3679" s="91">
        <v>34480</v>
      </c>
      <c r="C3679" s="145">
        <v>43.442959000000002</v>
      </c>
      <c r="D3679">
        <f t="shared" si="61"/>
        <v>-0.76009711142026626</v>
      </c>
      <c r="E3679">
        <v>2.4874024369169606E-3</v>
      </c>
    </row>
    <row r="3680" spans="2:5" x14ac:dyDescent="0.3">
      <c r="B3680" s="91">
        <v>43497</v>
      </c>
      <c r="C3680" s="145">
        <v>181.08560199999999</v>
      </c>
      <c r="D3680">
        <f t="shared" si="61"/>
        <v>0.49876236334138013</v>
      </c>
      <c r="E3680">
        <v>2.483394751072236E-3</v>
      </c>
    </row>
    <row r="3681" spans="2:5" x14ac:dyDescent="0.3">
      <c r="B3681" s="91">
        <v>44067</v>
      </c>
      <c r="C3681" s="145">
        <v>120.823425</v>
      </c>
      <c r="D3681">
        <f t="shared" si="61"/>
        <v>-0.74739853476821783</v>
      </c>
      <c r="E3681">
        <v>2.4813572751487254E-3</v>
      </c>
    </row>
    <row r="3682" spans="2:5" x14ac:dyDescent="0.3">
      <c r="B3682" s="91">
        <v>41999</v>
      </c>
      <c r="C3682" s="145">
        <v>478.31640599999997</v>
      </c>
      <c r="D3682">
        <f t="shared" si="61"/>
        <v>24.476535812772685</v>
      </c>
      <c r="E3682">
        <v>2.4796110385092466E-3</v>
      </c>
    </row>
    <row r="3683" spans="2:5" x14ac:dyDescent="0.3">
      <c r="B3683" s="91">
        <v>37281</v>
      </c>
      <c r="C3683" s="145">
        <v>18.774781999999998</v>
      </c>
      <c r="D3683">
        <f t="shared" si="61"/>
        <v>-0.72501668483384007</v>
      </c>
      <c r="E3683">
        <v>2.4713140370359651E-3</v>
      </c>
    </row>
    <row r="3684" spans="2:5" x14ac:dyDescent="0.3">
      <c r="B3684" s="91">
        <v>38208</v>
      </c>
      <c r="C3684" s="145">
        <v>68.276077000000001</v>
      </c>
      <c r="D3684">
        <f t="shared" si="61"/>
        <v>-0.92583121189503514</v>
      </c>
      <c r="E3684">
        <v>2.4694643661459592E-3</v>
      </c>
    </row>
    <row r="3685" spans="2:5" x14ac:dyDescent="0.3">
      <c r="B3685" s="91">
        <v>45337</v>
      </c>
      <c r="C3685" s="145">
        <v>920.54998799999998</v>
      </c>
      <c r="D3685">
        <f t="shared" si="61"/>
        <v>11.162592278575119</v>
      </c>
      <c r="E3685">
        <v>2.4501797118612182E-3</v>
      </c>
    </row>
    <row r="3686" spans="2:5" x14ac:dyDescent="0.3">
      <c r="B3686" s="91">
        <v>35258</v>
      </c>
      <c r="C3686" s="145">
        <v>75.686988999999997</v>
      </c>
      <c r="D3686">
        <f t="shared" si="61"/>
        <v>-0.82421189290202024</v>
      </c>
      <c r="E3686">
        <v>2.4432430187295482E-3</v>
      </c>
    </row>
    <row r="3687" spans="2:5" x14ac:dyDescent="0.3">
      <c r="B3687" s="91">
        <v>42870</v>
      </c>
      <c r="C3687" s="145">
        <v>430.55807499999997</v>
      </c>
      <c r="D3687">
        <f t="shared" si="61"/>
        <v>1.618369137210186</v>
      </c>
      <c r="E3687">
        <v>2.4370065952598659E-3</v>
      </c>
    </row>
    <row r="3688" spans="2:5" x14ac:dyDescent="0.3">
      <c r="B3688" s="91">
        <v>44187</v>
      </c>
      <c r="C3688" s="145">
        <v>164.4375</v>
      </c>
      <c r="D3688">
        <f t="shared" si="61"/>
        <v>-0.83744809816009724</v>
      </c>
      <c r="E3688">
        <v>2.430876969295379E-3</v>
      </c>
    </row>
    <row r="3689" spans="2:5" x14ac:dyDescent="0.3">
      <c r="B3689" s="91">
        <v>45386</v>
      </c>
      <c r="C3689" s="145">
        <v>1011.599976</v>
      </c>
      <c r="D3689">
        <f t="shared" si="61"/>
        <v>45.109416517591242</v>
      </c>
      <c r="E3689">
        <v>2.4277381377735955E-3</v>
      </c>
    </row>
    <row r="3690" spans="2:5" x14ac:dyDescent="0.3">
      <c r="B3690" s="91">
        <v>36655</v>
      </c>
      <c r="C3690" s="145">
        <v>21.939119000000002</v>
      </c>
      <c r="D3690">
        <f t="shared" si="61"/>
        <v>-0.62314583180920846</v>
      </c>
      <c r="E3690">
        <v>2.422221659714157E-3</v>
      </c>
    </row>
    <row r="3691" spans="2:5" x14ac:dyDescent="0.3">
      <c r="B3691" s="91">
        <v>34995</v>
      </c>
      <c r="C3691" s="145">
        <v>58.216468999999996</v>
      </c>
      <c r="D3691">
        <f t="shared" si="61"/>
        <v>-0.85219086519840603</v>
      </c>
      <c r="E3691">
        <v>2.4156721337851134E-3</v>
      </c>
    </row>
    <row r="3692" spans="2:5" x14ac:dyDescent="0.3">
      <c r="B3692" s="91">
        <v>42201</v>
      </c>
      <c r="C3692" s="145">
        <v>393.86245700000001</v>
      </c>
      <c r="D3692">
        <f t="shared" si="61"/>
        <v>5.7492202399603061</v>
      </c>
      <c r="E3692">
        <v>2.409463152559166E-3</v>
      </c>
    </row>
    <row r="3693" spans="2:5" x14ac:dyDescent="0.3">
      <c r="B3693" s="91">
        <v>35003</v>
      </c>
      <c r="C3693" s="145">
        <v>58.356735</v>
      </c>
      <c r="D3693">
        <f t="shared" si="61"/>
        <v>9.7002042989245973E-2</v>
      </c>
      <c r="E3693">
        <v>2.4093869382563206E-3</v>
      </c>
    </row>
    <row r="3694" spans="2:5" x14ac:dyDescent="0.3">
      <c r="B3694" s="91">
        <v>35558</v>
      </c>
      <c r="C3694" s="145">
        <v>53.196559999999998</v>
      </c>
      <c r="D3694">
        <f t="shared" si="61"/>
        <v>-0.85785199860668859</v>
      </c>
      <c r="E3694">
        <v>2.4062509121402834E-3</v>
      </c>
    </row>
    <row r="3695" spans="2:5" x14ac:dyDescent="0.3">
      <c r="B3695" s="91">
        <v>42961</v>
      </c>
      <c r="C3695" s="145">
        <v>374.23361199999999</v>
      </c>
      <c r="D3695">
        <f t="shared" si="61"/>
        <v>0.22209130495866075</v>
      </c>
      <c r="E3695">
        <v>2.4031568781342984E-3</v>
      </c>
    </row>
    <row r="3696" spans="2:5" x14ac:dyDescent="0.3">
      <c r="B3696" s="91">
        <v>41428</v>
      </c>
      <c r="C3696" s="145">
        <v>306.22393799999998</v>
      </c>
      <c r="D3696">
        <f t="shared" si="61"/>
        <v>-0.13703244158310054</v>
      </c>
      <c r="E3696">
        <v>2.3937136875908549E-3</v>
      </c>
    </row>
    <row r="3697" spans="2:5" x14ac:dyDescent="0.3">
      <c r="B3697" s="91">
        <v>42233</v>
      </c>
      <c r="C3697" s="145">
        <v>354.84988399999997</v>
      </c>
      <c r="D3697">
        <f t="shared" si="61"/>
        <v>8.7028956255471286</v>
      </c>
      <c r="E3697">
        <v>2.3927661280500174E-3</v>
      </c>
    </row>
    <row r="3698" spans="2:5" x14ac:dyDescent="0.3">
      <c r="B3698" s="91">
        <v>35816</v>
      </c>
      <c r="C3698" s="145">
        <v>36.571545</v>
      </c>
      <c r="D3698">
        <f t="shared" si="61"/>
        <v>-0.93561683251852779</v>
      </c>
      <c r="E3698">
        <v>2.3849559694217662E-3</v>
      </c>
    </row>
    <row r="3699" spans="2:5" x14ac:dyDescent="0.3">
      <c r="B3699" s="91">
        <v>45093</v>
      </c>
      <c r="C3699" s="145">
        <v>568.02960199999995</v>
      </c>
      <c r="D3699">
        <f t="shared" si="61"/>
        <v>0.28160137258490842</v>
      </c>
      <c r="E3699">
        <v>2.3748056848586483E-3</v>
      </c>
    </row>
    <row r="3700" spans="2:5" x14ac:dyDescent="0.3">
      <c r="B3700" s="91">
        <v>44713</v>
      </c>
      <c r="C3700" s="145">
        <v>443.21862800000002</v>
      </c>
      <c r="D3700">
        <f t="shared" si="61"/>
        <v>-5.1823390317771507E-2</v>
      </c>
      <c r="E3700">
        <v>2.3672989151560663E-3</v>
      </c>
    </row>
    <row r="3701" spans="2:5" x14ac:dyDescent="0.3">
      <c r="B3701" s="91">
        <v>44777</v>
      </c>
      <c r="C3701" s="145">
        <v>467.44311499999998</v>
      </c>
      <c r="D3701">
        <f t="shared" si="61"/>
        <v>-1.4906749422425073E-3</v>
      </c>
      <c r="E3701">
        <v>2.3514445514461759E-3</v>
      </c>
    </row>
    <row r="3702" spans="2:5" x14ac:dyDescent="0.3">
      <c r="B3702" s="91">
        <v>42726</v>
      </c>
      <c r="C3702" s="145">
        <v>468.140961</v>
      </c>
      <c r="D3702">
        <f t="shared" si="61"/>
        <v>15.323322072005322</v>
      </c>
      <c r="E3702">
        <v>2.3479310819145595E-3</v>
      </c>
    </row>
    <row r="3703" spans="2:5" x14ac:dyDescent="0.3">
      <c r="B3703" s="91">
        <v>36298</v>
      </c>
      <c r="C3703" s="145">
        <v>28.679269999999999</v>
      </c>
      <c r="D3703">
        <f t="shared" si="61"/>
        <v>-0.56663029371246143</v>
      </c>
      <c r="E3703">
        <v>2.3445253470304054E-3</v>
      </c>
    </row>
    <row r="3704" spans="2:5" x14ac:dyDescent="0.3">
      <c r="B3704" s="91">
        <v>35192</v>
      </c>
      <c r="C3704" s="145">
        <v>66.177375999999995</v>
      </c>
      <c r="D3704">
        <f t="shared" si="61"/>
        <v>2.3330875138386791</v>
      </c>
      <c r="E3704">
        <v>2.3371375742275561E-3</v>
      </c>
    </row>
    <row r="3705" spans="2:5" x14ac:dyDescent="0.3">
      <c r="B3705" s="91">
        <v>37523</v>
      </c>
      <c r="C3705" s="145">
        <v>19.854676999999999</v>
      </c>
      <c r="D3705">
        <f t="shared" si="61"/>
        <v>-0.95780390146862204</v>
      </c>
      <c r="E3705">
        <v>2.3362816954564259E-3</v>
      </c>
    </row>
    <row r="3706" spans="2:5" x14ac:dyDescent="0.3">
      <c r="B3706" s="91">
        <v>42734</v>
      </c>
      <c r="C3706" s="145">
        <v>470.533478</v>
      </c>
      <c r="D3706">
        <f t="shared" si="61"/>
        <v>23.508219513644637</v>
      </c>
      <c r="E3706">
        <v>2.3359646916542862E-3</v>
      </c>
    </row>
    <row r="3707" spans="2:5" x14ac:dyDescent="0.3">
      <c r="B3707" s="91">
        <v>36038</v>
      </c>
      <c r="C3707" s="145">
        <v>19.199007000000002</v>
      </c>
      <c r="D3707">
        <f t="shared" si="61"/>
        <v>0.92796073263887013</v>
      </c>
      <c r="E3707">
        <v>2.3346207212391517E-3</v>
      </c>
    </row>
    <row r="3708" spans="2:5" x14ac:dyDescent="0.3">
      <c r="B3708" s="91">
        <v>37078</v>
      </c>
      <c r="C3708" s="145">
        <v>9.9581940000000007</v>
      </c>
      <c r="D3708">
        <f t="shared" si="61"/>
        <v>-0.91822290787285443</v>
      </c>
      <c r="E3708">
        <v>2.3294294110821397E-3</v>
      </c>
    </row>
    <row r="3709" spans="2:5" x14ac:dyDescent="0.3">
      <c r="B3709" s="91">
        <v>39269</v>
      </c>
      <c r="C3709" s="145">
        <v>121.772415</v>
      </c>
      <c r="D3709">
        <f t="shared" si="61"/>
        <v>-0.12998074271250076</v>
      </c>
      <c r="E3709">
        <v>2.3254278942153135E-3</v>
      </c>
    </row>
    <row r="3710" spans="2:5" x14ac:dyDescent="0.3">
      <c r="B3710" s="91">
        <v>40268</v>
      </c>
      <c r="C3710" s="145">
        <v>139.96519499999999</v>
      </c>
      <c r="D3710">
        <f t="shared" si="61"/>
        <v>-0.70544125542422498</v>
      </c>
      <c r="E3710">
        <v>2.3150139683697593E-3</v>
      </c>
    </row>
    <row r="3711" spans="2:5" x14ac:dyDescent="0.3">
      <c r="B3711" s="91">
        <v>44784</v>
      </c>
      <c r="C3711" s="145">
        <v>475.169037</v>
      </c>
      <c r="D3711">
        <f t="shared" si="61"/>
        <v>9.9031524297225726E-2</v>
      </c>
      <c r="E3711">
        <v>2.3131232416334683E-3</v>
      </c>
    </row>
    <row r="3712" spans="2:5" x14ac:dyDescent="0.3">
      <c r="B3712" s="91">
        <v>44649</v>
      </c>
      <c r="C3712" s="145">
        <v>432.352509</v>
      </c>
      <c r="D3712">
        <f t="shared" si="61"/>
        <v>2.0405398411821367</v>
      </c>
      <c r="E3712">
        <v>2.3110583274397918E-3</v>
      </c>
    </row>
    <row r="3713" spans="2:5" x14ac:dyDescent="0.3">
      <c r="B3713" s="91">
        <v>38952</v>
      </c>
      <c r="C3713" s="145">
        <v>142.19596899999999</v>
      </c>
      <c r="D3713">
        <f t="shared" si="61"/>
        <v>-0.59053967508027827</v>
      </c>
      <c r="E3713">
        <v>2.3066394004276243E-3</v>
      </c>
    </row>
    <row r="3714" spans="2:5" x14ac:dyDescent="0.3">
      <c r="B3714" s="91">
        <v>42439</v>
      </c>
      <c r="C3714" s="145">
        <v>347.27654999999999</v>
      </c>
      <c r="D3714">
        <f t="shared" si="61"/>
        <v>13.751515541280396</v>
      </c>
      <c r="E3714">
        <v>2.3007110890265895E-3</v>
      </c>
    </row>
    <row r="3715" spans="2:5" x14ac:dyDescent="0.3">
      <c r="B3715" s="91">
        <v>37456</v>
      </c>
      <c r="C3715" s="145">
        <v>23.541754000000001</v>
      </c>
      <c r="D3715">
        <f t="shared" si="61"/>
        <v>-0.9363044477695518</v>
      </c>
      <c r="E3715">
        <v>2.2988570344237803E-3</v>
      </c>
    </row>
    <row r="3716" spans="2:5" x14ac:dyDescent="0.3">
      <c r="B3716" s="91">
        <v>43160</v>
      </c>
      <c r="C3716" s="145">
        <v>369.59808299999997</v>
      </c>
      <c r="D3716">
        <f t="shared" si="61"/>
        <v>-0.19129676813467986</v>
      </c>
      <c r="E3716">
        <v>2.2979779981543856E-3</v>
      </c>
    </row>
    <row r="3717" spans="2:5" x14ac:dyDescent="0.3">
      <c r="B3717" s="91">
        <v>42690</v>
      </c>
      <c r="C3717" s="145">
        <v>457.02560399999999</v>
      </c>
      <c r="D3717">
        <f t="shared" si="61"/>
        <v>8.5396827421214834</v>
      </c>
      <c r="E3717">
        <v>2.2956174342392186E-3</v>
      </c>
    </row>
    <row r="3718" spans="2:5" x14ac:dyDescent="0.3">
      <c r="B3718" s="91">
        <v>34578</v>
      </c>
      <c r="C3718" s="145">
        <v>47.907840999999998</v>
      </c>
      <c r="D3718">
        <f t="shared" si="61"/>
        <v>1.0041518476782647</v>
      </c>
      <c r="E3718">
        <v>2.2726526233382408E-3</v>
      </c>
    </row>
    <row r="3719" spans="2:5" x14ac:dyDescent="0.3">
      <c r="B3719" s="91">
        <v>37690</v>
      </c>
      <c r="C3719" s="145">
        <v>23.904297</v>
      </c>
      <c r="D3719">
        <f t="shared" si="61"/>
        <v>-0.92271136155155487</v>
      </c>
      <c r="E3719">
        <v>2.2641647717914913E-3</v>
      </c>
    </row>
    <row r="3720" spans="2:5" x14ac:dyDescent="0.3">
      <c r="B3720" s="91">
        <v>44392</v>
      </c>
      <c r="C3720" s="145">
        <v>309.28604100000001</v>
      </c>
      <c r="D3720">
        <f t="shared" si="61"/>
        <v>5.9610303573139083</v>
      </c>
      <c r="E3720">
        <v>2.2613144028378819E-3</v>
      </c>
    </row>
    <row r="3721" spans="2:5" x14ac:dyDescent="0.3">
      <c r="B3721" s="91">
        <v>39741</v>
      </c>
      <c r="C3721" s="145">
        <v>44.431072</v>
      </c>
      <c r="D3721">
        <f t="shared" ref="D3721:D3784" si="62">(C3721-C3722)/C3722</f>
        <v>0.83045742575342441</v>
      </c>
      <c r="E3721">
        <v>2.258987173492411E-3</v>
      </c>
    </row>
    <row r="3722" spans="2:5" x14ac:dyDescent="0.3">
      <c r="B3722" s="91">
        <v>39776</v>
      </c>
      <c r="C3722" s="145">
        <v>24.273206999999999</v>
      </c>
      <c r="D3722">
        <f t="shared" si="62"/>
        <v>-0.92734936575561444</v>
      </c>
      <c r="E3722">
        <v>2.2555822843453241E-3</v>
      </c>
    </row>
    <row r="3723" spans="2:5" x14ac:dyDescent="0.3">
      <c r="B3723" s="91">
        <v>43227</v>
      </c>
      <c r="C3723" s="145">
        <v>334.10867300000001</v>
      </c>
      <c r="D3723">
        <f t="shared" si="62"/>
        <v>-0.21703072753800318</v>
      </c>
      <c r="E3723">
        <v>2.2427636958626128E-3</v>
      </c>
    </row>
    <row r="3724" spans="2:5" x14ac:dyDescent="0.3">
      <c r="B3724" s="91">
        <v>44756</v>
      </c>
      <c r="C3724" s="145">
        <v>426.720032</v>
      </c>
      <c r="D3724">
        <f t="shared" si="62"/>
        <v>0.3565203348651832</v>
      </c>
      <c r="E3724">
        <v>2.2242415037064091E-3</v>
      </c>
    </row>
    <row r="3725" spans="2:5" x14ac:dyDescent="0.3">
      <c r="B3725" s="91">
        <v>44327</v>
      </c>
      <c r="C3725" s="145">
        <v>314.56957999999997</v>
      </c>
      <c r="D3725">
        <f t="shared" si="62"/>
        <v>5.9725193002415757</v>
      </c>
      <c r="E3725">
        <v>2.2232487206996507E-3</v>
      </c>
    </row>
    <row r="3726" spans="2:5" x14ac:dyDescent="0.3">
      <c r="B3726" s="91">
        <v>35398</v>
      </c>
      <c r="C3726" s="145">
        <v>45.115627000000003</v>
      </c>
      <c r="D3726">
        <f t="shared" si="62"/>
        <v>-0.84671891403740396</v>
      </c>
      <c r="E3726">
        <v>2.2065564878995486E-3</v>
      </c>
    </row>
    <row r="3727" spans="2:5" x14ac:dyDescent="0.3">
      <c r="B3727" s="91">
        <v>44447</v>
      </c>
      <c r="C3727" s="145">
        <v>294.33264200000002</v>
      </c>
      <c r="D3727">
        <f t="shared" si="62"/>
        <v>3.2432266986334719</v>
      </c>
      <c r="E3727">
        <v>2.2062777449770418E-3</v>
      </c>
    </row>
    <row r="3728" spans="2:5" x14ac:dyDescent="0.3">
      <c r="B3728" s="91">
        <v>38503</v>
      </c>
      <c r="C3728" s="145">
        <v>69.365288000000007</v>
      </c>
      <c r="D3728">
        <f t="shared" si="62"/>
        <v>-0.53524993192091341</v>
      </c>
      <c r="E3728">
        <v>2.198658543196431E-3</v>
      </c>
    </row>
    <row r="3729" spans="2:5" x14ac:dyDescent="0.3">
      <c r="B3729" s="91">
        <v>39009</v>
      </c>
      <c r="C3729" s="145">
        <v>149.25288399999999</v>
      </c>
      <c r="D3729">
        <f t="shared" si="62"/>
        <v>6.0592640846387749</v>
      </c>
      <c r="E3729">
        <v>2.1973381562143124E-3</v>
      </c>
    </row>
    <row r="3730" spans="2:5" x14ac:dyDescent="0.3">
      <c r="B3730" s="91">
        <v>37307</v>
      </c>
      <c r="C3730" s="145">
        <v>21.142838999999999</v>
      </c>
      <c r="D3730">
        <f t="shared" si="62"/>
        <v>-0.5741280122570207</v>
      </c>
      <c r="E3730">
        <v>2.193675177374814E-3</v>
      </c>
    </row>
    <row r="3731" spans="2:5" x14ac:dyDescent="0.3">
      <c r="B3731" s="91">
        <v>34613</v>
      </c>
      <c r="C3731" s="145">
        <v>49.645995999999997</v>
      </c>
      <c r="D3731">
        <f t="shared" si="62"/>
        <v>-0.83234899737036849</v>
      </c>
      <c r="E3731">
        <v>2.1930721899433713E-3</v>
      </c>
    </row>
    <row r="3732" spans="2:5" x14ac:dyDescent="0.3">
      <c r="B3732" s="91">
        <v>44285</v>
      </c>
      <c r="C3732" s="145">
        <v>296.12704500000001</v>
      </c>
      <c r="D3732">
        <f t="shared" si="62"/>
        <v>2.5692123991961338</v>
      </c>
      <c r="E3732">
        <v>2.19298108310996E-3</v>
      </c>
    </row>
    <row r="3733" spans="2:5" x14ac:dyDescent="0.3">
      <c r="B3733" s="91">
        <v>38569</v>
      </c>
      <c r="C3733" s="145">
        <v>82.967055999999999</v>
      </c>
      <c r="D3733">
        <f t="shared" si="62"/>
        <v>0.66752429537664537</v>
      </c>
      <c r="E3733">
        <v>2.1927261926088437E-3</v>
      </c>
    </row>
    <row r="3734" spans="2:5" x14ac:dyDescent="0.3">
      <c r="B3734" s="91">
        <v>34614</v>
      </c>
      <c r="C3734" s="145">
        <v>49.754631000000003</v>
      </c>
      <c r="D3734">
        <f t="shared" si="62"/>
        <v>-0.87906542584677705</v>
      </c>
      <c r="E3734">
        <v>2.1881925785114009E-3</v>
      </c>
    </row>
    <row r="3735" spans="2:5" x14ac:dyDescent="0.3">
      <c r="B3735" s="91">
        <v>44743</v>
      </c>
      <c r="C3735" s="145">
        <v>411.417755</v>
      </c>
      <c r="D3735">
        <f t="shared" si="62"/>
        <v>1.2411080019545933</v>
      </c>
      <c r="E3735">
        <v>2.185632587203154E-3</v>
      </c>
    </row>
    <row r="3736" spans="2:5" x14ac:dyDescent="0.3">
      <c r="B3736" s="91">
        <v>43425</v>
      </c>
      <c r="C3736" s="145">
        <v>183.57783499999999</v>
      </c>
      <c r="D3736">
        <f t="shared" si="62"/>
        <v>11.906399239471016</v>
      </c>
      <c r="E3736">
        <v>2.1767931899127225E-3</v>
      </c>
    </row>
    <row r="3737" spans="2:5" x14ac:dyDescent="0.3">
      <c r="B3737" s="91">
        <v>36957</v>
      </c>
      <c r="C3737" s="145">
        <v>14.223784</v>
      </c>
      <c r="D3737">
        <f t="shared" si="62"/>
        <v>-0.78249410627147031</v>
      </c>
      <c r="E3737">
        <v>2.173828647514771E-3</v>
      </c>
    </row>
    <row r="3738" spans="2:5" x14ac:dyDescent="0.3">
      <c r="B3738" s="91">
        <v>37963</v>
      </c>
      <c r="C3738" s="145">
        <v>65.394936000000001</v>
      </c>
      <c r="D3738">
        <f t="shared" si="62"/>
        <v>-0.77343569737619022</v>
      </c>
      <c r="E3738">
        <v>2.1706183240153159E-3</v>
      </c>
    </row>
    <row r="3739" spans="2:5" x14ac:dyDescent="0.3">
      <c r="B3739" s="91">
        <v>41016</v>
      </c>
      <c r="C3739" s="145">
        <v>288.63742100000002</v>
      </c>
      <c r="D3739">
        <f t="shared" si="62"/>
        <v>-0.43311400819029522</v>
      </c>
      <c r="E3739">
        <v>2.1616560358252834E-3</v>
      </c>
    </row>
    <row r="3740" spans="2:5" x14ac:dyDescent="0.3">
      <c r="B3740" s="91">
        <v>44510</v>
      </c>
      <c r="C3740" s="145">
        <v>509.16308600000002</v>
      </c>
      <c r="D3740">
        <f t="shared" si="62"/>
        <v>7.0331640056669791</v>
      </c>
      <c r="E3740">
        <v>2.1583552631726506E-3</v>
      </c>
    </row>
    <row r="3741" spans="2:5" x14ac:dyDescent="0.3">
      <c r="B3741" s="91">
        <v>38240</v>
      </c>
      <c r="C3741" s="145">
        <v>63.382632999999998</v>
      </c>
      <c r="D3741">
        <f t="shared" si="62"/>
        <v>-0.79051011368578217</v>
      </c>
      <c r="E3741">
        <v>2.1528790120163193E-3</v>
      </c>
    </row>
    <row r="3742" spans="2:5" x14ac:dyDescent="0.3">
      <c r="B3742" s="91">
        <v>44301</v>
      </c>
      <c r="C3742" s="145">
        <v>302.557007</v>
      </c>
      <c r="D3742">
        <f t="shared" si="62"/>
        <v>-0.35005262937310416</v>
      </c>
      <c r="E3742">
        <v>2.1461727723319345E-3</v>
      </c>
    </row>
    <row r="3743" spans="2:5" x14ac:dyDescent="0.3">
      <c r="B3743" s="91">
        <v>42530</v>
      </c>
      <c r="C3743" s="145">
        <v>465.51001000000002</v>
      </c>
      <c r="D3743">
        <f t="shared" si="62"/>
        <v>1.9243418362109788</v>
      </c>
      <c r="E3743">
        <v>2.1452357342479169E-3</v>
      </c>
    </row>
    <row r="3744" spans="2:5" x14ac:dyDescent="0.3">
      <c r="B3744" s="91">
        <v>38812</v>
      </c>
      <c r="C3744" s="145">
        <v>159.18454</v>
      </c>
      <c r="D3744">
        <f t="shared" si="62"/>
        <v>1.9694139130217099</v>
      </c>
      <c r="E3744">
        <v>2.1296567954276046E-3</v>
      </c>
    </row>
    <row r="3745" spans="2:5" x14ac:dyDescent="0.3">
      <c r="B3745" s="91">
        <v>35535</v>
      </c>
      <c r="C3745" s="145">
        <v>53.608066999999998</v>
      </c>
      <c r="D3745">
        <f t="shared" si="62"/>
        <v>3.8942652681521386</v>
      </c>
      <c r="E3745">
        <v>2.1220479866088621E-3</v>
      </c>
    </row>
    <row r="3746" spans="2:5" x14ac:dyDescent="0.3">
      <c r="B3746" s="91">
        <v>37154</v>
      </c>
      <c r="C3746" s="145">
        <v>10.953241</v>
      </c>
      <c r="D3746">
        <f t="shared" si="62"/>
        <v>-0.896953374492936</v>
      </c>
      <c r="E3746">
        <v>2.1169976272865949E-3</v>
      </c>
    </row>
    <row r="3747" spans="2:5" x14ac:dyDescent="0.3">
      <c r="B3747" s="91">
        <v>39317</v>
      </c>
      <c r="C3747" s="145">
        <v>106.29402899999999</v>
      </c>
      <c r="D3747">
        <f t="shared" si="62"/>
        <v>-0.77791020176065173</v>
      </c>
      <c r="E3747">
        <v>2.0984630339991994E-3</v>
      </c>
    </row>
    <row r="3748" spans="2:5" x14ac:dyDescent="0.3">
      <c r="B3748" s="91">
        <v>44533</v>
      </c>
      <c r="C3748" s="145">
        <v>478.60833700000001</v>
      </c>
      <c r="D3748">
        <f t="shared" si="62"/>
        <v>2.8755856720943682</v>
      </c>
      <c r="E3748">
        <v>2.0872342989264919E-3</v>
      </c>
    </row>
    <row r="3749" spans="2:5" x14ac:dyDescent="0.3">
      <c r="B3749" s="91">
        <v>39414</v>
      </c>
      <c r="C3749" s="145">
        <v>123.49316399999999</v>
      </c>
      <c r="D3749">
        <f t="shared" si="62"/>
        <v>-0.71403959344460499</v>
      </c>
      <c r="E3749">
        <v>2.0840282041491298E-3</v>
      </c>
    </row>
    <row r="3750" spans="2:5" x14ac:dyDescent="0.3">
      <c r="B3750" s="91">
        <v>43026</v>
      </c>
      <c r="C3750" s="145">
        <v>431.85406499999999</v>
      </c>
      <c r="D3750">
        <f t="shared" si="62"/>
        <v>-7.4836151230362803E-4</v>
      </c>
      <c r="E3750">
        <v>2.081988177293422E-3</v>
      </c>
    </row>
    <row r="3751" spans="2:5" x14ac:dyDescent="0.3">
      <c r="B3751" s="91">
        <v>42172</v>
      </c>
      <c r="C3751" s="145">
        <v>432.17748999999998</v>
      </c>
      <c r="D3751">
        <f t="shared" si="62"/>
        <v>9.2744539450716008</v>
      </c>
      <c r="E3751">
        <v>2.079576455059102E-3</v>
      </c>
    </row>
    <row r="3752" spans="2:5" x14ac:dyDescent="0.3">
      <c r="B3752" s="91">
        <v>34831</v>
      </c>
      <c r="C3752" s="145">
        <v>42.063305</v>
      </c>
      <c r="D3752">
        <f t="shared" si="62"/>
        <v>-0.65521462883320225</v>
      </c>
      <c r="E3752">
        <v>2.0702822504892037E-3</v>
      </c>
    </row>
    <row r="3753" spans="2:5" x14ac:dyDescent="0.3">
      <c r="B3753" s="91">
        <v>39224</v>
      </c>
      <c r="C3753" s="145">
        <v>121.99852</v>
      </c>
      <c r="D3753">
        <f t="shared" si="62"/>
        <v>-0.74533549529977872</v>
      </c>
      <c r="E3753">
        <v>2.0673557436314645E-3</v>
      </c>
    </row>
    <row r="3754" spans="2:5" x14ac:dyDescent="0.3">
      <c r="B3754" s="91">
        <v>41992</v>
      </c>
      <c r="C3754" s="145">
        <v>479.05584700000003</v>
      </c>
      <c r="D3754">
        <f t="shared" si="62"/>
        <v>2.1734737150650467</v>
      </c>
      <c r="E3754">
        <v>2.0622526227574503E-3</v>
      </c>
    </row>
    <row r="3755" spans="2:5" x14ac:dyDescent="0.3">
      <c r="B3755" s="91">
        <v>38968</v>
      </c>
      <c r="C3755" s="145">
        <v>150.956299</v>
      </c>
      <c r="D3755">
        <f t="shared" si="62"/>
        <v>2.09616976811856</v>
      </c>
      <c r="E3755">
        <v>2.0610330537364314E-3</v>
      </c>
    </row>
    <row r="3756" spans="2:5" x14ac:dyDescent="0.3">
      <c r="B3756" s="91">
        <v>39946</v>
      </c>
      <c r="C3756" s="145">
        <v>48.755820999999997</v>
      </c>
      <c r="D3756">
        <f t="shared" si="62"/>
        <v>-0.88190805419770735</v>
      </c>
      <c r="E3756">
        <v>2.0582799860094378E-3</v>
      </c>
    </row>
    <row r="3757" spans="2:5" x14ac:dyDescent="0.3">
      <c r="B3757" s="91">
        <v>44907</v>
      </c>
      <c r="C3757" s="145">
        <v>412.86322000000001</v>
      </c>
      <c r="D3757">
        <f t="shared" si="62"/>
        <v>2.6029863275388707</v>
      </c>
      <c r="E3757">
        <v>2.0565979705019647E-3</v>
      </c>
    </row>
    <row r="3758" spans="2:5" x14ac:dyDescent="0.3">
      <c r="B3758" s="91">
        <v>39176</v>
      </c>
      <c r="C3758" s="145">
        <v>114.589172</v>
      </c>
      <c r="D3758">
        <f t="shared" si="62"/>
        <v>-0.41128649672480988</v>
      </c>
      <c r="E3758">
        <v>2.0546159477912909E-3</v>
      </c>
    </row>
    <row r="3759" spans="2:5" x14ac:dyDescent="0.3">
      <c r="B3759" s="91">
        <v>43413</v>
      </c>
      <c r="C3759" s="145">
        <v>194.64335600000001</v>
      </c>
      <c r="D3759">
        <f t="shared" si="62"/>
        <v>-0.65212987630097163</v>
      </c>
      <c r="E3759">
        <v>2.052865326015476E-3</v>
      </c>
    </row>
    <row r="3760" spans="2:5" x14ac:dyDescent="0.3">
      <c r="B3760" s="91">
        <v>42102</v>
      </c>
      <c r="C3760" s="145">
        <v>559.52880900000002</v>
      </c>
      <c r="D3760">
        <f t="shared" si="62"/>
        <v>0.76101614835700515</v>
      </c>
      <c r="E3760">
        <v>2.0523482695373866E-3</v>
      </c>
    </row>
    <row r="3761" spans="2:5" x14ac:dyDescent="0.3">
      <c r="B3761" s="91">
        <v>42422</v>
      </c>
      <c r="C3761" s="145">
        <v>317.73065200000002</v>
      </c>
      <c r="D3761">
        <f t="shared" si="62"/>
        <v>5.5168501549443434</v>
      </c>
      <c r="E3761">
        <v>2.0426989408548371E-3</v>
      </c>
    </row>
    <row r="3762" spans="2:5" x14ac:dyDescent="0.3">
      <c r="B3762" s="91">
        <v>35482</v>
      </c>
      <c r="C3762" s="145">
        <v>48.755248999999999</v>
      </c>
      <c r="D3762">
        <f t="shared" si="62"/>
        <v>-0.22843920734944342</v>
      </c>
      <c r="E3762">
        <v>2.0415812145671828E-3</v>
      </c>
    </row>
    <row r="3763" spans="2:5" x14ac:dyDescent="0.3">
      <c r="B3763" s="91">
        <v>38216</v>
      </c>
      <c r="C3763" s="145">
        <v>63.190418000000001</v>
      </c>
      <c r="D3763">
        <f t="shared" si="62"/>
        <v>-0.85721959130014425</v>
      </c>
      <c r="E3763">
        <v>2.0320708082333166E-3</v>
      </c>
    </row>
    <row r="3764" spans="2:5" x14ac:dyDescent="0.3">
      <c r="B3764" s="91">
        <v>42845</v>
      </c>
      <c r="C3764" s="145">
        <v>442.57064800000001</v>
      </c>
      <c r="D3764">
        <f t="shared" si="62"/>
        <v>0.87297510493567076</v>
      </c>
      <c r="E3764">
        <v>2.031403605076738E-3</v>
      </c>
    </row>
    <row r="3765" spans="2:5" x14ac:dyDescent="0.3">
      <c r="B3765" s="91">
        <v>41086</v>
      </c>
      <c r="C3765" s="145">
        <v>236.29286200000001</v>
      </c>
      <c r="D3765">
        <f t="shared" si="62"/>
        <v>2.3645041634682977</v>
      </c>
      <c r="E3765">
        <v>2.030825443268458E-3</v>
      </c>
    </row>
    <row r="3766" spans="2:5" x14ac:dyDescent="0.3">
      <c r="B3766" s="91">
        <v>35303</v>
      </c>
      <c r="C3766" s="145">
        <v>70.231110000000001</v>
      </c>
      <c r="D3766">
        <f t="shared" si="62"/>
        <v>-0.82056958804984448</v>
      </c>
      <c r="E3766">
        <v>2.024548400180951E-3</v>
      </c>
    </row>
    <row r="3767" spans="2:5" x14ac:dyDescent="0.3">
      <c r="B3767" s="91">
        <v>41607</v>
      </c>
      <c r="C3767" s="145">
        <v>391.411407</v>
      </c>
      <c r="D3767">
        <f t="shared" si="62"/>
        <v>19.224532635212874</v>
      </c>
      <c r="E3767">
        <v>2.0104623432351727E-3</v>
      </c>
    </row>
    <row r="3768" spans="2:5" x14ac:dyDescent="0.3">
      <c r="B3768" s="91">
        <v>37411</v>
      </c>
      <c r="C3768" s="145">
        <v>19.353297999999999</v>
      </c>
      <c r="D3768">
        <f t="shared" si="62"/>
        <v>-0.61279959627581893</v>
      </c>
      <c r="E3768">
        <v>1.9967142179347576E-3</v>
      </c>
    </row>
    <row r="3769" spans="2:5" x14ac:dyDescent="0.3">
      <c r="B3769" s="91">
        <v>35394</v>
      </c>
      <c r="C3769" s="145">
        <v>49.982638999999999</v>
      </c>
      <c r="D3769">
        <f t="shared" si="62"/>
        <v>-0.18337771909996967</v>
      </c>
      <c r="E3769">
        <v>1.9911066056634702E-3</v>
      </c>
    </row>
    <row r="3770" spans="2:5" x14ac:dyDescent="0.3">
      <c r="B3770" s="91">
        <v>35366</v>
      </c>
      <c r="C3770" s="145">
        <v>61.206558000000001</v>
      </c>
      <c r="D3770">
        <f t="shared" si="62"/>
        <v>-0.11741582007986306</v>
      </c>
      <c r="E3770">
        <v>1.9741031197213731E-3</v>
      </c>
    </row>
    <row r="3771" spans="2:5" x14ac:dyDescent="0.3">
      <c r="B3771" s="91">
        <v>38495</v>
      </c>
      <c r="C3771" s="145">
        <v>69.349258000000006</v>
      </c>
      <c r="D3771">
        <f t="shared" si="62"/>
        <v>-0.61234103793127848</v>
      </c>
      <c r="E3771">
        <v>1.9670550285328997E-3</v>
      </c>
    </row>
    <row r="3772" spans="2:5" x14ac:dyDescent="0.3">
      <c r="B3772" s="91">
        <v>43405</v>
      </c>
      <c r="C3772" s="145">
        <v>178.89244099999999</v>
      </c>
      <c r="D3772">
        <f t="shared" si="62"/>
        <v>-0.41812583957556354</v>
      </c>
      <c r="E3772">
        <v>1.9541900741932472E-3</v>
      </c>
    </row>
    <row r="3773" spans="2:5" x14ac:dyDescent="0.3">
      <c r="B3773" s="91">
        <v>43264</v>
      </c>
      <c r="C3773" s="145">
        <v>307.44180299999999</v>
      </c>
      <c r="D3773">
        <f t="shared" si="62"/>
        <v>0.22351172445400871</v>
      </c>
      <c r="E3773">
        <v>1.9493477684977545E-3</v>
      </c>
    </row>
    <row r="3774" spans="2:5" x14ac:dyDescent="0.3">
      <c r="B3774" s="91">
        <v>41368</v>
      </c>
      <c r="C3774" s="145">
        <v>251.27818300000001</v>
      </c>
      <c r="D3774">
        <f t="shared" si="62"/>
        <v>1.1082688364921487</v>
      </c>
      <c r="E3774">
        <v>1.9439240292298072E-3</v>
      </c>
    </row>
    <row r="3775" spans="2:5" x14ac:dyDescent="0.3">
      <c r="B3775" s="91">
        <v>39343</v>
      </c>
      <c r="C3775" s="145">
        <v>119.18697400000001</v>
      </c>
      <c r="D3775">
        <f t="shared" si="62"/>
        <v>-0.22377667510758503</v>
      </c>
      <c r="E3775">
        <v>1.9430825220652108E-3</v>
      </c>
    </row>
    <row r="3776" spans="2:5" x14ac:dyDescent="0.3">
      <c r="B3776" s="91">
        <v>40771</v>
      </c>
      <c r="C3776" s="145">
        <v>153.54727199999999</v>
      </c>
      <c r="D3776">
        <f t="shared" si="62"/>
        <v>2.729905568096606E-2</v>
      </c>
      <c r="E3776">
        <v>1.937587921503729E-3</v>
      </c>
    </row>
    <row r="3777" spans="2:5" x14ac:dyDescent="0.3">
      <c r="B3777" s="91">
        <v>40814</v>
      </c>
      <c r="C3777" s="145">
        <v>149.46696499999999</v>
      </c>
      <c r="D3777">
        <f t="shared" si="62"/>
        <v>2.3010301600845513</v>
      </c>
      <c r="E3777">
        <v>1.9260201737177143E-3</v>
      </c>
    </row>
    <row r="3778" spans="2:5" x14ac:dyDescent="0.3">
      <c r="B3778" s="91">
        <v>34848</v>
      </c>
      <c r="C3778" s="145">
        <v>45.278885000000002</v>
      </c>
      <c r="D3778">
        <f t="shared" si="62"/>
        <v>-0.80277744114041139</v>
      </c>
      <c r="E3778">
        <v>1.9229738585043582E-3</v>
      </c>
    </row>
    <row r="3779" spans="2:5" x14ac:dyDescent="0.3">
      <c r="B3779" s="91">
        <v>41137</v>
      </c>
      <c r="C3779" s="145">
        <v>229.58268699999999</v>
      </c>
      <c r="D3779">
        <f t="shared" si="62"/>
        <v>17.945612584004259</v>
      </c>
      <c r="E3779">
        <v>1.9150720425151406E-3</v>
      </c>
    </row>
    <row r="3780" spans="2:5" x14ac:dyDescent="0.3">
      <c r="B3780" s="91">
        <v>36846</v>
      </c>
      <c r="C3780" s="145">
        <v>12.117986999999999</v>
      </c>
      <c r="D3780">
        <f t="shared" si="62"/>
        <v>-0.8925959058522247</v>
      </c>
      <c r="E3780">
        <v>1.9133771453871461E-3</v>
      </c>
    </row>
    <row r="3781" spans="2:5" x14ac:dyDescent="0.3">
      <c r="B3781" s="91">
        <v>39302</v>
      </c>
      <c r="C3781" s="145">
        <v>112.82611799999999</v>
      </c>
      <c r="D3781">
        <f t="shared" si="62"/>
        <v>0.96702553434484084</v>
      </c>
      <c r="E3781">
        <v>1.9007020170731252E-3</v>
      </c>
    </row>
    <row r="3782" spans="2:5" x14ac:dyDescent="0.3">
      <c r="B3782" s="91">
        <v>35580</v>
      </c>
      <c r="C3782" s="145">
        <v>57.358745999999996</v>
      </c>
      <c r="D3782">
        <f t="shared" si="62"/>
        <v>-0.86370362385603616</v>
      </c>
      <c r="E3782">
        <v>1.899965961555988E-3</v>
      </c>
    </row>
    <row r="3783" spans="2:5" x14ac:dyDescent="0.3">
      <c r="B3783" s="91">
        <v>44867</v>
      </c>
      <c r="C3783" s="145">
        <v>420.83837899999997</v>
      </c>
      <c r="D3783">
        <f t="shared" si="62"/>
        <v>-6.2930047465278749E-2</v>
      </c>
      <c r="E3783">
        <v>1.8986628927099725E-3</v>
      </c>
    </row>
    <row r="3784" spans="2:5" x14ac:dyDescent="0.3">
      <c r="B3784" s="91">
        <v>42878</v>
      </c>
      <c r="C3784" s="145">
        <v>449.100281</v>
      </c>
      <c r="D3784">
        <f t="shared" si="62"/>
        <v>0.30617564168637612</v>
      </c>
      <c r="E3784">
        <v>1.8903412410488946E-3</v>
      </c>
    </row>
    <row r="3785" spans="2:5" x14ac:dyDescent="0.3">
      <c r="B3785" s="91">
        <v>44379</v>
      </c>
      <c r="C3785" s="145">
        <v>343.82839999999999</v>
      </c>
      <c r="D3785">
        <f t="shared" ref="D3785:D3848" si="63">(C3785-C3786)/C3786</f>
        <v>-0.27777190779611349</v>
      </c>
      <c r="E3785">
        <v>1.8881613350783862E-3</v>
      </c>
    </row>
    <row r="3786" spans="2:5" x14ac:dyDescent="0.3">
      <c r="B3786" s="91">
        <v>44785</v>
      </c>
      <c r="C3786" s="145">
        <v>476.06622299999998</v>
      </c>
      <c r="D3786">
        <f t="shared" si="63"/>
        <v>18.125557446508317</v>
      </c>
      <c r="E3786">
        <v>1.8881407039153869E-3</v>
      </c>
    </row>
    <row r="3787" spans="2:5" x14ac:dyDescent="0.3">
      <c r="B3787" s="91">
        <v>37663</v>
      </c>
      <c r="C3787" s="145">
        <v>24.891625999999999</v>
      </c>
      <c r="D3787">
        <f t="shared" si="63"/>
        <v>-0.57736197750160712</v>
      </c>
      <c r="E3787">
        <v>1.8627231031517707E-3</v>
      </c>
    </row>
    <row r="3788" spans="2:5" x14ac:dyDescent="0.3">
      <c r="B3788" s="91">
        <v>35628</v>
      </c>
      <c r="C3788" s="145">
        <v>58.895851</v>
      </c>
      <c r="D3788">
        <f t="shared" si="63"/>
        <v>3.6842785412558521</v>
      </c>
      <c r="E3788">
        <v>1.8502023650331103E-3</v>
      </c>
    </row>
    <row r="3789" spans="2:5" x14ac:dyDescent="0.3">
      <c r="B3789" s="91">
        <v>36798</v>
      </c>
      <c r="C3789" s="145">
        <v>12.573089</v>
      </c>
      <c r="D3789">
        <f t="shared" si="63"/>
        <v>-0.69631580517346381</v>
      </c>
      <c r="E3789">
        <v>1.8440716796709123E-3</v>
      </c>
    </row>
    <row r="3790" spans="2:5" x14ac:dyDescent="0.3">
      <c r="B3790" s="91">
        <v>36363</v>
      </c>
      <c r="C3790" s="145">
        <v>41.401854999999998</v>
      </c>
      <c r="D3790">
        <f t="shared" si="63"/>
        <v>-0.91615849040397124</v>
      </c>
      <c r="E3790">
        <v>1.8324727558541416E-3</v>
      </c>
    </row>
    <row r="3791" spans="2:5" x14ac:dyDescent="0.3">
      <c r="B3791" s="91">
        <v>44543</v>
      </c>
      <c r="C3791" s="145">
        <v>493.81094400000001</v>
      </c>
      <c r="D3791">
        <f t="shared" si="63"/>
        <v>0.62090960930041184</v>
      </c>
      <c r="E3791">
        <v>1.8201703386420819E-3</v>
      </c>
    </row>
    <row r="3792" spans="2:5" x14ac:dyDescent="0.3">
      <c r="B3792" s="91">
        <v>43271</v>
      </c>
      <c r="C3792" s="145">
        <v>304.65051299999999</v>
      </c>
      <c r="D3792">
        <f t="shared" si="63"/>
        <v>-0.35391118879216432</v>
      </c>
      <c r="E3792">
        <v>1.8030451426884764E-3</v>
      </c>
    </row>
    <row r="3793" spans="2:5" x14ac:dyDescent="0.3">
      <c r="B3793" s="91">
        <v>45034</v>
      </c>
      <c r="C3793" s="145">
        <v>471.530396</v>
      </c>
      <c r="D3793">
        <f t="shared" si="63"/>
        <v>0.43784123315122592</v>
      </c>
      <c r="E3793">
        <v>1.8003241561633703E-3</v>
      </c>
    </row>
    <row r="3794" spans="2:5" x14ac:dyDescent="0.3">
      <c r="B3794" s="91">
        <v>41530</v>
      </c>
      <c r="C3794" s="145">
        <v>327.94329800000003</v>
      </c>
      <c r="D3794">
        <f t="shared" si="63"/>
        <v>4.7596356484878122</v>
      </c>
      <c r="E3794">
        <v>1.7994267787844408E-3</v>
      </c>
    </row>
    <row r="3795" spans="2:5" x14ac:dyDescent="0.3">
      <c r="B3795" s="91">
        <v>35573</v>
      </c>
      <c r="C3795" s="145">
        <v>56.938201999999997</v>
      </c>
      <c r="D3795">
        <f t="shared" si="63"/>
        <v>0.16576077464977029</v>
      </c>
      <c r="E3795">
        <v>1.7859765345601666E-3</v>
      </c>
    </row>
    <row r="3796" spans="2:5" x14ac:dyDescent="0.3">
      <c r="B3796" s="91">
        <v>34855</v>
      </c>
      <c r="C3796" s="145">
        <v>48.842098</v>
      </c>
      <c r="D3796">
        <f t="shared" si="63"/>
        <v>0.94287547061192922</v>
      </c>
      <c r="E3796">
        <v>1.78257952774181E-3</v>
      </c>
    </row>
    <row r="3797" spans="2:5" x14ac:dyDescent="0.3">
      <c r="B3797" s="91">
        <v>35991</v>
      </c>
      <c r="C3797" s="145">
        <v>25.139078000000001</v>
      </c>
      <c r="D3797">
        <f t="shared" si="63"/>
        <v>-0.6812104171727722</v>
      </c>
      <c r="E3797">
        <v>1.7819940416890325E-3</v>
      </c>
    </row>
    <row r="3798" spans="2:5" x14ac:dyDescent="0.3">
      <c r="B3798" s="91">
        <v>38587</v>
      </c>
      <c r="C3798" s="145">
        <v>78.857902999999993</v>
      </c>
      <c r="D3798">
        <f t="shared" si="63"/>
        <v>-0.8727687890823258</v>
      </c>
      <c r="E3798">
        <v>1.7817987540377368E-3</v>
      </c>
    </row>
    <row r="3799" spans="2:5" x14ac:dyDescent="0.3">
      <c r="B3799" s="91">
        <v>45195</v>
      </c>
      <c r="C3799" s="145">
        <v>619.79998799999998</v>
      </c>
      <c r="D3799">
        <f t="shared" si="63"/>
        <v>4.805280219982472</v>
      </c>
      <c r="E3799">
        <v>1.7778826227014355E-3</v>
      </c>
    </row>
    <row r="3800" spans="2:5" x14ac:dyDescent="0.3">
      <c r="B3800" s="91">
        <v>39553</v>
      </c>
      <c r="C3800" s="145">
        <v>106.76487</v>
      </c>
      <c r="D3800">
        <f t="shared" si="63"/>
        <v>-0.74836084283101145</v>
      </c>
      <c r="E3800">
        <v>1.76703043087931E-3</v>
      </c>
    </row>
    <row r="3801" spans="2:5" x14ac:dyDescent="0.3">
      <c r="B3801" s="91">
        <v>43017</v>
      </c>
      <c r="C3801" s="145">
        <v>424.277649</v>
      </c>
      <c r="D3801">
        <f t="shared" si="63"/>
        <v>0.41680551902971563</v>
      </c>
      <c r="E3801">
        <v>1.7652822746093636E-3</v>
      </c>
    </row>
    <row r="3802" spans="2:5" x14ac:dyDescent="0.3">
      <c r="B3802" s="91">
        <v>41026</v>
      </c>
      <c r="C3802" s="145">
        <v>299.46075400000001</v>
      </c>
      <c r="D3802">
        <f t="shared" si="63"/>
        <v>2.5431467903467015</v>
      </c>
      <c r="E3802">
        <v>1.7623459530417866E-3</v>
      </c>
    </row>
    <row r="3803" spans="2:5" x14ac:dyDescent="0.3">
      <c r="B3803" s="91">
        <v>38604</v>
      </c>
      <c r="C3803" s="145">
        <v>84.518303000000003</v>
      </c>
      <c r="D3803">
        <f t="shared" si="63"/>
        <v>0.41033343958881791</v>
      </c>
      <c r="E3803">
        <v>1.7601796529153385E-3</v>
      </c>
    </row>
    <row r="3804" spans="2:5" x14ac:dyDescent="0.3">
      <c r="B3804" s="91">
        <v>35150</v>
      </c>
      <c r="C3804" s="145">
        <v>59.927886999999998</v>
      </c>
      <c r="D3804">
        <f t="shared" si="63"/>
        <v>-0.15105791786815526</v>
      </c>
      <c r="E3804">
        <v>1.7588148439378602E-3</v>
      </c>
    </row>
    <row r="3805" spans="2:5" x14ac:dyDescent="0.3">
      <c r="B3805" s="91">
        <v>39640</v>
      </c>
      <c r="C3805" s="145">
        <v>70.591255000000004</v>
      </c>
      <c r="D3805">
        <f t="shared" si="63"/>
        <v>-0.41260923732480653</v>
      </c>
      <c r="E3805">
        <v>1.7516648273163966E-3</v>
      </c>
    </row>
    <row r="3806" spans="2:5" x14ac:dyDescent="0.3">
      <c r="B3806" s="91">
        <v>39213</v>
      </c>
      <c r="C3806" s="145">
        <v>120.177673</v>
      </c>
      <c r="D3806">
        <f t="shared" si="63"/>
        <v>-0.76574492279275452</v>
      </c>
      <c r="E3806">
        <v>1.7485510270192168E-3</v>
      </c>
    </row>
    <row r="3807" spans="2:5" x14ac:dyDescent="0.3">
      <c r="B3807" s="91">
        <v>42018</v>
      </c>
      <c r="C3807" s="145">
        <v>513.02056900000002</v>
      </c>
      <c r="D3807">
        <f t="shared" si="63"/>
        <v>3.2292814838606665</v>
      </c>
      <c r="E3807">
        <v>1.7326135675161847E-3</v>
      </c>
    </row>
    <row r="3808" spans="2:5" x14ac:dyDescent="0.3">
      <c r="B3808" s="91">
        <v>39183</v>
      </c>
      <c r="C3808" s="145">
        <v>121.302063</v>
      </c>
      <c r="D3808">
        <f t="shared" si="63"/>
        <v>1.2951824863260633</v>
      </c>
      <c r="E3808">
        <v>1.7322571294789964E-3</v>
      </c>
    </row>
    <row r="3809" spans="2:5" x14ac:dyDescent="0.3">
      <c r="B3809" s="91">
        <v>35083</v>
      </c>
      <c r="C3809" s="145">
        <v>52.850726999999999</v>
      </c>
      <c r="D3809">
        <f t="shared" si="63"/>
        <v>-0.86935571877920126</v>
      </c>
      <c r="E3809">
        <v>1.7282749828163963E-3</v>
      </c>
    </row>
    <row r="3810" spans="2:5" x14ac:dyDescent="0.3">
      <c r="B3810" s="91">
        <v>43087</v>
      </c>
      <c r="C3810" s="145">
        <v>404.539154</v>
      </c>
      <c r="D3810">
        <f t="shared" si="63"/>
        <v>-2.4221632124843111E-3</v>
      </c>
      <c r="E3810">
        <v>1.7278665630517569E-3</v>
      </c>
    </row>
    <row r="3811" spans="2:5" x14ac:dyDescent="0.3">
      <c r="B3811" s="91">
        <v>42327</v>
      </c>
      <c r="C3811" s="145">
        <v>405.52139299999999</v>
      </c>
      <c r="D3811">
        <f t="shared" si="63"/>
        <v>1.3145676528101544</v>
      </c>
      <c r="E3811">
        <v>1.7231471126221969E-3</v>
      </c>
    </row>
    <row r="3812" spans="2:5" x14ac:dyDescent="0.3">
      <c r="B3812" s="91">
        <v>43438</v>
      </c>
      <c r="C3812" s="145">
        <v>175.20394899999999</v>
      </c>
      <c r="D3812">
        <f t="shared" si="63"/>
        <v>0.18830305467033942</v>
      </c>
      <c r="E3812">
        <v>1.7099122970710265E-3</v>
      </c>
    </row>
    <row r="3813" spans="2:5" x14ac:dyDescent="0.3">
      <c r="B3813" s="91">
        <v>44092</v>
      </c>
      <c r="C3813" s="145">
        <v>147.44046</v>
      </c>
      <c r="D3813">
        <f t="shared" si="63"/>
        <v>-0.7620848109913092</v>
      </c>
      <c r="E3813">
        <v>1.693185025048863E-3</v>
      </c>
    </row>
    <row r="3814" spans="2:5" x14ac:dyDescent="0.3">
      <c r="B3814" s="91">
        <v>45127</v>
      </c>
      <c r="C3814" s="145">
        <v>619.71856700000001</v>
      </c>
      <c r="D3814">
        <f t="shared" si="63"/>
        <v>3.4536011047186967</v>
      </c>
      <c r="E3814">
        <v>1.692034580411885E-3</v>
      </c>
    </row>
    <row r="3815" spans="2:5" x14ac:dyDescent="0.3">
      <c r="B3815" s="91">
        <v>39022</v>
      </c>
      <c r="C3815" s="145">
        <v>139.14999399999999</v>
      </c>
      <c r="D3815">
        <f t="shared" si="63"/>
        <v>-0.7958330328662554</v>
      </c>
      <c r="E3815">
        <v>1.6912493875573386E-3</v>
      </c>
    </row>
    <row r="3816" spans="2:5" x14ac:dyDescent="0.3">
      <c r="B3816" s="91">
        <v>45247</v>
      </c>
      <c r="C3816" s="145">
        <v>681.54998799999998</v>
      </c>
      <c r="D3816">
        <f t="shared" si="63"/>
        <v>4.472493191581612</v>
      </c>
      <c r="E3816">
        <v>1.6901292760682714E-3</v>
      </c>
    </row>
    <row r="3817" spans="2:5" x14ac:dyDescent="0.3">
      <c r="B3817" s="91">
        <v>39232</v>
      </c>
      <c r="C3817" s="145">
        <v>124.541039</v>
      </c>
      <c r="D3817">
        <f t="shared" si="63"/>
        <v>-0.514193024550328</v>
      </c>
      <c r="E3817">
        <v>1.6872506424590998E-3</v>
      </c>
    </row>
    <row r="3818" spans="2:5" x14ac:dyDescent="0.3">
      <c r="B3818" s="91">
        <v>40970</v>
      </c>
      <c r="C3818" s="145">
        <v>256.35910000000001</v>
      </c>
      <c r="D3818">
        <f t="shared" si="63"/>
        <v>0.6552924529976426</v>
      </c>
      <c r="E3818">
        <v>1.6841254448490956E-3</v>
      </c>
    </row>
    <row r="3819" spans="2:5" x14ac:dyDescent="0.3">
      <c r="B3819" s="91">
        <v>40382</v>
      </c>
      <c r="C3819" s="145">
        <v>154.87239099999999</v>
      </c>
      <c r="D3819">
        <f t="shared" si="63"/>
        <v>2.7480768636099953E-2</v>
      </c>
      <c r="E3819">
        <v>1.6724962454838803E-3</v>
      </c>
    </row>
    <row r="3820" spans="2:5" x14ac:dyDescent="0.3">
      <c r="B3820" s="91">
        <v>44147</v>
      </c>
      <c r="C3820" s="145">
        <v>150.730209</v>
      </c>
      <c r="D3820">
        <f t="shared" si="63"/>
        <v>1.6412056350174633</v>
      </c>
      <c r="E3820">
        <v>1.6561627040886102E-3</v>
      </c>
    </row>
    <row r="3821" spans="2:5" x14ac:dyDescent="0.3">
      <c r="B3821" s="91">
        <v>35643</v>
      </c>
      <c r="C3821" s="145">
        <v>57.068714</v>
      </c>
      <c r="D3821">
        <f t="shared" si="63"/>
        <v>-0.48998632565956812</v>
      </c>
      <c r="E3821">
        <v>1.6542498758742581E-3</v>
      </c>
    </row>
    <row r="3822" spans="2:5" x14ac:dyDescent="0.3">
      <c r="B3822" s="91">
        <v>40073</v>
      </c>
      <c r="C3822" s="145">
        <v>111.896439</v>
      </c>
      <c r="D3822">
        <f t="shared" si="63"/>
        <v>-0.50124114007922549</v>
      </c>
      <c r="E3822">
        <v>1.6535687268469253E-3</v>
      </c>
    </row>
    <row r="3823" spans="2:5" x14ac:dyDescent="0.3">
      <c r="B3823" s="91">
        <v>40563</v>
      </c>
      <c r="C3823" s="145">
        <v>224.34977699999999</v>
      </c>
      <c r="D3823">
        <f t="shared" si="63"/>
        <v>0.90588104419108351</v>
      </c>
      <c r="E3823">
        <v>1.6349189379424082E-3</v>
      </c>
    </row>
    <row r="3824" spans="2:5" x14ac:dyDescent="0.3">
      <c r="B3824" s="91">
        <v>39254</v>
      </c>
      <c r="C3824" s="145">
        <v>117.71447000000001</v>
      </c>
      <c r="D3824">
        <f t="shared" si="63"/>
        <v>-0.70690183028561282</v>
      </c>
      <c r="E3824">
        <v>1.6025968966917028E-3</v>
      </c>
    </row>
    <row r="3825" spans="2:5" x14ac:dyDescent="0.3">
      <c r="B3825" s="91">
        <v>41705</v>
      </c>
      <c r="C3825" s="145">
        <v>401.621307</v>
      </c>
      <c r="D3825">
        <f t="shared" si="63"/>
        <v>12.981390245991182</v>
      </c>
      <c r="E3825">
        <v>1.591470847675532E-3</v>
      </c>
    </row>
    <row r="3826" spans="2:5" x14ac:dyDescent="0.3">
      <c r="B3826" s="91">
        <v>39759</v>
      </c>
      <c r="C3826" s="145">
        <v>28.72542</v>
      </c>
      <c r="D3826">
        <f t="shared" si="63"/>
        <v>0.46730508956636435</v>
      </c>
      <c r="E3826">
        <v>1.5872790617065086E-3</v>
      </c>
    </row>
    <row r="3827" spans="2:5" x14ac:dyDescent="0.3">
      <c r="B3827" s="91">
        <v>36705</v>
      </c>
      <c r="C3827" s="145">
        <v>19.576992000000001</v>
      </c>
      <c r="D3827">
        <f t="shared" si="63"/>
        <v>-0.8373229744053351</v>
      </c>
      <c r="E3827">
        <v>1.5785727890886554E-3</v>
      </c>
    </row>
    <row r="3828" spans="2:5" x14ac:dyDescent="0.3">
      <c r="B3828" s="91">
        <v>39328</v>
      </c>
      <c r="C3828" s="145">
        <v>120.342697</v>
      </c>
      <c r="D3828">
        <f t="shared" si="63"/>
        <v>-3.2344903657998414E-2</v>
      </c>
      <c r="E3828">
        <v>1.5673503618548646E-3</v>
      </c>
    </row>
    <row r="3829" spans="2:5" x14ac:dyDescent="0.3">
      <c r="B3829" s="91">
        <v>40217</v>
      </c>
      <c r="C3829" s="145">
        <v>124.36528</v>
      </c>
      <c r="D3829">
        <f t="shared" si="63"/>
        <v>-0.64674249895466673</v>
      </c>
      <c r="E3829">
        <v>1.5619305625074857E-3</v>
      </c>
    </row>
    <row r="3830" spans="2:5" x14ac:dyDescent="0.3">
      <c r="B3830" s="91">
        <v>43172</v>
      </c>
      <c r="C3830" s="145">
        <v>352.05276500000002</v>
      </c>
      <c r="D3830">
        <f t="shared" si="63"/>
        <v>9.3076692878283591</v>
      </c>
      <c r="E3830">
        <v>1.559806551089184E-3</v>
      </c>
    </row>
    <row r="3831" spans="2:5" x14ac:dyDescent="0.3">
      <c r="B3831" s="91">
        <v>36481</v>
      </c>
      <c r="C3831" s="145">
        <v>34.154449</v>
      </c>
      <c r="D3831">
        <f t="shared" si="63"/>
        <v>-0.87722939981415204</v>
      </c>
      <c r="E3831">
        <v>1.5544504865484558E-3</v>
      </c>
    </row>
    <row r="3832" spans="2:5" x14ac:dyDescent="0.3">
      <c r="B3832" s="91">
        <v>40983</v>
      </c>
      <c r="C3832" s="145">
        <v>278.19729599999999</v>
      </c>
      <c r="D3832">
        <f t="shared" si="63"/>
        <v>8.0597740741813986E-2</v>
      </c>
      <c r="E3832">
        <v>1.5519922591014294E-3</v>
      </c>
    </row>
    <row r="3833" spans="2:5" x14ac:dyDescent="0.3">
      <c r="B3833" s="91">
        <v>43307</v>
      </c>
      <c r="C3833" s="145">
        <v>257.44760100000002</v>
      </c>
      <c r="D3833">
        <f t="shared" si="63"/>
        <v>2.7855468811228983</v>
      </c>
      <c r="E3833">
        <v>1.5512303830145654E-3</v>
      </c>
    </row>
    <row r="3834" spans="2:5" x14ac:dyDescent="0.3">
      <c r="B3834" s="91">
        <v>35216</v>
      </c>
      <c r="C3834" s="145">
        <v>68.008033999999995</v>
      </c>
      <c r="D3834">
        <f t="shared" si="63"/>
        <v>4.439660069242523E-3</v>
      </c>
      <c r="E3834">
        <v>1.5490808507631619E-3</v>
      </c>
    </row>
    <row r="3835" spans="2:5" x14ac:dyDescent="0.3">
      <c r="B3835" s="91">
        <v>38450</v>
      </c>
      <c r="C3835" s="145">
        <v>67.707436000000001</v>
      </c>
      <c r="D3835">
        <f t="shared" si="63"/>
        <v>-0.54932567355432627</v>
      </c>
      <c r="E3835">
        <v>1.5402500262192479E-3</v>
      </c>
    </row>
    <row r="3836" spans="2:5" x14ac:dyDescent="0.3">
      <c r="B3836" s="91">
        <v>40184</v>
      </c>
      <c r="C3836" s="145">
        <v>150.23584</v>
      </c>
      <c r="D3836">
        <f t="shared" si="63"/>
        <v>-0.71045684216124294</v>
      </c>
      <c r="E3836">
        <v>1.53915578217639E-3</v>
      </c>
    </row>
    <row r="3837" spans="2:5" x14ac:dyDescent="0.3">
      <c r="B3837" s="91">
        <v>42142</v>
      </c>
      <c r="C3837" s="145">
        <v>518.87200900000005</v>
      </c>
      <c r="D3837">
        <f t="shared" si="63"/>
        <v>0.35209527755106729</v>
      </c>
      <c r="E3837">
        <v>1.5386173222949797E-3</v>
      </c>
    </row>
    <row r="3838" spans="2:5" x14ac:dyDescent="0.3">
      <c r="B3838" s="91">
        <v>41614</v>
      </c>
      <c r="C3838" s="145">
        <v>383.75402800000001</v>
      </c>
      <c r="D3838">
        <f t="shared" si="63"/>
        <v>-9.167042330478592E-2</v>
      </c>
      <c r="E3838">
        <v>1.5373273493695606E-3</v>
      </c>
    </row>
    <row r="3839" spans="2:5" x14ac:dyDescent="0.3">
      <c r="B3839" s="91">
        <v>44883</v>
      </c>
      <c r="C3839" s="145">
        <v>422.48324600000001</v>
      </c>
      <c r="D3839">
        <f t="shared" si="63"/>
        <v>2.7775148980142741</v>
      </c>
      <c r="E3839">
        <v>1.5360972688329435E-3</v>
      </c>
    </row>
    <row r="3840" spans="2:5" x14ac:dyDescent="0.3">
      <c r="B3840" s="91">
        <v>39244</v>
      </c>
      <c r="C3840" s="145">
        <v>111.841583</v>
      </c>
      <c r="D3840">
        <f t="shared" si="63"/>
        <v>3.4299921034448717</v>
      </c>
      <c r="E3840">
        <v>1.5333164915018972E-3</v>
      </c>
    </row>
    <row r="3841" spans="2:5" x14ac:dyDescent="0.3">
      <c r="B3841" s="91">
        <v>37594</v>
      </c>
      <c r="C3841" s="145">
        <v>25.246452000000001</v>
      </c>
      <c r="D3841">
        <f t="shared" si="63"/>
        <v>-0.93527164642977823</v>
      </c>
      <c r="E3841">
        <v>1.5301564431440505E-3</v>
      </c>
    </row>
    <row r="3842" spans="2:5" x14ac:dyDescent="0.3">
      <c r="B3842" s="91">
        <v>41726</v>
      </c>
      <c r="C3842" s="145">
        <v>390.03698700000001</v>
      </c>
      <c r="D3842">
        <f t="shared" si="63"/>
        <v>1.945070314474461</v>
      </c>
      <c r="E3842">
        <v>1.5124459450254661E-3</v>
      </c>
    </row>
    <row r="3843" spans="2:5" x14ac:dyDescent="0.3">
      <c r="B3843" s="91">
        <v>44137</v>
      </c>
      <c r="C3843" s="145">
        <v>132.437241</v>
      </c>
      <c r="D3843">
        <f t="shared" si="63"/>
        <v>-0.54987184794585375</v>
      </c>
      <c r="E3843">
        <v>1.5077906512306343E-3</v>
      </c>
    </row>
    <row r="3844" spans="2:5" x14ac:dyDescent="0.3">
      <c r="B3844" s="91">
        <v>41519</v>
      </c>
      <c r="C3844" s="145">
        <v>294.22119099999998</v>
      </c>
      <c r="D3844">
        <f t="shared" si="63"/>
        <v>1.2107728491563525</v>
      </c>
      <c r="E3844">
        <v>1.5036518092182022E-3</v>
      </c>
    </row>
    <row r="3845" spans="2:5" x14ac:dyDescent="0.3">
      <c r="B3845" s="91">
        <v>44105</v>
      </c>
      <c r="C3845" s="145">
        <v>133.08521999999999</v>
      </c>
      <c r="D3845">
        <f t="shared" si="63"/>
        <v>-0.63850524064131386</v>
      </c>
      <c r="E3845">
        <v>1.500430813415402E-3</v>
      </c>
    </row>
    <row r="3846" spans="2:5" x14ac:dyDescent="0.3">
      <c r="B3846" s="91">
        <v>43151</v>
      </c>
      <c r="C3846" s="145">
        <v>368.152557</v>
      </c>
      <c r="D3846">
        <f t="shared" si="63"/>
        <v>-0.31741426713676224</v>
      </c>
      <c r="E3846">
        <v>1.4914897114132397E-3</v>
      </c>
    </row>
    <row r="3847" spans="2:5" x14ac:dyDescent="0.3">
      <c r="B3847" s="91">
        <v>42110</v>
      </c>
      <c r="C3847" s="145">
        <v>539.34991500000001</v>
      </c>
      <c r="D3847">
        <f t="shared" si="63"/>
        <v>1.042968956363074</v>
      </c>
      <c r="E3847">
        <v>1.4803417380865602E-3</v>
      </c>
    </row>
    <row r="3848" spans="2:5" x14ac:dyDescent="0.3">
      <c r="B3848" s="91">
        <v>41358</v>
      </c>
      <c r="C3848" s="145">
        <v>264.00299100000001</v>
      </c>
      <c r="D3848">
        <f t="shared" si="63"/>
        <v>0.22158402069599009</v>
      </c>
      <c r="E3848">
        <v>1.4796124618249454E-3</v>
      </c>
    </row>
    <row r="3849" spans="2:5" x14ac:dyDescent="0.3">
      <c r="B3849" s="91">
        <v>40682</v>
      </c>
      <c r="C3849" s="145">
        <v>216.115295</v>
      </c>
      <c r="D3849">
        <f t="shared" ref="D3849:D3912" si="64">(C3849-C3850)/C3850</f>
        <v>7.7074833125096456</v>
      </c>
      <c r="E3849">
        <v>1.4793087099187763E-3</v>
      </c>
    </row>
    <row r="3850" spans="2:5" x14ac:dyDescent="0.3">
      <c r="B3850" s="91">
        <v>39856</v>
      </c>
      <c r="C3850" s="145">
        <v>24.819489999999998</v>
      </c>
      <c r="D3850">
        <f t="shared" si="64"/>
        <v>-0.75745890275553651</v>
      </c>
      <c r="E3850">
        <v>1.4694707742445173E-3</v>
      </c>
    </row>
    <row r="3851" spans="2:5" x14ac:dyDescent="0.3">
      <c r="B3851" s="91">
        <v>44004</v>
      </c>
      <c r="C3851" s="145">
        <v>102.33107</v>
      </c>
      <c r="D3851">
        <f t="shared" si="64"/>
        <v>0.63853092067502082</v>
      </c>
      <c r="E3851">
        <v>1.463434674997125E-3</v>
      </c>
    </row>
    <row r="3852" spans="2:5" x14ac:dyDescent="0.3">
      <c r="B3852" s="91">
        <v>35166</v>
      </c>
      <c r="C3852" s="145">
        <v>62.452938000000003</v>
      </c>
      <c r="D3852">
        <f t="shared" si="64"/>
        <v>-0.71453020571951154</v>
      </c>
      <c r="E3852">
        <v>1.4624673052719807E-3</v>
      </c>
    </row>
    <row r="3853" spans="2:5" x14ac:dyDescent="0.3">
      <c r="B3853" s="91">
        <v>40612</v>
      </c>
      <c r="C3853" s="145">
        <v>218.772491</v>
      </c>
      <c r="D3853">
        <f t="shared" si="64"/>
        <v>-0.50734237400339111</v>
      </c>
      <c r="E3853">
        <v>1.4613836341832796E-3</v>
      </c>
    </row>
    <row r="3854" spans="2:5" x14ac:dyDescent="0.3">
      <c r="B3854" s="91">
        <v>44960</v>
      </c>
      <c r="C3854" s="145">
        <v>444.06597900000003</v>
      </c>
      <c r="D3854">
        <f t="shared" si="64"/>
        <v>2.7330324020344596</v>
      </c>
      <c r="E3854">
        <v>1.4613299447955386E-3</v>
      </c>
    </row>
    <row r="3855" spans="2:5" x14ac:dyDescent="0.3">
      <c r="B3855" s="91">
        <v>39342</v>
      </c>
      <c r="C3855" s="145">
        <v>118.955833</v>
      </c>
      <c r="D3855">
        <f t="shared" si="64"/>
        <v>-0.77103079455161017</v>
      </c>
      <c r="E3855">
        <v>1.441609531310213E-3</v>
      </c>
    </row>
    <row r="3856" spans="2:5" x14ac:dyDescent="0.3">
      <c r="B3856" s="91">
        <v>41942</v>
      </c>
      <c r="C3856" s="145">
        <v>519.527649</v>
      </c>
      <c r="D3856">
        <f t="shared" si="64"/>
        <v>0.20440681356045204</v>
      </c>
      <c r="E3856">
        <v>1.4253234529955669E-3</v>
      </c>
    </row>
    <row r="3857" spans="2:5" x14ac:dyDescent="0.3">
      <c r="B3857" s="91">
        <v>44648</v>
      </c>
      <c r="C3857" s="145">
        <v>431.35562099999999</v>
      </c>
      <c r="D3857">
        <f t="shared" si="64"/>
        <v>-7.8871656977103605E-2</v>
      </c>
      <c r="E3857">
        <v>1.3885864597539899E-3</v>
      </c>
    </row>
    <row r="3858" spans="2:5" x14ac:dyDescent="0.3">
      <c r="B3858" s="91">
        <v>42808</v>
      </c>
      <c r="C3858" s="145">
        <v>468.29046599999998</v>
      </c>
      <c r="D3858">
        <f t="shared" si="64"/>
        <v>10.016084681470707</v>
      </c>
      <c r="E3858">
        <v>1.3855647774643699E-3</v>
      </c>
    </row>
    <row r="3859" spans="2:5" x14ac:dyDescent="0.3">
      <c r="B3859" s="91">
        <v>35802</v>
      </c>
      <c r="C3859" s="145">
        <v>42.509701</v>
      </c>
      <c r="D3859">
        <f t="shared" si="64"/>
        <v>-0.85148662531928809</v>
      </c>
      <c r="E3859">
        <v>1.3663293279811649E-3</v>
      </c>
    </row>
    <row r="3860" spans="2:5" x14ac:dyDescent="0.3">
      <c r="B3860" s="91">
        <v>41437</v>
      </c>
      <c r="C3860" s="145">
        <v>286.23483299999998</v>
      </c>
      <c r="D3860">
        <f t="shared" si="64"/>
        <v>2.6067335114748773</v>
      </c>
      <c r="E3860">
        <v>1.36453423807044E-3</v>
      </c>
    </row>
    <row r="3861" spans="2:5" x14ac:dyDescent="0.3">
      <c r="B3861" s="91">
        <v>38562</v>
      </c>
      <c r="C3861" s="145">
        <v>79.361237000000003</v>
      </c>
      <c r="D3861">
        <f t="shared" si="64"/>
        <v>-0.7863143536765862</v>
      </c>
      <c r="E3861">
        <v>1.3535853602772187E-3</v>
      </c>
    </row>
    <row r="3862" spans="2:5" x14ac:dyDescent="0.3">
      <c r="B3862" s="91">
        <v>43158</v>
      </c>
      <c r="C3862" s="145">
        <v>371.39245599999998</v>
      </c>
      <c r="D3862">
        <f t="shared" si="64"/>
        <v>3.9623066937519167</v>
      </c>
      <c r="E3862">
        <v>1.3438987524015524E-3</v>
      </c>
    </row>
    <row r="3863" spans="2:5" x14ac:dyDescent="0.3">
      <c r="B3863" s="91">
        <v>35236</v>
      </c>
      <c r="C3863" s="145">
        <v>74.842704999999995</v>
      </c>
      <c r="D3863">
        <f t="shared" si="64"/>
        <v>-0.7518559856553807</v>
      </c>
      <c r="E3863">
        <v>1.328706070381333E-3</v>
      </c>
    </row>
    <row r="3864" spans="2:5" x14ac:dyDescent="0.3">
      <c r="B3864" s="91">
        <v>44399</v>
      </c>
      <c r="C3864" s="145">
        <v>301.60995500000001</v>
      </c>
      <c r="D3864">
        <f t="shared" si="64"/>
        <v>0.56154130948105951</v>
      </c>
      <c r="E3864">
        <v>1.3237986639090464E-3</v>
      </c>
    </row>
    <row r="3865" spans="2:5" x14ac:dyDescent="0.3">
      <c r="B3865" s="91">
        <v>40702</v>
      </c>
      <c r="C3865" s="145">
        <v>193.14887999999999</v>
      </c>
      <c r="D3865">
        <f t="shared" si="64"/>
        <v>0.43272979713541077</v>
      </c>
      <c r="E3865">
        <v>1.3142357952913915E-3</v>
      </c>
    </row>
    <row r="3866" spans="2:5" x14ac:dyDescent="0.3">
      <c r="B3866" s="91">
        <v>39030</v>
      </c>
      <c r="C3866" s="145">
        <v>134.81179800000001</v>
      </c>
      <c r="D3866">
        <f t="shared" si="64"/>
        <v>-0.74765449327508948</v>
      </c>
      <c r="E3866">
        <v>1.3091193808375009E-3</v>
      </c>
    </row>
    <row r="3867" spans="2:5" x14ac:dyDescent="0.3">
      <c r="B3867" s="91">
        <v>45079</v>
      </c>
      <c r="C3867" s="145">
        <v>534.23498500000005</v>
      </c>
      <c r="D3867">
        <f t="shared" si="64"/>
        <v>6.5277278279252133</v>
      </c>
      <c r="E3867">
        <v>1.3080177334020542E-3</v>
      </c>
    </row>
    <row r="3868" spans="2:5" x14ac:dyDescent="0.3">
      <c r="B3868" s="91">
        <v>35286</v>
      </c>
      <c r="C3868" s="145">
        <v>70.968956000000006</v>
      </c>
      <c r="D3868">
        <f t="shared" si="64"/>
        <v>-0.38028946051155432</v>
      </c>
      <c r="E3868">
        <v>1.3010756420231465E-3</v>
      </c>
    </row>
    <row r="3869" spans="2:5" x14ac:dyDescent="0.3">
      <c r="B3869" s="91">
        <v>40130</v>
      </c>
      <c r="C3869" s="145">
        <v>114.519524</v>
      </c>
      <c r="D3869">
        <f t="shared" si="64"/>
        <v>-0.77764732895452604</v>
      </c>
      <c r="E3869">
        <v>1.2921811494772117E-3</v>
      </c>
    </row>
    <row r="3870" spans="2:5" x14ac:dyDescent="0.3">
      <c r="B3870" s="91">
        <v>42121</v>
      </c>
      <c r="C3870" s="145">
        <v>515.03552200000001</v>
      </c>
      <c r="D3870">
        <f t="shared" si="64"/>
        <v>11.714235446265546</v>
      </c>
      <c r="E3870">
        <v>1.2591764007505129E-3</v>
      </c>
    </row>
    <row r="3871" spans="2:5" x14ac:dyDescent="0.3">
      <c r="B3871" s="91">
        <v>35935</v>
      </c>
      <c r="C3871" s="145">
        <v>40.508572000000001</v>
      </c>
      <c r="D3871">
        <f t="shared" si="64"/>
        <v>0.62941710385134819</v>
      </c>
      <c r="E3871">
        <v>1.2547145101209868E-3</v>
      </c>
    </row>
    <row r="3872" spans="2:5" x14ac:dyDescent="0.3">
      <c r="B3872" s="91">
        <v>37624</v>
      </c>
      <c r="C3872" s="145">
        <v>24.860775</v>
      </c>
      <c r="D3872">
        <f t="shared" si="64"/>
        <v>-5.5536059698204042E-3</v>
      </c>
      <c r="E3872">
        <v>1.2426540238550492E-3</v>
      </c>
    </row>
    <row r="3873" spans="2:5" x14ac:dyDescent="0.3">
      <c r="B3873" s="91">
        <v>37442</v>
      </c>
      <c r="C3873" s="145">
        <v>24.999613</v>
      </c>
      <c r="D3873">
        <f t="shared" si="64"/>
        <v>-0.92293322285115742</v>
      </c>
      <c r="E3873">
        <v>1.235463588207061E-3</v>
      </c>
    </row>
    <row r="3874" spans="2:5" x14ac:dyDescent="0.3">
      <c r="B3874" s="91">
        <v>44239</v>
      </c>
      <c r="C3874" s="145">
        <v>324.38897700000001</v>
      </c>
      <c r="D3874">
        <f t="shared" si="64"/>
        <v>24.257917641285051</v>
      </c>
      <c r="E3874">
        <v>1.2307253680986709E-3</v>
      </c>
    </row>
    <row r="3875" spans="2:5" x14ac:dyDescent="0.3">
      <c r="B3875" s="91">
        <v>37202</v>
      </c>
      <c r="C3875" s="145">
        <v>12.843061000000001</v>
      </c>
      <c r="D3875">
        <f t="shared" si="64"/>
        <v>-0.97408941397138005</v>
      </c>
      <c r="E3875">
        <v>1.2026379923219469E-3</v>
      </c>
    </row>
    <row r="3876" spans="2:5" x14ac:dyDescent="0.3">
      <c r="B3876" s="91">
        <v>41913</v>
      </c>
      <c r="C3876" s="145">
        <v>495.66848800000002</v>
      </c>
      <c r="D3876">
        <f t="shared" si="64"/>
        <v>3.0190255918257636</v>
      </c>
      <c r="E3876">
        <v>1.194810184715526E-3</v>
      </c>
    </row>
    <row r="3877" spans="2:5" x14ac:dyDescent="0.3">
      <c r="B3877" s="91">
        <v>39393</v>
      </c>
      <c r="C3877" s="145">
        <v>123.330513</v>
      </c>
      <c r="D3877">
        <f t="shared" si="64"/>
        <v>-0.21207489907039598</v>
      </c>
      <c r="E3877">
        <v>1.1814590212808173E-3</v>
      </c>
    </row>
    <row r="3878" spans="2:5" x14ac:dyDescent="0.3">
      <c r="B3878" s="91">
        <v>40392</v>
      </c>
      <c r="C3878" s="145">
        <v>156.52568099999999</v>
      </c>
      <c r="D3878">
        <f t="shared" si="64"/>
        <v>1.5474336676547786</v>
      </c>
      <c r="E3878">
        <v>1.1814433315571124E-3</v>
      </c>
    </row>
    <row r="3879" spans="2:5" x14ac:dyDescent="0.3">
      <c r="B3879" s="91">
        <v>38225</v>
      </c>
      <c r="C3879" s="145">
        <v>61.444457999999997</v>
      </c>
      <c r="D3879">
        <f t="shared" si="64"/>
        <v>-0.92431550185819067</v>
      </c>
      <c r="E3879">
        <v>1.1745186657677697E-3</v>
      </c>
    </row>
    <row r="3880" spans="2:5" x14ac:dyDescent="0.3">
      <c r="B3880" s="91">
        <v>45316</v>
      </c>
      <c r="C3880" s="145">
        <v>811.84997599999997</v>
      </c>
      <c r="D3880">
        <f t="shared" si="64"/>
        <v>1.7141485628450044</v>
      </c>
      <c r="E3880">
        <v>1.1714785693481978E-3</v>
      </c>
    </row>
    <row r="3881" spans="2:5" x14ac:dyDescent="0.3">
      <c r="B3881" s="91">
        <v>44414</v>
      </c>
      <c r="C3881" s="145">
        <v>299.11773699999998</v>
      </c>
      <c r="D3881">
        <f t="shared" si="64"/>
        <v>2.4808584444650674</v>
      </c>
      <c r="E3881">
        <v>1.1678192841194771E-3</v>
      </c>
    </row>
    <row r="3882" spans="2:5" x14ac:dyDescent="0.3">
      <c r="B3882" s="91">
        <v>43963</v>
      </c>
      <c r="C3882" s="145">
        <v>85.932175000000001</v>
      </c>
      <c r="D3882">
        <f t="shared" si="64"/>
        <v>-0.79704998541550687</v>
      </c>
      <c r="E3882">
        <v>1.1614950289040287E-3</v>
      </c>
    </row>
    <row r="3883" spans="2:5" x14ac:dyDescent="0.3">
      <c r="B3883" s="91">
        <v>41782</v>
      </c>
      <c r="C3883" s="145">
        <v>423.41546599999998</v>
      </c>
      <c r="D3883">
        <f t="shared" si="64"/>
        <v>9.076410706415422E-2</v>
      </c>
      <c r="E3883">
        <v>1.1606679073432266E-3</v>
      </c>
    </row>
    <row r="3884" spans="2:5" x14ac:dyDescent="0.3">
      <c r="B3884" s="91">
        <v>42207</v>
      </c>
      <c r="C3884" s="145">
        <v>388.182434</v>
      </c>
      <c r="D3884">
        <f t="shared" si="64"/>
        <v>-3.2325299971106308E-2</v>
      </c>
      <c r="E3884">
        <v>1.1564499241708437E-3</v>
      </c>
    </row>
    <row r="3885" spans="2:5" x14ac:dyDescent="0.3">
      <c r="B3885" s="91">
        <v>43083</v>
      </c>
      <c r="C3885" s="145">
        <v>401.149719</v>
      </c>
      <c r="D3885">
        <f t="shared" si="64"/>
        <v>-0.11319982830174889</v>
      </c>
      <c r="E3885">
        <v>1.1194827119296814E-3</v>
      </c>
    </row>
    <row r="3886" spans="2:5" x14ac:dyDescent="0.3">
      <c r="B3886" s="91">
        <v>42524</v>
      </c>
      <c r="C3886" s="145">
        <v>452.35638399999999</v>
      </c>
      <c r="D3886">
        <f t="shared" si="64"/>
        <v>-0.54791485623621483</v>
      </c>
      <c r="E3886">
        <v>1.1026247852107549E-3</v>
      </c>
    </row>
    <row r="3887" spans="2:5" x14ac:dyDescent="0.3">
      <c r="B3887" s="91">
        <v>45411</v>
      </c>
      <c r="C3887" s="145">
        <v>1000.599976</v>
      </c>
      <c r="D3887">
        <f t="shared" si="64"/>
        <v>0.69704713418442799</v>
      </c>
      <c r="E3887">
        <v>1.1005262631315353E-3</v>
      </c>
    </row>
    <row r="3888" spans="2:5" x14ac:dyDescent="0.3">
      <c r="B3888" s="91">
        <v>45111</v>
      </c>
      <c r="C3888" s="145">
        <v>589.61236599999995</v>
      </c>
      <c r="D3888">
        <f t="shared" si="64"/>
        <v>2.8186077969206447</v>
      </c>
      <c r="E3888">
        <v>1.100255040052461E-3</v>
      </c>
    </row>
    <row r="3889" spans="2:5" x14ac:dyDescent="0.3">
      <c r="B3889" s="91">
        <v>39119</v>
      </c>
      <c r="C3889" s="145">
        <v>154.40505999999999</v>
      </c>
      <c r="D3889">
        <f t="shared" si="64"/>
        <v>-0.31254318642273476</v>
      </c>
      <c r="E3889">
        <v>1.0882393213367694E-3</v>
      </c>
    </row>
    <row r="3890" spans="2:5" x14ac:dyDescent="0.3">
      <c r="B3890" s="91">
        <v>40478</v>
      </c>
      <c r="C3890" s="145">
        <v>224.60328699999999</v>
      </c>
      <c r="D3890">
        <f t="shared" si="64"/>
        <v>14.773571171334151</v>
      </c>
      <c r="E3890">
        <v>1.0881035519650312E-3</v>
      </c>
    </row>
    <row r="3891" spans="2:5" x14ac:dyDescent="0.3">
      <c r="B3891" s="91">
        <v>36958</v>
      </c>
      <c r="C3891" s="145">
        <v>14.239216000000001</v>
      </c>
      <c r="D3891">
        <f t="shared" si="64"/>
        <v>-0.64574469932493239</v>
      </c>
      <c r="E3891">
        <v>1.0849433596573567E-3</v>
      </c>
    </row>
    <row r="3892" spans="2:5" x14ac:dyDescent="0.3">
      <c r="B3892" s="91">
        <v>34542</v>
      </c>
      <c r="C3892" s="145">
        <v>40.194786000000001</v>
      </c>
      <c r="D3892">
        <f t="shared" si="64"/>
        <v>1.7791642674251311</v>
      </c>
      <c r="E3892">
        <v>1.0820560409690681E-3</v>
      </c>
    </row>
    <row r="3893" spans="2:5" x14ac:dyDescent="0.3">
      <c r="B3893" s="91">
        <v>36902</v>
      </c>
      <c r="C3893" s="145">
        <v>14.462904</v>
      </c>
      <c r="D3893">
        <f t="shared" si="64"/>
        <v>-0.78375512179535722</v>
      </c>
      <c r="E3893">
        <v>1.0677296065098503E-3</v>
      </c>
    </row>
    <row r="3894" spans="2:5" x14ac:dyDescent="0.3">
      <c r="B3894" s="91">
        <v>37957</v>
      </c>
      <c r="C3894" s="145">
        <v>66.882064999999997</v>
      </c>
      <c r="D3894">
        <f t="shared" si="64"/>
        <v>-0.82074070580245806</v>
      </c>
      <c r="E3894">
        <v>1.0598363844558918E-3</v>
      </c>
    </row>
    <row r="3895" spans="2:5" x14ac:dyDescent="0.3">
      <c r="B3895" s="91">
        <v>41568</v>
      </c>
      <c r="C3895" s="145">
        <v>373.10235599999999</v>
      </c>
      <c r="D3895">
        <f t="shared" si="64"/>
        <v>-0.21480078256866728</v>
      </c>
      <c r="E3895">
        <v>1.05363516527726E-3</v>
      </c>
    </row>
    <row r="3896" spans="2:5" x14ac:dyDescent="0.3">
      <c r="B3896" s="91">
        <v>42887</v>
      </c>
      <c r="C3896" s="145">
        <v>475.169037</v>
      </c>
      <c r="D3896">
        <f t="shared" si="64"/>
        <v>0.10495440332477336</v>
      </c>
      <c r="E3896">
        <v>1.0500840105761647E-3</v>
      </c>
    </row>
    <row r="3897" spans="2:5" x14ac:dyDescent="0.3">
      <c r="B3897" s="91">
        <v>42192</v>
      </c>
      <c r="C3897" s="145">
        <v>430.03497299999998</v>
      </c>
      <c r="D3897">
        <f t="shared" si="64"/>
        <v>-2.2545126057825654E-3</v>
      </c>
      <c r="E3897">
        <v>1.0437826109176182E-3</v>
      </c>
    </row>
    <row r="3898" spans="2:5" x14ac:dyDescent="0.3">
      <c r="B3898" s="91">
        <v>44718</v>
      </c>
      <c r="C3898" s="145">
        <v>431.00668300000001</v>
      </c>
      <c r="D3898">
        <f t="shared" si="64"/>
        <v>19.051911920155735</v>
      </c>
      <c r="E3898">
        <v>1.0419221611394367E-3</v>
      </c>
    </row>
    <row r="3899" spans="2:5" x14ac:dyDescent="0.3">
      <c r="B3899" s="91">
        <v>36271</v>
      </c>
      <c r="C3899" s="145">
        <v>21.494543</v>
      </c>
      <c r="D3899">
        <f t="shared" si="64"/>
        <v>-0.75132399792604787</v>
      </c>
      <c r="E3899">
        <v>1.0412540689268719E-3</v>
      </c>
    </row>
    <row r="3900" spans="2:5" x14ac:dyDescent="0.3">
      <c r="B3900" s="91">
        <v>39622</v>
      </c>
      <c r="C3900" s="145">
        <v>86.435935999999998</v>
      </c>
      <c r="D3900">
        <f t="shared" si="64"/>
        <v>-0.82464288169583377</v>
      </c>
      <c r="E3900">
        <v>1.0210454650879594E-3</v>
      </c>
    </row>
    <row r="3901" spans="2:5" x14ac:dyDescent="0.3">
      <c r="B3901" s="91">
        <v>44540</v>
      </c>
      <c r="C3901" s="145">
        <v>492.91375699999998</v>
      </c>
      <c r="D3901">
        <f t="shared" si="64"/>
        <v>0.1090052805807197</v>
      </c>
      <c r="E3901">
        <v>1.0122410612110897E-3</v>
      </c>
    </row>
    <row r="3902" spans="2:5" x14ac:dyDescent="0.3">
      <c r="B3902" s="91">
        <v>42944</v>
      </c>
      <c r="C3902" s="145">
        <v>444.46475199999998</v>
      </c>
      <c r="D3902">
        <f t="shared" si="64"/>
        <v>0.85171784051362998</v>
      </c>
      <c r="E3902">
        <v>1.0103416419921408E-3</v>
      </c>
    </row>
    <row r="3903" spans="2:5" x14ac:dyDescent="0.3">
      <c r="B3903" s="91">
        <v>40947</v>
      </c>
      <c r="C3903" s="145">
        <v>240.028336</v>
      </c>
      <c r="D3903">
        <f t="shared" si="64"/>
        <v>9.8762958648080851E-2</v>
      </c>
      <c r="E3903">
        <v>9.9861595332779128E-4</v>
      </c>
    </row>
    <row r="3904" spans="2:5" x14ac:dyDescent="0.3">
      <c r="B3904" s="91">
        <v>40611</v>
      </c>
      <c r="C3904" s="145">
        <v>218.453247</v>
      </c>
      <c r="D3904">
        <f t="shared" si="64"/>
        <v>1.9852504309793031</v>
      </c>
      <c r="E3904">
        <v>9.8962471461218424E-4</v>
      </c>
    </row>
    <row r="3905" spans="2:5" x14ac:dyDescent="0.3">
      <c r="B3905" s="91">
        <v>38427</v>
      </c>
      <c r="C3905" s="145">
        <v>73.177527999999995</v>
      </c>
      <c r="D3905">
        <f t="shared" si="64"/>
        <v>-0.91037108589080418</v>
      </c>
      <c r="E3905">
        <v>9.8600041370371571E-4</v>
      </c>
    </row>
    <row r="3906" spans="2:5" x14ac:dyDescent="0.3">
      <c r="B3906" s="91">
        <v>45303</v>
      </c>
      <c r="C3906" s="145">
        <v>816.45001200000002</v>
      </c>
      <c r="D3906">
        <f t="shared" si="64"/>
        <v>0.61504521783337718</v>
      </c>
      <c r="E3906">
        <v>9.8079810759618734E-4</v>
      </c>
    </row>
    <row r="3907" spans="2:5" x14ac:dyDescent="0.3">
      <c r="B3907" s="91">
        <v>41872</v>
      </c>
      <c r="C3907" s="145">
        <v>505.527649</v>
      </c>
      <c r="D3907">
        <f t="shared" si="64"/>
        <v>3.7196136499371413</v>
      </c>
      <c r="E3907">
        <v>9.7607352911028113E-4</v>
      </c>
    </row>
    <row r="3908" spans="2:5" x14ac:dyDescent="0.3">
      <c r="B3908" s="91">
        <v>40106</v>
      </c>
      <c r="C3908" s="145">
        <v>107.112083</v>
      </c>
      <c r="D3908">
        <f t="shared" si="64"/>
        <v>-0.71597455152833545</v>
      </c>
      <c r="E3908">
        <v>9.4937421555582114E-4</v>
      </c>
    </row>
    <row r="3909" spans="2:5" x14ac:dyDescent="0.3">
      <c r="B3909" s="91">
        <v>42361</v>
      </c>
      <c r="C3909" s="145">
        <v>377.12142899999998</v>
      </c>
      <c r="D3909">
        <f t="shared" si="64"/>
        <v>0.42610368225329331</v>
      </c>
      <c r="E3909">
        <v>9.2571742018500664E-4</v>
      </c>
    </row>
    <row r="3910" spans="2:5" x14ac:dyDescent="0.3">
      <c r="B3910" s="91">
        <v>41381</v>
      </c>
      <c r="C3910" s="145">
        <v>264.44180299999999</v>
      </c>
      <c r="D3910">
        <f t="shared" si="64"/>
        <v>2.3412658964910076</v>
      </c>
      <c r="E3910">
        <v>9.2269424159849994E-4</v>
      </c>
    </row>
    <row r="3911" spans="2:5" x14ac:dyDescent="0.3">
      <c r="B3911" s="91">
        <v>38341</v>
      </c>
      <c r="C3911" s="145">
        <v>79.144195999999994</v>
      </c>
      <c r="D3911">
        <f t="shared" si="64"/>
        <v>-1.2589835182483392E-2</v>
      </c>
      <c r="E3911">
        <v>9.1199064529497002E-4</v>
      </c>
    </row>
    <row r="3912" spans="2:5" x14ac:dyDescent="0.3">
      <c r="B3912" s="91">
        <v>38393</v>
      </c>
      <c r="C3912" s="145">
        <v>80.153312999999997</v>
      </c>
      <c r="D3912">
        <f t="shared" si="64"/>
        <v>1.4595765045991532E-2</v>
      </c>
      <c r="E3912">
        <v>9.0031101551090213E-4</v>
      </c>
    </row>
    <row r="3913" spans="2:5" x14ac:dyDescent="0.3">
      <c r="B3913" s="91">
        <v>35265</v>
      </c>
      <c r="C3913" s="145">
        <v>79.000243999999995</v>
      </c>
      <c r="D3913">
        <f t="shared" ref="D3913:D3976" si="65">(C3913-C3914)/C3914</f>
        <v>-0.79463741509758568</v>
      </c>
      <c r="E3913">
        <v>8.9894384075981011E-4</v>
      </c>
    </row>
    <row r="3914" spans="2:5" x14ac:dyDescent="0.3">
      <c r="B3914" s="91">
        <v>41690</v>
      </c>
      <c r="C3914" s="145">
        <v>384.686646</v>
      </c>
      <c r="D3914">
        <f t="shared" si="65"/>
        <v>0.65410040333802777</v>
      </c>
      <c r="E3914">
        <v>8.9398781059774979E-4</v>
      </c>
    </row>
    <row r="3915" spans="2:5" x14ac:dyDescent="0.3">
      <c r="B3915" s="91">
        <v>40590</v>
      </c>
      <c r="C3915" s="145">
        <v>232.56547499999999</v>
      </c>
      <c r="D3915">
        <f t="shared" si="65"/>
        <v>5.8031952676430905</v>
      </c>
      <c r="E3915">
        <v>8.8889632183359387E-4</v>
      </c>
    </row>
    <row r="3916" spans="2:5" x14ac:dyDescent="0.3">
      <c r="B3916" s="91">
        <v>36482</v>
      </c>
      <c r="C3916" s="145">
        <v>34.184742</v>
      </c>
      <c r="D3916">
        <f t="shared" si="65"/>
        <v>-0.91218936867108802</v>
      </c>
      <c r="E3916">
        <v>8.8694155188978011E-4</v>
      </c>
    </row>
    <row r="3917" spans="2:5" x14ac:dyDescent="0.3">
      <c r="B3917" s="91">
        <v>41694</v>
      </c>
      <c r="C3917" s="145">
        <v>389.30072000000001</v>
      </c>
      <c r="D3917">
        <f t="shared" si="65"/>
        <v>0.70668420910913865</v>
      </c>
      <c r="E3917">
        <v>8.8338014573392549E-4</v>
      </c>
    </row>
    <row r="3918" spans="2:5" x14ac:dyDescent="0.3">
      <c r="B3918" s="91">
        <v>41079</v>
      </c>
      <c r="C3918" s="145">
        <v>228.10354599999999</v>
      </c>
      <c r="D3918">
        <f t="shared" si="65"/>
        <v>11.629115388789106</v>
      </c>
      <c r="E3918">
        <v>8.4042524078907683E-4</v>
      </c>
    </row>
    <row r="3919" spans="2:5" x14ac:dyDescent="0.3">
      <c r="B3919" s="91">
        <v>36683</v>
      </c>
      <c r="C3919" s="145">
        <v>18.061720000000001</v>
      </c>
      <c r="D3919">
        <f t="shared" si="65"/>
        <v>-0.87389318908702407</v>
      </c>
      <c r="E3919">
        <v>8.3916195515422866E-4</v>
      </c>
    </row>
    <row r="3920" spans="2:5" x14ac:dyDescent="0.3">
      <c r="B3920" s="91">
        <v>40283</v>
      </c>
      <c r="C3920" s="145">
        <v>143.225571</v>
      </c>
      <c r="D3920">
        <f t="shared" si="65"/>
        <v>1.4075723020202651</v>
      </c>
      <c r="E3920">
        <v>8.3893342615066428E-4</v>
      </c>
    </row>
    <row r="3921" spans="2:5" x14ac:dyDescent="0.3">
      <c r="B3921" s="91">
        <v>35356</v>
      </c>
      <c r="C3921" s="145">
        <v>59.489623999999999</v>
      </c>
      <c r="D3921">
        <f t="shared" si="65"/>
        <v>-0.87606430761019105</v>
      </c>
      <c r="E3921">
        <v>8.3558270407227018E-4</v>
      </c>
    </row>
    <row r="3922" spans="2:5" x14ac:dyDescent="0.3">
      <c r="B3922" s="91">
        <v>42884</v>
      </c>
      <c r="C3922" s="145">
        <v>480.00396699999999</v>
      </c>
      <c r="D3922">
        <f t="shared" si="65"/>
        <v>1.0807347226859345</v>
      </c>
      <c r="E3922">
        <v>8.313962801384621E-4</v>
      </c>
    </row>
    <row r="3923" spans="2:5" x14ac:dyDescent="0.3">
      <c r="B3923" s="91">
        <v>41099</v>
      </c>
      <c r="C3923" s="145">
        <v>230.689651</v>
      </c>
      <c r="D3923">
        <f t="shared" si="65"/>
        <v>-0.51780431913665148</v>
      </c>
      <c r="E3923">
        <v>8.3113057815229754E-4</v>
      </c>
    </row>
    <row r="3924" spans="2:5" x14ac:dyDescent="0.3">
      <c r="B3924" s="91">
        <v>41844</v>
      </c>
      <c r="C3924" s="145">
        <v>478.415009</v>
      </c>
      <c r="D3924">
        <f t="shared" si="65"/>
        <v>3.1744029054747633</v>
      </c>
      <c r="E3924">
        <v>8.2502506220289058E-4</v>
      </c>
    </row>
    <row r="3925" spans="2:5" x14ac:dyDescent="0.3">
      <c r="B3925" s="91">
        <v>39577</v>
      </c>
      <c r="C3925" s="145">
        <v>114.60681200000001</v>
      </c>
      <c r="D3925">
        <f t="shared" si="65"/>
        <v>0.61359578358973754</v>
      </c>
      <c r="E3925">
        <v>8.2248571592030792E-4</v>
      </c>
    </row>
    <row r="3926" spans="2:5" x14ac:dyDescent="0.3">
      <c r="B3926" s="91">
        <v>35289</v>
      </c>
      <c r="C3926" s="145">
        <v>71.025726000000006</v>
      </c>
      <c r="D3926">
        <f t="shared" si="65"/>
        <v>-0.77417721103646442</v>
      </c>
      <c r="E3926">
        <v>7.9992722451772014E-4</v>
      </c>
    </row>
    <row r="3927" spans="2:5" x14ac:dyDescent="0.3">
      <c r="B3927" s="91">
        <v>44342</v>
      </c>
      <c r="C3927" s="145">
        <v>314.519745</v>
      </c>
      <c r="D3927">
        <f t="shared" si="65"/>
        <v>15.078456767488365</v>
      </c>
      <c r="E3927">
        <v>7.9306518955954246E-4</v>
      </c>
    </row>
    <row r="3928" spans="2:5" x14ac:dyDescent="0.3">
      <c r="B3928" s="91">
        <v>37477</v>
      </c>
      <c r="C3928" s="145">
        <v>19.561563</v>
      </c>
      <c r="D3928">
        <f t="shared" si="65"/>
        <v>-0.6885794690927084</v>
      </c>
      <c r="E3928">
        <v>7.8920965303773015E-4</v>
      </c>
    </row>
    <row r="3929" spans="2:5" x14ac:dyDescent="0.3">
      <c r="B3929" s="91">
        <v>38237</v>
      </c>
      <c r="C3929" s="145">
        <v>62.813980000000001</v>
      </c>
      <c r="D3929">
        <f t="shared" si="65"/>
        <v>-0.71850969500797623</v>
      </c>
      <c r="E3929">
        <v>7.6571809615348944E-4</v>
      </c>
    </row>
    <row r="3930" spans="2:5" x14ac:dyDescent="0.3">
      <c r="B3930" s="91">
        <v>40567</v>
      </c>
      <c r="C3930" s="145">
        <v>223.14793399999999</v>
      </c>
      <c r="D3930">
        <f t="shared" si="65"/>
        <v>-0.4391294867213148</v>
      </c>
      <c r="E3930">
        <v>7.5794606026626877E-4</v>
      </c>
    </row>
    <row r="3931" spans="2:5" x14ac:dyDescent="0.3">
      <c r="B3931" s="91">
        <v>44832</v>
      </c>
      <c r="C3931" s="145">
        <v>397.85998499999999</v>
      </c>
      <c r="D3931">
        <f t="shared" si="65"/>
        <v>18.407575042284865</v>
      </c>
      <c r="E3931">
        <v>7.5226711233547972E-4</v>
      </c>
    </row>
    <row r="3932" spans="2:5" x14ac:dyDescent="0.3">
      <c r="B3932" s="91">
        <v>36612</v>
      </c>
      <c r="C3932" s="145">
        <v>20.500242</v>
      </c>
      <c r="D3932">
        <f t="shared" si="65"/>
        <v>-0.86165985630677677</v>
      </c>
      <c r="E3932">
        <v>7.3946451014576451E-4</v>
      </c>
    </row>
    <row r="3933" spans="2:5" x14ac:dyDescent="0.3">
      <c r="B3933" s="91">
        <v>39056</v>
      </c>
      <c r="C3933" s="145">
        <v>148.18722500000001</v>
      </c>
      <c r="D3933">
        <f t="shared" si="65"/>
        <v>8.2107769845774781E-2</v>
      </c>
      <c r="E3933">
        <v>7.3667186797471689E-4</v>
      </c>
    </row>
    <row r="3934" spans="2:5" x14ac:dyDescent="0.3">
      <c r="B3934" s="91">
        <v>39027</v>
      </c>
      <c r="C3934" s="145">
        <v>136.94313</v>
      </c>
      <c r="D3934">
        <f t="shared" si="65"/>
        <v>-0.77795208805263538</v>
      </c>
      <c r="E3934">
        <v>7.3605106931499606E-4</v>
      </c>
    </row>
    <row r="3935" spans="2:5" x14ac:dyDescent="0.3">
      <c r="B3935" s="91">
        <v>45117</v>
      </c>
      <c r="C3935" s="145">
        <v>616.727844</v>
      </c>
      <c r="D3935">
        <f t="shared" si="65"/>
        <v>11.015820187073217</v>
      </c>
      <c r="E3935">
        <v>7.279297659154554E-4</v>
      </c>
    </row>
    <row r="3936" spans="2:5" x14ac:dyDescent="0.3">
      <c r="B3936" s="91">
        <v>35681</v>
      </c>
      <c r="C3936" s="145">
        <v>51.326321</v>
      </c>
      <c r="D3936">
        <f t="shared" si="65"/>
        <v>-0.75959080705839332</v>
      </c>
      <c r="E3936">
        <v>7.069400695986905E-4</v>
      </c>
    </row>
    <row r="3937" spans="2:5" x14ac:dyDescent="0.3">
      <c r="B3937" s="91">
        <v>40625</v>
      </c>
      <c r="C3937" s="145">
        <v>213.495667</v>
      </c>
      <c r="D3937">
        <f t="shared" si="65"/>
        <v>17.48897952184883</v>
      </c>
      <c r="E3937">
        <v>7.0420538845575417E-4</v>
      </c>
    </row>
    <row r="3938" spans="2:5" x14ac:dyDescent="0.3">
      <c r="B3938" s="91">
        <v>37145</v>
      </c>
      <c r="C3938" s="145">
        <v>11.547185000000001</v>
      </c>
      <c r="D3938">
        <f t="shared" si="65"/>
        <v>-0.96913622715364323</v>
      </c>
      <c r="E3938">
        <v>6.6848818286384165E-4</v>
      </c>
    </row>
    <row r="3939" spans="2:5" x14ac:dyDescent="0.3">
      <c r="B3939" s="91">
        <v>42989</v>
      </c>
      <c r="C3939" s="145">
        <v>374.13394199999999</v>
      </c>
      <c r="D3939">
        <f t="shared" si="65"/>
        <v>15.076723574795187</v>
      </c>
      <c r="E3939">
        <v>6.6661459178971689E-4</v>
      </c>
    </row>
    <row r="3940" spans="2:5" x14ac:dyDescent="0.3">
      <c r="B3940" s="91">
        <v>37743</v>
      </c>
      <c r="C3940" s="145">
        <v>23.271778000000001</v>
      </c>
      <c r="D3940">
        <f t="shared" si="65"/>
        <v>0.93645678449082359</v>
      </c>
      <c r="E3940">
        <v>6.6325962630514189E-4</v>
      </c>
    </row>
    <row r="3941" spans="2:5" x14ac:dyDescent="0.3">
      <c r="B3941" s="91">
        <v>36811</v>
      </c>
      <c r="C3941" s="145">
        <v>12.017711</v>
      </c>
      <c r="D3941">
        <f t="shared" si="65"/>
        <v>-0.90004517288334152</v>
      </c>
      <c r="E3941">
        <v>6.4221492792927585E-4</v>
      </c>
    </row>
    <row r="3942" spans="2:5" x14ac:dyDescent="0.3">
      <c r="B3942" s="91">
        <v>39434</v>
      </c>
      <c r="C3942" s="145">
        <v>120.23142199999999</v>
      </c>
      <c r="D3942">
        <f t="shared" si="65"/>
        <v>-0.61965896330116832</v>
      </c>
      <c r="E3942">
        <v>6.4125006919213965E-4</v>
      </c>
    </row>
    <row r="3943" spans="2:5" x14ac:dyDescent="0.3">
      <c r="B3943" s="91">
        <v>44384</v>
      </c>
      <c r="C3943" s="145">
        <v>316.114777</v>
      </c>
      <c r="D3943">
        <f t="shared" si="65"/>
        <v>-0.35542228226372513</v>
      </c>
      <c r="E3943">
        <v>6.3118801989305051E-4</v>
      </c>
    </row>
    <row r="3944" spans="2:5" x14ac:dyDescent="0.3">
      <c r="B3944" s="91">
        <v>44546</v>
      </c>
      <c r="C3944" s="145">
        <v>490.42150900000001</v>
      </c>
      <c r="D3944">
        <f t="shared" si="65"/>
        <v>2.5222855553835108</v>
      </c>
      <c r="E3944">
        <v>6.1019854922500472E-4</v>
      </c>
    </row>
    <row r="3945" spans="2:5" x14ac:dyDescent="0.3">
      <c r="B3945" s="91">
        <v>39023</v>
      </c>
      <c r="C3945" s="145">
        <v>139.23388700000001</v>
      </c>
      <c r="D3945">
        <f t="shared" si="65"/>
        <v>-0.16341512232851135</v>
      </c>
      <c r="E3945">
        <v>6.0289618122453918E-4</v>
      </c>
    </row>
    <row r="3946" spans="2:5" x14ac:dyDescent="0.3">
      <c r="B3946" s="91">
        <v>43448</v>
      </c>
      <c r="C3946" s="145">
        <v>166.431274</v>
      </c>
      <c r="D3946">
        <f t="shared" si="65"/>
        <v>2.3721817257110711</v>
      </c>
      <c r="E3946">
        <v>5.9922466688894108E-4</v>
      </c>
    </row>
    <row r="3947" spans="2:5" x14ac:dyDescent="0.3">
      <c r="B3947" s="91">
        <v>35745</v>
      </c>
      <c r="C3947" s="145">
        <v>49.354182999999999</v>
      </c>
      <c r="D3947">
        <f t="shared" si="65"/>
        <v>-0.66189273872237253</v>
      </c>
      <c r="E3947">
        <v>5.8799582687779129E-4</v>
      </c>
    </row>
    <row r="3948" spans="2:5" x14ac:dyDescent="0.3">
      <c r="B3948" s="91">
        <v>39132</v>
      </c>
      <c r="C3948" s="145">
        <v>145.97197</v>
      </c>
      <c r="D3948">
        <f t="shared" si="65"/>
        <v>0.10115202770294239</v>
      </c>
      <c r="E3948">
        <v>5.7515329801288392E-4</v>
      </c>
    </row>
    <row r="3949" spans="2:5" x14ac:dyDescent="0.3">
      <c r="B3949" s="91">
        <v>38940</v>
      </c>
      <c r="C3949" s="145">
        <v>132.56295800000001</v>
      </c>
      <c r="D3949">
        <f t="shared" si="65"/>
        <v>-0.24466851200242293</v>
      </c>
      <c r="E3949">
        <v>5.7009938007183297E-4</v>
      </c>
    </row>
    <row r="3950" spans="2:5" x14ac:dyDescent="0.3">
      <c r="B3950" s="91">
        <v>43822</v>
      </c>
      <c r="C3950" s="145">
        <v>175.50302099999999</v>
      </c>
      <c r="D3950">
        <f t="shared" si="65"/>
        <v>-0.71699909020724317</v>
      </c>
      <c r="E3950">
        <v>5.6840999360777112E-4</v>
      </c>
    </row>
    <row r="3951" spans="2:5" x14ac:dyDescent="0.3">
      <c r="B3951" s="91">
        <v>45196</v>
      </c>
      <c r="C3951" s="145">
        <v>620.15002400000003</v>
      </c>
      <c r="D3951">
        <f t="shared" si="65"/>
        <v>2.5056797804523678</v>
      </c>
      <c r="E3951">
        <v>5.6475638395792538E-4</v>
      </c>
    </row>
    <row r="3952" spans="2:5" x14ac:dyDescent="0.3">
      <c r="B3952" s="91">
        <v>43524</v>
      </c>
      <c r="C3952" s="145">
        <v>176.898651</v>
      </c>
      <c r="D3952">
        <f t="shared" si="65"/>
        <v>-4.3138314978604729E-2</v>
      </c>
      <c r="E3952">
        <v>5.6374759309276367E-4</v>
      </c>
    </row>
    <row r="3953" spans="2:5" x14ac:dyDescent="0.3">
      <c r="B3953" s="91">
        <v>43481</v>
      </c>
      <c r="C3953" s="145">
        <v>184.873795</v>
      </c>
      <c r="D3953">
        <f t="shared" si="65"/>
        <v>0.79260618023468232</v>
      </c>
      <c r="E3953">
        <v>5.3942076867863125E-4</v>
      </c>
    </row>
    <row r="3954" spans="2:5" x14ac:dyDescent="0.3">
      <c r="B3954" s="91">
        <v>40093</v>
      </c>
      <c r="C3954" s="145">
        <v>103.131294</v>
      </c>
      <c r="D3954">
        <f t="shared" si="65"/>
        <v>-0.62326988692875929</v>
      </c>
      <c r="E3954">
        <v>5.3766218853500115E-4</v>
      </c>
    </row>
    <row r="3955" spans="2:5" x14ac:dyDescent="0.3">
      <c r="B3955" s="91">
        <v>41225</v>
      </c>
      <c r="C3955" s="145">
        <v>273.753784</v>
      </c>
      <c r="D3955">
        <f t="shared" si="65"/>
        <v>4.0074953898753662</v>
      </c>
      <c r="E3955">
        <v>5.3448818648062387E-4</v>
      </c>
    </row>
    <row r="3956" spans="2:5" x14ac:dyDescent="0.3">
      <c r="B3956" s="91">
        <v>35653</v>
      </c>
      <c r="C3956" s="145">
        <v>54.668804000000002</v>
      </c>
      <c r="D3956">
        <f t="shared" si="65"/>
        <v>-0.7821117432187592</v>
      </c>
      <c r="E3956">
        <v>5.3087678931164415E-4</v>
      </c>
    </row>
    <row r="3957" spans="2:5" x14ac:dyDescent="0.3">
      <c r="B3957" s="91">
        <v>40520</v>
      </c>
      <c r="C3957" s="145">
        <v>250.902939</v>
      </c>
      <c r="D3957">
        <f t="shared" si="65"/>
        <v>5.2130148610279786E-2</v>
      </c>
      <c r="E3957">
        <v>5.2420234511200146E-4</v>
      </c>
    </row>
    <row r="3958" spans="2:5" x14ac:dyDescent="0.3">
      <c r="B3958" s="91">
        <v>40491</v>
      </c>
      <c r="C3958" s="145">
        <v>238.47139000000001</v>
      </c>
      <c r="D3958">
        <f t="shared" si="65"/>
        <v>0.27666628726123871</v>
      </c>
      <c r="E3958">
        <v>5.1208449983725503E-4</v>
      </c>
    </row>
    <row r="3959" spans="2:5" x14ac:dyDescent="0.3">
      <c r="B3959" s="91">
        <v>40725</v>
      </c>
      <c r="C3959" s="145">
        <v>186.79226700000001</v>
      </c>
      <c r="D3959">
        <f t="shared" si="65"/>
        <v>2.4256072098886192</v>
      </c>
      <c r="E3959">
        <v>5.0288063560071381E-4</v>
      </c>
    </row>
    <row r="3960" spans="2:5" x14ac:dyDescent="0.3">
      <c r="B3960" s="91">
        <v>39735</v>
      </c>
      <c r="C3960" s="145">
        <v>54.528221000000002</v>
      </c>
      <c r="D3960">
        <f t="shared" si="65"/>
        <v>-3.880753036109099E-2</v>
      </c>
      <c r="E3960">
        <v>5.0114761390763389E-4</v>
      </c>
    </row>
    <row r="3961" spans="2:5" x14ac:dyDescent="0.3">
      <c r="B3961" s="91">
        <v>35545</v>
      </c>
      <c r="C3961" s="145">
        <v>56.729762999999998</v>
      </c>
      <c r="D3961">
        <f t="shared" si="65"/>
        <v>-0.85841925861914614</v>
      </c>
      <c r="E3961">
        <v>5.0053453723572364E-4</v>
      </c>
    </row>
    <row r="3962" spans="2:5" x14ac:dyDescent="0.3">
      <c r="B3962" s="91">
        <v>42198</v>
      </c>
      <c r="C3962" s="145">
        <v>400.68841600000002</v>
      </c>
      <c r="D3962">
        <f t="shared" si="65"/>
        <v>0.29552699728857146</v>
      </c>
      <c r="E3962">
        <v>4.9766896904729254E-4</v>
      </c>
    </row>
    <row r="3963" spans="2:5" x14ac:dyDescent="0.3">
      <c r="B3963" s="91">
        <v>43236</v>
      </c>
      <c r="C3963" s="145">
        <v>309.28604100000001</v>
      </c>
      <c r="D3963">
        <f t="shared" si="65"/>
        <v>3.6248923538749933</v>
      </c>
      <c r="E3963">
        <v>4.8362125659593119E-4</v>
      </c>
    </row>
    <row r="3964" spans="2:5" x14ac:dyDescent="0.3">
      <c r="B3964" s="91">
        <v>37959</v>
      </c>
      <c r="C3964" s="145">
        <v>66.874213999999995</v>
      </c>
      <c r="D3964">
        <f t="shared" si="65"/>
        <v>-0.78954465973659005</v>
      </c>
      <c r="E3964">
        <v>4.7094123243147159E-4</v>
      </c>
    </row>
    <row r="3965" spans="2:5" x14ac:dyDescent="0.3">
      <c r="B3965" s="91">
        <v>44344</v>
      </c>
      <c r="C3965" s="145">
        <v>317.75964399999998</v>
      </c>
      <c r="D3965">
        <f t="shared" si="65"/>
        <v>18.098278712812075</v>
      </c>
      <c r="E3965">
        <v>4.7081939996308905E-4</v>
      </c>
    </row>
    <row r="3966" spans="2:5" x14ac:dyDescent="0.3">
      <c r="B3966" s="91">
        <v>37231</v>
      </c>
      <c r="C3966" s="145">
        <v>16.63813</v>
      </c>
      <c r="D3966">
        <f t="shared" si="65"/>
        <v>-0.84695107077393372</v>
      </c>
      <c r="E3966">
        <v>4.6402936595738958E-4</v>
      </c>
    </row>
    <row r="3967" spans="2:5" x14ac:dyDescent="0.3">
      <c r="B3967" s="91">
        <v>44019</v>
      </c>
      <c r="C3967" s="145">
        <v>108.71118199999999</v>
      </c>
      <c r="D3967">
        <f t="shared" si="65"/>
        <v>-0.75355932151980465</v>
      </c>
      <c r="E3967">
        <v>4.5870040309364899E-4</v>
      </c>
    </row>
    <row r="3968" spans="2:5" x14ac:dyDescent="0.3">
      <c r="B3968" s="91">
        <v>42914</v>
      </c>
      <c r="C3968" s="145">
        <v>441.12515300000001</v>
      </c>
      <c r="D3968">
        <f t="shared" si="65"/>
        <v>8.102425209197337</v>
      </c>
      <c r="E3968">
        <v>4.5223487071867688E-4</v>
      </c>
    </row>
    <row r="3969" spans="2:5" x14ac:dyDescent="0.3">
      <c r="B3969" s="91">
        <v>35740</v>
      </c>
      <c r="C3969" s="145">
        <v>48.462375999999999</v>
      </c>
      <c r="D3969">
        <f t="shared" si="65"/>
        <v>-0.92753831209697934</v>
      </c>
      <c r="E3969">
        <v>4.4927177118918744E-4</v>
      </c>
    </row>
    <row r="3970" spans="2:5" x14ac:dyDescent="0.3">
      <c r="B3970" s="91">
        <v>45218</v>
      </c>
      <c r="C3970" s="145">
        <v>668.79998799999998</v>
      </c>
      <c r="D3970">
        <f t="shared" si="65"/>
        <v>13.073852288688721</v>
      </c>
      <c r="E3970">
        <v>4.4874794315629741E-4</v>
      </c>
    </row>
    <row r="3971" spans="2:5" x14ac:dyDescent="0.3">
      <c r="B3971" s="91">
        <v>35451</v>
      </c>
      <c r="C3971" s="145">
        <v>47.520747999999998</v>
      </c>
      <c r="D3971">
        <f t="shared" si="65"/>
        <v>-0.67442515122583513</v>
      </c>
      <c r="E3971">
        <v>4.4781545699963617E-4</v>
      </c>
    </row>
    <row r="3972" spans="2:5" x14ac:dyDescent="0.3">
      <c r="B3972" s="91">
        <v>40189</v>
      </c>
      <c r="C3972" s="145">
        <v>145.959518</v>
      </c>
      <c r="D3972">
        <f t="shared" si="65"/>
        <v>1.1493131415426776</v>
      </c>
      <c r="E3972">
        <v>4.4313416454876229E-4</v>
      </c>
    </row>
    <row r="3973" spans="2:5" x14ac:dyDescent="0.3">
      <c r="B3973" s="91">
        <v>35174</v>
      </c>
      <c r="C3973" s="145">
        <v>67.909842999999995</v>
      </c>
      <c r="D3973">
        <f t="shared" si="65"/>
        <v>0.2995970914371911</v>
      </c>
      <c r="E3973">
        <v>4.1326252592926446E-4</v>
      </c>
    </row>
    <row r="3974" spans="2:5" x14ac:dyDescent="0.3">
      <c r="B3974" s="91">
        <v>35072</v>
      </c>
      <c r="C3974" s="145">
        <v>52.254536000000002</v>
      </c>
      <c r="D3974">
        <f t="shared" si="65"/>
        <v>-0.78931914414568238</v>
      </c>
      <c r="E3974">
        <v>4.0284496380811396E-4</v>
      </c>
    </row>
    <row r="3975" spans="2:5" x14ac:dyDescent="0.3">
      <c r="B3975" s="91">
        <v>43326</v>
      </c>
      <c r="C3975" s="145">
        <v>248.02697800000001</v>
      </c>
      <c r="D3975">
        <f t="shared" si="65"/>
        <v>11.851602879129885</v>
      </c>
      <c r="E3975">
        <v>4.0213808341875288E-4</v>
      </c>
    </row>
    <row r="3976" spans="2:5" x14ac:dyDescent="0.3">
      <c r="B3976" s="91">
        <v>37350</v>
      </c>
      <c r="C3976" s="145">
        <v>19.299302999999998</v>
      </c>
      <c r="D3976">
        <f t="shared" si="65"/>
        <v>-0.89832104008751357</v>
      </c>
      <c r="E3976">
        <v>3.999152376671881E-4</v>
      </c>
    </row>
    <row r="3977" spans="2:5" x14ac:dyDescent="0.3">
      <c r="B3977" s="91">
        <v>40422</v>
      </c>
      <c r="C3977" s="145">
        <v>189.80625900000001</v>
      </c>
      <c r="D3977">
        <f t="shared" ref="D3977:D4040" si="66">(C3977-C3978)/C3978</f>
        <v>8.5808065420314499</v>
      </c>
      <c r="E3977">
        <v>3.9584431982196217E-4</v>
      </c>
    </row>
    <row r="3978" spans="2:5" x14ac:dyDescent="0.3">
      <c r="B3978" s="91">
        <v>36665</v>
      </c>
      <c r="C3978" s="145">
        <v>19.811094000000001</v>
      </c>
      <c r="D3978">
        <f t="shared" si="66"/>
        <v>-0.96276402781721981</v>
      </c>
      <c r="E3978">
        <v>3.8245726012354098E-4</v>
      </c>
    </row>
    <row r="3979" spans="2:5" x14ac:dyDescent="0.3">
      <c r="B3979" s="91">
        <v>42684</v>
      </c>
      <c r="C3979" s="145">
        <v>532.04180899999994</v>
      </c>
      <c r="D3979">
        <f t="shared" si="66"/>
        <v>24.284077025974593</v>
      </c>
      <c r="E3979">
        <v>3.7492685309684917E-4</v>
      </c>
    </row>
    <row r="3980" spans="2:5" x14ac:dyDescent="0.3">
      <c r="B3980" s="91">
        <v>37516</v>
      </c>
      <c r="C3980" s="145">
        <v>21.042563999999999</v>
      </c>
      <c r="D3980">
        <f t="shared" si="66"/>
        <v>-0.4730898931324134</v>
      </c>
      <c r="E3980">
        <v>3.6658207214476223E-4</v>
      </c>
    </row>
    <row r="3981" spans="2:5" x14ac:dyDescent="0.3">
      <c r="B3981" s="91">
        <v>35914</v>
      </c>
      <c r="C3981" s="145">
        <v>39.935775999999997</v>
      </c>
      <c r="D3981">
        <f t="shared" si="66"/>
        <v>0.91505575252675964</v>
      </c>
      <c r="E3981">
        <v>3.6311460955144897E-4</v>
      </c>
    </row>
    <row r="3982" spans="2:5" x14ac:dyDescent="0.3">
      <c r="B3982" s="91">
        <v>36273</v>
      </c>
      <c r="C3982" s="145">
        <v>20.853584000000001</v>
      </c>
      <c r="D3982">
        <f t="shared" si="66"/>
        <v>-0.94953218409575413</v>
      </c>
      <c r="E3982">
        <v>3.5747638938488351E-4</v>
      </c>
    </row>
    <row r="3983" spans="2:5" x14ac:dyDescent="0.3">
      <c r="B3983" s="91">
        <v>41793</v>
      </c>
      <c r="C3983" s="145">
        <v>413.20559700000001</v>
      </c>
      <c r="D3983">
        <f t="shared" si="66"/>
        <v>0.33217768914051465</v>
      </c>
      <c r="E3983">
        <v>3.5655497837831573E-4</v>
      </c>
    </row>
    <row r="3984" spans="2:5" x14ac:dyDescent="0.3">
      <c r="B3984" s="91">
        <v>41277</v>
      </c>
      <c r="C3984" s="145">
        <v>310.17303500000003</v>
      </c>
      <c r="D3984">
        <f t="shared" si="66"/>
        <v>11.45707758060434</v>
      </c>
      <c r="E3984">
        <v>3.1445241643402979E-4</v>
      </c>
    </row>
    <row r="3985" spans="2:5" x14ac:dyDescent="0.3">
      <c r="B3985" s="91">
        <v>37621</v>
      </c>
      <c r="C3985" s="145">
        <v>24.899342000000001</v>
      </c>
      <c r="D3985">
        <f t="shared" si="66"/>
        <v>-0.94900062057643841</v>
      </c>
      <c r="E3985">
        <v>3.0998376723168086E-4</v>
      </c>
    </row>
    <row r="3986" spans="2:5" x14ac:dyDescent="0.3">
      <c r="B3986" s="91">
        <v>44566</v>
      </c>
      <c r="C3986" s="145">
        <v>488.22833300000002</v>
      </c>
      <c r="D3986">
        <f t="shared" si="66"/>
        <v>0.44038906928864185</v>
      </c>
      <c r="E3986">
        <v>3.0631527476612048E-4</v>
      </c>
    </row>
    <row r="3987" spans="2:5" x14ac:dyDescent="0.3">
      <c r="B3987" s="91">
        <v>42247</v>
      </c>
      <c r="C3987" s="145">
        <v>338.955872</v>
      </c>
      <c r="D3987">
        <f t="shared" si="66"/>
        <v>-0.61427496785206259</v>
      </c>
      <c r="E3987">
        <v>2.9413951908172613E-4</v>
      </c>
    </row>
    <row r="3988" spans="2:5" x14ac:dyDescent="0.3">
      <c r="B3988" s="91">
        <v>45324</v>
      </c>
      <c r="C3988" s="145">
        <v>878.75</v>
      </c>
      <c r="D3988">
        <f t="shared" si="66"/>
        <v>10.120389175024043</v>
      </c>
      <c r="E3988">
        <v>2.8457598178713718E-4</v>
      </c>
    </row>
    <row r="3989" spans="2:5" x14ac:dyDescent="0.3">
      <c r="B3989" s="91">
        <v>35268</v>
      </c>
      <c r="C3989" s="145">
        <v>79.021514999999994</v>
      </c>
      <c r="D3989">
        <f t="shared" si="66"/>
        <v>-0.79439847966236676</v>
      </c>
      <c r="E3989">
        <v>2.692523329421452E-4</v>
      </c>
    </row>
    <row r="3990" spans="2:5" x14ac:dyDescent="0.3">
      <c r="B3990" s="91">
        <v>41689</v>
      </c>
      <c r="C3990" s="145">
        <v>384.34304800000001</v>
      </c>
      <c r="D3990">
        <f t="shared" si="66"/>
        <v>-3.9748617905686102E-2</v>
      </c>
      <c r="E3990">
        <v>2.5550113195661587E-4</v>
      </c>
    </row>
    <row r="3991" spans="2:5" x14ac:dyDescent="0.3">
      <c r="B3991" s="91">
        <v>43007</v>
      </c>
      <c r="C3991" s="145">
        <v>400.25253300000003</v>
      </c>
      <c r="D3991">
        <f t="shared" si="66"/>
        <v>-0.36331421662365193</v>
      </c>
      <c r="E3991">
        <v>2.491573019781569E-4</v>
      </c>
    </row>
    <row r="3992" spans="2:5" x14ac:dyDescent="0.3">
      <c r="B3992" s="91">
        <v>45230</v>
      </c>
      <c r="C3992" s="145">
        <v>628.65002400000003</v>
      </c>
      <c r="D3992">
        <f t="shared" si="66"/>
        <v>8.3556263870294121</v>
      </c>
      <c r="E3992">
        <v>2.3870167064443971E-4</v>
      </c>
    </row>
    <row r="3993" spans="2:5" x14ac:dyDescent="0.3">
      <c r="B3993" s="91">
        <v>38294</v>
      </c>
      <c r="C3993" s="145">
        <v>67.194862000000001</v>
      </c>
      <c r="D3993">
        <f t="shared" si="66"/>
        <v>0.13480972784641496</v>
      </c>
      <c r="E3993">
        <v>2.3860194177536815E-4</v>
      </c>
    </row>
    <row r="3994" spans="2:5" x14ac:dyDescent="0.3">
      <c r="B3994" s="91">
        <v>35146</v>
      </c>
      <c r="C3994" s="145">
        <v>59.212448000000002</v>
      </c>
      <c r="D3994">
        <f t="shared" si="66"/>
        <v>-0.21253631844869067</v>
      </c>
      <c r="E3994">
        <v>2.3674613143899527E-4</v>
      </c>
    </row>
    <row r="3995" spans="2:5" x14ac:dyDescent="0.3">
      <c r="B3995" s="91">
        <v>39657</v>
      </c>
      <c r="C3995" s="145">
        <v>75.193877999999998</v>
      </c>
      <c r="D3995">
        <f t="shared" si="66"/>
        <v>1.1991456325535614</v>
      </c>
      <c r="E3995">
        <v>2.3452886654469994E-4</v>
      </c>
    </row>
    <row r="3996" spans="2:5" x14ac:dyDescent="0.3">
      <c r="B3996" s="91">
        <v>36483</v>
      </c>
      <c r="C3996" s="145">
        <v>34.192314000000003</v>
      </c>
      <c r="D3996">
        <f t="shared" si="66"/>
        <v>-0.95154150345379263</v>
      </c>
      <c r="E3996">
        <v>2.2150232989920598E-4</v>
      </c>
    </row>
    <row r="3997" spans="2:5" x14ac:dyDescent="0.3">
      <c r="B3997" s="91">
        <v>45264</v>
      </c>
      <c r="C3997" s="145">
        <v>705.59997599999997</v>
      </c>
      <c r="D3997">
        <f t="shared" si="66"/>
        <v>1.8625489739406649</v>
      </c>
      <c r="E3997">
        <v>2.1257920114679148E-4</v>
      </c>
    </row>
    <row r="3998" spans="2:5" x14ac:dyDescent="0.3">
      <c r="B3998" s="91">
        <v>40949</v>
      </c>
      <c r="C3998" s="145">
        <v>246.49359100000001</v>
      </c>
      <c r="D3998">
        <f t="shared" si="66"/>
        <v>-4.4583227453089527E-2</v>
      </c>
      <c r="E3998">
        <v>1.9422937928513845E-4</v>
      </c>
    </row>
    <row r="3999" spans="2:5" x14ac:dyDescent="0.3">
      <c r="B3999" s="91">
        <v>43305</v>
      </c>
      <c r="C3999" s="145">
        <v>257.99588</v>
      </c>
      <c r="D3999">
        <f t="shared" si="66"/>
        <v>-0.15919435427927275</v>
      </c>
      <c r="E3999">
        <v>1.9308299224941533E-4</v>
      </c>
    </row>
    <row r="4000" spans="2:5" x14ac:dyDescent="0.3">
      <c r="B4000" s="91">
        <v>44293</v>
      </c>
      <c r="C4000" s="145">
        <v>306.843658</v>
      </c>
      <c r="D4000">
        <f t="shared" si="66"/>
        <v>4.6859222143093477</v>
      </c>
      <c r="E4000">
        <v>1.6243808142131353E-4</v>
      </c>
    </row>
    <row r="4001" spans="2:5" x14ac:dyDescent="0.3">
      <c r="B4001" s="91">
        <v>35656</v>
      </c>
      <c r="C4001" s="145">
        <v>53.965504000000003</v>
      </c>
      <c r="D4001">
        <f t="shared" si="66"/>
        <v>-1.3414178089585211E-4</v>
      </c>
      <c r="E4001">
        <v>1.3440020258627256E-4</v>
      </c>
    </row>
    <row r="4002" spans="2:5" x14ac:dyDescent="0.3">
      <c r="B4002" s="91">
        <v>35660</v>
      </c>
      <c r="C4002" s="145">
        <v>53.972743999999999</v>
      </c>
      <c r="D4002">
        <f t="shared" si="66"/>
        <v>-0.87503529373085087</v>
      </c>
      <c r="E4002">
        <v>1.3415977732730738E-4</v>
      </c>
    </row>
    <row r="4003" spans="2:5" x14ac:dyDescent="0.3">
      <c r="B4003" s="91">
        <v>44893</v>
      </c>
      <c r="C4003" s="145">
        <v>431.90390000000002</v>
      </c>
      <c r="D4003">
        <f t="shared" si="66"/>
        <v>-4.7592812791428768E-2</v>
      </c>
      <c r="E4003">
        <v>1.15397779108621E-4</v>
      </c>
    </row>
    <row r="4004" spans="2:5" x14ac:dyDescent="0.3">
      <c r="B4004" s="91">
        <v>44764</v>
      </c>
      <c r="C4004" s="145">
        <v>453.486603</v>
      </c>
      <c r="D4004">
        <f t="shared" si="66"/>
        <v>-7.9056661913646367E-2</v>
      </c>
      <c r="E4004">
        <v>1.0990507060078122E-4</v>
      </c>
    </row>
    <row r="4005" spans="2:5" x14ac:dyDescent="0.3">
      <c r="B4005" s="91">
        <v>44539</v>
      </c>
      <c r="C4005" s="145">
        <v>492.41531400000002</v>
      </c>
      <c r="D4005">
        <f t="shared" si="66"/>
        <v>6.0276844191719547</v>
      </c>
      <c r="E4005">
        <v>1.0127843089429911E-4</v>
      </c>
    </row>
    <row r="4006" spans="2:5" x14ac:dyDescent="0.3">
      <c r="B4006" s="91">
        <v>35279</v>
      </c>
      <c r="C4006" s="145">
        <v>70.067931999999999</v>
      </c>
      <c r="D4006">
        <f t="shared" si="66"/>
        <v>-0.86054302704785623</v>
      </c>
      <c r="E4006">
        <v>1.0126912985627796E-4</v>
      </c>
    </row>
    <row r="4007" spans="2:5" x14ac:dyDescent="0.3">
      <c r="B4007" s="91">
        <v>42605</v>
      </c>
      <c r="C4007" s="145">
        <v>502.43405200000001</v>
      </c>
      <c r="D4007">
        <f t="shared" si="66"/>
        <v>-3.6649909288348465E-2</v>
      </c>
      <c r="E4007">
        <v>9.9137264548806807E-5</v>
      </c>
    </row>
    <row r="4008" spans="2:5" x14ac:dyDescent="0.3">
      <c r="B4008" s="91">
        <v>41976</v>
      </c>
      <c r="C4008" s="145">
        <v>521.548767</v>
      </c>
      <c r="D4008">
        <f t="shared" si="66"/>
        <v>3.8839344079737459</v>
      </c>
      <c r="E4008">
        <v>9.4565775487223197E-5</v>
      </c>
    </row>
    <row r="4009" spans="2:5" x14ac:dyDescent="0.3">
      <c r="B4009" s="91">
        <v>38723</v>
      </c>
      <c r="C4009" s="145">
        <v>106.788651</v>
      </c>
      <c r="D4009">
        <f t="shared" si="66"/>
        <v>-0.56538850936517582</v>
      </c>
      <c r="E4009">
        <v>7.7308198032955905E-5</v>
      </c>
    </row>
    <row r="4010" spans="2:5" x14ac:dyDescent="0.3">
      <c r="B4010" s="91">
        <v>40546</v>
      </c>
      <c r="C4010" s="145">
        <v>245.71060199999999</v>
      </c>
      <c r="D4010">
        <f t="shared" si="66"/>
        <v>0.69208915995426812</v>
      </c>
      <c r="E4010">
        <v>7.6453502411636553E-5</v>
      </c>
    </row>
    <row r="4011" spans="2:5" x14ac:dyDescent="0.3">
      <c r="B4011" s="91">
        <v>40177</v>
      </c>
      <c r="C4011" s="145">
        <v>145.21137999999999</v>
      </c>
      <c r="D4011">
        <f t="shared" si="66"/>
        <v>-0.67777024865158042</v>
      </c>
      <c r="E4011">
        <v>6.3683637484772984E-5</v>
      </c>
    </row>
    <row r="4012" spans="2:5" x14ac:dyDescent="0.3">
      <c r="B4012" s="91">
        <v>44662</v>
      </c>
      <c r="C4012" s="145">
        <v>450.64547700000003</v>
      </c>
      <c r="D4012">
        <f t="shared" si="66"/>
        <v>0.41819606582892588</v>
      </c>
      <c r="E4012">
        <v>0</v>
      </c>
    </row>
    <row r="4013" spans="2:5" x14ac:dyDescent="0.3">
      <c r="B4013" s="91">
        <v>44347</v>
      </c>
      <c r="C4013" s="145">
        <v>317.75964399999998</v>
      </c>
      <c r="D4013">
        <f t="shared" si="66"/>
        <v>2.6637931063307949</v>
      </c>
      <c r="E4013">
        <v>0</v>
      </c>
    </row>
    <row r="4014" spans="2:5" x14ac:dyDescent="0.3">
      <c r="B4014" s="91">
        <v>43980</v>
      </c>
      <c r="C4014" s="145">
        <v>86.729691000000003</v>
      </c>
      <c r="D4014">
        <f t="shared" si="66"/>
        <v>-0.48551155819041908</v>
      </c>
      <c r="E4014">
        <v>0</v>
      </c>
    </row>
    <row r="4015" spans="2:5" x14ac:dyDescent="0.3">
      <c r="B4015" s="91">
        <v>43878</v>
      </c>
      <c r="C4015" s="145">
        <v>168.57461499999999</v>
      </c>
      <c r="D4015">
        <f t="shared" si="66"/>
        <v>-9.0828120687505166E-3</v>
      </c>
      <c r="E4015">
        <v>0</v>
      </c>
    </row>
    <row r="4016" spans="2:5" x14ac:dyDescent="0.3">
      <c r="B4016" s="91">
        <v>43397</v>
      </c>
      <c r="C4016" s="145">
        <v>170.11978099999999</v>
      </c>
      <c r="D4016">
        <f t="shared" si="66"/>
        <v>-0.60313953933861175</v>
      </c>
      <c r="E4016">
        <v>0</v>
      </c>
    </row>
    <row r="4017" spans="2:5" x14ac:dyDescent="0.3">
      <c r="B4017" s="91">
        <v>42955</v>
      </c>
      <c r="C4017" s="145">
        <v>428.663971</v>
      </c>
      <c r="D4017">
        <f t="shared" si="66"/>
        <v>-0.24266129141254658</v>
      </c>
      <c r="E4017">
        <v>0</v>
      </c>
    </row>
    <row r="4018" spans="2:5" x14ac:dyDescent="0.3">
      <c r="B4018" s="91">
        <v>42067</v>
      </c>
      <c r="C4018" s="145">
        <v>566.01355000000001</v>
      </c>
      <c r="D4018">
        <f t="shared" si="66"/>
        <v>9.9176847912608695E-2</v>
      </c>
      <c r="E4018">
        <v>0</v>
      </c>
    </row>
    <row r="4019" spans="2:5" x14ac:dyDescent="0.3">
      <c r="B4019" s="91">
        <v>42016</v>
      </c>
      <c r="C4019" s="145">
        <v>514.94311500000003</v>
      </c>
      <c r="D4019">
        <f t="shared" si="66"/>
        <v>4.5196556576454321E-3</v>
      </c>
      <c r="E4019">
        <v>0</v>
      </c>
    </row>
    <row r="4020" spans="2:5" x14ac:dyDescent="0.3">
      <c r="B4020" s="91">
        <v>41970</v>
      </c>
      <c r="C4020" s="145">
        <v>512.62622099999999</v>
      </c>
      <c r="D4020">
        <f t="shared" si="66"/>
        <v>6.54712498121231E-2</v>
      </c>
      <c r="E4020">
        <v>0</v>
      </c>
    </row>
    <row r="4021" spans="2:5" x14ac:dyDescent="0.3">
      <c r="B4021" s="91">
        <v>41927</v>
      </c>
      <c r="C4021" s="145">
        <v>481.126282</v>
      </c>
      <c r="D4021">
        <f t="shared" si="66"/>
        <v>2.6719974430328731E-2</v>
      </c>
      <c r="E4021">
        <v>0</v>
      </c>
    </row>
    <row r="4022" spans="2:5" x14ac:dyDescent="0.3">
      <c r="B4022" s="91">
        <v>41838</v>
      </c>
      <c r="C4022" s="145">
        <v>468.605164</v>
      </c>
      <c r="D4022">
        <f t="shared" si="66"/>
        <v>0.15088898231415282</v>
      </c>
      <c r="E4022">
        <v>0</v>
      </c>
    </row>
    <row r="4023" spans="2:5" x14ac:dyDescent="0.3">
      <c r="B4023" s="91">
        <v>41761</v>
      </c>
      <c r="C4023" s="145">
        <v>407.16799900000001</v>
      </c>
      <c r="D4023">
        <f t="shared" si="66"/>
        <v>-2.4232485832453195E-2</v>
      </c>
      <c r="E4023">
        <v>0</v>
      </c>
    </row>
    <row r="4024" spans="2:5" x14ac:dyDescent="0.3">
      <c r="B4024" s="91">
        <v>41753</v>
      </c>
      <c r="C4024" s="145">
        <v>417.27972399999999</v>
      </c>
      <c r="D4024">
        <f t="shared" si="66"/>
        <v>0.42174099570964624</v>
      </c>
      <c r="E4024">
        <v>0</v>
      </c>
    </row>
    <row r="4025" spans="2:5" x14ac:dyDescent="0.3">
      <c r="B4025" s="91">
        <v>41347</v>
      </c>
      <c r="C4025" s="145">
        <v>293.49911500000002</v>
      </c>
      <c r="D4025">
        <f t="shared" si="66"/>
        <v>0.14146309080995156</v>
      </c>
      <c r="E4025">
        <v>0</v>
      </c>
    </row>
    <row r="4026" spans="2:5" x14ac:dyDescent="0.3">
      <c r="B4026" s="91">
        <v>40962</v>
      </c>
      <c r="C4026" s="145">
        <v>257.12536599999999</v>
      </c>
      <c r="D4026">
        <f t="shared" si="66"/>
        <v>0.2252397961817631</v>
      </c>
      <c r="E4026">
        <v>0</v>
      </c>
    </row>
    <row r="4027" spans="2:5" x14ac:dyDescent="0.3">
      <c r="B4027" s="91">
        <v>40931</v>
      </c>
      <c r="C4027" s="145">
        <v>209.857178</v>
      </c>
      <c r="D4027">
        <f t="shared" si="66"/>
        <v>0.1006299526030985</v>
      </c>
      <c r="E4027">
        <v>0</v>
      </c>
    </row>
    <row r="4028" spans="2:5" x14ac:dyDescent="0.3">
      <c r="B4028" s="91">
        <v>40413</v>
      </c>
      <c r="C4028" s="145">
        <v>190.67005900000001</v>
      </c>
      <c r="D4028">
        <f t="shared" si="66"/>
        <v>0.8825279893527167</v>
      </c>
      <c r="E4028">
        <v>0</v>
      </c>
    </row>
    <row r="4029" spans="2:5" x14ac:dyDescent="0.3">
      <c r="B4029" s="91">
        <v>40099</v>
      </c>
      <c r="C4029" s="145">
        <v>101.28404999999999</v>
      </c>
      <c r="D4029">
        <f t="shared" si="66"/>
        <v>1.281446636116897</v>
      </c>
      <c r="E4029">
        <v>0</v>
      </c>
    </row>
    <row r="4030" spans="2:5" x14ac:dyDescent="0.3">
      <c r="B4030" s="91">
        <v>39933</v>
      </c>
      <c r="C4030" s="145">
        <v>44.394660999999999</v>
      </c>
      <c r="D4030">
        <f t="shared" si="66"/>
        <v>0.73646767196246077</v>
      </c>
      <c r="E4030">
        <v>0</v>
      </c>
    </row>
    <row r="4031" spans="2:5" x14ac:dyDescent="0.3">
      <c r="B4031" s="91">
        <v>39779</v>
      </c>
      <c r="C4031" s="145">
        <v>25.566074</v>
      </c>
      <c r="D4031">
        <f t="shared" si="66"/>
        <v>-0.82121815482075566</v>
      </c>
      <c r="E4031">
        <v>0</v>
      </c>
    </row>
    <row r="4032" spans="2:5" x14ac:dyDescent="0.3">
      <c r="B4032" s="91">
        <v>38957</v>
      </c>
      <c r="C4032" s="145">
        <v>143.00151099999999</v>
      </c>
      <c r="D4032">
        <f t="shared" si="66"/>
        <v>0.68701771710880488</v>
      </c>
      <c r="E4032">
        <v>0</v>
      </c>
    </row>
    <row r="4033" spans="2:5" x14ac:dyDescent="0.3">
      <c r="B4033" s="91">
        <v>38670</v>
      </c>
      <c r="C4033" s="145">
        <v>84.765861999999998</v>
      </c>
      <c r="D4033">
        <f t="shared" si="66"/>
        <v>6.8434685303840073E-2</v>
      </c>
      <c r="E4033">
        <v>0</v>
      </c>
    </row>
    <row r="4034" spans="2:5" x14ac:dyDescent="0.3">
      <c r="B4034" s="91">
        <v>38660</v>
      </c>
      <c r="C4034" s="145">
        <v>79.336494000000002</v>
      </c>
      <c r="D4034">
        <f t="shared" si="66"/>
        <v>1.0413864493331998E-3</v>
      </c>
      <c r="E4034">
        <v>0</v>
      </c>
    </row>
    <row r="4035" spans="2:5" x14ac:dyDescent="0.3">
      <c r="B4035" s="91">
        <v>38561</v>
      </c>
      <c r="C4035" s="145">
        <v>79.253960000000006</v>
      </c>
      <c r="D4035">
        <f t="shared" si="66"/>
        <v>5.9497653159510881E-2</v>
      </c>
      <c r="E4035">
        <v>0</v>
      </c>
    </row>
    <row r="4036" spans="2:5" x14ac:dyDescent="0.3">
      <c r="B4036" s="91">
        <v>38317</v>
      </c>
      <c r="C4036" s="145">
        <v>74.803336999999999</v>
      </c>
      <c r="D4036">
        <f t="shared" si="66"/>
        <v>8.5415218241289684E-2</v>
      </c>
      <c r="E4036">
        <v>0</v>
      </c>
    </row>
    <row r="4037" spans="2:5" x14ac:dyDescent="0.3">
      <c r="B4037" s="91">
        <v>38306</v>
      </c>
      <c r="C4037" s="145">
        <v>68.916793999999996</v>
      </c>
      <c r="D4037">
        <f t="shared" si="66"/>
        <v>5.0415171066208776E-2</v>
      </c>
      <c r="E4037">
        <v>0</v>
      </c>
    </row>
    <row r="4038" spans="2:5" x14ac:dyDescent="0.3">
      <c r="B4038" s="91">
        <v>38282</v>
      </c>
      <c r="C4038" s="145">
        <v>65.609099999999998</v>
      </c>
      <c r="D4038">
        <f t="shared" si="66"/>
        <v>6.5119037888444137E-3</v>
      </c>
      <c r="E4038">
        <v>0</v>
      </c>
    </row>
    <row r="4039" spans="2:5" x14ac:dyDescent="0.3">
      <c r="B4039" s="91">
        <v>38273</v>
      </c>
      <c r="C4039" s="145">
        <v>65.184623999999999</v>
      </c>
      <c r="D4039">
        <f t="shared" si="66"/>
        <v>-0.20748074407829323</v>
      </c>
      <c r="E4039">
        <v>0</v>
      </c>
    </row>
    <row r="4040" spans="2:5" x14ac:dyDescent="0.3">
      <c r="B4040" s="91">
        <v>38103</v>
      </c>
      <c r="C4040" s="145">
        <v>82.249893</v>
      </c>
      <c r="D4040">
        <f t="shared" si="66"/>
        <v>1.6258388498010826E-2</v>
      </c>
      <c r="E4040">
        <v>0</v>
      </c>
    </row>
    <row r="4041" spans="2:5" x14ac:dyDescent="0.3">
      <c r="B4041" s="91">
        <v>38091</v>
      </c>
      <c r="C4041" s="145">
        <v>80.934036000000006</v>
      </c>
      <c r="D4041">
        <f t="shared" ref="D4041:D4104" si="67">(C4041-C4042)/C4042</f>
        <v>1.6223749934786237E-2</v>
      </c>
      <c r="E4041">
        <v>0</v>
      </c>
    </row>
    <row r="4042" spans="2:5" x14ac:dyDescent="0.3">
      <c r="B4042" s="91">
        <v>38086</v>
      </c>
      <c r="C4042" s="145">
        <v>79.641945000000007</v>
      </c>
      <c r="D4042">
        <f t="shared" si="67"/>
        <v>-3.9483847821052173E-2</v>
      </c>
      <c r="E4042">
        <v>0</v>
      </c>
    </row>
    <row r="4043" spans="2:5" x14ac:dyDescent="0.3">
      <c r="B4043" s="91">
        <v>38048</v>
      </c>
      <c r="C4043" s="145">
        <v>82.915779000000001</v>
      </c>
      <c r="D4043">
        <f t="shared" si="67"/>
        <v>1.2462828377568829E-2</v>
      </c>
      <c r="E4043">
        <v>0</v>
      </c>
    </row>
    <row r="4044" spans="2:5" x14ac:dyDescent="0.3">
      <c r="B4044" s="91">
        <v>38019</v>
      </c>
      <c r="C4044" s="145">
        <v>81.895133999999999</v>
      </c>
      <c r="D4044">
        <f t="shared" si="67"/>
        <v>0.116019733545972</v>
      </c>
      <c r="E4044">
        <v>0</v>
      </c>
    </row>
    <row r="4045" spans="2:5" x14ac:dyDescent="0.3">
      <c r="B4045" s="91">
        <v>38012</v>
      </c>
      <c r="C4045" s="145">
        <v>73.381439</v>
      </c>
      <c r="D4045">
        <f t="shared" si="67"/>
        <v>8.2028014568547705E-2</v>
      </c>
      <c r="E4045">
        <v>0</v>
      </c>
    </row>
    <row r="4046" spans="2:5" x14ac:dyDescent="0.3">
      <c r="B4046" s="91">
        <v>37980</v>
      </c>
      <c r="C4046" s="145">
        <v>67.818427999999997</v>
      </c>
      <c r="D4046">
        <f t="shared" si="67"/>
        <v>5.5344615740227643E-2</v>
      </c>
      <c r="E4046">
        <v>0</v>
      </c>
    </row>
    <row r="4047" spans="2:5" x14ac:dyDescent="0.3">
      <c r="B4047" s="91">
        <v>37951</v>
      </c>
      <c r="C4047" s="145">
        <v>64.261878999999993</v>
      </c>
      <c r="D4047">
        <f t="shared" si="67"/>
        <v>0.30317563625193128</v>
      </c>
      <c r="E4047">
        <v>0</v>
      </c>
    </row>
    <row r="4048" spans="2:5" x14ac:dyDescent="0.3">
      <c r="B4048" s="91">
        <v>37896</v>
      </c>
      <c r="C4048" s="145">
        <v>49.311756000000003</v>
      </c>
      <c r="D4048">
        <f t="shared" si="67"/>
        <v>0.23172156320707196</v>
      </c>
      <c r="E4048">
        <v>0</v>
      </c>
    </row>
    <row r="4049" spans="2:5" x14ac:dyDescent="0.3">
      <c r="B4049" s="91">
        <v>37848</v>
      </c>
      <c r="C4049" s="145">
        <v>40.034824</v>
      </c>
      <c r="D4049">
        <f t="shared" si="67"/>
        <v>0.72145753033590432</v>
      </c>
      <c r="E4049">
        <v>0</v>
      </c>
    </row>
    <row r="4050" spans="2:5" x14ac:dyDescent="0.3">
      <c r="B4050" s="91">
        <v>37742</v>
      </c>
      <c r="C4050" s="145">
        <v>23.256353000000001</v>
      </c>
      <c r="D4050">
        <f t="shared" si="67"/>
        <v>-2.4587602392945187E-2</v>
      </c>
      <c r="E4050">
        <v>0</v>
      </c>
    </row>
    <row r="4051" spans="2:5" x14ac:dyDescent="0.3">
      <c r="B4051" s="91">
        <v>37729</v>
      </c>
      <c r="C4051" s="145">
        <v>23.842585</v>
      </c>
      <c r="D4051">
        <f t="shared" si="67"/>
        <v>-3.9465509229921043E-2</v>
      </c>
      <c r="E4051">
        <v>0</v>
      </c>
    </row>
    <row r="4052" spans="2:5" x14ac:dyDescent="0.3">
      <c r="B4052" s="91">
        <v>37725</v>
      </c>
      <c r="C4052" s="145">
        <v>24.822206000000001</v>
      </c>
      <c r="D4052">
        <f t="shared" si="67"/>
        <v>7.1595099800585343E-2</v>
      </c>
      <c r="E4052">
        <v>0</v>
      </c>
    </row>
    <row r="4053" spans="2:5" x14ac:dyDescent="0.3">
      <c r="B4053" s="91">
        <v>37698</v>
      </c>
      <c r="C4053" s="145">
        <v>23.163792000000001</v>
      </c>
      <c r="D4053">
        <f t="shared" si="67"/>
        <v>-2.6569931620852773E-3</v>
      </c>
      <c r="E4053">
        <v>0</v>
      </c>
    </row>
    <row r="4054" spans="2:5" x14ac:dyDescent="0.3">
      <c r="B4054" s="91">
        <v>37694</v>
      </c>
      <c r="C4054" s="145">
        <v>23.225501999999999</v>
      </c>
      <c r="D4054">
        <f t="shared" si="67"/>
        <v>-5.8473701499116654E-2</v>
      </c>
      <c r="E4054">
        <v>0</v>
      </c>
    </row>
    <row r="4055" spans="2:5" x14ac:dyDescent="0.3">
      <c r="B4055" s="91">
        <v>37665</v>
      </c>
      <c r="C4055" s="145">
        <v>24.667926999999999</v>
      </c>
      <c r="D4055">
        <f t="shared" si="67"/>
        <v>-2.8066459487424414E-3</v>
      </c>
      <c r="E4055">
        <v>0</v>
      </c>
    </row>
    <row r="4056" spans="2:5" x14ac:dyDescent="0.3">
      <c r="B4056" s="91">
        <v>37615</v>
      </c>
      <c r="C4056" s="145">
        <v>24.737355999999998</v>
      </c>
      <c r="D4056">
        <f t="shared" si="67"/>
        <v>1.1034037070251232E-2</v>
      </c>
      <c r="E4056">
        <v>0</v>
      </c>
    </row>
    <row r="4057" spans="2:5" x14ac:dyDescent="0.3">
      <c r="B4057" s="91">
        <v>37579</v>
      </c>
      <c r="C4057" s="145">
        <v>24.467382000000001</v>
      </c>
      <c r="D4057">
        <f t="shared" si="67"/>
        <v>8.4444494479112675E-2</v>
      </c>
      <c r="E4057">
        <v>0</v>
      </c>
    </row>
    <row r="4058" spans="2:5" x14ac:dyDescent="0.3">
      <c r="B4058" s="91">
        <v>37566</v>
      </c>
      <c r="C4058" s="145">
        <v>22.562134</v>
      </c>
      <c r="D4058">
        <f t="shared" si="67"/>
        <v>2.848112719622177E-2</v>
      </c>
      <c r="E4058">
        <v>0</v>
      </c>
    </row>
    <row r="4059" spans="2:5" x14ac:dyDescent="0.3">
      <c r="B4059" s="91">
        <v>37544</v>
      </c>
      <c r="C4059" s="145">
        <v>21.937334</v>
      </c>
      <c r="D4059">
        <f t="shared" si="67"/>
        <v>9.9767832553885424E-2</v>
      </c>
      <c r="E4059">
        <v>0</v>
      </c>
    </row>
    <row r="4060" spans="2:5" x14ac:dyDescent="0.3">
      <c r="B4060" s="91">
        <v>37531</v>
      </c>
      <c r="C4060" s="145">
        <v>19.947241000000002</v>
      </c>
      <c r="D4060">
        <f t="shared" si="67"/>
        <v>-6.0660968916951358E-2</v>
      </c>
      <c r="E4060">
        <v>0</v>
      </c>
    </row>
    <row r="4061" spans="2:5" x14ac:dyDescent="0.3">
      <c r="B4061" s="91">
        <v>37509</v>
      </c>
      <c r="C4061" s="145">
        <v>21.235401</v>
      </c>
      <c r="D4061">
        <f t="shared" si="67"/>
        <v>4.3593315605113744E-2</v>
      </c>
      <c r="E4061">
        <v>0</v>
      </c>
    </row>
    <row r="4062" spans="2:5" x14ac:dyDescent="0.3">
      <c r="B4062" s="91">
        <v>37483</v>
      </c>
      <c r="C4062" s="145">
        <v>20.348348999999999</v>
      </c>
      <c r="D4062">
        <f t="shared" si="67"/>
        <v>2.1688721870652329E-2</v>
      </c>
      <c r="E4062">
        <v>0</v>
      </c>
    </row>
    <row r="4063" spans="2:5" x14ac:dyDescent="0.3">
      <c r="B4063" s="91">
        <v>37377</v>
      </c>
      <c r="C4063" s="145">
        <v>19.916388000000001</v>
      </c>
      <c r="D4063">
        <f t="shared" si="67"/>
        <v>2.4603166927219585E-2</v>
      </c>
      <c r="E4063">
        <v>0</v>
      </c>
    </row>
    <row r="4064" spans="2:5" x14ac:dyDescent="0.3">
      <c r="B4064" s="91">
        <v>37344</v>
      </c>
      <c r="C4064" s="145">
        <v>19.438148000000002</v>
      </c>
      <c r="D4064">
        <f t="shared" si="67"/>
        <v>2.1897824033457521E-2</v>
      </c>
      <c r="E4064">
        <v>0</v>
      </c>
    </row>
    <row r="4065" spans="2:5" x14ac:dyDescent="0.3">
      <c r="B4065" s="91">
        <v>37340</v>
      </c>
      <c r="C4065" s="145">
        <v>19.021616000000002</v>
      </c>
      <c r="D4065">
        <f t="shared" si="67"/>
        <v>0.28638494795080804</v>
      </c>
      <c r="E4065">
        <v>0</v>
      </c>
    </row>
    <row r="4066" spans="2:5" x14ac:dyDescent="0.3">
      <c r="B4066" s="91">
        <v>37250</v>
      </c>
      <c r="C4066" s="145">
        <v>14.786877</v>
      </c>
      <c r="D4066">
        <f t="shared" si="67"/>
        <v>-7.7478477594119646E-2</v>
      </c>
      <c r="E4066">
        <v>0</v>
      </c>
    </row>
    <row r="4067" spans="2:5" x14ac:dyDescent="0.3">
      <c r="B4067" s="91">
        <v>37242</v>
      </c>
      <c r="C4067" s="145">
        <v>16.028760999999999</v>
      </c>
      <c r="D4067">
        <f t="shared" si="67"/>
        <v>-4.789116332194903E-3</v>
      </c>
      <c r="E4067">
        <v>0</v>
      </c>
    </row>
    <row r="4068" spans="2:5" x14ac:dyDescent="0.3">
      <c r="B4068" s="91">
        <v>37225</v>
      </c>
      <c r="C4068" s="145">
        <v>16.105893999999999</v>
      </c>
      <c r="D4068">
        <f t="shared" si="67"/>
        <v>0.10828030386595283</v>
      </c>
      <c r="E4068">
        <v>0</v>
      </c>
    </row>
    <row r="4069" spans="2:5" x14ac:dyDescent="0.3">
      <c r="B4069" s="91">
        <v>37211</v>
      </c>
      <c r="C4069" s="145">
        <v>14.532329000000001</v>
      </c>
      <c r="D4069">
        <f t="shared" si="67"/>
        <v>0.14668310955554734</v>
      </c>
      <c r="E4069">
        <v>0</v>
      </c>
    </row>
    <row r="4070" spans="2:5" x14ac:dyDescent="0.3">
      <c r="B4070" s="91">
        <v>37190</v>
      </c>
      <c r="C4070" s="145">
        <v>12.673361</v>
      </c>
      <c r="D4070">
        <f t="shared" si="67"/>
        <v>0.176933922331446</v>
      </c>
      <c r="E4070">
        <v>0</v>
      </c>
    </row>
    <row r="4071" spans="2:5" x14ac:dyDescent="0.3">
      <c r="B4071" s="91">
        <v>37173</v>
      </c>
      <c r="C4071" s="145">
        <v>10.768115999999999</v>
      </c>
      <c r="D4071">
        <f t="shared" si="67"/>
        <v>3.6377038913671375E-2</v>
      </c>
      <c r="E4071">
        <v>0</v>
      </c>
    </row>
    <row r="4072" spans="2:5" x14ac:dyDescent="0.3">
      <c r="B4072" s="91">
        <v>37166</v>
      </c>
      <c r="C4072" s="145">
        <v>10.390153</v>
      </c>
      <c r="D4072">
        <f t="shared" si="67"/>
        <v>-8.8016280293498242E-2</v>
      </c>
      <c r="E4072">
        <v>0</v>
      </c>
    </row>
    <row r="4073" spans="2:5" x14ac:dyDescent="0.3">
      <c r="B4073" s="91">
        <v>37125</v>
      </c>
      <c r="C4073" s="145">
        <v>11.392915</v>
      </c>
      <c r="D4073">
        <f t="shared" si="67"/>
        <v>-7.4561134169410584E-2</v>
      </c>
      <c r="E4073">
        <v>0</v>
      </c>
    </row>
    <row r="4074" spans="2:5" x14ac:dyDescent="0.3">
      <c r="B4074" s="91">
        <v>37118</v>
      </c>
      <c r="C4074" s="145">
        <v>12.310824</v>
      </c>
      <c r="D4074">
        <f t="shared" si="67"/>
        <v>5.5555365017652542E-2</v>
      </c>
      <c r="E4074">
        <v>0</v>
      </c>
    </row>
    <row r="4075" spans="2:5" x14ac:dyDescent="0.3">
      <c r="B4075" s="91">
        <v>37012</v>
      </c>
      <c r="C4075" s="145">
        <v>11.662888000000001</v>
      </c>
      <c r="D4075">
        <f t="shared" si="67"/>
        <v>9.4066515342640988E-2</v>
      </c>
      <c r="E4075">
        <v>0</v>
      </c>
    </row>
    <row r="4076" spans="2:5" x14ac:dyDescent="0.3">
      <c r="B4076" s="91">
        <v>37000</v>
      </c>
      <c r="C4076" s="145">
        <v>10.660126999999999</v>
      </c>
      <c r="D4076">
        <f t="shared" si="67"/>
        <v>9.595574529962915E-2</v>
      </c>
      <c r="E4076">
        <v>0</v>
      </c>
    </row>
    <row r="4077" spans="2:5" x14ac:dyDescent="0.3">
      <c r="B4077" s="91">
        <v>36994</v>
      </c>
      <c r="C4077" s="145">
        <v>9.7267860000000006</v>
      </c>
      <c r="D4077">
        <f t="shared" si="67"/>
        <v>2.2708690996600896E-2</v>
      </c>
      <c r="E4077">
        <v>0</v>
      </c>
    </row>
    <row r="4078" spans="2:5" x14ac:dyDescent="0.3">
      <c r="B4078" s="91">
        <v>36986</v>
      </c>
      <c r="C4078" s="145">
        <v>9.5108080000000008</v>
      </c>
      <c r="D4078">
        <f t="shared" si="67"/>
        <v>-0.32989119724460009</v>
      </c>
      <c r="E4078">
        <v>0</v>
      </c>
    </row>
    <row r="4079" spans="2:5" x14ac:dyDescent="0.3">
      <c r="B4079" s="91">
        <v>36956</v>
      </c>
      <c r="C4079" s="145">
        <v>14.192931</v>
      </c>
      <c r="D4079">
        <f t="shared" si="67"/>
        <v>-1.8666583142638589E-2</v>
      </c>
      <c r="E4079">
        <v>0</v>
      </c>
    </row>
    <row r="4080" spans="2:5" x14ac:dyDescent="0.3">
      <c r="B4080" s="91">
        <v>36917</v>
      </c>
      <c r="C4080" s="145">
        <v>14.462904</v>
      </c>
      <c r="D4080">
        <f t="shared" si="67"/>
        <v>7.758603925604278E-2</v>
      </c>
      <c r="E4080">
        <v>0</v>
      </c>
    </row>
    <row r="4081" spans="2:5" x14ac:dyDescent="0.3">
      <c r="B4081" s="91">
        <v>36885</v>
      </c>
      <c r="C4081" s="145">
        <v>13.421576999999999</v>
      </c>
      <c r="D4081">
        <f t="shared" si="67"/>
        <v>6.7484450320839981E-2</v>
      </c>
      <c r="E4081">
        <v>0</v>
      </c>
    </row>
    <row r="4082" spans="2:5" x14ac:dyDescent="0.3">
      <c r="B4082" s="91">
        <v>36801</v>
      </c>
      <c r="C4082" s="145">
        <v>12.573089</v>
      </c>
      <c r="D4082">
        <f t="shared" si="67"/>
        <v>-0.18581407137484224</v>
      </c>
      <c r="E4082">
        <v>0</v>
      </c>
    </row>
    <row r="4083" spans="2:5" x14ac:dyDescent="0.3">
      <c r="B4083" s="91">
        <v>36770</v>
      </c>
      <c r="C4083" s="145">
        <v>15.442527999999999</v>
      </c>
      <c r="D4083">
        <f t="shared" si="67"/>
        <v>0.14925372134638637</v>
      </c>
      <c r="E4083">
        <v>0</v>
      </c>
    </row>
    <row r="4084" spans="2:5" x14ac:dyDescent="0.3">
      <c r="B4084" s="91">
        <v>36753</v>
      </c>
      <c r="C4084" s="145">
        <v>13.437004999999999</v>
      </c>
      <c r="D4084">
        <f t="shared" si="67"/>
        <v>-0.30012048527878449</v>
      </c>
      <c r="E4084">
        <v>0</v>
      </c>
    </row>
    <row r="4085" spans="2:5" x14ac:dyDescent="0.3">
      <c r="B4085" s="91">
        <v>36726</v>
      </c>
      <c r="C4085" s="145">
        <v>19.199026</v>
      </c>
      <c r="D4085">
        <f t="shared" si="67"/>
        <v>-7.3696204330094229E-3</v>
      </c>
      <c r="E4085">
        <v>0</v>
      </c>
    </row>
    <row r="4086" spans="2:5" x14ac:dyDescent="0.3">
      <c r="B4086" s="91">
        <v>36647</v>
      </c>
      <c r="C4086" s="145">
        <v>19.341566</v>
      </c>
      <c r="D4086">
        <f t="shared" si="67"/>
        <v>4.0749692360681739E-2</v>
      </c>
      <c r="E4086">
        <v>0</v>
      </c>
    </row>
    <row r="4087" spans="2:5" x14ac:dyDescent="0.3">
      <c r="B4087" s="91">
        <v>36637</v>
      </c>
      <c r="C4087" s="145">
        <v>18.584263</v>
      </c>
      <c r="D4087">
        <f t="shared" si="67"/>
        <v>-4.8837101583977999E-2</v>
      </c>
      <c r="E4087">
        <v>0</v>
      </c>
    </row>
    <row r="4088" spans="2:5" x14ac:dyDescent="0.3">
      <c r="B4088" s="91">
        <v>36630</v>
      </c>
      <c r="C4088" s="145">
        <v>19.538464999999999</v>
      </c>
      <c r="D4088">
        <f t="shared" si="67"/>
        <v>-0.11279230148360136</v>
      </c>
      <c r="E4088">
        <v>0</v>
      </c>
    </row>
    <row r="4089" spans="2:5" x14ac:dyDescent="0.3">
      <c r="B4089" s="91">
        <v>36605</v>
      </c>
      <c r="C4089" s="145">
        <v>22.022424999999998</v>
      </c>
      <c r="D4089">
        <f t="shared" si="67"/>
        <v>0</v>
      </c>
      <c r="E4089">
        <v>0</v>
      </c>
    </row>
    <row r="4090" spans="2:5" x14ac:dyDescent="0.3">
      <c r="B4090" s="91">
        <v>36602</v>
      </c>
      <c r="C4090" s="145">
        <v>22.022424999999998</v>
      </c>
      <c r="D4090">
        <f t="shared" si="67"/>
        <v>-0.260427272156672</v>
      </c>
      <c r="E4090">
        <v>0</v>
      </c>
    </row>
    <row r="4091" spans="2:5" x14ac:dyDescent="0.3">
      <c r="B4091" s="91">
        <v>36551</v>
      </c>
      <c r="C4091" s="145">
        <v>29.777227</v>
      </c>
      <c r="D4091">
        <f t="shared" si="67"/>
        <v>-2.4801559912611768E-2</v>
      </c>
      <c r="E4091">
        <v>0</v>
      </c>
    </row>
    <row r="4092" spans="2:5" x14ac:dyDescent="0.3">
      <c r="B4092" s="91">
        <v>36525</v>
      </c>
      <c r="C4092" s="145">
        <v>30.534531000000001</v>
      </c>
      <c r="D4092">
        <f t="shared" si="67"/>
        <v>-9.5152777362084662E-2</v>
      </c>
      <c r="E4092">
        <v>0</v>
      </c>
    </row>
    <row r="4093" spans="2:5" x14ac:dyDescent="0.3">
      <c r="B4093" s="91">
        <v>36487</v>
      </c>
      <c r="C4093" s="145">
        <v>33.745510000000003</v>
      </c>
      <c r="D4093">
        <f t="shared" si="67"/>
        <v>-4.6436794860980853E-2</v>
      </c>
      <c r="E4093">
        <v>0</v>
      </c>
    </row>
    <row r="4094" spans="2:5" x14ac:dyDescent="0.3">
      <c r="B4094" s="91">
        <v>36472</v>
      </c>
      <c r="C4094" s="145">
        <v>35.388855</v>
      </c>
      <c r="D4094">
        <f t="shared" si="67"/>
        <v>-0.14130831770378172</v>
      </c>
      <c r="E4094">
        <v>0</v>
      </c>
    </row>
    <row r="4095" spans="2:5" x14ac:dyDescent="0.3">
      <c r="B4095" s="91">
        <v>36452</v>
      </c>
      <c r="C4095" s="145">
        <v>41.212527999999999</v>
      </c>
      <c r="D4095">
        <f t="shared" si="67"/>
        <v>-0.11136525813870274</v>
      </c>
      <c r="E4095">
        <v>0</v>
      </c>
    </row>
    <row r="4096" spans="2:5" x14ac:dyDescent="0.3">
      <c r="B4096" s="91">
        <v>36416</v>
      </c>
      <c r="C4096" s="145">
        <v>46.377353999999997</v>
      </c>
      <c r="D4096">
        <f t="shared" si="67"/>
        <v>1.4165498401197985</v>
      </c>
      <c r="E4096">
        <v>0</v>
      </c>
    </row>
    <row r="4097" spans="2:5" x14ac:dyDescent="0.3">
      <c r="B4097" s="91">
        <v>36277</v>
      </c>
      <c r="C4097" s="145">
        <v>19.191557</v>
      </c>
      <c r="D4097">
        <f t="shared" si="67"/>
        <v>-8.4281757242414407E-2</v>
      </c>
      <c r="E4097">
        <v>0</v>
      </c>
    </row>
    <row r="4098" spans="2:5" x14ac:dyDescent="0.3">
      <c r="B4098" s="91">
        <v>36264</v>
      </c>
      <c r="C4098" s="145">
        <v>20.957927999999999</v>
      </c>
      <c r="D4098">
        <f t="shared" si="67"/>
        <v>-0.1558090670236251</v>
      </c>
      <c r="E4098">
        <v>0</v>
      </c>
    </row>
    <row r="4099" spans="2:5" x14ac:dyDescent="0.3">
      <c r="B4099" s="91">
        <v>36252</v>
      </c>
      <c r="C4099" s="145">
        <v>24.826052000000001</v>
      </c>
      <c r="D4099">
        <f t="shared" si="67"/>
        <v>3.3134411550179896E-3</v>
      </c>
      <c r="E4099">
        <v>0</v>
      </c>
    </row>
    <row r="4100" spans="2:5" x14ac:dyDescent="0.3">
      <c r="B4100" s="91">
        <v>36248</v>
      </c>
      <c r="C4100" s="145">
        <v>24.744064000000002</v>
      </c>
      <c r="D4100">
        <f t="shared" si="67"/>
        <v>-5.8423197798731168E-2</v>
      </c>
      <c r="E4100">
        <v>0</v>
      </c>
    </row>
    <row r="4101" spans="2:5" x14ac:dyDescent="0.3">
      <c r="B4101" s="91">
        <v>36221</v>
      </c>
      <c r="C4101" s="145">
        <v>26.279389999999999</v>
      </c>
      <c r="D4101">
        <f t="shared" si="67"/>
        <v>-0.10621044430262593</v>
      </c>
      <c r="E4101">
        <v>0</v>
      </c>
    </row>
    <row r="4102" spans="2:5" x14ac:dyDescent="0.3">
      <c r="B4102" s="91">
        <v>36194</v>
      </c>
      <c r="C4102" s="145">
        <v>29.402211999999999</v>
      </c>
      <c r="D4102">
        <f t="shared" si="67"/>
        <v>-6.9575486512913315E-2</v>
      </c>
      <c r="E4102">
        <v>0</v>
      </c>
    </row>
    <row r="4103" spans="2:5" x14ac:dyDescent="0.3">
      <c r="B4103" s="91">
        <v>36186</v>
      </c>
      <c r="C4103" s="145">
        <v>31.600857000000001</v>
      </c>
      <c r="D4103">
        <f t="shared" si="67"/>
        <v>1.1808544561716144E-3</v>
      </c>
      <c r="E4103">
        <v>0</v>
      </c>
    </row>
    <row r="4104" spans="2:5" x14ac:dyDescent="0.3">
      <c r="B4104" s="91">
        <v>36180</v>
      </c>
      <c r="C4104" s="145">
        <v>31.563585</v>
      </c>
      <c r="D4104">
        <f t="shared" si="67"/>
        <v>0.27330095955485667</v>
      </c>
      <c r="E4104">
        <v>0</v>
      </c>
    </row>
    <row r="4105" spans="2:5" x14ac:dyDescent="0.3">
      <c r="B4105" s="91">
        <v>36154</v>
      </c>
      <c r="C4105" s="145">
        <v>24.788786000000002</v>
      </c>
      <c r="D4105">
        <f t="shared" ref="D4105:D4168" si="68">(C4105-C4106)/C4106</f>
        <v>0.27335360901958639</v>
      </c>
      <c r="E4105">
        <v>0</v>
      </c>
    </row>
    <row r="4106" spans="2:5" x14ac:dyDescent="0.3">
      <c r="B4106" s="91">
        <v>36124</v>
      </c>
      <c r="C4106" s="145">
        <v>19.467323</v>
      </c>
      <c r="D4106">
        <f t="shared" si="68"/>
        <v>0.16243907402429172</v>
      </c>
      <c r="E4106">
        <v>0</v>
      </c>
    </row>
    <row r="4107" spans="2:5" x14ac:dyDescent="0.3">
      <c r="B4107" s="91">
        <v>36103</v>
      </c>
      <c r="C4107" s="145">
        <v>16.746962</v>
      </c>
      <c r="D4107">
        <f t="shared" si="68"/>
        <v>0.20353508240500595</v>
      </c>
      <c r="E4107">
        <v>0</v>
      </c>
    </row>
    <row r="4108" spans="2:5" x14ac:dyDescent="0.3">
      <c r="B4108" s="91">
        <v>36089</v>
      </c>
      <c r="C4108" s="145">
        <v>13.914809999999999</v>
      </c>
      <c r="D4108">
        <f t="shared" si="68"/>
        <v>-0.32841723856552602</v>
      </c>
      <c r="E4108">
        <v>0</v>
      </c>
    </row>
    <row r="4109" spans="2:5" x14ac:dyDescent="0.3">
      <c r="B4109" s="91">
        <v>36070</v>
      </c>
      <c r="C4109" s="145">
        <v>20.719427</v>
      </c>
      <c r="D4109">
        <f t="shared" si="68"/>
        <v>0</v>
      </c>
      <c r="E4109">
        <v>0</v>
      </c>
    </row>
    <row r="4110" spans="2:5" x14ac:dyDescent="0.3">
      <c r="B4110" s="91">
        <v>36069</v>
      </c>
      <c r="C4110" s="145">
        <v>20.719427</v>
      </c>
      <c r="D4110">
        <f t="shared" si="68"/>
        <v>8.3422676940491138E-3</v>
      </c>
      <c r="E4110">
        <v>0</v>
      </c>
    </row>
    <row r="4111" spans="2:5" x14ac:dyDescent="0.3">
      <c r="B4111" s="91">
        <v>36033</v>
      </c>
      <c r="C4111" s="145">
        <v>20.548010000000001</v>
      </c>
      <c r="D4111">
        <f t="shared" si="68"/>
        <v>-0.29722159490467431</v>
      </c>
      <c r="E4111">
        <v>0</v>
      </c>
    </row>
    <row r="4112" spans="2:5" x14ac:dyDescent="0.3">
      <c r="B4112" s="91">
        <v>35957</v>
      </c>
      <c r="C4112" s="145">
        <v>29.238249</v>
      </c>
      <c r="D4112">
        <f t="shared" si="68"/>
        <v>-0.2786079012709376</v>
      </c>
      <c r="E4112">
        <v>0</v>
      </c>
    </row>
    <row r="4113" spans="2:5" x14ac:dyDescent="0.3">
      <c r="B4113" s="91">
        <v>35922</v>
      </c>
      <c r="C4113" s="145">
        <v>40.530315000000002</v>
      </c>
      <c r="D4113">
        <f t="shared" si="68"/>
        <v>5.7572891525515995E-3</v>
      </c>
      <c r="E4113">
        <v>0</v>
      </c>
    </row>
    <row r="4114" spans="2:5" x14ac:dyDescent="0.3">
      <c r="B4114" s="91">
        <v>35916</v>
      </c>
      <c r="C4114" s="145">
        <v>40.298305999999997</v>
      </c>
      <c r="D4114">
        <f t="shared" si="68"/>
        <v>-1.3489470650469803E-2</v>
      </c>
      <c r="E4114">
        <v>0</v>
      </c>
    </row>
    <row r="4115" spans="2:5" x14ac:dyDescent="0.3">
      <c r="B4115" s="91">
        <v>35899</v>
      </c>
      <c r="C4115" s="145">
        <v>40.849342</v>
      </c>
      <c r="D4115">
        <f t="shared" si="68"/>
        <v>-8.3902453617862069E-2</v>
      </c>
      <c r="E4115">
        <v>0</v>
      </c>
    </row>
    <row r="4116" spans="2:5" x14ac:dyDescent="0.3">
      <c r="B4116" s="91">
        <v>35893</v>
      </c>
      <c r="C4116" s="145">
        <v>44.590603000000002</v>
      </c>
      <c r="D4116">
        <f t="shared" si="68"/>
        <v>0.27276526392838507</v>
      </c>
      <c r="E4116">
        <v>0</v>
      </c>
    </row>
    <row r="4117" spans="2:5" x14ac:dyDescent="0.3">
      <c r="B4117" s="91">
        <v>35867</v>
      </c>
      <c r="C4117" s="145">
        <v>35.034427999999998</v>
      </c>
      <c r="D4117">
        <f t="shared" si="68"/>
        <v>2.9618494771636108E-2</v>
      </c>
      <c r="E4117">
        <v>0</v>
      </c>
    </row>
    <row r="4118" spans="2:5" x14ac:dyDescent="0.3">
      <c r="B4118" s="91">
        <v>35842</v>
      </c>
      <c r="C4118" s="145">
        <v>34.026611000000003</v>
      </c>
      <c r="D4118">
        <f t="shared" si="68"/>
        <v>-3.9500774065033141E-2</v>
      </c>
      <c r="E4118">
        <v>0</v>
      </c>
    </row>
    <row r="4119" spans="2:5" x14ac:dyDescent="0.3">
      <c r="B4119" s="91">
        <v>35821</v>
      </c>
      <c r="C4119" s="145">
        <v>35.425964</v>
      </c>
      <c r="D4119">
        <f t="shared" si="68"/>
        <v>-0.10676408913659277</v>
      </c>
      <c r="E4119">
        <v>0</v>
      </c>
    </row>
    <row r="4120" spans="2:5" x14ac:dyDescent="0.3">
      <c r="B4120" s="91">
        <v>35789</v>
      </c>
      <c r="C4120" s="145">
        <v>39.660254999999999</v>
      </c>
      <c r="D4120">
        <f t="shared" si="68"/>
        <v>-0.17496235711947061</v>
      </c>
      <c r="E4120">
        <v>0</v>
      </c>
    </row>
    <row r="4121" spans="2:5" x14ac:dyDescent="0.3">
      <c r="B4121" s="91">
        <v>35748</v>
      </c>
      <c r="C4121" s="145">
        <v>48.070843000000004</v>
      </c>
      <c r="D4121">
        <f t="shared" si="68"/>
        <v>3.9510884430928025E-2</v>
      </c>
      <c r="E4121">
        <v>0</v>
      </c>
    </row>
    <row r="4122" spans="2:5" x14ac:dyDescent="0.3">
      <c r="B4122" s="91">
        <v>35734</v>
      </c>
      <c r="C4122" s="145">
        <v>46.243713</v>
      </c>
      <c r="D4122">
        <f t="shared" si="68"/>
        <v>-3.6410345796516135E-2</v>
      </c>
      <c r="E4122">
        <v>0</v>
      </c>
    </row>
    <row r="4123" spans="2:5" x14ac:dyDescent="0.3">
      <c r="B4123" s="91">
        <v>35711</v>
      </c>
      <c r="C4123" s="145">
        <v>47.991084999999998</v>
      </c>
      <c r="D4123">
        <f t="shared" si="68"/>
        <v>0</v>
      </c>
      <c r="E4123">
        <v>0</v>
      </c>
    </row>
    <row r="4124" spans="2:5" x14ac:dyDescent="0.3">
      <c r="B4124" s="91">
        <v>35710</v>
      </c>
      <c r="C4124" s="145">
        <v>47.991084999999998</v>
      </c>
      <c r="D4124">
        <f t="shared" si="68"/>
        <v>0</v>
      </c>
      <c r="E4124">
        <v>0</v>
      </c>
    </row>
    <row r="4125" spans="2:5" x14ac:dyDescent="0.3">
      <c r="B4125" s="91">
        <v>35709</v>
      </c>
      <c r="C4125" s="145">
        <v>47.991084999999998</v>
      </c>
      <c r="D4125">
        <f t="shared" si="68"/>
        <v>0</v>
      </c>
      <c r="E4125">
        <v>0</v>
      </c>
    </row>
    <row r="4126" spans="2:5" x14ac:dyDescent="0.3">
      <c r="B4126" s="91">
        <v>35706</v>
      </c>
      <c r="C4126" s="145">
        <v>47.991084999999998</v>
      </c>
      <c r="D4126">
        <f t="shared" si="68"/>
        <v>0</v>
      </c>
      <c r="E4126">
        <v>0</v>
      </c>
    </row>
    <row r="4127" spans="2:5" x14ac:dyDescent="0.3">
      <c r="B4127" s="91">
        <v>35705</v>
      </c>
      <c r="C4127" s="145">
        <v>47.991084999999998</v>
      </c>
      <c r="D4127">
        <f t="shared" si="68"/>
        <v>-0.11070811087023304</v>
      </c>
      <c r="E4127">
        <v>0</v>
      </c>
    </row>
    <row r="4128" spans="2:5" x14ac:dyDescent="0.3">
      <c r="B4128" s="91">
        <v>35657</v>
      </c>
      <c r="C4128" s="145">
        <v>53.965504000000003</v>
      </c>
      <c r="D4128">
        <f t="shared" si="68"/>
        <v>-8.3712976657727506E-2</v>
      </c>
      <c r="E4128">
        <v>0</v>
      </c>
    </row>
    <row r="4129" spans="2:5" x14ac:dyDescent="0.3">
      <c r="B4129" s="91">
        <v>35629</v>
      </c>
      <c r="C4129" s="145">
        <v>58.895851</v>
      </c>
      <c r="D4129">
        <f t="shared" si="68"/>
        <v>2.3084336785151587E-2</v>
      </c>
      <c r="E4129">
        <v>0</v>
      </c>
    </row>
    <row r="4130" spans="2:5" x14ac:dyDescent="0.3">
      <c r="B4130" s="91">
        <v>35551</v>
      </c>
      <c r="C4130" s="145">
        <v>57.566955999999998</v>
      </c>
      <c r="D4130">
        <f t="shared" si="68"/>
        <v>5.9822318214108029E-2</v>
      </c>
      <c r="E4130">
        <v>0</v>
      </c>
    </row>
    <row r="4131" spans="2:5" x14ac:dyDescent="0.3">
      <c r="B4131" s="91">
        <v>35538</v>
      </c>
      <c r="C4131" s="145">
        <v>54.317554000000001</v>
      </c>
      <c r="D4131">
        <f t="shared" si="68"/>
        <v>1.3234705888574623E-2</v>
      </c>
      <c r="E4131">
        <v>0</v>
      </c>
    </row>
    <row r="4132" spans="2:5" x14ac:dyDescent="0.3">
      <c r="B4132" s="91">
        <v>35536</v>
      </c>
      <c r="C4132" s="145">
        <v>53.608066999999998</v>
      </c>
      <c r="D4132">
        <f t="shared" si="68"/>
        <v>2.1220479866088621E-3</v>
      </c>
      <c r="E4132">
        <v>0</v>
      </c>
    </row>
    <row r="4133" spans="2:5" x14ac:dyDescent="0.3">
      <c r="B4133" s="91">
        <v>35534</v>
      </c>
      <c r="C4133" s="145">
        <v>53.494548999999999</v>
      </c>
      <c r="D4133">
        <f t="shared" si="68"/>
        <v>3.6425926889265117E-2</v>
      </c>
      <c r="E4133">
        <v>0</v>
      </c>
    </row>
    <row r="4134" spans="2:5" x14ac:dyDescent="0.3">
      <c r="B4134" s="91">
        <v>35528</v>
      </c>
      <c r="C4134" s="145">
        <v>51.614445000000003</v>
      </c>
      <c r="D4134">
        <f t="shared" si="68"/>
        <v>-5.9955932285501778E-2</v>
      </c>
      <c r="E4134">
        <v>0</v>
      </c>
    </row>
    <row r="4135" spans="2:5" x14ac:dyDescent="0.3">
      <c r="B4135" s="91">
        <v>35517</v>
      </c>
      <c r="C4135" s="145">
        <v>54.906410000000001</v>
      </c>
      <c r="D4135">
        <f t="shared" si="68"/>
        <v>9.1277539102306068E-3</v>
      </c>
      <c r="E4135">
        <v>0</v>
      </c>
    </row>
    <row r="4136" spans="2:5" x14ac:dyDescent="0.3">
      <c r="B4136" s="91">
        <v>35513</v>
      </c>
      <c r="C4136" s="145">
        <v>54.409770999999999</v>
      </c>
      <c r="D4136">
        <f t="shared" si="68"/>
        <v>-6.0171653348460488E-2</v>
      </c>
      <c r="E4136">
        <v>0</v>
      </c>
    </row>
    <row r="4137" spans="2:5" x14ac:dyDescent="0.3">
      <c r="B4137" s="91">
        <v>35496</v>
      </c>
      <c r="C4137" s="145">
        <v>57.893307</v>
      </c>
      <c r="D4137">
        <f t="shared" si="68"/>
        <v>0.22210586598205628</v>
      </c>
      <c r="E4137">
        <v>0</v>
      </c>
    </row>
    <row r="4138" spans="2:5" x14ac:dyDescent="0.3">
      <c r="B4138" s="91">
        <v>35453</v>
      </c>
      <c r="C4138" s="145">
        <v>47.371760999999999</v>
      </c>
      <c r="D4138">
        <f t="shared" si="68"/>
        <v>-4.2449755444654333E-2</v>
      </c>
      <c r="E4138">
        <v>0</v>
      </c>
    </row>
    <row r="4139" spans="2:5" x14ac:dyDescent="0.3">
      <c r="B4139" s="91">
        <v>35429</v>
      </c>
      <c r="C4139" s="145">
        <v>49.471828000000002</v>
      </c>
      <c r="D4139">
        <f t="shared" si="68"/>
        <v>0</v>
      </c>
      <c r="E4139">
        <v>0</v>
      </c>
    </row>
    <row r="4140" spans="2:5" x14ac:dyDescent="0.3">
      <c r="B4140" s="91">
        <v>35426</v>
      </c>
      <c r="C4140" s="145">
        <v>49.471828000000002</v>
      </c>
      <c r="D4140">
        <f t="shared" si="68"/>
        <v>3.5184272208543144E-2</v>
      </c>
      <c r="E4140">
        <v>0</v>
      </c>
    </row>
    <row r="4141" spans="2:5" x14ac:dyDescent="0.3">
      <c r="B4141" s="91">
        <v>35424</v>
      </c>
      <c r="C4141" s="145">
        <v>47.790359000000002</v>
      </c>
      <c r="D4141">
        <f t="shared" si="68"/>
        <v>-0.19857238288432449</v>
      </c>
      <c r="E4141">
        <v>0</v>
      </c>
    </row>
    <row r="4142" spans="2:5" x14ac:dyDescent="0.3">
      <c r="B4142" s="91">
        <v>35381</v>
      </c>
      <c r="C4142" s="145">
        <v>59.631535</v>
      </c>
      <c r="D4142">
        <f t="shared" si="68"/>
        <v>8.7614675151051688E-3</v>
      </c>
      <c r="E4142">
        <v>0</v>
      </c>
    </row>
    <row r="4143" spans="2:5" x14ac:dyDescent="0.3">
      <c r="B4143" s="91">
        <v>35368</v>
      </c>
      <c r="C4143" s="145">
        <v>59.113613000000001</v>
      </c>
      <c r="D4143">
        <f t="shared" si="68"/>
        <v>-6.3206148352862061E-3</v>
      </c>
      <c r="E4143">
        <v>0</v>
      </c>
    </row>
    <row r="4144" spans="2:5" x14ac:dyDescent="0.3">
      <c r="B4144" s="91">
        <v>35359</v>
      </c>
      <c r="C4144" s="145">
        <v>59.489623999999999</v>
      </c>
      <c r="D4144">
        <f t="shared" si="68"/>
        <v>-4.3572485935450753E-2</v>
      </c>
      <c r="E4144">
        <v>0</v>
      </c>
    </row>
    <row r="4145" spans="2:5" x14ac:dyDescent="0.3">
      <c r="B4145" s="91">
        <v>35340</v>
      </c>
      <c r="C4145" s="145">
        <v>62.199824999999997</v>
      </c>
      <c r="D4145">
        <f t="shared" si="68"/>
        <v>-0.10577314481981408</v>
      </c>
      <c r="E4145">
        <v>0</v>
      </c>
    </row>
    <row r="4146" spans="2:5" x14ac:dyDescent="0.3">
      <c r="B4146" s="91">
        <v>35292</v>
      </c>
      <c r="C4146" s="145">
        <v>69.557097999999996</v>
      </c>
      <c r="D4146">
        <f t="shared" si="68"/>
        <v>0.12372281054089507</v>
      </c>
      <c r="E4146">
        <v>0</v>
      </c>
    </row>
    <row r="4147" spans="2:5" x14ac:dyDescent="0.3">
      <c r="B4147" s="91">
        <v>35160</v>
      </c>
      <c r="C4147" s="145">
        <v>61.898803999999998</v>
      </c>
      <c r="D4147">
        <f t="shared" si="68"/>
        <v>6.2356831135324899E-2</v>
      </c>
      <c r="E4147">
        <v>0</v>
      </c>
    </row>
    <row r="4148" spans="2:5" x14ac:dyDescent="0.3">
      <c r="B4148" s="91">
        <v>35144</v>
      </c>
      <c r="C4148" s="145">
        <v>58.265549</v>
      </c>
      <c r="D4148">
        <f t="shared" si="68"/>
        <v>-2.7283322995237912E-2</v>
      </c>
      <c r="E4148">
        <v>0</v>
      </c>
    </row>
    <row r="4149" spans="2:5" x14ac:dyDescent="0.3">
      <c r="B4149" s="91">
        <v>35129</v>
      </c>
      <c r="C4149" s="145">
        <v>59.899814999999997</v>
      </c>
      <c r="D4149">
        <f t="shared" si="68"/>
        <v>3.7666761489029026E-2</v>
      </c>
      <c r="E4149">
        <v>0</v>
      </c>
    </row>
    <row r="4150" spans="2:5" x14ac:dyDescent="0.3">
      <c r="B4150" s="91">
        <v>35116</v>
      </c>
      <c r="C4150" s="145">
        <v>57.725482999999997</v>
      </c>
      <c r="D4150">
        <f t="shared" si="68"/>
        <v>0.14226261720659131</v>
      </c>
      <c r="E4150">
        <v>0</v>
      </c>
    </row>
    <row r="4151" spans="2:5" x14ac:dyDescent="0.3">
      <c r="B4151" s="91">
        <v>35090</v>
      </c>
      <c r="C4151" s="145">
        <v>50.536087000000002</v>
      </c>
      <c r="D4151">
        <f t="shared" si="68"/>
        <v>-5.1973952815337551E-2</v>
      </c>
      <c r="E4151">
        <v>0</v>
      </c>
    </row>
    <row r="4152" spans="2:5" x14ac:dyDescent="0.3">
      <c r="B4152" s="91">
        <v>35065</v>
      </c>
      <c r="C4152" s="145">
        <v>53.306643999999999</v>
      </c>
      <c r="D4152">
        <f t="shared" si="68"/>
        <v>0</v>
      </c>
      <c r="E4152">
        <v>0</v>
      </c>
    </row>
    <row r="4153" spans="2:5" x14ac:dyDescent="0.3">
      <c r="B4153" s="91">
        <v>35062</v>
      </c>
      <c r="C4153" s="145">
        <v>53.306643999999999</v>
      </c>
      <c r="D4153">
        <f t="shared" si="68"/>
        <v>0</v>
      </c>
      <c r="E4153">
        <v>0</v>
      </c>
    </row>
    <row r="4154" spans="2:5" x14ac:dyDescent="0.3">
      <c r="B4154" s="91">
        <v>35061</v>
      </c>
      <c r="C4154" s="145">
        <v>53.306643999999999</v>
      </c>
      <c r="D4154">
        <f t="shared" si="68"/>
        <v>0</v>
      </c>
      <c r="E4154">
        <v>0</v>
      </c>
    </row>
    <row r="4155" spans="2:5" x14ac:dyDescent="0.3">
      <c r="B4155" s="91">
        <v>35060</v>
      </c>
      <c r="C4155" s="145">
        <v>53.306643999999999</v>
      </c>
      <c r="D4155">
        <f t="shared" si="68"/>
        <v>0</v>
      </c>
      <c r="E4155">
        <v>0</v>
      </c>
    </row>
    <row r="4156" spans="2:5" x14ac:dyDescent="0.3">
      <c r="B4156" s="91">
        <v>35059</v>
      </c>
      <c r="C4156" s="145">
        <v>53.306643999999999</v>
      </c>
      <c r="D4156">
        <f t="shared" si="68"/>
        <v>0</v>
      </c>
      <c r="E4156">
        <v>0</v>
      </c>
    </row>
    <row r="4157" spans="2:5" x14ac:dyDescent="0.3">
      <c r="B4157" s="91">
        <v>35058</v>
      </c>
      <c r="C4157" s="145">
        <v>53.306643999999999</v>
      </c>
      <c r="D4157">
        <f t="shared" si="68"/>
        <v>2.7027374863738261E-2</v>
      </c>
      <c r="E4157">
        <v>0</v>
      </c>
    </row>
    <row r="4158" spans="2:5" x14ac:dyDescent="0.3">
      <c r="B4158" s="91">
        <v>35048</v>
      </c>
      <c r="C4158" s="145">
        <v>51.903820000000003</v>
      </c>
      <c r="D4158">
        <f t="shared" si="68"/>
        <v>-2.3746952466690389E-2</v>
      </c>
      <c r="E4158">
        <v>0</v>
      </c>
    </row>
    <row r="4159" spans="2:5" x14ac:dyDescent="0.3">
      <c r="B4159" s="91">
        <v>35039</v>
      </c>
      <c r="C4159" s="145">
        <v>53.166359</v>
      </c>
      <c r="D4159">
        <f t="shared" si="68"/>
        <v>4.6961372966964891E-2</v>
      </c>
      <c r="E4159">
        <v>0</v>
      </c>
    </row>
    <row r="4160" spans="2:5" x14ac:dyDescent="0.3">
      <c r="B4160" s="91">
        <v>35030</v>
      </c>
      <c r="C4160" s="145">
        <v>50.781585999999997</v>
      </c>
      <c r="D4160">
        <f t="shared" si="68"/>
        <v>-8.5858483395861704E-2</v>
      </c>
      <c r="E4160">
        <v>0</v>
      </c>
    </row>
    <row r="4161" spans="2:5" x14ac:dyDescent="0.3">
      <c r="B4161" s="91">
        <v>35010</v>
      </c>
      <c r="C4161" s="145">
        <v>55.551121000000002</v>
      </c>
      <c r="D4161">
        <f t="shared" si="68"/>
        <v>-4.5783401944216075E-2</v>
      </c>
      <c r="E4161">
        <v>0</v>
      </c>
    </row>
    <row r="4162" spans="2:5" x14ac:dyDescent="0.3">
      <c r="B4162" s="91">
        <v>35002</v>
      </c>
      <c r="C4162" s="145">
        <v>58.216468999999996</v>
      </c>
      <c r="D4162">
        <f t="shared" si="68"/>
        <v>0</v>
      </c>
      <c r="E4162">
        <v>0</v>
      </c>
    </row>
    <row r="4163" spans="2:5" x14ac:dyDescent="0.3">
      <c r="B4163" s="91">
        <v>34997</v>
      </c>
      <c r="C4163" s="145">
        <v>58.216468999999996</v>
      </c>
      <c r="D4163">
        <f t="shared" si="68"/>
        <v>0</v>
      </c>
      <c r="E4163">
        <v>0</v>
      </c>
    </row>
    <row r="4164" spans="2:5" x14ac:dyDescent="0.3">
      <c r="B4164" s="91">
        <v>34996</v>
      </c>
      <c r="C4164" s="145">
        <v>58.216468999999996</v>
      </c>
      <c r="D4164">
        <f t="shared" si="68"/>
        <v>-2.8102691135189654E-2</v>
      </c>
      <c r="E4164">
        <v>0</v>
      </c>
    </row>
    <row r="4165" spans="2:5" x14ac:dyDescent="0.3">
      <c r="B4165" s="91">
        <v>34989</v>
      </c>
      <c r="C4165" s="145">
        <v>59.899814999999997</v>
      </c>
      <c r="D4165">
        <f t="shared" si="68"/>
        <v>-2.3366546908942898E-3</v>
      </c>
      <c r="E4165">
        <v>0</v>
      </c>
    </row>
    <row r="4166" spans="2:5" x14ac:dyDescent="0.3">
      <c r="B4166" s="91">
        <v>34985</v>
      </c>
      <c r="C4166" s="145">
        <v>60.040107999999996</v>
      </c>
      <c r="D4166">
        <f t="shared" si="68"/>
        <v>0</v>
      </c>
      <c r="E4166">
        <v>0</v>
      </c>
    </row>
    <row r="4167" spans="2:5" x14ac:dyDescent="0.3">
      <c r="B4167" s="91">
        <v>34984</v>
      </c>
      <c r="C4167" s="145">
        <v>60.040107999999996</v>
      </c>
      <c r="D4167">
        <f t="shared" si="68"/>
        <v>-4.6511256249869345E-3</v>
      </c>
      <c r="E4167">
        <v>0</v>
      </c>
    </row>
    <row r="4168" spans="2:5" x14ac:dyDescent="0.3">
      <c r="B4168" s="91">
        <v>34982</v>
      </c>
      <c r="C4168" s="145">
        <v>60.320667</v>
      </c>
      <c r="D4168">
        <f t="shared" si="68"/>
        <v>0</v>
      </c>
      <c r="E4168">
        <v>0</v>
      </c>
    </row>
    <row r="4169" spans="2:5" x14ac:dyDescent="0.3">
      <c r="B4169" s="91">
        <v>34981</v>
      </c>
      <c r="C4169" s="145">
        <v>60.320667</v>
      </c>
      <c r="D4169">
        <f t="shared" ref="D4169:D4232" si="69">(C4169-C4170)/C4170</f>
        <v>0</v>
      </c>
      <c r="E4169">
        <v>0</v>
      </c>
    </row>
    <row r="4170" spans="2:5" x14ac:dyDescent="0.3">
      <c r="B4170" s="91">
        <v>34978</v>
      </c>
      <c r="C4170" s="145">
        <v>60.320667</v>
      </c>
      <c r="D4170">
        <f t="shared" si="69"/>
        <v>2.9940071195527572E-2</v>
      </c>
      <c r="E4170">
        <v>0</v>
      </c>
    </row>
    <row r="4171" spans="2:5" x14ac:dyDescent="0.3">
      <c r="B4171" s="91">
        <v>34975</v>
      </c>
      <c r="C4171" s="145">
        <v>58.567162000000003</v>
      </c>
      <c r="D4171">
        <f t="shared" si="69"/>
        <v>0</v>
      </c>
      <c r="E4171">
        <v>0</v>
      </c>
    </row>
    <row r="4172" spans="2:5" x14ac:dyDescent="0.3">
      <c r="B4172" s="91">
        <v>34974</v>
      </c>
      <c r="C4172" s="145">
        <v>58.567162000000003</v>
      </c>
      <c r="D4172">
        <f t="shared" si="69"/>
        <v>7.3955022483917068E-2</v>
      </c>
      <c r="E4172">
        <v>0</v>
      </c>
    </row>
    <row r="4173" spans="2:5" x14ac:dyDescent="0.3">
      <c r="B4173" s="91">
        <v>34960</v>
      </c>
      <c r="C4173" s="145">
        <v>54.534092000000001</v>
      </c>
      <c r="D4173">
        <f t="shared" si="69"/>
        <v>6.4726116035868945E-3</v>
      </c>
      <c r="E4173">
        <v>0</v>
      </c>
    </row>
    <row r="4174" spans="2:5" x14ac:dyDescent="0.3">
      <c r="B4174" s="91">
        <v>34954</v>
      </c>
      <c r="C4174" s="145">
        <v>54.183383999999997</v>
      </c>
      <c r="D4174">
        <f t="shared" si="69"/>
        <v>2.3178512312045541E-2</v>
      </c>
      <c r="E4174">
        <v>0</v>
      </c>
    </row>
    <row r="4175" spans="2:5" x14ac:dyDescent="0.3">
      <c r="B4175" s="91">
        <v>34949</v>
      </c>
      <c r="C4175" s="145">
        <v>52.955944000000002</v>
      </c>
      <c r="D4175">
        <f t="shared" si="69"/>
        <v>-6.5789172546670965E-3</v>
      </c>
      <c r="E4175">
        <v>0</v>
      </c>
    </row>
    <row r="4176" spans="2:5" x14ac:dyDescent="0.3">
      <c r="B4176" s="91">
        <v>34946</v>
      </c>
      <c r="C4176" s="145">
        <v>53.306643999999999</v>
      </c>
      <c r="D4176">
        <f t="shared" si="69"/>
        <v>0</v>
      </c>
      <c r="E4176">
        <v>0</v>
      </c>
    </row>
    <row r="4177" spans="2:5" x14ac:dyDescent="0.3">
      <c r="B4177" s="91">
        <v>34941</v>
      </c>
      <c r="C4177" s="145">
        <v>53.306643999999999</v>
      </c>
      <c r="D4177">
        <f t="shared" si="69"/>
        <v>0</v>
      </c>
      <c r="E4177">
        <v>0</v>
      </c>
    </row>
    <row r="4178" spans="2:5" x14ac:dyDescent="0.3">
      <c r="B4178" s="91">
        <v>34940</v>
      </c>
      <c r="C4178" s="145">
        <v>53.306643999999999</v>
      </c>
      <c r="D4178">
        <f t="shared" si="69"/>
        <v>-1.6180975333692671E-2</v>
      </c>
      <c r="E4178">
        <v>0</v>
      </c>
    </row>
    <row r="4179" spans="2:5" x14ac:dyDescent="0.3">
      <c r="B4179" s="91">
        <v>34934</v>
      </c>
      <c r="C4179" s="145">
        <v>54.183383999999997</v>
      </c>
      <c r="D4179">
        <f t="shared" si="69"/>
        <v>-3.2259392610668363E-3</v>
      </c>
      <c r="E4179">
        <v>0</v>
      </c>
    </row>
    <row r="4180" spans="2:5" x14ac:dyDescent="0.3">
      <c r="B4180" s="91">
        <v>34929</v>
      </c>
      <c r="C4180" s="145">
        <v>54.358741999999999</v>
      </c>
      <c r="D4180">
        <f t="shared" si="69"/>
        <v>2.990039026094856E-2</v>
      </c>
      <c r="E4180">
        <v>0</v>
      </c>
    </row>
    <row r="4181" spans="2:5" x14ac:dyDescent="0.3">
      <c r="B4181" s="91">
        <v>34926</v>
      </c>
      <c r="C4181" s="145">
        <v>52.780582000000003</v>
      </c>
      <c r="D4181">
        <f t="shared" si="69"/>
        <v>0</v>
      </c>
      <c r="E4181">
        <v>0</v>
      </c>
    </row>
    <row r="4182" spans="2:5" x14ac:dyDescent="0.3">
      <c r="B4182" s="91">
        <v>34921</v>
      </c>
      <c r="C4182" s="145">
        <v>52.780582000000003</v>
      </c>
      <c r="D4182">
        <f t="shared" si="69"/>
        <v>1.3467895090908202E-2</v>
      </c>
      <c r="E4182">
        <v>0</v>
      </c>
    </row>
    <row r="4183" spans="2:5" x14ac:dyDescent="0.3">
      <c r="B4183" s="91">
        <v>34904</v>
      </c>
      <c r="C4183" s="145">
        <v>52.079185000000003</v>
      </c>
      <c r="D4183">
        <f t="shared" si="69"/>
        <v>-1.3288921293061907E-2</v>
      </c>
      <c r="E4183">
        <v>0</v>
      </c>
    </row>
    <row r="4184" spans="2:5" x14ac:dyDescent="0.3">
      <c r="B4184" s="91">
        <v>34870</v>
      </c>
      <c r="C4184" s="145">
        <v>52.780582000000003</v>
      </c>
      <c r="D4184">
        <f t="shared" si="69"/>
        <v>5.2447288834552686E-2</v>
      </c>
      <c r="E4184">
        <v>0</v>
      </c>
    </row>
    <row r="4185" spans="2:5" x14ac:dyDescent="0.3">
      <c r="B4185" s="91">
        <v>34865</v>
      </c>
      <c r="C4185" s="145">
        <v>50.150333000000003</v>
      </c>
      <c r="D4185">
        <f t="shared" si="69"/>
        <v>7.042443012920941E-3</v>
      </c>
      <c r="E4185">
        <v>0</v>
      </c>
    </row>
    <row r="4186" spans="2:5" x14ac:dyDescent="0.3">
      <c r="B4186" s="91">
        <v>34863</v>
      </c>
      <c r="C4186" s="145">
        <v>49.799621999999999</v>
      </c>
      <c r="D4186">
        <f t="shared" si="69"/>
        <v>-3.5088361022924488E-3</v>
      </c>
      <c r="E4186">
        <v>0</v>
      </c>
    </row>
    <row r="4187" spans="2:5" x14ac:dyDescent="0.3">
      <c r="B4187" s="91">
        <v>34858</v>
      </c>
      <c r="C4187" s="145">
        <v>49.974975999999998</v>
      </c>
      <c r="D4187">
        <f t="shared" si="69"/>
        <v>0.13195967535267655</v>
      </c>
      <c r="E4187">
        <v>0</v>
      </c>
    </row>
    <row r="4188" spans="2:5" x14ac:dyDescent="0.3">
      <c r="B4188" s="91">
        <v>34844</v>
      </c>
      <c r="C4188" s="145">
        <v>44.149078000000003</v>
      </c>
      <c r="D4188">
        <f t="shared" si="69"/>
        <v>5.1759462376027431E-2</v>
      </c>
      <c r="E4188">
        <v>0</v>
      </c>
    </row>
    <row r="4189" spans="2:5" x14ac:dyDescent="0.3">
      <c r="B4189" s="91">
        <v>34830</v>
      </c>
      <c r="C4189" s="145">
        <v>41.976402</v>
      </c>
      <c r="D4189">
        <f t="shared" si="69"/>
        <v>6.7403538295939203E-2</v>
      </c>
      <c r="E4189">
        <v>0</v>
      </c>
    </row>
    <row r="4190" spans="2:5" x14ac:dyDescent="0.3">
      <c r="B4190" s="91">
        <v>34820</v>
      </c>
      <c r="C4190" s="145">
        <v>39.325710000000001</v>
      </c>
      <c r="D4190">
        <f t="shared" si="69"/>
        <v>-6.2176201759852681E-2</v>
      </c>
      <c r="E4190">
        <v>0</v>
      </c>
    </row>
    <row r="4191" spans="2:5" x14ac:dyDescent="0.3">
      <c r="B4191" s="91">
        <v>34803</v>
      </c>
      <c r="C4191" s="145">
        <v>41.932941</v>
      </c>
      <c r="D4191">
        <f t="shared" si="69"/>
        <v>0</v>
      </c>
      <c r="E4191">
        <v>0</v>
      </c>
    </row>
    <row r="4192" spans="2:5" x14ac:dyDescent="0.3">
      <c r="B4192" s="91">
        <v>34802</v>
      </c>
      <c r="C4192" s="145">
        <v>41.932941</v>
      </c>
      <c r="D4192">
        <f t="shared" si="69"/>
        <v>0</v>
      </c>
      <c r="E4192">
        <v>0</v>
      </c>
    </row>
    <row r="4193" spans="2:5" x14ac:dyDescent="0.3">
      <c r="B4193" s="91">
        <v>34801</v>
      </c>
      <c r="C4193" s="145">
        <v>41.932941</v>
      </c>
      <c r="D4193">
        <f t="shared" si="69"/>
        <v>0</v>
      </c>
      <c r="E4193">
        <v>0</v>
      </c>
    </row>
    <row r="4194" spans="2:5" x14ac:dyDescent="0.3">
      <c r="B4194" s="91">
        <v>34800</v>
      </c>
      <c r="C4194" s="145">
        <v>41.932941</v>
      </c>
      <c r="D4194">
        <f t="shared" si="69"/>
        <v>0</v>
      </c>
      <c r="E4194">
        <v>0</v>
      </c>
    </row>
    <row r="4195" spans="2:5" x14ac:dyDescent="0.3">
      <c r="B4195" s="91">
        <v>34799</v>
      </c>
      <c r="C4195" s="145">
        <v>41.932941</v>
      </c>
      <c r="D4195">
        <f t="shared" si="69"/>
        <v>7.8212269961302788E-2</v>
      </c>
      <c r="E4195">
        <v>0</v>
      </c>
    </row>
    <row r="4196" spans="2:5" x14ac:dyDescent="0.3">
      <c r="B4196" s="91">
        <v>34780</v>
      </c>
      <c r="C4196" s="145">
        <v>38.891173999999999</v>
      </c>
      <c r="D4196">
        <f t="shared" si="69"/>
        <v>0</v>
      </c>
      <c r="E4196">
        <v>0</v>
      </c>
    </row>
    <row r="4197" spans="2:5" x14ac:dyDescent="0.3">
      <c r="B4197" s="91">
        <v>34779</v>
      </c>
      <c r="C4197" s="145">
        <v>38.891173999999999</v>
      </c>
      <c r="D4197">
        <f t="shared" si="69"/>
        <v>0</v>
      </c>
      <c r="E4197">
        <v>0</v>
      </c>
    </row>
    <row r="4198" spans="2:5" x14ac:dyDescent="0.3">
      <c r="B4198" s="91">
        <v>34778</v>
      </c>
      <c r="C4198" s="145">
        <v>38.891173999999999</v>
      </c>
      <c r="D4198">
        <f t="shared" si="69"/>
        <v>0</v>
      </c>
      <c r="E4198">
        <v>0</v>
      </c>
    </row>
    <row r="4199" spans="2:5" x14ac:dyDescent="0.3">
      <c r="B4199" s="91">
        <v>34775</v>
      </c>
      <c r="C4199" s="145">
        <v>38.891173999999999</v>
      </c>
      <c r="D4199">
        <f t="shared" si="69"/>
        <v>-4.2780889363849585E-2</v>
      </c>
      <c r="E4199">
        <v>0</v>
      </c>
    </row>
    <row r="4200" spans="2:5" x14ac:dyDescent="0.3">
      <c r="B4200" s="91">
        <v>34757</v>
      </c>
      <c r="C4200" s="145">
        <v>40.629333000000003</v>
      </c>
      <c r="D4200">
        <f t="shared" si="69"/>
        <v>-6.0301378761495633E-2</v>
      </c>
      <c r="E4200">
        <v>0</v>
      </c>
    </row>
    <row r="4201" spans="2:5" x14ac:dyDescent="0.3">
      <c r="B4201" s="91">
        <v>34744</v>
      </c>
      <c r="C4201" s="145">
        <v>43.236556999999998</v>
      </c>
      <c r="D4201">
        <f t="shared" si="69"/>
        <v>-1.4851453903623623E-2</v>
      </c>
      <c r="E4201">
        <v>0</v>
      </c>
    </row>
    <row r="4202" spans="2:5" x14ac:dyDescent="0.3">
      <c r="B4202" s="91">
        <v>34739</v>
      </c>
      <c r="C4202" s="145">
        <v>43.888362999999998</v>
      </c>
      <c r="D4202">
        <f t="shared" si="69"/>
        <v>-1.4634027512022094E-2</v>
      </c>
      <c r="E4202">
        <v>0</v>
      </c>
    </row>
    <row r="4203" spans="2:5" x14ac:dyDescent="0.3">
      <c r="B4203" s="91">
        <v>34737</v>
      </c>
      <c r="C4203" s="145">
        <v>44.540165000000002</v>
      </c>
      <c r="D4203">
        <f t="shared" si="69"/>
        <v>5.6701054163344013E-2</v>
      </c>
      <c r="E4203">
        <v>0</v>
      </c>
    </row>
    <row r="4204" spans="2:5" x14ac:dyDescent="0.3">
      <c r="B4204" s="91">
        <v>34726</v>
      </c>
      <c r="C4204" s="145">
        <v>42.150204000000002</v>
      </c>
      <c r="D4204">
        <f t="shared" si="69"/>
        <v>0</v>
      </c>
      <c r="E4204">
        <v>0</v>
      </c>
    </row>
    <row r="4205" spans="2:5" x14ac:dyDescent="0.3">
      <c r="B4205" s="91">
        <v>34725</v>
      </c>
      <c r="C4205" s="145">
        <v>42.150204000000002</v>
      </c>
      <c r="D4205">
        <f t="shared" si="69"/>
        <v>3.1914626921212531E-2</v>
      </c>
      <c r="E4205">
        <v>0</v>
      </c>
    </row>
    <row r="4206" spans="2:5" x14ac:dyDescent="0.3">
      <c r="B4206" s="91">
        <v>34723</v>
      </c>
      <c r="C4206" s="145">
        <v>40.846600000000002</v>
      </c>
      <c r="D4206">
        <f t="shared" si="69"/>
        <v>-1.0526332618874708E-2</v>
      </c>
      <c r="E4206">
        <v>0</v>
      </c>
    </row>
    <row r="4207" spans="2:5" x14ac:dyDescent="0.3">
      <c r="B4207" s="91">
        <v>34712</v>
      </c>
      <c r="C4207" s="145">
        <v>41.281139000000003</v>
      </c>
      <c r="D4207">
        <f t="shared" si="69"/>
        <v>0</v>
      </c>
      <c r="E4207">
        <v>0</v>
      </c>
    </row>
    <row r="4208" spans="2:5" x14ac:dyDescent="0.3">
      <c r="B4208" s="91">
        <v>34711</v>
      </c>
      <c r="C4208" s="145">
        <v>41.281139000000003</v>
      </c>
      <c r="D4208">
        <f t="shared" si="69"/>
        <v>-9.523809419442486E-2</v>
      </c>
      <c r="E4208">
        <v>0</v>
      </c>
    </row>
    <row r="4209" spans="2:5" x14ac:dyDescent="0.3">
      <c r="B4209" s="91">
        <v>34701</v>
      </c>
      <c r="C4209" s="145">
        <v>45.626522000000001</v>
      </c>
      <c r="D4209">
        <f t="shared" si="69"/>
        <v>0</v>
      </c>
      <c r="E4209">
        <v>0</v>
      </c>
    </row>
    <row r="4210" spans="2:5" x14ac:dyDescent="0.3">
      <c r="B4210" s="91">
        <v>34698</v>
      </c>
      <c r="C4210" s="145">
        <v>45.626522000000001</v>
      </c>
      <c r="D4210">
        <f t="shared" si="69"/>
        <v>0</v>
      </c>
      <c r="E4210">
        <v>0</v>
      </c>
    </row>
    <row r="4211" spans="2:5" x14ac:dyDescent="0.3">
      <c r="B4211" s="91">
        <v>34697</v>
      </c>
      <c r="C4211" s="145">
        <v>45.626522000000001</v>
      </c>
      <c r="D4211">
        <f t="shared" si="69"/>
        <v>0</v>
      </c>
      <c r="E4211">
        <v>0</v>
      </c>
    </row>
    <row r="4212" spans="2:5" x14ac:dyDescent="0.3">
      <c r="B4212" s="91">
        <v>34696</v>
      </c>
      <c r="C4212" s="145">
        <v>45.626522000000001</v>
      </c>
      <c r="D4212">
        <f t="shared" si="69"/>
        <v>0</v>
      </c>
      <c r="E4212">
        <v>0</v>
      </c>
    </row>
    <row r="4213" spans="2:5" x14ac:dyDescent="0.3">
      <c r="B4213" s="91">
        <v>34695</v>
      </c>
      <c r="C4213" s="145">
        <v>45.626522000000001</v>
      </c>
      <c r="D4213">
        <f t="shared" si="69"/>
        <v>0</v>
      </c>
      <c r="E4213">
        <v>0</v>
      </c>
    </row>
    <row r="4214" spans="2:5" x14ac:dyDescent="0.3">
      <c r="B4214" s="91">
        <v>34694</v>
      </c>
      <c r="C4214" s="145">
        <v>45.626522000000001</v>
      </c>
      <c r="D4214">
        <f t="shared" si="69"/>
        <v>4.477618228825344E-2</v>
      </c>
      <c r="E4214">
        <v>0</v>
      </c>
    </row>
    <row r="4215" spans="2:5" x14ac:dyDescent="0.3">
      <c r="B4215" s="91">
        <v>34675</v>
      </c>
      <c r="C4215" s="145">
        <v>43.671097000000003</v>
      </c>
      <c r="D4215">
        <f t="shared" si="69"/>
        <v>-2.4271676873350714E-2</v>
      </c>
      <c r="E4215">
        <v>0</v>
      </c>
    </row>
    <row r="4216" spans="2:5" x14ac:dyDescent="0.3">
      <c r="B4216" s="91">
        <v>34666</v>
      </c>
      <c r="C4216" s="145">
        <v>44.757435000000001</v>
      </c>
      <c r="D4216">
        <f t="shared" si="69"/>
        <v>-1.9047846776486719E-2</v>
      </c>
      <c r="E4216">
        <v>0</v>
      </c>
    </row>
    <row r="4217" spans="2:5" x14ac:dyDescent="0.3">
      <c r="B4217" s="91">
        <v>34659</v>
      </c>
      <c r="C4217" s="145">
        <v>45.626522000000001</v>
      </c>
      <c r="D4217">
        <f t="shared" si="69"/>
        <v>0</v>
      </c>
      <c r="E4217">
        <v>0</v>
      </c>
    </row>
    <row r="4218" spans="2:5" x14ac:dyDescent="0.3">
      <c r="B4218" s="91">
        <v>34656</v>
      </c>
      <c r="C4218" s="145">
        <v>45.626522000000001</v>
      </c>
      <c r="D4218">
        <f t="shared" si="69"/>
        <v>-9.4337406550654025E-3</v>
      </c>
      <c r="E4218">
        <v>0</v>
      </c>
    </row>
    <row r="4219" spans="2:5" x14ac:dyDescent="0.3">
      <c r="B4219" s="91">
        <v>34648</v>
      </c>
      <c r="C4219" s="145">
        <v>46.061050000000002</v>
      </c>
      <c r="D4219">
        <f t="shared" si="69"/>
        <v>-2.7523189907956064E-2</v>
      </c>
      <c r="E4219">
        <v>0</v>
      </c>
    </row>
    <row r="4220" spans="2:5" x14ac:dyDescent="0.3">
      <c r="B4220" s="91">
        <v>34646</v>
      </c>
      <c r="C4220" s="145">
        <v>47.364677</v>
      </c>
      <c r="D4220">
        <f t="shared" si="69"/>
        <v>9.25953192625136E-3</v>
      </c>
      <c r="E4220">
        <v>0</v>
      </c>
    </row>
    <row r="4221" spans="2:5" x14ac:dyDescent="0.3">
      <c r="B4221" s="91">
        <v>34642</v>
      </c>
      <c r="C4221" s="145">
        <v>46.930126000000001</v>
      </c>
      <c r="D4221">
        <f t="shared" si="69"/>
        <v>4.6511821071269794E-3</v>
      </c>
      <c r="E4221">
        <v>0</v>
      </c>
    </row>
    <row r="4222" spans="2:5" x14ac:dyDescent="0.3">
      <c r="B4222" s="91">
        <v>34640</v>
      </c>
      <c r="C4222" s="145">
        <v>46.712856000000002</v>
      </c>
      <c r="D4222">
        <f t="shared" si="69"/>
        <v>0</v>
      </c>
      <c r="E4222">
        <v>0</v>
      </c>
    </row>
    <row r="4223" spans="2:5" x14ac:dyDescent="0.3">
      <c r="B4223" s="91">
        <v>34639</v>
      </c>
      <c r="C4223" s="145">
        <v>46.712856000000002</v>
      </c>
      <c r="D4223">
        <f t="shared" si="69"/>
        <v>-4.0178652700335625E-2</v>
      </c>
      <c r="E4223">
        <v>0</v>
      </c>
    </row>
    <row r="4224" spans="2:5" x14ac:dyDescent="0.3">
      <c r="B4224" s="91">
        <v>34632</v>
      </c>
      <c r="C4224" s="145">
        <v>48.668281999999998</v>
      </c>
      <c r="D4224">
        <f t="shared" si="69"/>
        <v>-8.8495730214767278E-3</v>
      </c>
      <c r="E4224">
        <v>0</v>
      </c>
    </row>
    <row r="4225" spans="2:5" x14ac:dyDescent="0.3">
      <c r="B4225" s="91">
        <v>34625</v>
      </c>
      <c r="C4225" s="145">
        <v>49.102820999999999</v>
      </c>
      <c r="D4225">
        <f t="shared" si="69"/>
        <v>0</v>
      </c>
      <c r="E4225">
        <v>0</v>
      </c>
    </row>
    <row r="4226" spans="2:5" x14ac:dyDescent="0.3">
      <c r="B4226" s="91">
        <v>34624</v>
      </c>
      <c r="C4226" s="145">
        <v>49.102820999999999</v>
      </c>
      <c r="D4226">
        <f t="shared" si="69"/>
        <v>8.9285872059342661E-3</v>
      </c>
      <c r="E4226">
        <v>0</v>
      </c>
    </row>
    <row r="4227" spans="2:5" x14ac:dyDescent="0.3">
      <c r="B4227" s="91">
        <v>34620</v>
      </c>
      <c r="C4227" s="145">
        <v>48.668281999999998</v>
      </c>
      <c r="D4227">
        <f t="shared" si="69"/>
        <v>-2.1834128364855234E-2</v>
      </c>
      <c r="E4227">
        <v>0</v>
      </c>
    </row>
    <row r="4228" spans="2:5" x14ac:dyDescent="0.3">
      <c r="B4228" s="91">
        <v>34617</v>
      </c>
      <c r="C4228" s="145">
        <v>49.754631000000003</v>
      </c>
      <c r="D4228">
        <f t="shared" si="69"/>
        <v>4.3860636327449467E-3</v>
      </c>
      <c r="E4228">
        <v>0</v>
      </c>
    </row>
    <row r="4229" spans="2:5" x14ac:dyDescent="0.3">
      <c r="B4229" s="91">
        <v>34612</v>
      </c>
      <c r="C4229" s="145">
        <v>49.537357</v>
      </c>
      <c r="D4229">
        <f t="shared" si="69"/>
        <v>2.2421597503193298E-2</v>
      </c>
      <c r="E4229">
        <v>0</v>
      </c>
    </row>
    <row r="4230" spans="2:5" x14ac:dyDescent="0.3">
      <c r="B4230" s="91">
        <v>34607</v>
      </c>
      <c r="C4230" s="145">
        <v>48.451008000000002</v>
      </c>
      <c r="D4230">
        <f t="shared" si="69"/>
        <v>-4.4643860656514685E-3</v>
      </c>
      <c r="E4230">
        <v>0</v>
      </c>
    </row>
    <row r="4231" spans="2:5" x14ac:dyDescent="0.3">
      <c r="B4231" s="91">
        <v>34605</v>
      </c>
      <c r="C4231" s="145">
        <v>48.668281999999998</v>
      </c>
      <c r="D4231">
        <f t="shared" si="69"/>
        <v>-3.0303207813238631E-2</v>
      </c>
      <c r="E4231">
        <v>0</v>
      </c>
    </row>
    <row r="4232" spans="2:5" x14ac:dyDescent="0.3">
      <c r="B4232" s="91">
        <v>34603</v>
      </c>
      <c r="C4232" s="145">
        <v>50.189174999999999</v>
      </c>
      <c r="D4232">
        <f t="shared" si="69"/>
        <v>1.3158110151092613E-2</v>
      </c>
      <c r="E4232">
        <v>0</v>
      </c>
    </row>
    <row r="4233" spans="2:5" x14ac:dyDescent="0.3">
      <c r="B4233" s="91">
        <v>34586</v>
      </c>
      <c r="C4233" s="145">
        <v>49.537357</v>
      </c>
      <c r="D4233">
        <f t="shared" ref="D4233:D4296" si="70">(C4233-C4234)/C4234</f>
        <v>9.090889671558558E-2</v>
      </c>
      <c r="E4233">
        <v>0</v>
      </c>
    </row>
    <row r="4234" spans="2:5" x14ac:dyDescent="0.3">
      <c r="B4234" s="91">
        <v>34576</v>
      </c>
      <c r="C4234" s="145">
        <v>45.409252000000002</v>
      </c>
      <c r="D4234">
        <f t="shared" si="70"/>
        <v>3.9801038201536333E-2</v>
      </c>
      <c r="E4234">
        <v>0</v>
      </c>
    </row>
    <row r="4235" spans="2:5" x14ac:dyDescent="0.3">
      <c r="B4235" s="91">
        <v>34572</v>
      </c>
      <c r="C4235" s="145">
        <v>43.671097000000003</v>
      </c>
      <c r="D4235">
        <f t="shared" si="70"/>
        <v>0</v>
      </c>
      <c r="E4235">
        <v>0</v>
      </c>
    </row>
    <row r="4236" spans="2:5" x14ac:dyDescent="0.3">
      <c r="B4236" s="91">
        <v>34569</v>
      </c>
      <c r="C4236" s="145">
        <v>43.671097000000003</v>
      </c>
      <c r="D4236">
        <f t="shared" si="70"/>
        <v>0</v>
      </c>
      <c r="E4236">
        <v>0</v>
      </c>
    </row>
    <row r="4237" spans="2:5" x14ac:dyDescent="0.3">
      <c r="B4237" s="91">
        <v>34568</v>
      </c>
      <c r="C4237" s="145">
        <v>43.671097000000003</v>
      </c>
      <c r="D4237">
        <f t="shared" si="70"/>
        <v>5.0001124181870788E-3</v>
      </c>
      <c r="E4237">
        <v>0</v>
      </c>
    </row>
    <row r="4238" spans="2:5" x14ac:dyDescent="0.3">
      <c r="B4238" s="91">
        <v>34562</v>
      </c>
      <c r="C4238" s="145">
        <v>43.453823</v>
      </c>
      <c r="D4238">
        <f t="shared" si="70"/>
        <v>0</v>
      </c>
      <c r="E4238">
        <v>0</v>
      </c>
    </row>
    <row r="4239" spans="2:5" x14ac:dyDescent="0.3">
      <c r="B4239" s="91">
        <v>34561</v>
      </c>
      <c r="C4239" s="145">
        <v>43.453823</v>
      </c>
      <c r="D4239">
        <f t="shared" si="70"/>
        <v>1.5228204740313091E-2</v>
      </c>
      <c r="E4239">
        <v>0</v>
      </c>
    </row>
    <row r="4240" spans="2:5" x14ac:dyDescent="0.3">
      <c r="B4240" s="91">
        <v>34551</v>
      </c>
      <c r="C4240" s="145">
        <v>42.802025</v>
      </c>
      <c r="D4240">
        <f t="shared" si="70"/>
        <v>1.5464243067483095E-2</v>
      </c>
      <c r="E4240">
        <v>0</v>
      </c>
    </row>
    <row r="4241" spans="2:5" x14ac:dyDescent="0.3">
      <c r="B4241" s="91">
        <v>34529</v>
      </c>
      <c r="C4241" s="145">
        <v>42.150204000000002</v>
      </c>
      <c r="D4241">
        <f t="shared" si="70"/>
        <v>0</v>
      </c>
      <c r="E4241">
        <v>0</v>
      </c>
    </row>
    <row r="4242" spans="2:5" x14ac:dyDescent="0.3">
      <c r="B4242" s="91">
        <v>34528</v>
      </c>
      <c r="C4242" s="145">
        <v>42.150204000000002</v>
      </c>
      <c r="D4242">
        <f t="shared" si="70"/>
        <v>0</v>
      </c>
      <c r="E4242">
        <v>0</v>
      </c>
    </row>
    <row r="4243" spans="2:5" x14ac:dyDescent="0.3">
      <c r="B4243" s="91">
        <v>34527</v>
      </c>
      <c r="C4243" s="145">
        <v>42.150204000000002</v>
      </c>
      <c r="D4243">
        <f t="shared" si="70"/>
        <v>1.041661372892318E-2</v>
      </c>
      <c r="E4243">
        <v>0</v>
      </c>
    </row>
    <row r="4244" spans="2:5" x14ac:dyDescent="0.3">
      <c r="B4244" s="91">
        <v>34522</v>
      </c>
      <c r="C4244" s="145">
        <v>41.715668000000001</v>
      </c>
      <c r="D4244">
        <f t="shared" si="70"/>
        <v>-0.10697671750149469</v>
      </c>
      <c r="E4244">
        <v>0</v>
      </c>
    </row>
    <row r="4245" spans="2:5" x14ac:dyDescent="0.3">
      <c r="B4245" s="91">
        <v>34507</v>
      </c>
      <c r="C4245" s="145">
        <v>46.712856000000002</v>
      </c>
      <c r="D4245">
        <f t="shared" si="70"/>
        <v>0</v>
      </c>
      <c r="E4245">
        <v>0</v>
      </c>
    </row>
    <row r="4246" spans="2:5" x14ac:dyDescent="0.3">
      <c r="B4246" s="91">
        <v>34506</v>
      </c>
      <c r="C4246" s="145">
        <v>46.712856000000002</v>
      </c>
      <c r="D4246">
        <f t="shared" si="70"/>
        <v>3.8647047821269209E-2</v>
      </c>
      <c r="E4246">
        <v>0</v>
      </c>
    </row>
    <row r="4247" spans="2:5" x14ac:dyDescent="0.3">
      <c r="B4247" s="91">
        <v>34495</v>
      </c>
      <c r="C4247" s="145">
        <v>44.974716000000001</v>
      </c>
      <c r="D4247">
        <f t="shared" si="70"/>
        <v>2.7609217956228924E-2</v>
      </c>
      <c r="E4247">
        <v>0</v>
      </c>
    </row>
    <row r="4248" spans="2:5" x14ac:dyDescent="0.3">
      <c r="B4248" s="91">
        <v>34486</v>
      </c>
      <c r="C4248" s="145">
        <v>43.766361000000003</v>
      </c>
      <c r="D4248">
        <f t="shared" si="70"/>
        <v>9.9502097222794825E-3</v>
      </c>
      <c r="E4248">
        <v>0</v>
      </c>
    </row>
    <row r="4249" spans="2:5" x14ac:dyDescent="0.3">
      <c r="B4249" s="91">
        <v>34479</v>
      </c>
      <c r="C4249" s="145">
        <v>43.335166999999998</v>
      </c>
      <c r="D4249">
        <f t="shared" si="70"/>
        <v>-2.4271817663032602E-2</v>
      </c>
      <c r="E4249">
        <v>0</v>
      </c>
    </row>
    <row r="4250" spans="2:5" x14ac:dyDescent="0.3">
      <c r="B4250" s="91">
        <v>34473</v>
      </c>
      <c r="C4250" s="145">
        <v>44.413155000000003</v>
      </c>
      <c r="D4250">
        <f t="shared" si="70"/>
        <v>1.4778336266065159E-2</v>
      </c>
      <c r="E4250">
        <v>0</v>
      </c>
    </row>
    <row r="4251" spans="2:5" x14ac:dyDescent="0.3">
      <c r="B4251" s="91">
        <v>34466</v>
      </c>
      <c r="C4251" s="145">
        <v>43.766361000000003</v>
      </c>
      <c r="D4251">
        <f t="shared" si="70"/>
        <v>0.1032610945189455</v>
      </c>
      <c r="E4251">
        <v>0</v>
      </c>
    </row>
    <row r="4252" spans="2:5" x14ac:dyDescent="0.3">
      <c r="B4252" s="91">
        <v>34444</v>
      </c>
      <c r="C4252" s="145">
        <v>39.669994000000003</v>
      </c>
      <c r="D4252">
        <f t="shared" si="70"/>
        <v>-4.6632396056119158E-2</v>
      </c>
      <c r="E4252">
        <v>0</v>
      </c>
    </row>
    <row r="4253" spans="2:5" x14ac:dyDescent="0.3">
      <c r="B4253" s="91">
        <v>34438</v>
      </c>
      <c r="C4253" s="145">
        <v>41.610385999999998</v>
      </c>
      <c r="D4253">
        <f t="shared" si="70"/>
        <v>3.208573737712065E-2</v>
      </c>
      <c r="E4253">
        <v>0</v>
      </c>
    </row>
    <row r="4254" spans="2:5" x14ac:dyDescent="0.3">
      <c r="B4254" s="91">
        <v>34435</v>
      </c>
      <c r="C4254" s="145">
        <v>40.316792</v>
      </c>
      <c r="D4254">
        <f t="shared" si="70"/>
        <v>-5.3192515596289965E-3</v>
      </c>
      <c r="E4254">
        <v>0</v>
      </c>
    </row>
    <row r="4255" spans="2:5" x14ac:dyDescent="0.3">
      <c r="B4255" s="91">
        <v>34425</v>
      </c>
      <c r="C4255" s="145">
        <v>40.532393999999996</v>
      </c>
      <c r="D4255">
        <f t="shared" si="70"/>
        <v>0</v>
      </c>
      <c r="E4255">
        <v>0</v>
      </c>
    </row>
    <row r="4256" spans="2:5" x14ac:dyDescent="0.3">
      <c r="B4256" s="91">
        <v>34424</v>
      </c>
      <c r="C4256" s="145">
        <v>40.532393999999996</v>
      </c>
      <c r="D4256">
        <f t="shared" si="70"/>
        <v>-2.0833182851393007E-2</v>
      </c>
      <c r="E4256">
        <v>0</v>
      </c>
    </row>
    <row r="4257" spans="2:5" x14ac:dyDescent="0.3">
      <c r="B4257" s="91">
        <v>34414</v>
      </c>
      <c r="C4257" s="145">
        <v>41.394779</v>
      </c>
      <c r="D4257">
        <f t="shared" si="70"/>
        <v>-2.0408204316180869E-2</v>
      </c>
      <c r="E4257">
        <v>0</v>
      </c>
    </row>
    <row r="4258" spans="2:5" x14ac:dyDescent="0.3">
      <c r="B4258" s="91">
        <v>34410</v>
      </c>
      <c r="C4258" s="145">
        <v>42.257171999999997</v>
      </c>
      <c r="D4258">
        <f t="shared" si="70"/>
        <v>0</v>
      </c>
      <c r="E4258">
        <v>0</v>
      </c>
    </row>
    <row r="4259" spans="2:5" x14ac:dyDescent="0.3">
      <c r="B4259" s="91">
        <v>34409</v>
      </c>
      <c r="C4259" s="145">
        <v>42.257171999999997</v>
      </c>
      <c r="D4259">
        <f t="shared" si="70"/>
        <v>0</v>
      </c>
      <c r="E4259">
        <v>0</v>
      </c>
    </row>
    <row r="4260" spans="2:5" x14ac:dyDescent="0.3">
      <c r="B4260" s="91">
        <v>34408</v>
      </c>
      <c r="C4260" s="145">
        <v>42.257171999999997</v>
      </c>
      <c r="D4260">
        <f t="shared" si="70"/>
        <v>0</v>
      </c>
      <c r="E4260">
        <v>0</v>
      </c>
    </row>
    <row r="4261" spans="2:5" x14ac:dyDescent="0.3">
      <c r="B4261" s="91">
        <v>34407</v>
      </c>
      <c r="C4261" s="145">
        <v>42.257171999999997</v>
      </c>
      <c r="D4261">
        <f t="shared" si="70"/>
        <v>-5.0763338343444613E-3</v>
      </c>
      <c r="E4261">
        <v>0</v>
      </c>
    </row>
    <row r="4262" spans="2:5" x14ac:dyDescent="0.3">
      <c r="B4262" s="91">
        <v>34403</v>
      </c>
      <c r="C4262" s="145">
        <v>42.472777999999998</v>
      </c>
      <c r="D4262">
        <f t="shared" si="70"/>
        <v>7.0652493670656846E-2</v>
      </c>
      <c r="E4262">
        <v>0</v>
      </c>
    </row>
    <row r="4263" spans="2:5" x14ac:dyDescent="0.3">
      <c r="B4263" s="91">
        <v>34361</v>
      </c>
      <c r="C4263" s="145">
        <v>39.669994000000003</v>
      </c>
      <c r="D4263">
        <f t="shared" si="70"/>
        <v>0</v>
      </c>
      <c r="E4263">
        <v>0</v>
      </c>
    </row>
    <row r="4264" spans="2:5" x14ac:dyDescent="0.3">
      <c r="B4264" s="91">
        <v>34360</v>
      </c>
      <c r="C4264" s="145">
        <v>39.669994000000003</v>
      </c>
      <c r="D4264">
        <f t="shared" si="70"/>
        <v>8.2352672189185377E-2</v>
      </c>
      <c r="E4264">
        <v>0</v>
      </c>
    </row>
    <row r="4265" spans="2:5" x14ac:dyDescent="0.3">
      <c r="B4265" s="91">
        <v>34355</v>
      </c>
      <c r="C4265" s="145">
        <v>36.651634000000001</v>
      </c>
      <c r="D4265">
        <f t="shared" si="70"/>
        <v>0.21428557703094209</v>
      </c>
      <c r="E4265">
        <v>0</v>
      </c>
    </row>
    <row r="4266" spans="2:5" x14ac:dyDescent="0.3">
      <c r="B4266" s="91">
        <v>34334</v>
      </c>
      <c r="C4266" s="145">
        <v>30.183702</v>
      </c>
      <c r="D4266">
        <f t="shared" si="70"/>
        <v>0</v>
      </c>
      <c r="E4266">
        <v>0</v>
      </c>
    </row>
    <row r="4267" spans="2:5" x14ac:dyDescent="0.3">
      <c r="B4267" s="91">
        <v>34333</v>
      </c>
      <c r="C4267" s="145">
        <v>30.183702</v>
      </c>
      <c r="D4267">
        <f t="shared" si="70"/>
        <v>0</v>
      </c>
      <c r="E4267">
        <v>0</v>
      </c>
    </row>
    <row r="4268" spans="2:5" x14ac:dyDescent="0.3">
      <c r="B4268" s="91">
        <v>34332</v>
      </c>
      <c r="C4268" s="145">
        <v>30.183702</v>
      </c>
      <c r="D4268">
        <f t="shared" si="70"/>
        <v>0</v>
      </c>
      <c r="E4268">
        <v>0</v>
      </c>
    </row>
    <row r="4269" spans="2:5" x14ac:dyDescent="0.3">
      <c r="B4269" s="91">
        <v>34331</v>
      </c>
      <c r="C4269" s="145">
        <v>30.183702</v>
      </c>
      <c r="D4269">
        <f t="shared" si="70"/>
        <v>0</v>
      </c>
      <c r="E4269">
        <v>0</v>
      </c>
    </row>
    <row r="4270" spans="2:5" x14ac:dyDescent="0.3">
      <c r="B4270" s="91">
        <v>34330</v>
      </c>
      <c r="C4270" s="145">
        <v>30.183702</v>
      </c>
      <c r="D4270">
        <f t="shared" si="70"/>
        <v>-4.7618924412777409E-2</v>
      </c>
      <c r="E4270">
        <v>0</v>
      </c>
    </row>
    <row r="4271" spans="2:5" x14ac:dyDescent="0.3">
      <c r="B4271" s="91">
        <v>34326</v>
      </c>
      <c r="C4271" s="145">
        <v>31.692882999999998</v>
      </c>
      <c r="D4271">
        <f t="shared" si="70"/>
        <v>0</v>
      </c>
      <c r="E4271">
        <v>0</v>
      </c>
    </row>
    <row r="4272" spans="2:5" x14ac:dyDescent="0.3">
      <c r="B4272" s="91">
        <v>34325</v>
      </c>
      <c r="C4272" s="145">
        <v>31.692882999999998</v>
      </c>
      <c r="D4272">
        <f t="shared" si="70"/>
        <v>0</v>
      </c>
      <c r="E4272">
        <v>0</v>
      </c>
    </row>
    <row r="4273" spans="2:5" x14ac:dyDescent="0.3">
      <c r="B4273" s="91">
        <v>34324</v>
      </c>
      <c r="C4273" s="145">
        <v>31.692882999999998</v>
      </c>
      <c r="D4273">
        <f t="shared" si="70"/>
        <v>0</v>
      </c>
      <c r="E4273">
        <v>0</v>
      </c>
    </row>
    <row r="4274" spans="2:5" x14ac:dyDescent="0.3">
      <c r="B4274" s="91">
        <v>34323</v>
      </c>
      <c r="C4274" s="145">
        <v>31.692882999999998</v>
      </c>
      <c r="D4274">
        <f t="shared" si="70"/>
        <v>0</v>
      </c>
      <c r="E4274">
        <v>0</v>
      </c>
    </row>
    <row r="4275" spans="2:5" x14ac:dyDescent="0.3">
      <c r="B4275" s="91">
        <v>34320</v>
      </c>
      <c r="C4275" s="145">
        <v>31.692882999999998</v>
      </c>
      <c r="D4275">
        <f t="shared" si="70"/>
        <v>0</v>
      </c>
      <c r="E4275">
        <v>0</v>
      </c>
    </row>
    <row r="4276" spans="2:5" x14ac:dyDescent="0.3">
      <c r="B4276" s="91">
        <v>34319</v>
      </c>
      <c r="C4276" s="145">
        <v>31.692882999999998</v>
      </c>
      <c r="D4276">
        <f t="shared" si="70"/>
        <v>0</v>
      </c>
      <c r="E4276">
        <v>0</v>
      </c>
    </row>
    <row r="4277" spans="2:5" x14ac:dyDescent="0.3">
      <c r="B4277" s="91">
        <v>34318</v>
      </c>
      <c r="C4277" s="145">
        <v>31.692882999999998</v>
      </c>
      <c r="D4277">
        <f t="shared" si="70"/>
        <v>0</v>
      </c>
      <c r="E4277">
        <v>0</v>
      </c>
    </row>
    <row r="4278" spans="2:5" x14ac:dyDescent="0.3">
      <c r="B4278" s="91">
        <v>34317</v>
      </c>
      <c r="C4278" s="145">
        <v>31.692882999999998</v>
      </c>
      <c r="D4278">
        <f t="shared" si="70"/>
        <v>0.14843737402173832</v>
      </c>
      <c r="E4278">
        <v>0</v>
      </c>
    </row>
    <row r="4279" spans="2:5" x14ac:dyDescent="0.3">
      <c r="B4279" s="91">
        <v>34306</v>
      </c>
      <c r="C4279" s="145">
        <v>27.596526999999998</v>
      </c>
      <c r="D4279">
        <f t="shared" si="70"/>
        <v>8.4746203087371741E-2</v>
      </c>
      <c r="E4279">
        <v>0</v>
      </c>
    </row>
    <row r="4280" spans="2:5" x14ac:dyDescent="0.3">
      <c r="B4280" s="91">
        <v>34303</v>
      </c>
      <c r="C4280" s="145">
        <v>25.440538</v>
      </c>
      <c r="D4280">
        <f t="shared" si="70"/>
        <v>0</v>
      </c>
      <c r="E4280">
        <v>0</v>
      </c>
    </row>
    <row r="4281" spans="2:5" x14ac:dyDescent="0.3">
      <c r="B4281" s="91">
        <v>34302</v>
      </c>
      <c r="C4281" s="145">
        <v>25.440538</v>
      </c>
      <c r="D4281">
        <f t="shared" si="70"/>
        <v>3.5087293160345555E-2</v>
      </c>
      <c r="E4281">
        <v>0</v>
      </c>
    </row>
    <row r="4282" spans="2:5" x14ac:dyDescent="0.3">
      <c r="B4282" s="91">
        <v>34298</v>
      </c>
      <c r="C4282" s="145">
        <v>24.578157000000001</v>
      </c>
      <c r="D4282">
        <f t="shared" si="70"/>
        <v>-2.1459045487928957E-2</v>
      </c>
      <c r="E4282">
        <v>0</v>
      </c>
    </row>
    <row r="4283" spans="2:5" x14ac:dyDescent="0.3">
      <c r="B4283" s="91">
        <v>34290</v>
      </c>
      <c r="C4283" s="145">
        <v>25.117146999999999</v>
      </c>
      <c r="D4283">
        <f t="shared" si="70"/>
        <v>2.643161382695047E-2</v>
      </c>
      <c r="E4283">
        <v>0</v>
      </c>
    </row>
    <row r="4284" spans="2:5" x14ac:dyDescent="0.3">
      <c r="B4284" s="91">
        <v>34288</v>
      </c>
      <c r="C4284" s="145">
        <v>24.470355999999999</v>
      </c>
      <c r="D4284">
        <f t="shared" si="70"/>
        <v>0</v>
      </c>
      <c r="E4284">
        <v>0</v>
      </c>
    </row>
    <row r="4285" spans="2:5" x14ac:dyDescent="0.3">
      <c r="B4285" s="91">
        <v>34285</v>
      </c>
      <c r="C4285" s="145">
        <v>24.470355999999999</v>
      </c>
      <c r="D4285">
        <f t="shared" si="70"/>
        <v>0</v>
      </c>
      <c r="E4285">
        <v>0</v>
      </c>
    </row>
    <row r="4286" spans="2:5" x14ac:dyDescent="0.3">
      <c r="B4286" s="91">
        <v>34284</v>
      </c>
      <c r="C4286" s="145">
        <v>24.470355999999999</v>
      </c>
      <c r="D4286">
        <f t="shared" si="70"/>
        <v>7.5829677053115344E-2</v>
      </c>
      <c r="E4286">
        <v>0</v>
      </c>
    </row>
    <row r="4287" spans="2:5" x14ac:dyDescent="0.3">
      <c r="B4287" s="91">
        <v>34275</v>
      </c>
      <c r="C4287" s="145">
        <v>22.745567000000001</v>
      </c>
      <c r="D4287">
        <f t="shared" si="70"/>
        <v>-4.0909331063900323E-2</v>
      </c>
      <c r="E4287">
        <v>0</v>
      </c>
    </row>
    <row r="4288" spans="2:5" x14ac:dyDescent="0.3">
      <c r="B4288" s="91">
        <v>34267</v>
      </c>
      <c r="C4288" s="145">
        <v>23.715762999999999</v>
      </c>
      <c r="D4288">
        <f t="shared" si="70"/>
        <v>-4.3478406418132026E-2</v>
      </c>
      <c r="E4288">
        <v>0</v>
      </c>
    </row>
    <row r="4289" spans="2:5" x14ac:dyDescent="0.3">
      <c r="B4289" s="91">
        <v>34260</v>
      </c>
      <c r="C4289" s="145">
        <v>24.793755999999998</v>
      </c>
      <c r="D4289">
        <f t="shared" si="70"/>
        <v>0</v>
      </c>
      <c r="E4289">
        <v>0</v>
      </c>
    </row>
    <row r="4290" spans="2:5" x14ac:dyDescent="0.3">
      <c r="B4290" s="91">
        <v>34257</v>
      </c>
      <c r="C4290" s="145">
        <v>24.793755999999998</v>
      </c>
      <c r="D4290">
        <f t="shared" si="70"/>
        <v>0</v>
      </c>
      <c r="E4290">
        <v>0</v>
      </c>
    </row>
    <row r="4291" spans="2:5" x14ac:dyDescent="0.3">
      <c r="B4291" s="91">
        <v>34256</v>
      </c>
      <c r="C4291" s="145">
        <v>24.793755999999998</v>
      </c>
      <c r="D4291">
        <f t="shared" si="70"/>
        <v>0</v>
      </c>
      <c r="E4291">
        <v>0</v>
      </c>
    </row>
    <row r="4292" spans="2:5" x14ac:dyDescent="0.3">
      <c r="B4292" s="91">
        <v>34255</v>
      </c>
      <c r="C4292" s="145">
        <v>24.793755999999998</v>
      </c>
      <c r="D4292">
        <f t="shared" si="70"/>
        <v>0</v>
      </c>
      <c r="E4292">
        <v>0</v>
      </c>
    </row>
    <row r="4293" spans="2:5" x14ac:dyDescent="0.3">
      <c r="B4293" s="91">
        <v>34254</v>
      </c>
      <c r="C4293" s="145">
        <v>24.793755999999998</v>
      </c>
      <c r="D4293">
        <f t="shared" si="70"/>
        <v>0</v>
      </c>
      <c r="E4293">
        <v>0</v>
      </c>
    </row>
    <row r="4294" spans="2:5" x14ac:dyDescent="0.3">
      <c r="B4294" s="91">
        <v>34253</v>
      </c>
      <c r="C4294" s="145">
        <v>24.793755999999998</v>
      </c>
      <c r="D4294">
        <f t="shared" si="70"/>
        <v>0.11111128040903843</v>
      </c>
      <c r="E4294">
        <v>0</v>
      </c>
    </row>
    <row r="4295" spans="2:5" x14ac:dyDescent="0.3">
      <c r="B4295" s="91">
        <v>34248</v>
      </c>
      <c r="C4295" s="145">
        <v>22.314377</v>
      </c>
      <c r="D4295">
        <f t="shared" si="70"/>
        <v>0</v>
      </c>
      <c r="E4295">
        <v>0</v>
      </c>
    </row>
    <row r="4296" spans="2:5" x14ac:dyDescent="0.3">
      <c r="B4296" s="91">
        <v>34247</v>
      </c>
      <c r="C4296" s="145">
        <v>22.314377</v>
      </c>
      <c r="D4296">
        <f t="shared" si="70"/>
        <v>-2.3584793996893866E-2</v>
      </c>
      <c r="E4296">
        <v>0</v>
      </c>
    </row>
    <row r="4297" spans="2:5" x14ac:dyDescent="0.3">
      <c r="B4297" s="91">
        <v>34240</v>
      </c>
      <c r="C4297" s="145">
        <v>22.853369000000001</v>
      </c>
      <c r="D4297">
        <f t="shared" ref="D4297:D4360" si="71">(C4297-C4298)/C4298</f>
        <v>0</v>
      </c>
      <c r="E4297">
        <v>0</v>
      </c>
    </row>
    <row r="4298" spans="2:5" x14ac:dyDescent="0.3">
      <c r="B4298" s="91">
        <v>34239</v>
      </c>
      <c r="C4298" s="145">
        <v>22.853369000000001</v>
      </c>
      <c r="D4298">
        <f t="shared" si="71"/>
        <v>-4.6948395656527565E-3</v>
      </c>
      <c r="E4298">
        <v>0</v>
      </c>
    </row>
    <row r="4299" spans="2:5" x14ac:dyDescent="0.3">
      <c r="B4299" s="91">
        <v>34235</v>
      </c>
      <c r="C4299" s="145">
        <v>22.961168000000001</v>
      </c>
      <c r="D4299">
        <f t="shared" si="71"/>
        <v>-1.3888730820392077E-2</v>
      </c>
      <c r="E4299">
        <v>0</v>
      </c>
    </row>
    <row r="4300" spans="2:5" x14ac:dyDescent="0.3">
      <c r="B4300" s="91">
        <v>34232</v>
      </c>
      <c r="C4300" s="145">
        <v>23.284561</v>
      </c>
      <c r="D4300">
        <f t="shared" si="71"/>
        <v>4.854345629225075E-2</v>
      </c>
      <c r="E4300">
        <v>0</v>
      </c>
    </row>
    <row r="4301" spans="2:5" x14ac:dyDescent="0.3">
      <c r="B4301" s="91">
        <v>34220</v>
      </c>
      <c r="C4301" s="145">
        <v>22.206576999999999</v>
      </c>
      <c r="D4301">
        <f t="shared" si="71"/>
        <v>-3.7383079935182195E-2</v>
      </c>
      <c r="E4301">
        <v>0</v>
      </c>
    </row>
    <row r="4302" spans="2:5" x14ac:dyDescent="0.3">
      <c r="B4302" s="91">
        <v>34213</v>
      </c>
      <c r="C4302" s="145">
        <v>23.068966</v>
      </c>
      <c r="D4302">
        <f t="shared" si="71"/>
        <v>0</v>
      </c>
      <c r="E4302">
        <v>0</v>
      </c>
    </row>
    <row r="4303" spans="2:5" x14ac:dyDescent="0.3">
      <c r="B4303" s="91">
        <v>34212</v>
      </c>
      <c r="C4303" s="145">
        <v>23.068966</v>
      </c>
      <c r="D4303">
        <f t="shared" si="71"/>
        <v>-1.3824896612625238E-2</v>
      </c>
      <c r="E4303">
        <v>0</v>
      </c>
    </row>
    <row r="4304" spans="2:5" x14ac:dyDescent="0.3">
      <c r="B4304" s="91">
        <v>34208</v>
      </c>
      <c r="C4304" s="145">
        <v>23.392363</v>
      </c>
      <c r="D4304">
        <f t="shared" si="71"/>
        <v>-4.5872445826336374E-3</v>
      </c>
      <c r="E4304">
        <v>0</v>
      </c>
    </row>
    <row r="4305" spans="2:5" x14ac:dyDescent="0.3">
      <c r="B4305" s="91">
        <v>34204</v>
      </c>
      <c r="C4305" s="145">
        <v>23.500164000000002</v>
      </c>
      <c r="D4305">
        <f t="shared" si="71"/>
        <v>0.14736843852642989</v>
      </c>
      <c r="E4305">
        <v>0</v>
      </c>
    </row>
    <row r="4306" spans="2:5" x14ac:dyDescent="0.3">
      <c r="B4306" s="91">
        <v>34192</v>
      </c>
      <c r="C4306" s="145">
        <v>20.481794000000001</v>
      </c>
      <c r="D4306">
        <f t="shared" si="71"/>
        <v>1.0638256403014463E-2</v>
      </c>
      <c r="E4306">
        <v>0</v>
      </c>
    </row>
    <row r="4307" spans="2:5" x14ac:dyDescent="0.3">
      <c r="B4307" s="91">
        <v>34190</v>
      </c>
      <c r="C4307" s="145">
        <v>20.266196999999998</v>
      </c>
      <c r="D4307">
        <f t="shared" si="71"/>
        <v>2.173935292251352E-2</v>
      </c>
      <c r="E4307">
        <v>0</v>
      </c>
    </row>
    <row r="4308" spans="2:5" x14ac:dyDescent="0.3">
      <c r="B4308" s="91">
        <v>34186</v>
      </c>
      <c r="C4308" s="145">
        <v>19.834997000000001</v>
      </c>
      <c r="D4308">
        <f t="shared" si="71"/>
        <v>-4.1666751218390211E-2</v>
      </c>
      <c r="E4308">
        <v>0</v>
      </c>
    </row>
    <row r="4309" spans="2:5" x14ac:dyDescent="0.3">
      <c r="B4309" s="91">
        <v>34183</v>
      </c>
      <c r="C4309" s="145">
        <v>20.697389999999999</v>
      </c>
      <c r="D4309">
        <f t="shared" si="71"/>
        <v>0.22292959533710807</v>
      </c>
      <c r="E4309">
        <v>0</v>
      </c>
    </row>
    <row r="4310" spans="2:5" x14ac:dyDescent="0.3">
      <c r="B4310" s="91">
        <v>34173</v>
      </c>
      <c r="C4310" s="145">
        <v>16.924433000000001</v>
      </c>
      <c r="D4310">
        <f t="shared" si="71"/>
        <v>7.5342445299452429E-2</v>
      </c>
      <c r="E4310">
        <v>0</v>
      </c>
    </row>
    <row r="4311" spans="2:5" x14ac:dyDescent="0.3">
      <c r="B4311" s="91">
        <v>34170</v>
      </c>
      <c r="C4311" s="145">
        <v>15.738645</v>
      </c>
      <c r="D4311">
        <f t="shared" si="71"/>
        <v>-5.1947908786886321E-2</v>
      </c>
      <c r="E4311">
        <v>0</v>
      </c>
    </row>
    <row r="4312" spans="2:5" x14ac:dyDescent="0.3">
      <c r="B4312" s="91">
        <v>34151</v>
      </c>
      <c r="C4312" s="145">
        <v>16.601033999999999</v>
      </c>
      <c r="D4312">
        <f t="shared" si="71"/>
        <v>-1.2820287158638637E-2</v>
      </c>
      <c r="E4312">
        <v>0</v>
      </c>
    </row>
    <row r="4313" spans="2:5" x14ac:dyDescent="0.3">
      <c r="B4313" s="91">
        <v>34136</v>
      </c>
      <c r="C4313" s="145">
        <v>16.816628000000001</v>
      </c>
      <c r="D4313">
        <f t="shared" si="71"/>
        <v>0</v>
      </c>
      <c r="E4313">
        <v>0</v>
      </c>
    </row>
    <row r="4314" spans="2:5" x14ac:dyDescent="0.3">
      <c r="B4314" s="91">
        <v>34135</v>
      </c>
      <c r="C4314" s="145">
        <v>16.816628000000001</v>
      </c>
      <c r="D4314">
        <f t="shared" si="71"/>
        <v>0.21874954704446892</v>
      </c>
      <c r="E4314">
        <v>0</v>
      </c>
    </row>
    <row r="4315" spans="2:5" x14ac:dyDescent="0.3">
      <c r="B4315" s="91">
        <v>34121</v>
      </c>
      <c r="C4315" s="145">
        <v>13.798264</v>
      </c>
      <c r="D4315">
        <f t="shared" si="71"/>
        <v>-3.0302774751192252E-2</v>
      </c>
      <c r="E4315">
        <v>0</v>
      </c>
    </row>
    <row r="4316" spans="2:5" x14ac:dyDescent="0.3">
      <c r="B4316" s="91">
        <v>34116</v>
      </c>
      <c r="C4316" s="145">
        <v>14.229456000000001</v>
      </c>
      <c r="D4316">
        <f t="shared" si="71"/>
        <v>-5.714309000267756E-2</v>
      </c>
      <c r="E4316">
        <v>0</v>
      </c>
    </row>
    <row r="4317" spans="2:5" x14ac:dyDescent="0.3">
      <c r="B4317" s="91">
        <v>34113</v>
      </c>
      <c r="C4317" s="145">
        <v>15.091851</v>
      </c>
      <c r="D4317">
        <f t="shared" si="71"/>
        <v>0</v>
      </c>
      <c r="E4317">
        <v>0</v>
      </c>
    </row>
    <row r="4318" spans="2:5" x14ac:dyDescent="0.3">
      <c r="B4318" s="91">
        <v>34110</v>
      </c>
      <c r="C4318" s="145">
        <v>15.091851</v>
      </c>
      <c r="D4318">
        <f t="shared" si="71"/>
        <v>0</v>
      </c>
      <c r="E4318">
        <v>0</v>
      </c>
    </row>
    <row r="4319" spans="2:5" x14ac:dyDescent="0.3">
      <c r="B4319" s="91">
        <v>34109</v>
      </c>
      <c r="C4319" s="145">
        <v>15.091851</v>
      </c>
      <c r="D4319">
        <f t="shared" si="71"/>
        <v>0</v>
      </c>
      <c r="E4319">
        <v>0</v>
      </c>
    </row>
    <row r="4320" spans="2:5" x14ac:dyDescent="0.3">
      <c r="B4320" s="91">
        <v>34108</v>
      </c>
      <c r="C4320" s="145">
        <v>15.091851</v>
      </c>
      <c r="D4320">
        <f t="shared" si="71"/>
        <v>0</v>
      </c>
      <c r="E4320">
        <v>0</v>
      </c>
    </row>
    <row r="4321" spans="2:5" x14ac:dyDescent="0.3">
      <c r="B4321" s="91">
        <v>34107</v>
      </c>
      <c r="C4321" s="145">
        <v>15.091851</v>
      </c>
      <c r="D4321">
        <f t="shared" si="71"/>
        <v>1.4492966977564876E-2</v>
      </c>
      <c r="E4321">
        <v>0</v>
      </c>
    </row>
    <row r="4322" spans="2:5" x14ac:dyDescent="0.3">
      <c r="B4322" s="91">
        <v>34096</v>
      </c>
      <c r="C4322" s="145">
        <v>14.876250000000001</v>
      </c>
      <c r="D4322">
        <f t="shared" si="71"/>
        <v>0</v>
      </c>
      <c r="E4322">
        <v>0</v>
      </c>
    </row>
    <row r="4323" spans="2:5" x14ac:dyDescent="0.3">
      <c r="B4323" s="91">
        <v>34095</v>
      </c>
      <c r="C4323" s="145">
        <v>14.876250000000001</v>
      </c>
      <c r="D4323">
        <f t="shared" si="71"/>
        <v>-0.20689664180538767</v>
      </c>
      <c r="E4323">
        <v>0</v>
      </c>
    </row>
    <row r="4324" spans="2:5" x14ac:dyDescent="0.3">
      <c r="B4324" s="91">
        <v>34073</v>
      </c>
      <c r="C4324" s="145">
        <v>18.757013000000001</v>
      </c>
      <c r="D4324">
        <f t="shared" si="71"/>
        <v>-0.11224475693735483</v>
      </c>
      <c r="E4324">
        <v>0</v>
      </c>
    </row>
    <row r="4325" spans="2:5" x14ac:dyDescent="0.3">
      <c r="B4325" s="91">
        <v>34068</v>
      </c>
      <c r="C4325" s="145">
        <v>21.128585999999999</v>
      </c>
      <c r="D4325">
        <f t="shared" si="71"/>
        <v>2.0833351451559831E-2</v>
      </c>
      <c r="E4325">
        <v>0</v>
      </c>
    </row>
    <row r="4326" spans="2:5" x14ac:dyDescent="0.3">
      <c r="B4326" s="91">
        <v>34065</v>
      </c>
      <c r="C4326" s="145">
        <v>20.697389999999999</v>
      </c>
      <c r="D4326">
        <f t="shared" si="71"/>
        <v>0</v>
      </c>
      <c r="E4326">
        <v>0</v>
      </c>
    </row>
    <row r="4327" spans="2:5" x14ac:dyDescent="0.3">
      <c r="B4327" s="91">
        <v>34064</v>
      </c>
      <c r="C4327" s="145">
        <v>20.697389999999999</v>
      </c>
      <c r="D4327">
        <f t="shared" si="71"/>
        <v>0</v>
      </c>
      <c r="E4327">
        <v>0</v>
      </c>
    </row>
    <row r="4328" spans="2:5" x14ac:dyDescent="0.3">
      <c r="B4328" s="91">
        <v>34061</v>
      </c>
      <c r="C4328" s="145">
        <v>20.697389999999999</v>
      </c>
      <c r="D4328">
        <f t="shared" si="71"/>
        <v>0</v>
      </c>
      <c r="E4328">
        <v>0</v>
      </c>
    </row>
    <row r="4329" spans="2:5" x14ac:dyDescent="0.3">
      <c r="B4329" s="91">
        <v>34060</v>
      </c>
      <c r="C4329" s="145">
        <v>20.697389999999999</v>
      </c>
      <c r="D4329">
        <f t="shared" si="71"/>
        <v>-3.5176043840416588E-2</v>
      </c>
      <c r="E4329">
        <v>0</v>
      </c>
    </row>
    <row r="4330" spans="2:5" x14ac:dyDescent="0.3">
      <c r="B4330" s="91">
        <v>34053</v>
      </c>
      <c r="C4330" s="145">
        <v>21.451986000000002</v>
      </c>
      <c r="D4330">
        <f t="shared" si="71"/>
        <v>0</v>
      </c>
      <c r="E4330">
        <v>0</v>
      </c>
    </row>
    <row r="4331" spans="2:5" x14ac:dyDescent="0.3">
      <c r="B4331" s="91">
        <v>34052</v>
      </c>
      <c r="C4331" s="145">
        <v>21.451986000000002</v>
      </c>
      <c r="D4331">
        <f t="shared" si="71"/>
        <v>-5.0000496294349793E-3</v>
      </c>
      <c r="E4331">
        <v>0</v>
      </c>
    </row>
    <row r="4332" spans="2:5" x14ac:dyDescent="0.3">
      <c r="B4332" s="91">
        <v>34050</v>
      </c>
      <c r="C4332" s="145">
        <v>21.559785999999999</v>
      </c>
      <c r="D4332">
        <f t="shared" si="71"/>
        <v>1.0101253348511769E-2</v>
      </c>
      <c r="E4332">
        <v>0</v>
      </c>
    </row>
    <row r="4333" spans="2:5" x14ac:dyDescent="0.3">
      <c r="B4333" s="91">
        <v>34046</v>
      </c>
      <c r="C4333" s="145">
        <v>21.344183000000001</v>
      </c>
      <c r="D4333">
        <f t="shared" si="71"/>
        <v>5.0759100334808313E-3</v>
      </c>
      <c r="E4333">
        <v>0</v>
      </c>
    </row>
    <row r="4334" spans="2:5" x14ac:dyDescent="0.3">
      <c r="B4334" s="91">
        <v>34036</v>
      </c>
      <c r="C4334" s="145">
        <v>21.236388999999999</v>
      </c>
      <c r="D4334">
        <f t="shared" si="71"/>
        <v>-5.2884563924571873E-2</v>
      </c>
      <c r="E4334">
        <v>0</v>
      </c>
    </row>
    <row r="4335" spans="2:5" x14ac:dyDescent="0.3">
      <c r="B4335" s="91">
        <v>34019</v>
      </c>
      <c r="C4335" s="145">
        <v>22.422176</v>
      </c>
      <c r="D4335">
        <f t="shared" si="71"/>
        <v>0</v>
      </c>
      <c r="E4335">
        <v>0</v>
      </c>
    </row>
    <row r="4336" spans="2:5" x14ac:dyDescent="0.3">
      <c r="B4336" s="91">
        <v>34018</v>
      </c>
      <c r="C4336" s="145">
        <v>22.422176</v>
      </c>
      <c r="D4336">
        <f t="shared" si="71"/>
        <v>9.4736916111938213E-2</v>
      </c>
      <c r="E4336">
        <v>0</v>
      </c>
    </row>
    <row r="4337" spans="2:5" x14ac:dyDescent="0.3">
      <c r="B4337" s="91">
        <v>33995</v>
      </c>
      <c r="C4337" s="145">
        <v>20.481794000000001</v>
      </c>
      <c r="D4337">
        <f t="shared" si="71"/>
        <v>-1.0416579095238477E-2</v>
      </c>
      <c r="E4337">
        <v>0</v>
      </c>
    </row>
    <row r="4338" spans="2:5" x14ac:dyDescent="0.3">
      <c r="B4338" s="91">
        <v>33991</v>
      </c>
      <c r="C4338" s="145">
        <v>20.697389999999999</v>
      </c>
      <c r="D4338">
        <f t="shared" si="71"/>
        <v>0</v>
      </c>
      <c r="E4338">
        <v>0</v>
      </c>
    </row>
    <row r="4339" spans="2:5" x14ac:dyDescent="0.3">
      <c r="B4339" s="91">
        <v>33990</v>
      </c>
      <c r="C4339" s="145">
        <v>20.697389999999999</v>
      </c>
      <c r="D4339">
        <f t="shared" si="71"/>
        <v>3.7837976071057156E-2</v>
      </c>
      <c r="E4339">
        <v>0</v>
      </c>
    </row>
    <row r="4340" spans="2:5" x14ac:dyDescent="0.3">
      <c r="B4340" s="91">
        <v>33982</v>
      </c>
      <c r="C4340" s="145">
        <v>19.942795</v>
      </c>
      <c r="D4340">
        <f t="shared" si="71"/>
        <v>0</v>
      </c>
      <c r="E4340">
        <v>0</v>
      </c>
    </row>
    <row r="4341" spans="2:5" x14ac:dyDescent="0.3">
      <c r="B4341" s="91">
        <v>33981</v>
      </c>
      <c r="C4341" s="145">
        <v>19.942795</v>
      </c>
      <c r="D4341">
        <f t="shared" si="71"/>
        <v>0</v>
      </c>
      <c r="E4341">
        <v>0</v>
      </c>
    </row>
    <row r="4342" spans="2:5" x14ac:dyDescent="0.3">
      <c r="B4342" s="91">
        <v>33980</v>
      </c>
      <c r="C4342" s="145">
        <v>19.942795</v>
      </c>
      <c r="D4342">
        <f t="shared" si="71"/>
        <v>-0.11904791879944035</v>
      </c>
      <c r="E4342">
        <v>0</v>
      </c>
    </row>
    <row r="4343" spans="2:5" x14ac:dyDescent="0.3">
      <c r="B4343" s="91">
        <v>33970</v>
      </c>
      <c r="C4343" s="145">
        <v>22.637775000000001</v>
      </c>
      <c r="D4343">
        <f t="shared" si="71"/>
        <v>0</v>
      </c>
      <c r="E4343">
        <v>0</v>
      </c>
    </row>
    <row r="4344" spans="2:5" x14ac:dyDescent="0.3">
      <c r="B4344" s="91">
        <v>33969</v>
      </c>
      <c r="C4344" s="145">
        <v>22.637775000000001</v>
      </c>
      <c r="D4344">
        <f t="shared" si="71"/>
        <v>0</v>
      </c>
      <c r="E4344">
        <v>0</v>
      </c>
    </row>
    <row r="4345" spans="2:5" x14ac:dyDescent="0.3">
      <c r="B4345" s="91">
        <v>33968</v>
      </c>
      <c r="C4345" s="145">
        <v>22.637775000000001</v>
      </c>
      <c r="D4345">
        <f t="shared" si="71"/>
        <v>0</v>
      </c>
      <c r="E4345">
        <v>0</v>
      </c>
    </row>
    <row r="4346" spans="2:5" x14ac:dyDescent="0.3">
      <c r="B4346" s="91">
        <v>33967</v>
      </c>
      <c r="C4346" s="145">
        <v>22.637775000000001</v>
      </c>
      <c r="D4346">
        <f t="shared" si="71"/>
        <v>0</v>
      </c>
      <c r="E4346">
        <v>0</v>
      </c>
    </row>
    <row r="4347" spans="2:5" x14ac:dyDescent="0.3">
      <c r="B4347" s="91">
        <v>33966</v>
      </c>
      <c r="C4347" s="145">
        <v>22.637775000000001</v>
      </c>
      <c r="D4347">
        <f t="shared" si="71"/>
        <v>0</v>
      </c>
      <c r="E4347">
        <v>0</v>
      </c>
    </row>
    <row r="4348" spans="2:5" x14ac:dyDescent="0.3">
      <c r="B4348" s="91">
        <v>33963</v>
      </c>
      <c r="C4348" s="145">
        <v>22.637775000000001</v>
      </c>
      <c r="D4348">
        <f t="shared" si="71"/>
        <v>6.060630196058571E-2</v>
      </c>
      <c r="E4348">
        <v>0</v>
      </c>
    </row>
    <row r="4349" spans="2:5" x14ac:dyDescent="0.3">
      <c r="B4349" s="91">
        <v>33949</v>
      </c>
      <c r="C4349" s="145">
        <v>21.344183000000001</v>
      </c>
      <c r="D4349">
        <f t="shared" si="71"/>
        <v>-7.4766376611764856E-2</v>
      </c>
      <c r="E4349">
        <v>0</v>
      </c>
    </row>
    <row r="4350" spans="2:5" x14ac:dyDescent="0.3">
      <c r="B4350" s="91">
        <v>33947</v>
      </c>
      <c r="C4350" s="145">
        <v>23.068966</v>
      </c>
      <c r="D4350">
        <f t="shared" si="71"/>
        <v>0</v>
      </c>
      <c r="E4350">
        <v>0</v>
      </c>
    </row>
    <row r="4351" spans="2:5" x14ac:dyDescent="0.3">
      <c r="B4351" s="91">
        <v>33946</v>
      </c>
      <c r="C4351" s="145">
        <v>23.068966</v>
      </c>
      <c r="D4351">
        <f t="shared" si="71"/>
        <v>0</v>
      </c>
      <c r="E4351">
        <v>0</v>
      </c>
    </row>
    <row r="4352" spans="2:5" x14ac:dyDescent="0.3">
      <c r="B4352" s="91">
        <v>33945</v>
      </c>
      <c r="C4352" s="145">
        <v>23.068966</v>
      </c>
      <c r="D4352">
        <f t="shared" si="71"/>
        <v>0</v>
      </c>
      <c r="E4352">
        <v>0</v>
      </c>
    </row>
    <row r="4353" spans="2:5" x14ac:dyDescent="0.3">
      <c r="B4353" s="91">
        <v>33942</v>
      </c>
      <c r="C4353" s="145">
        <v>23.068966</v>
      </c>
      <c r="D4353">
        <f t="shared" si="71"/>
        <v>0.1145833363530378</v>
      </c>
      <c r="E4353">
        <v>0</v>
      </c>
    </row>
    <row r="4354" spans="2:5" x14ac:dyDescent="0.3">
      <c r="B4354" s="91">
        <v>33938</v>
      </c>
      <c r="C4354" s="145">
        <v>20.697389999999999</v>
      </c>
      <c r="D4354">
        <f t="shared" si="71"/>
        <v>4.3478352933453798E-2</v>
      </c>
      <c r="E4354">
        <v>0</v>
      </c>
    </row>
    <row r="4355" spans="2:5" x14ac:dyDescent="0.3">
      <c r="B4355" s="91">
        <v>33927</v>
      </c>
      <c r="C4355" s="145">
        <v>19.834997000000001</v>
      </c>
      <c r="D4355">
        <f t="shared" si="71"/>
        <v>-4.1666751218390211E-2</v>
      </c>
      <c r="E4355">
        <v>0</v>
      </c>
    </row>
    <row r="4356" spans="2:5" x14ac:dyDescent="0.3">
      <c r="B4356" s="91">
        <v>33925</v>
      </c>
      <c r="C4356" s="145">
        <v>20.697389999999999</v>
      </c>
      <c r="D4356">
        <f t="shared" si="71"/>
        <v>0</v>
      </c>
      <c r="E4356">
        <v>0</v>
      </c>
    </row>
    <row r="4357" spans="2:5" x14ac:dyDescent="0.3">
      <c r="B4357" s="91">
        <v>33924</v>
      </c>
      <c r="C4357" s="145">
        <v>20.697389999999999</v>
      </c>
      <c r="D4357">
        <f t="shared" si="71"/>
        <v>-2.0408180651558978E-2</v>
      </c>
      <c r="E4357">
        <v>0</v>
      </c>
    </row>
    <row r="4358" spans="2:5" x14ac:dyDescent="0.3">
      <c r="B4358" s="91">
        <v>33918</v>
      </c>
      <c r="C4358" s="145">
        <v>21.128585999999999</v>
      </c>
      <c r="D4358">
        <f t="shared" si="71"/>
        <v>-0.24324326453967382</v>
      </c>
      <c r="E4358">
        <v>0</v>
      </c>
    </row>
    <row r="4359" spans="2:5" x14ac:dyDescent="0.3">
      <c r="B4359" s="91">
        <v>33910</v>
      </c>
      <c r="C4359" s="145">
        <v>27.919917999999999</v>
      </c>
      <c r="D4359">
        <f t="shared" si="71"/>
        <v>-3.3582216642150761E-2</v>
      </c>
      <c r="E4359">
        <v>0</v>
      </c>
    </row>
    <row r="4360" spans="2:5" x14ac:dyDescent="0.3">
      <c r="B4360" s="91">
        <v>33904</v>
      </c>
      <c r="C4360" s="145">
        <v>28.890111999999998</v>
      </c>
      <c r="D4360">
        <f t="shared" si="71"/>
        <v>0</v>
      </c>
      <c r="E4360">
        <v>0</v>
      </c>
    </row>
    <row r="4361" spans="2:5" x14ac:dyDescent="0.3">
      <c r="B4361" s="91">
        <v>33903</v>
      </c>
      <c r="C4361" s="145">
        <v>28.890111999999998</v>
      </c>
      <c r="D4361">
        <f t="shared" ref="D4361:D4424" si="72">(C4361-C4362)/C4362</f>
        <v>0</v>
      </c>
      <c r="E4361">
        <v>0</v>
      </c>
    </row>
    <row r="4362" spans="2:5" x14ac:dyDescent="0.3">
      <c r="B4362" s="91">
        <v>33900</v>
      </c>
      <c r="C4362" s="145">
        <v>28.890111999999998</v>
      </c>
      <c r="D4362">
        <f t="shared" si="72"/>
        <v>0</v>
      </c>
      <c r="E4362">
        <v>0</v>
      </c>
    </row>
    <row r="4363" spans="2:5" x14ac:dyDescent="0.3">
      <c r="B4363" s="91">
        <v>33899</v>
      </c>
      <c r="C4363" s="145">
        <v>28.890111999999998</v>
      </c>
      <c r="D4363">
        <f t="shared" si="72"/>
        <v>-4.9645360208341704E-2</v>
      </c>
      <c r="E4363">
        <v>0</v>
      </c>
    </row>
    <row r="4364" spans="2:5" x14ac:dyDescent="0.3">
      <c r="B4364" s="91">
        <v>33896</v>
      </c>
      <c r="C4364" s="145">
        <v>30.399296</v>
      </c>
      <c r="D4364">
        <f t="shared" si="72"/>
        <v>0</v>
      </c>
      <c r="E4364">
        <v>0</v>
      </c>
    </row>
    <row r="4365" spans="2:5" x14ac:dyDescent="0.3">
      <c r="B4365" s="91">
        <v>33893</v>
      </c>
      <c r="C4365" s="145">
        <v>30.399296</v>
      </c>
      <c r="D4365">
        <f t="shared" si="72"/>
        <v>-2.0833379635458806E-2</v>
      </c>
      <c r="E4365">
        <v>0</v>
      </c>
    </row>
    <row r="4366" spans="2:5" x14ac:dyDescent="0.3">
      <c r="B4366" s="91">
        <v>33884</v>
      </c>
      <c r="C4366" s="145">
        <v>31.046091000000001</v>
      </c>
      <c r="D4366">
        <f t="shared" si="72"/>
        <v>-1.3698701943486888E-2</v>
      </c>
      <c r="E4366">
        <v>0</v>
      </c>
    </row>
    <row r="4367" spans="2:5" x14ac:dyDescent="0.3">
      <c r="B4367" s="91">
        <v>33882</v>
      </c>
      <c r="C4367" s="145">
        <v>31.477288999999999</v>
      </c>
      <c r="D4367">
        <f t="shared" si="72"/>
        <v>0</v>
      </c>
      <c r="E4367">
        <v>0</v>
      </c>
    </row>
    <row r="4368" spans="2:5" x14ac:dyDescent="0.3">
      <c r="B4368" s="91">
        <v>33879</v>
      </c>
      <c r="C4368" s="145">
        <v>31.477288999999999</v>
      </c>
      <c r="D4368">
        <f t="shared" si="72"/>
        <v>2.816916590236002E-2</v>
      </c>
      <c r="E4368">
        <v>0</v>
      </c>
    </row>
    <row r="4369" spans="2:5" x14ac:dyDescent="0.3">
      <c r="B4369" s="91">
        <v>33875</v>
      </c>
      <c r="C4369" s="145">
        <v>30.614892999999999</v>
      </c>
      <c r="D4369">
        <f t="shared" si="72"/>
        <v>0</v>
      </c>
      <c r="E4369">
        <v>0</v>
      </c>
    </row>
    <row r="4370" spans="2:5" x14ac:dyDescent="0.3">
      <c r="B4370" s="91">
        <v>33872</v>
      </c>
      <c r="C4370" s="145">
        <v>30.614892999999999</v>
      </c>
      <c r="D4370">
        <f t="shared" si="72"/>
        <v>0</v>
      </c>
      <c r="E4370">
        <v>0</v>
      </c>
    </row>
    <row r="4371" spans="2:5" x14ac:dyDescent="0.3">
      <c r="B4371" s="91">
        <v>33871</v>
      </c>
      <c r="C4371" s="145">
        <v>30.614892999999999</v>
      </c>
      <c r="D4371">
        <f t="shared" si="72"/>
        <v>0</v>
      </c>
      <c r="E4371">
        <v>0</v>
      </c>
    </row>
    <row r="4372" spans="2:5" x14ac:dyDescent="0.3">
      <c r="B4372" s="91">
        <v>33870</v>
      </c>
      <c r="C4372" s="145">
        <v>30.614892999999999</v>
      </c>
      <c r="D4372">
        <f t="shared" si="72"/>
        <v>-5.3333459081846286E-2</v>
      </c>
      <c r="E4372">
        <v>0</v>
      </c>
    </row>
    <row r="4373" spans="2:5" x14ac:dyDescent="0.3">
      <c r="B4373" s="91">
        <v>33857</v>
      </c>
      <c r="C4373" s="145">
        <v>32.339680000000001</v>
      </c>
      <c r="D4373">
        <f t="shared" si="72"/>
        <v>5.6338168485514643E-2</v>
      </c>
      <c r="E4373">
        <v>0</v>
      </c>
    </row>
    <row r="4374" spans="2:5" x14ac:dyDescent="0.3">
      <c r="B4374" s="91">
        <v>33855</v>
      </c>
      <c r="C4374" s="145">
        <v>30.614892999999999</v>
      </c>
      <c r="D4374">
        <f t="shared" si="72"/>
        <v>3.6496378784194122E-2</v>
      </c>
      <c r="E4374">
        <v>0</v>
      </c>
    </row>
    <row r="4375" spans="2:5" x14ac:dyDescent="0.3">
      <c r="B4375" s="91">
        <v>33847</v>
      </c>
      <c r="C4375" s="145">
        <v>29.536902999999999</v>
      </c>
      <c r="D4375">
        <f t="shared" si="72"/>
        <v>1.4814896254875063E-2</v>
      </c>
      <c r="E4375">
        <v>0</v>
      </c>
    </row>
    <row r="4376" spans="2:5" x14ac:dyDescent="0.3">
      <c r="B4376" s="91">
        <v>33837</v>
      </c>
      <c r="C4376" s="145">
        <v>29.105705</v>
      </c>
      <c r="D4376">
        <f t="shared" si="72"/>
        <v>8.870967892763594E-2</v>
      </c>
      <c r="E4376">
        <v>0</v>
      </c>
    </row>
    <row r="4377" spans="2:5" x14ac:dyDescent="0.3">
      <c r="B4377" s="91">
        <v>33829</v>
      </c>
      <c r="C4377" s="145">
        <v>26.734128999999999</v>
      </c>
      <c r="D4377">
        <f t="shared" si="72"/>
        <v>-1.587317422144972E-2</v>
      </c>
      <c r="E4377">
        <v>0</v>
      </c>
    </row>
    <row r="4378" spans="2:5" x14ac:dyDescent="0.3">
      <c r="B4378" s="91">
        <v>33821</v>
      </c>
      <c r="C4378" s="145">
        <v>27.165329</v>
      </c>
      <c r="D4378">
        <f t="shared" si="72"/>
        <v>0</v>
      </c>
      <c r="E4378">
        <v>0</v>
      </c>
    </row>
    <row r="4379" spans="2:5" x14ac:dyDescent="0.3">
      <c r="B4379" s="91">
        <v>33815</v>
      </c>
      <c r="C4379" s="145">
        <v>27.165329</v>
      </c>
      <c r="D4379">
        <f t="shared" si="72"/>
        <v>1.6129195755732326E-2</v>
      </c>
      <c r="E4379">
        <v>0</v>
      </c>
    </row>
    <row r="4380" spans="2:5" x14ac:dyDescent="0.3">
      <c r="B4380" s="91">
        <v>33809</v>
      </c>
      <c r="C4380" s="145">
        <v>26.734128999999999</v>
      </c>
      <c r="D4380">
        <f t="shared" si="72"/>
        <v>-0.11428594809211941</v>
      </c>
      <c r="E4380">
        <v>0</v>
      </c>
    </row>
    <row r="4381" spans="2:5" x14ac:dyDescent="0.3">
      <c r="B4381" s="91">
        <v>33805</v>
      </c>
      <c r="C4381" s="145">
        <v>30.183702</v>
      </c>
      <c r="D4381">
        <f t="shared" si="72"/>
        <v>-0.18604631658995774</v>
      </c>
      <c r="E4381">
        <v>0</v>
      </c>
    </row>
    <row r="4382" spans="2:5" x14ac:dyDescent="0.3">
      <c r="B4382" s="91">
        <v>33799</v>
      </c>
      <c r="C4382" s="145">
        <v>37.082825</v>
      </c>
      <c r="D4382">
        <f t="shared" si="72"/>
        <v>0</v>
      </c>
      <c r="E4382">
        <v>0</v>
      </c>
    </row>
    <row r="4383" spans="2:5" x14ac:dyDescent="0.3">
      <c r="B4383" s="91">
        <v>33798</v>
      </c>
      <c r="C4383" s="145">
        <v>37.082825</v>
      </c>
      <c r="D4383">
        <f t="shared" si="72"/>
        <v>0</v>
      </c>
      <c r="E4383">
        <v>0</v>
      </c>
    </row>
    <row r="4384" spans="2:5" x14ac:dyDescent="0.3">
      <c r="B4384" s="91">
        <v>33795</v>
      </c>
      <c r="C4384" s="145">
        <v>37.082825</v>
      </c>
      <c r="D4384">
        <f t="shared" si="72"/>
        <v>0</v>
      </c>
      <c r="E4384">
        <v>0</v>
      </c>
    </row>
    <row r="4385" spans="2:5" x14ac:dyDescent="0.3">
      <c r="B4385" s="91">
        <v>33794</v>
      </c>
      <c r="C4385" s="145">
        <v>37.082825</v>
      </c>
      <c r="D4385">
        <f t="shared" si="72"/>
        <v>0</v>
      </c>
      <c r="E4385">
        <v>0</v>
      </c>
    </row>
    <row r="4386" spans="2:5" x14ac:dyDescent="0.3">
      <c r="B4386" s="91">
        <v>33793</v>
      </c>
      <c r="C4386" s="145">
        <v>37.082825</v>
      </c>
      <c r="D4386">
        <f t="shared" si="72"/>
        <v>0</v>
      </c>
      <c r="E4386">
        <v>0</v>
      </c>
    </row>
    <row r="4387" spans="2:5" x14ac:dyDescent="0.3">
      <c r="B4387" s="91">
        <v>33792</v>
      </c>
      <c r="C4387" s="145">
        <v>37.082825</v>
      </c>
      <c r="D4387">
        <f t="shared" si="72"/>
        <v>0</v>
      </c>
      <c r="E4387">
        <v>0</v>
      </c>
    </row>
    <row r="4388" spans="2:5" x14ac:dyDescent="0.3">
      <c r="B4388" s="91">
        <v>33791</v>
      </c>
      <c r="C4388" s="145">
        <v>37.082825</v>
      </c>
      <c r="D4388">
        <f t="shared" si="72"/>
        <v>0</v>
      </c>
      <c r="E4388">
        <v>0</v>
      </c>
    </row>
    <row r="4389" spans="2:5" x14ac:dyDescent="0.3">
      <c r="B4389" s="91">
        <v>33788</v>
      </c>
      <c r="C4389" s="145">
        <v>37.082825</v>
      </c>
      <c r="D4389">
        <f t="shared" si="72"/>
        <v>0</v>
      </c>
      <c r="E4389">
        <v>0</v>
      </c>
    </row>
    <row r="4390" spans="2:5" x14ac:dyDescent="0.3">
      <c r="B4390" s="91">
        <v>33787</v>
      </c>
      <c r="C4390" s="145">
        <v>37.082825</v>
      </c>
      <c r="D4390">
        <f t="shared" si="72"/>
        <v>0</v>
      </c>
      <c r="E4390">
        <v>0</v>
      </c>
    </row>
    <row r="4391" spans="2:5" x14ac:dyDescent="0.3">
      <c r="B4391" s="91">
        <v>33786</v>
      </c>
      <c r="C4391" s="145">
        <v>37.082825</v>
      </c>
      <c r="D4391">
        <f t="shared" si="72"/>
        <v>0</v>
      </c>
      <c r="E4391">
        <v>0</v>
      </c>
    </row>
    <row r="4392" spans="2:5" x14ac:dyDescent="0.3">
      <c r="B4392" s="91">
        <v>33785</v>
      </c>
      <c r="C4392" s="145">
        <v>37.082825</v>
      </c>
      <c r="D4392">
        <f t="shared" si="72"/>
        <v>0</v>
      </c>
      <c r="E4392">
        <v>0</v>
      </c>
    </row>
    <row r="4393" spans="2:5" x14ac:dyDescent="0.3">
      <c r="B4393" s="91">
        <v>33784</v>
      </c>
      <c r="C4393" s="145">
        <v>37.082825</v>
      </c>
      <c r="D4393">
        <f t="shared" si="72"/>
        <v>0</v>
      </c>
      <c r="E4393">
        <v>0</v>
      </c>
    </row>
    <row r="4394" spans="2:5" x14ac:dyDescent="0.3">
      <c r="B4394" s="91">
        <v>33781</v>
      </c>
      <c r="C4394" s="145">
        <v>37.082825</v>
      </c>
      <c r="D4394">
        <f t="shared" si="72"/>
        <v>-2.2727291294710471E-2</v>
      </c>
      <c r="E4394">
        <v>0</v>
      </c>
    </row>
    <row r="4395" spans="2:5" x14ac:dyDescent="0.3">
      <c r="B4395" s="91">
        <v>33779</v>
      </c>
      <c r="C4395" s="145">
        <v>37.945217</v>
      </c>
      <c r="D4395">
        <f t="shared" si="72"/>
        <v>0</v>
      </c>
      <c r="E4395">
        <v>0</v>
      </c>
    </row>
    <row r="4396" spans="2:5" x14ac:dyDescent="0.3">
      <c r="B4396" s="91">
        <v>33778</v>
      </c>
      <c r="C4396" s="145">
        <v>37.945217</v>
      </c>
      <c r="D4396">
        <f t="shared" si="72"/>
        <v>0</v>
      </c>
      <c r="E4396">
        <v>0</v>
      </c>
    </row>
    <row r="4397" spans="2:5" x14ac:dyDescent="0.3">
      <c r="B4397" s="91">
        <v>33777</v>
      </c>
      <c r="C4397" s="145">
        <v>37.945217</v>
      </c>
      <c r="D4397">
        <f t="shared" si="72"/>
        <v>0</v>
      </c>
      <c r="E4397">
        <v>0</v>
      </c>
    </row>
    <row r="4398" spans="2:5" x14ac:dyDescent="0.3">
      <c r="B4398" s="91">
        <v>33774</v>
      </c>
      <c r="C4398" s="145">
        <v>37.945217</v>
      </c>
      <c r="D4398">
        <f t="shared" si="72"/>
        <v>0</v>
      </c>
      <c r="E4398">
        <v>0</v>
      </c>
    </row>
    <row r="4399" spans="2:5" x14ac:dyDescent="0.3">
      <c r="B4399" s="91">
        <v>33773</v>
      </c>
      <c r="C4399" s="145">
        <v>37.945217</v>
      </c>
      <c r="D4399">
        <f t="shared" si="72"/>
        <v>0</v>
      </c>
      <c r="E4399">
        <v>0</v>
      </c>
    </row>
    <row r="4400" spans="2:5" x14ac:dyDescent="0.3">
      <c r="B4400" s="91">
        <v>33772</v>
      </c>
      <c r="C4400" s="145">
        <v>37.945217</v>
      </c>
      <c r="D4400">
        <f t="shared" si="72"/>
        <v>0</v>
      </c>
      <c r="E4400">
        <v>0</v>
      </c>
    </row>
    <row r="4401" spans="2:5" x14ac:dyDescent="0.3">
      <c r="B4401" s="91">
        <v>33771</v>
      </c>
      <c r="C4401" s="145">
        <v>37.945217</v>
      </c>
      <c r="D4401">
        <f t="shared" si="72"/>
        <v>0</v>
      </c>
      <c r="E4401">
        <v>0</v>
      </c>
    </row>
    <row r="4402" spans="2:5" x14ac:dyDescent="0.3">
      <c r="B4402" s="91">
        <v>33770</v>
      </c>
      <c r="C4402" s="145">
        <v>37.945217</v>
      </c>
      <c r="D4402">
        <f t="shared" si="72"/>
        <v>0</v>
      </c>
      <c r="E4402">
        <v>0</v>
      </c>
    </row>
    <row r="4403" spans="2:5" x14ac:dyDescent="0.3">
      <c r="B4403" s="91">
        <v>33767</v>
      </c>
      <c r="C4403" s="145">
        <v>37.945217</v>
      </c>
      <c r="D4403">
        <f t="shared" si="72"/>
        <v>0</v>
      </c>
      <c r="E4403">
        <v>0</v>
      </c>
    </row>
    <row r="4404" spans="2:5" x14ac:dyDescent="0.3">
      <c r="B4404" s="91">
        <v>33766</v>
      </c>
      <c r="C4404" s="145">
        <v>37.945217</v>
      </c>
      <c r="D4404">
        <f t="shared" si="72"/>
        <v>3.5294006264495553E-2</v>
      </c>
      <c r="E4404">
        <v>0</v>
      </c>
    </row>
    <row r="4405" spans="2:5" x14ac:dyDescent="0.3">
      <c r="B4405" s="91">
        <v>33759</v>
      </c>
      <c r="C4405" s="145">
        <v>36.651634000000001</v>
      </c>
      <c r="D4405">
        <f t="shared" si="72"/>
        <v>-7.6086726910016694E-2</v>
      </c>
      <c r="E4405">
        <v>0</v>
      </c>
    </row>
    <row r="4406" spans="2:5" x14ac:dyDescent="0.3">
      <c r="B4406" s="91">
        <v>33745</v>
      </c>
      <c r="C4406" s="145">
        <v>39.669994000000003</v>
      </c>
      <c r="D4406">
        <f t="shared" si="72"/>
        <v>1.0988583625677794E-2</v>
      </c>
      <c r="E4406">
        <v>0</v>
      </c>
    </row>
    <row r="4407" spans="2:5" x14ac:dyDescent="0.3">
      <c r="B4407" s="91">
        <v>33739</v>
      </c>
      <c r="C4407" s="145">
        <v>39.238815000000002</v>
      </c>
      <c r="D4407">
        <f t="shared" si="72"/>
        <v>-8.999989610286474E-2</v>
      </c>
      <c r="E4407">
        <v>0</v>
      </c>
    </row>
    <row r="4408" spans="2:5" x14ac:dyDescent="0.3">
      <c r="B4408" s="91">
        <v>33732</v>
      </c>
      <c r="C4408" s="145">
        <v>43.119571999999998</v>
      </c>
      <c r="D4408">
        <f t="shared" si="72"/>
        <v>-5.6603601858439413E-2</v>
      </c>
      <c r="E4408">
        <v>0</v>
      </c>
    </row>
    <row r="4409" spans="2:5" x14ac:dyDescent="0.3">
      <c r="B4409" s="91">
        <v>33729</v>
      </c>
      <c r="C4409" s="145">
        <v>45.706738000000001</v>
      </c>
      <c r="D4409">
        <f t="shared" si="72"/>
        <v>0</v>
      </c>
      <c r="E4409">
        <v>0</v>
      </c>
    </row>
    <row r="4410" spans="2:5" x14ac:dyDescent="0.3">
      <c r="B4410" s="91">
        <v>33728</v>
      </c>
      <c r="C4410" s="145">
        <v>45.706738000000001</v>
      </c>
      <c r="D4410">
        <f t="shared" si="72"/>
        <v>0</v>
      </c>
      <c r="E4410">
        <v>0</v>
      </c>
    </row>
    <row r="4411" spans="2:5" x14ac:dyDescent="0.3">
      <c r="B4411" s="91">
        <v>33725</v>
      </c>
      <c r="C4411" s="145">
        <v>45.706738000000001</v>
      </c>
      <c r="D4411">
        <f t="shared" si="72"/>
        <v>-0.10924365686427601</v>
      </c>
      <c r="E4411">
        <v>0</v>
      </c>
    </row>
    <row r="4412" spans="2:5" x14ac:dyDescent="0.3">
      <c r="B4412" s="91">
        <v>33721</v>
      </c>
      <c r="C4412" s="145">
        <v>51.312278999999997</v>
      </c>
      <c r="D4412">
        <f t="shared" si="72"/>
        <v>0</v>
      </c>
      <c r="E4412">
        <v>0</v>
      </c>
    </row>
    <row r="4413" spans="2:5" x14ac:dyDescent="0.3">
      <c r="B4413" s="91">
        <v>33718</v>
      </c>
      <c r="C4413" s="145">
        <v>51.312278999999997</v>
      </c>
      <c r="D4413">
        <f t="shared" si="72"/>
        <v>0</v>
      </c>
      <c r="E4413">
        <v>0</v>
      </c>
    </row>
    <row r="4414" spans="2:5" x14ac:dyDescent="0.3">
      <c r="B4414" s="91">
        <v>33717</v>
      </c>
      <c r="C4414" s="145">
        <v>51.312278999999997</v>
      </c>
      <c r="D4414">
        <f t="shared" si="72"/>
        <v>0.12264145824626546</v>
      </c>
      <c r="E4414">
        <v>0</v>
      </c>
    </row>
    <row r="4415" spans="2:5" x14ac:dyDescent="0.3">
      <c r="B4415" s="91">
        <v>33715</v>
      </c>
      <c r="C4415" s="145">
        <v>45.706738000000001</v>
      </c>
      <c r="D4415">
        <f t="shared" si="72"/>
        <v>0</v>
      </c>
      <c r="E4415">
        <v>0</v>
      </c>
    </row>
    <row r="4416" spans="2:5" x14ac:dyDescent="0.3">
      <c r="B4416" s="91">
        <v>33714</v>
      </c>
      <c r="C4416" s="145">
        <v>45.706738000000001</v>
      </c>
      <c r="D4416">
        <f t="shared" si="72"/>
        <v>0</v>
      </c>
      <c r="E4416">
        <v>0</v>
      </c>
    </row>
    <row r="4417" spans="2:5" x14ac:dyDescent="0.3">
      <c r="B4417" s="91">
        <v>33711</v>
      </c>
      <c r="C4417" s="145">
        <v>45.706738000000001</v>
      </c>
      <c r="D4417">
        <f t="shared" si="72"/>
        <v>0</v>
      </c>
      <c r="E4417">
        <v>0</v>
      </c>
    </row>
    <row r="4418" spans="2:5" x14ac:dyDescent="0.3">
      <c r="B4418" s="91">
        <v>33710</v>
      </c>
      <c r="C4418" s="145">
        <v>45.706738000000001</v>
      </c>
      <c r="D4418">
        <f t="shared" si="72"/>
        <v>0</v>
      </c>
      <c r="E4418">
        <v>0</v>
      </c>
    </row>
    <row r="4419" spans="2:5" x14ac:dyDescent="0.3">
      <c r="B4419" s="91">
        <v>33709</v>
      </c>
      <c r="C4419" s="145">
        <v>45.706738000000001</v>
      </c>
      <c r="D4419">
        <f t="shared" si="72"/>
        <v>0</v>
      </c>
      <c r="E4419">
        <v>0</v>
      </c>
    </row>
    <row r="4420" spans="2:5" x14ac:dyDescent="0.3">
      <c r="B4420" s="91">
        <v>33708</v>
      </c>
      <c r="C4420" s="145">
        <v>45.706738000000001</v>
      </c>
      <c r="D4420">
        <f t="shared" si="72"/>
        <v>-9.401723666517614E-2</v>
      </c>
      <c r="E4420">
        <v>0</v>
      </c>
    </row>
    <row r="4421" spans="2:5" x14ac:dyDescent="0.3">
      <c r="B4421" s="91">
        <v>33703</v>
      </c>
      <c r="C4421" s="145">
        <v>50.449897999999997</v>
      </c>
      <c r="D4421">
        <f t="shared" si="72"/>
        <v>0.13592240857466653</v>
      </c>
      <c r="E4421">
        <v>0</v>
      </c>
    </row>
    <row r="4422" spans="2:5" x14ac:dyDescent="0.3">
      <c r="B4422" s="91">
        <v>33697</v>
      </c>
      <c r="C4422" s="145">
        <v>44.413155000000003</v>
      </c>
      <c r="D4422">
        <f t="shared" si="72"/>
        <v>9.8039059650821027E-3</v>
      </c>
      <c r="E4422">
        <v>0</v>
      </c>
    </row>
    <row r="4423" spans="2:5" x14ac:dyDescent="0.3">
      <c r="B4423" s="91">
        <v>33695</v>
      </c>
      <c r="C4423" s="145">
        <v>43.981960000000001</v>
      </c>
      <c r="D4423">
        <f t="shared" si="72"/>
        <v>6.250017665271268E-2</v>
      </c>
      <c r="E4423">
        <v>0</v>
      </c>
    </row>
    <row r="4424" spans="2:5" x14ac:dyDescent="0.3">
      <c r="B4424" s="91">
        <v>33689</v>
      </c>
      <c r="C4424" s="145">
        <v>41.394779</v>
      </c>
      <c r="D4424">
        <f t="shared" si="72"/>
        <v>0.1566265709961828</v>
      </c>
      <c r="E4424">
        <v>0</v>
      </c>
    </row>
    <row r="4425" spans="2:5" x14ac:dyDescent="0.3">
      <c r="B4425" s="91">
        <v>33686</v>
      </c>
      <c r="C4425" s="145">
        <v>35.789234</v>
      </c>
      <c r="D4425">
        <f t="shared" ref="D4425:D4488" si="73">(C4425-C4426)/C4426</f>
        <v>1.2194761526872541E-2</v>
      </c>
      <c r="E4425">
        <v>0</v>
      </c>
    </row>
    <row r="4426" spans="2:5" x14ac:dyDescent="0.3">
      <c r="B4426" s="91">
        <v>33682</v>
      </c>
      <c r="C4426" s="145">
        <v>35.358051000000003</v>
      </c>
      <c r="D4426">
        <f t="shared" si="73"/>
        <v>-2.3809348954275319E-2</v>
      </c>
      <c r="E4426">
        <v>0</v>
      </c>
    </row>
    <row r="4427" spans="2:5" x14ac:dyDescent="0.3">
      <c r="B4427" s="91">
        <v>33680</v>
      </c>
      <c r="C4427" s="145">
        <v>36.220435999999999</v>
      </c>
      <c r="D4427">
        <f t="shared" si="73"/>
        <v>-1.7544059512786474E-2</v>
      </c>
      <c r="E4427">
        <v>0</v>
      </c>
    </row>
    <row r="4428" spans="2:5" x14ac:dyDescent="0.3">
      <c r="B4428" s="91">
        <v>33672</v>
      </c>
      <c r="C4428" s="145">
        <v>36.867237000000003</v>
      </c>
      <c r="D4428">
        <f t="shared" si="73"/>
        <v>0</v>
      </c>
      <c r="E4428">
        <v>0</v>
      </c>
    </row>
    <row r="4429" spans="2:5" x14ac:dyDescent="0.3">
      <c r="B4429" s="91">
        <v>33669</v>
      </c>
      <c r="C4429" s="145">
        <v>36.867237000000003</v>
      </c>
      <c r="D4429">
        <f t="shared" si="73"/>
        <v>0</v>
      </c>
      <c r="E4429">
        <v>0</v>
      </c>
    </row>
    <row r="4430" spans="2:5" x14ac:dyDescent="0.3">
      <c r="B4430" s="91">
        <v>33668</v>
      </c>
      <c r="C4430" s="145">
        <v>36.867237000000003</v>
      </c>
      <c r="D4430">
        <f t="shared" si="73"/>
        <v>0</v>
      </c>
      <c r="E4430">
        <v>0</v>
      </c>
    </row>
    <row r="4431" spans="2:5" x14ac:dyDescent="0.3">
      <c r="B4431" s="91">
        <v>33667</v>
      </c>
      <c r="C4431" s="145">
        <v>36.867237000000003</v>
      </c>
      <c r="D4431">
        <f t="shared" si="73"/>
        <v>0.2573533827847545</v>
      </c>
      <c r="E4431">
        <v>0</v>
      </c>
    </row>
    <row r="4432" spans="2:5" x14ac:dyDescent="0.3">
      <c r="B4432" s="91">
        <v>33659</v>
      </c>
      <c r="C4432" s="145">
        <v>29.321300999999998</v>
      </c>
      <c r="D4432">
        <f t="shared" si="73"/>
        <v>4.6153703986888915E-2</v>
      </c>
      <c r="E4432">
        <v>0</v>
      </c>
    </row>
    <row r="4433" spans="2:5" x14ac:dyDescent="0.3">
      <c r="B4433" s="91">
        <v>33648</v>
      </c>
      <c r="C4433" s="145">
        <v>28.027718</v>
      </c>
      <c r="D4433">
        <f t="shared" si="73"/>
        <v>3.9999801111209508E-2</v>
      </c>
      <c r="E4433">
        <v>0</v>
      </c>
    </row>
    <row r="4434" spans="2:5" x14ac:dyDescent="0.3">
      <c r="B4434" s="91">
        <v>33645</v>
      </c>
      <c r="C4434" s="145">
        <v>26.949733999999999</v>
      </c>
      <c r="D4434">
        <f t="shared" si="73"/>
        <v>2.4590295752903921E-2</v>
      </c>
      <c r="E4434">
        <v>0</v>
      </c>
    </row>
    <row r="4435" spans="2:5" x14ac:dyDescent="0.3">
      <c r="B4435" s="91">
        <v>33631</v>
      </c>
      <c r="C4435" s="145">
        <v>26.302937</v>
      </c>
      <c r="D4435">
        <f t="shared" si="73"/>
        <v>2.5210262541842342E-2</v>
      </c>
      <c r="E4435">
        <v>0</v>
      </c>
    </row>
    <row r="4436" spans="2:5" x14ac:dyDescent="0.3">
      <c r="B4436" s="91">
        <v>33620</v>
      </c>
      <c r="C4436" s="145">
        <v>25.656139</v>
      </c>
      <c r="D4436">
        <f t="shared" si="73"/>
        <v>3.9301051954441286E-2</v>
      </c>
      <c r="E4436">
        <v>0</v>
      </c>
    </row>
    <row r="4437" spans="2:5" x14ac:dyDescent="0.3">
      <c r="B4437" s="91">
        <v>33613</v>
      </c>
      <c r="C4437" s="145">
        <v>24.685955</v>
      </c>
      <c r="D4437">
        <f t="shared" si="73"/>
        <v>0</v>
      </c>
      <c r="E4437">
        <v>0</v>
      </c>
    </row>
    <row r="4438" spans="2:5" x14ac:dyDescent="0.3">
      <c r="B4438" s="91">
        <v>33605</v>
      </c>
      <c r="C4438" s="145">
        <v>24.685955</v>
      </c>
      <c r="D4438">
        <f t="shared" si="73"/>
        <v>8.8106196738617533E-3</v>
      </c>
      <c r="E4438">
        <v>0</v>
      </c>
    </row>
    <row r="4439" spans="2:5" x14ac:dyDescent="0.3">
      <c r="B4439" s="91">
        <v>33603</v>
      </c>
      <c r="C4439" s="145">
        <v>24.470355999999999</v>
      </c>
      <c r="D4439">
        <f t="shared" si="73"/>
        <v>0</v>
      </c>
      <c r="E4439">
        <v>0</v>
      </c>
    </row>
    <row r="4440" spans="2:5" x14ac:dyDescent="0.3">
      <c r="B4440" s="91">
        <v>33602</v>
      </c>
      <c r="C4440" s="145">
        <v>24.470355999999999</v>
      </c>
      <c r="D4440">
        <f t="shared" si="73"/>
        <v>0</v>
      </c>
      <c r="E4440">
        <v>0</v>
      </c>
    </row>
    <row r="4441" spans="2:5" x14ac:dyDescent="0.3">
      <c r="B4441" s="91">
        <v>33599</v>
      </c>
      <c r="C4441" s="145">
        <v>24.470355999999999</v>
      </c>
      <c r="D4441">
        <f t="shared" si="73"/>
        <v>0</v>
      </c>
      <c r="E4441">
        <v>0</v>
      </c>
    </row>
    <row r="4442" spans="2:5" x14ac:dyDescent="0.3">
      <c r="B4442" s="91">
        <v>33598</v>
      </c>
      <c r="C4442" s="145">
        <v>24.470355999999999</v>
      </c>
      <c r="D4442">
        <f t="shared" si="73"/>
        <v>0</v>
      </c>
      <c r="E4442">
        <v>0</v>
      </c>
    </row>
    <row r="4443" spans="2:5" x14ac:dyDescent="0.3">
      <c r="B4443" s="91">
        <v>33597</v>
      </c>
      <c r="C4443" s="145">
        <v>24.470355999999999</v>
      </c>
      <c r="D4443">
        <f t="shared" si="73"/>
        <v>6.5727841022721417E-2</v>
      </c>
      <c r="E4443">
        <v>0</v>
      </c>
    </row>
    <row r="4444" spans="2:5" x14ac:dyDescent="0.3">
      <c r="B4444" s="91">
        <v>33585</v>
      </c>
      <c r="C4444" s="145">
        <v>22.961168000000001</v>
      </c>
      <c r="D4444">
        <f t="shared" si="73"/>
        <v>-9.3022904620208621E-3</v>
      </c>
      <c r="E4444">
        <v>0</v>
      </c>
    </row>
    <row r="4445" spans="2:5" x14ac:dyDescent="0.3">
      <c r="B4445" s="91">
        <v>33583</v>
      </c>
      <c r="C4445" s="145">
        <v>23.176765</v>
      </c>
      <c r="D4445">
        <f t="shared" si="73"/>
        <v>-4.0178644456111003E-2</v>
      </c>
      <c r="E4445">
        <v>0</v>
      </c>
    </row>
    <row r="4446" spans="2:5" x14ac:dyDescent="0.3">
      <c r="B4446" s="91">
        <v>33570</v>
      </c>
      <c r="C4446" s="145">
        <v>24.146957</v>
      </c>
      <c r="D4446">
        <f t="shared" si="73"/>
        <v>-2.1834196813532207E-2</v>
      </c>
      <c r="E4446">
        <v>0</v>
      </c>
    </row>
    <row r="4447" spans="2:5" x14ac:dyDescent="0.3">
      <c r="B4447" s="91">
        <v>33567</v>
      </c>
      <c r="C4447" s="145">
        <v>24.685955</v>
      </c>
      <c r="D4447">
        <f t="shared" si="73"/>
        <v>-3.3755181940559445E-2</v>
      </c>
      <c r="E4447">
        <v>0</v>
      </c>
    </row>
    <row r="4448" spans="2:5" x14ac:dyDescent="0.3">
      <c r="B4448" s="91">
        <v>33563</v>
      </c>
      <c r="C4448" s="145">
        <v>25.548344</v>
      </c>
      <c r="D4448">
        <f t="shared" si="73"/>
        <v>-0.11235947053448704</v>
      </c>
      <c r="E4448">
        <v>0</v>
      </c>
    </row>
    <row r="4449" spans="2:5" x14ac:dyDescent="0.3">
      <c r="B4449" s="91">
        <v>33549</v>
      </c>
      <c r="C4449" s="145">
        <v>28.782309000000001</v>
      </c>
      <c r="D4449">
        <f t="shared" si="73"/>
        <v>0</v>
      </c>
      <c r="E4449">
        <v>0</v>
      </c>
    </row>
    <row r="4450" spans="2:5" x14ac:dyDescent="0.3">
      <c r="B4450" s="91">
        <v>33548</v>
      </c>
      <c r="C4450" s="145">
        <v>28.782309000000001</v>
      </c>
      <c r="D4450">
        <f t="shared" si="73"/>
        <v>-2.9090801636461296E-2</v>
      </c>
      <c r="E4450">
        <v>0</v>
      </c>
    </row>
    <row r="4451" spans="2:5" x14ac:dyDescent="0.3">
      <c r="B4451" s="91">
        <v>33546</v>
      </c>
      <c r="C4451" s="145">
        <v>29.644697000000001</v>
      </c>
      <c r="D4451">
        <f t="shared" si="73"/>
        <v>4.9618258311268232E-2</v>
      </c>
      <c r="E4451">
        <v>0</v>
      </c>
    </row>
    <row r="4452" spans="2:5" x14ac:dyDescent="0.3">
      <c r="B4452" s="91">
        <v>33539</v>
      </c>
      <c r="C4452" s="145">
        <v>28.243313000000001</v>
      </c>
      <c r="D4452">
        <f t="shared" si="73"/>
        <v>0</v>
      </c>
      <c r="E4452">
        <v>0</v>
      </c>
    </row>
    <row r="4453" spans="2:5" x14ac:dyDescent="0.3">
      <c r="B4453" s="91">
        <v>33536</v>
      </c>
      <c r="C4453" s="145">
        <v>28.243313000000001</v>
      </c>
      <c r="D4453">
        <f t="shared" si="73"/>
        <v>2.7450668963268591E-2</v>
      </c>
      <c r="E4453">
        <v>0</v>
      </c>
    </row>
    <row r="4454" spans="2:5" x14ac:dyDescent="0.3">
      <c r="B4454" s="91">
        <v>33533</v>
      </c>
      <c r="C4454" s="145">
        <v>27.488728999999999</v>
      </c>
      <c r="D4454">
        <f t="shared" si="73"/>
        <v>-3.9062161698824984E-3</v>
      </c>
      <c r="E4454">
        <v>0</v>
      </c>
    </row>
    <row r="4455" spans="2:5" x14ac:dyDescent="0.3">
      <c r="B4455" s="91">
        <v>33529</v>
      </c>
      <c r="C4455" s="145">
        <v>27.596526999999998</v>
      </c>
      <c r="D4455">
        <f t="shared" si="73"/>
        <v>0</v>
      </c>
      <c r="E4455">
        <v>0</v>
      </c>
    </row>
    <row r="4456" spans="2:5" x14ac:dyDescent="0.3">
      <c r="B4456" s="91">
        <v>33528</v>
      </c>
      <c r="C4456" s="145">
        <v>27.596526999999998</v>
      </c>
      <c r="D4456">
        <f t="shared" si="73"/>
        <v>1.1857974607455114E-2</v>
      </c>
      <c r="E4456">
        <v>0</v>
      </c>
    </row>
    <row r="4457" spans="2:5" x14ac:dyDescent="0.3">
      <c r="B4457" s="91">
        <v>33522</v>
      </c>
      <c r="C4457" s="145">
        <v>27.273122999999998</v>
      </c>
      <c r="D4457">
        <f t="shared" si="73"/>
        <v>2.0161270262442396E-2</v>
      </c>
      <c r="E4457">
        <v>0</v>
      </c>
    </row>
    <row r="4458" spans="2:5" x14ac:dyDescent="0.3">
      <c r="B4458" s="91">
        <v>33519</v>
      </c>
      <c r="C4458" s="145">
        <v>26.734128999999999</v>
      </c>
      <c r="D4458">
        <f t="shared" si="73"/>
        <v>-3.5019588820127436E-2</v>
      </c>
      <c r="E4458">
        <v>0</v>
      </c>
    </row>
    <row r="4459" spans="2:5" x14ac:dyDescent="0.3">
      <c r="B4459" s="91">
        <v>33513</v>
      </c>
      <c r="C4459" s="145">
        <v>27.704322999999999</v>
      </c>
      <c r="D4459">
        <f t="shared" si="73"/>
        <v>-1.1538399237497731E-2</v>
      </c>
      <c r="E4459">
        <v>0</v>
      </c>
    </row>
    <row r="4460" spans="2:5" x14ac:dyDescent="0.3">
      <c r="B4460" s="91">
        <v>33504</v>
      </c>
      <c r="C4460" s="145">
        <v>28.027718</v>
      </c>
      <c r="D4460">
        <f t="shared" si="73"/>
        <v>-1.8867939059001988E-2</v>
      </c>
      <c r="E4460">
        <v>0</v>
      </c>
    </row>
    <row r="4461" spans="2:5" x14ac:dyDescent="0.3">
      <c r="B4461" s="91">
        <v>33500</v>
      </c>
      <c r="C4461" s="145">
        <v>28.566713</v>
      </c>
      <c r="D4461">
        <f t="shared" si="73"/>
        <v>7.6044620180410671E-3</v>
      </c>
      <c r="E4461">
        <v>0</v>
      </c>
    </row>
    <row r="4462" spans="2:5" x14ac:dyDescent="0.3">
      <c r="B4462" s="91">
        <v>33493</v>
      </c>
      <c r="C4462" s="145">
        <v>28.351118</v>
      </c>
      <c r="D4462">
        <f t="shared" si="73"/>
        <v>0</v>
      </c>
      <c r="E4462">
        <v>0</v>
      </c>
    </row>
    <row r="4463" spans="2:5" x14ac:dyDescent="0.3">
      <c r="B4463" s="91">
        <v>33492</v>
      </c>
      <c r="C4463" s="145">
        <v>28.351118</v>
      </c>
      <c r="D4463">
        <f t="shared" si="73"/>
        <v>-1.1277996076584985E-2</v>
      </c>
      <c r="E4463">
        <v>0</v>
      </c>
    </row>
    <row r="4464" spans="2:5" x14ac:dyDescent="0.3">
      <c r="B4464" s="91">
        <v>33490</v>
      </c>
      <c r="C4464" s="145">
        <v>28.674509</v>
      </c>
      <c r="D4464">
        <f t="shared" si="73"/>
        <v>1.5267189086492789E-2</v>
      </c>
      <c r="E4464">
        <v>0</v>
      </c>
    </row>
    <row r="4465" spans="2:5" x14ac:dyDescent="0.3">
      <c r="B4465" s="91">
        <v>33483</v>
      </c>
      <c r="C4465" s="145">
        <v>28.243313000000001</v>
      </c>
      <c r="D4465">
        <f t="shared" si="73"/>
        <v>-1.5037607095556542E-2</v>
      </c>
      <c r="E4465">
        <v>0</v>
      </c>
    </row>
    <row r="4466" spans="2:5" x14ac:dyDescent="0.3">
      <c r="B4466" s="91">
        <v>33479</v>
      </c>
      <c r="C4466" s="145">
        <v>28.674509</v>
      </c>
      <c r="D4466">
        <f t="shared" si="73"/>
        <v>8.1300481900605459E-2</v>
      </c>
      <c r="E4466">
        <v>0</v>
      </c>
    </row>
    <row r="4467" spans="2:5" x14ac:dyDescent="0.3">
      <c r="B4467" s="91">
        <v>33469</v>
      </c>
      <c r="C4467" s="145">
        <v>26.518539000000001</v>
      </c>
      <c r="D4467">
        <f t="shared" si="73"/>
        <v>8.1968793066721224E-3</v>
      </c>
      <c r="E4467">
        <v>0</v>
      </c>
    </row>
    <row r="4468" spans="2:5" x14ac:dyDescent="0.3">
      <c r="B4468" s="91">
        <v>33465</v>
      </c>
      <c r="C4468" s="145">
        <v>26.302937</v>
      </c>
      <c r="D4468">
        <f t="shared" si="73"/>
        <v>0.10407234215973488</v>
      </c>
      <c r="E4468">
        <v>0</v>
      </c>
    </row>
    <row r="4469" spans="2:5" x14ac:dyDescent="0.3">
      <c r="B4469" s="91">
        <v>33458</v>
      </c>
      <c r="C4469" s="145">
        <v>23.823563</v>
      </c>
      <c r="D4469">
        <f t="shared" si="73"/>
        <v>2.3148471641788737E-2</v>
      </c>
      <c r="E4469">
        <v>0</v>
      </c>
    </row>
    <row r="4470" spans="2:5" x14ac:dyDescent="0.3">
      <c r="B4470" s="91">
        <v>33456</v>
      </c>
      <c r="C4470" s="145">
        <v>23.284561</v>
      </c>
      <c r="D4470">
        <f t="shared" si="73"/>
        <v>1.8867765185955704E-2</v>
      </c>
      <c r="E4470">
        <v>0</v>
      </c>
    </row>
    <row r="4471" spans="2:5" x14ac:dyDescent="0.3">
      <c r="B4471" s="91">
        <v>33452</v>
      </c>
      <c r="C4471" s="145">
        <v>22.853369000000001</v>
      </c>
      <c r="D4471">
        <f t="shared" si="73"/>
        <v>0.10416670894252861</v>
      </c>
      <c r="E4471">
        <v>0</v>
      </c>
    </row>
    <row r="4472" spans="2:5" x14ac:dyDescent="0.3">
      <c r="B4472" s="91">
        <v>33442</v>
      </c>
      <c r="C4472" s="145">
        <v>20.697389999999999</v>
      </c>
      <c r="D4472">
        <f t="shared" si="73"/>
        <v>-2.0408180651558978E-2</v>
      </c>
      <c r="E4472">
        <v>0</v>
      </c>
    </row>
    <row r="4473" spans="2:5" x14ac:dyDescent="0.3">
      <c r="B4473" s="91">
        <v>33438</v>
      </c>
      <c r="C4473" s="145">
        <v>21.128585999999999</v>
      </c>
      <c r="D4473">
        <f t="shared" si="73"/>
        <v>0</v>
      </c>
      <c r="E4473">
        <v>0</v>
      </c>
    </row>
    <row r="4474" spans="2:5" x14ac:dyDescent="0.3">
      <c r="B4474" s="91">
        <v>33437</v>
      </c>
      <c r="C4474" s="145">
        <v>21.128585999999999</v>
      </c>
      <c r="D4474">
        <f t="shared" si="73"/>
        <v>-2.0000198517740413E-2</v>
      </c>
      <c r="E4474">
        <v>0</v>
      </c>
    </row>
    <row r="4475" spans="2:5" x14ac:dyDescent="0.3">
      <c r="B4475" s="91">
        <v>33431</v>
      </c>
      <c r="C4475" s="145">
        <v>21.559785999999999</v>
      </c>
      <c r="D4475">
        <f t="shared" si="73"/>
        <v>7.5268869759508431E-2</v>
      </c>
      <c r="E4475">
        <v>0</v>
      </c>
    </row>
    <row r="4476" spans="2:5" x14ac:dyDescent="0.3">
      <c r="B4476" s="91">
        <v>33427</v>
      </c>
      <c r="C4476" s="145">
        <v>20.050599999999999</v>
      </c>
      <c r="D4476">
        <f t="shared" si="73"/>
        <v>2.7624487215350099E-2</v>
      </c>
      <c r="E4476">
        <v>0</v>
      </c>
    </row>
    <row r="4477" spans="2:5" x14ac:dyDescent="0.3">
      <c r="B4477" s="91">
        <v>33420</v>
      </c>
      <c r="C4477" s="145">
        <v>19.511602</v>
      </c>
      <c r="D4477">
        <f t="shared" si="73"/>
        <v>-6.7010363750490173E-2</v>
      </c>
      <c r="E4477">
        <v>0</v>
      </c>
    </row>
    <row r="4478" spans="2:5" x14ac:dyDescent="0.3">
      <c r="B4478" s="91">
        <v>33410</v>
      </c>
      <c r="C4478" s="145">
        <v>20.912989</v>
      </c>
      <c r="D4478">
        <f t="shared" si="73"/>
        <v>2.6454897387095933E-2</v>
      </c>
      <c r="E4478">
        <v>0</v>
      </c>
    </row>
    <row r="4479" spans="2:5" x14ac:dyDescent="0.3">
      <c r="B4479" s="91">
        <v>33408</v>
      </c>
      <c r="C4479" s="145">
        <v>20.373996999999999</v>
      </c>
      <c r="D4479">
        <f t="shared" si="73"/>
        <v>5.0000198414712795E-2</v>
      </c>
      <c r="E4479">
        <v>0</v>
      </c>
    </row>
    <row r="4480" spans="2:5" x14ac:dyDescent="0.3">
      <c r="B4480" s="91">
        <v>33403</v>
      </c>
      <c r="C4480" s="145">
        <v>19.403803</v>
      </c>
      <c r="D4480">
        <f t="shared" si="73"/>
        <v>1.1235806908076067E-2</v>
      </c>
      <c r="E4480">
        <v>0</v>
      </c>
    </row>
    <row r="4481" spans="2:5" x14ac:dyDescent="0.3">
      <c r="B4481" s="91">
        <v>33399</v>
      </c>
      <c r="C4481" s="145">
        <v>19.188207999999999</v>
      </c>
      <c r="D4481">
        <f t="shared" si="73"/>
        <v>0</v>
      </c>
      <c r="E4481">
        <v>0</v>
      </c>
    </row>
    <row r="4482" spans="2:5" x14ac:dyDescent="0.3">
      <c r="B4482" s="91">
        <v>33396</v>
      </c>
      <c r="C4482" s="145">
        <v>19.188207999999999</v>
      </c>
      <c r="D4482">
        <f t="shared" si="73"/>
        <v>-1.1110966236876371E-2</v>
      </c>
      <c r="E4482">
        <v>0</v>
      </c>
    </row>
    <row r="4483" spans="2:5" x14ac:dyDescent="0.3">
      <c r="B4483" s="91">
        <v>33393</v>
      </c>
      <c r="C4483" s="145">
        <v>19.403803</v>
      </c>
      <c r="D4483">
        <f t="shared" si="73"/>
        <v>0</v>
      </c>
      <c r="E4483">
        <v>0</v>
      </c>
    </row>
    <row r="4484" spans="2:5" x14ac:dyDescent="0.3">
      <c r="B4484" s="91">
        <v>33387</v>
      </c>
      <c r="C4484" s="145">
        <v>19.403803</v>
      </c>
      <c r="D4484">
        <f t="shared" si="73"/>
        <v>0</v>
      </c>
      <c r="E4484">
        <v>0</v>
      </c>
    </row>
    <row r="4485" spans="2:5" x14ac:dyDescent="0.3">
      <c r="B4485" s="91">
        <v>33386</v>
      </c>
      <c r="C4485" s="145">
        <v>19.403803</v>
      </c>
      <c r="D4485">
        <f t="shared" si="73"/>
        <v>-5.5248666921352734E-3</v>
      </c>
      <c r="E4485">
        <v>0</v>
      </c>
    </row>
    <row r="4486" spans="2:5" x14ac:dyDescent="0.3">
      <c r="B4486" s="91">
        <v>33382</v>
      </c>
      <c r="C4486" s="145">
        <v>19.511602</v>
      </c>
      <c r="D4486">
        <f t="shared" si="73"/>
        <v>-1.6304262612190031E-2</v>
      </c>
      <c r="E4486">
        <v>0</v>
      </c>
    </row>
    <row r="4487" spans="2:5" x14ac:dyDescent="0.3">
      <c r="B4487" s="91">
        <v>33380</v>
      </c>
      <c r="C4487" s="145">
        <v>19.834997000000001</v>
      </c>
      <c r="D4487">
        <f t="shared" si="73"/>
        <v>1.6574497573290058E-2</v>
      </c>
      <c r="E4487">
        <v>0</v>
      </c>
    </row>
    <row r="4488" spans="2:5" x14ac:dyDescent="0.3">
      <c r="B4488" s="91">
        <v>33378</v>
      </c>
      <c r="C4488" s="145">
        <v>19.511602</v>
      </c>
      <c r="D4488">
        <f t="shared" si="73"/>
        <v>0</v>
      </c>
      <c r="E4488">
        <v>0</v>
      </c>
    </row>
    <row r="4489" spans="2:5" x14ac:dyDescent="0.3">
      <c r="B4489" s="91">
        <v>33375</v>
      </c>
      <c r="C4489" s="145">
        <v>19.511602</v>
      </c>
      <c r="D4489">
        <f t="shared" ref="D4489:D4552" si="74">(C4489-C4490)/C4490</f>
        <v>-1.0928870891852023E-2</v>
      </c>
      <c r="E4489">
        <v>0</v>
      </c>
    </row>
    <row r="4490" spans="2:5" x14ac:dyDescent="0.3">
      <c r="B4490" s="91">
        <v>33373</v>
      </c>
      <c r="C4490" s="145">
        <v>19.727198000000001</v>
      </c>
      <c r="D4490">
        <f t="shared" si="74"/>
        <v>1.1049630881154784E-2</v>
      </c>
      <c r="E4490">
        <v>0</v>
      </c>
    </row>
    <row r="4491" spans="2:5" x14ac:dyDescent="0.3">
      <c r="B4491" s="91">
        <v>33365</v>
      </c>
      <c r="C4491" s="145">
        <v>19.511602</v>
      </c>
      <c r="D4491">
        <f t="shared" si="74"/>
        <v>1.6853788535125345E-2</v>
      </c>
      <c r="E4491">
        <v>0</v>
      </c>
    </row>
    <row r="4492" spans="2:5" x14ac:dyDescent="0.3">
      <c r="B4492" s="91">
        <v>33360</v>
      </c>
      <c r="C4492" s="145">
        <v>19.188207999999999</v>
      </c>
      <c r="D4492">
        <f t="shared" si="74"/>
        <v>0</v>
      </c>
      <c r="E4492">
        <v>0</v>
      </c>
    </row>
    <row r="4493" spans="2:5" x14ac:dyDescent="0.3">
      <c r="B4493" s="91">
        <v>33359</v>
      </c>
      <c r="C4493" s="145">
        <v>19.188207999999999</v>
      </c>
      <c r="D4493">
        <f t="shared" si="74"/>
        <v>-1.1110966236876371E-2</v>
      </c>
      <c r="E4493">
        <v>0</v>
      </c>
    </row>
    <row r="4494" spans="2:5" x14ac:dyDescent="0.3">
      <c r="B4494" s="91">
        <v>33357</v>
      </c>
      <c r="C4494" s="145">
        <v>19.403803</v>
      </c>
      <c r="D4494">
        <f t="shared" si="74"/>
        <v>0</v>
      </c>
      <c r="E4494">
        <v>0</v>
      </c>
    </row>
    <row r="4495" spans="2:5" x14ac:dyDescent="0.3">
      <c r="B4495" s="91">
        <v>33354</v>
      </c>
      <c r="C4495" s="145">
        <v>19.403803</v>
      </c>
      <c r="D4495">
        <f t="shared" si="74"/>
        <v>0</v>
      </c>
      <c r="E4495">
        <v>0</v>
      </c>
    </row>
    <row r="4496" spans="2:5" x14ac:dyDescent="0.3">
      <c r="B4496" s="91">
        <v>33353</v>
      </c>
      <c r="C4496" s="145">
        <v>19.403803</v>
      </c>
      <c r="D4496">
        <f t="shared" si="74"/>
        <v>0</v>
      </c>
      <c r="E4496">
        <v>0</v>
      </c>
    </row>
    <row r="4497" spans="2:5" x14ac:dyDescent="0.3">
      <c r="B4497" s="91">
        <v>33352</v>
      </c>
      <c r="C4497" s="145">
        <v>19.403803</v>
      </c>
      <c r="D4497">
        <f t="shared" si="74"/>
        <v>5.5864407594794331E-3</v>
      </c>
      <c r="E4497">
        <v>0</v>
      </c>
    </row>
    <row r="4498" spans="2:5" x14ac:dyDescent="0.3">
      <c r="B4498" s="91">
        <v>33345</v>
      </c>
      <c r="C4498" s="145">
        <v>19.296006999999999</v>
      </c>
      <c r="D4498">
        <f t="shared" si="74"/>
        <v>5.294115945826583E-2</v>
      </c>
      <c r="E4498">
        <v>0</v>
      </c>
    </row>
    <row r="4499" spans="2:5" x14ac:dyDescent="0.3">
      <c r="B4499" s="91">
        <v>33338</v>
      </c>
      <c r="C4499" s="145">
        <v>18.325817000000001</v>
      </c>
      <c r="D4499">
        <f t="shared" si="74"/>
        <v>0</v>
      </c>
      <c r="E4499">
        <v>0</v>
      </c>
    </row>
    <row r="4500" spans="2:5" x14ac:dyDescent="0.3">
      <c r="B4500" s="91">
        <v>33337</v>
      </c>
      <c r="C4500" s="145">
        <v>18.325817000000001</v>
      </c>
      <c r="D4500">
        <f t="shared" si="74"/>
        <v>0.23188417780018486</v>
      </c>
      <c r="E4500">
        <v>0</v>
      </c>
    </row>
    <row r="4501" spans="2:5" x14ac:dyDescent="0.3">
      <c r="B4501" s="91">
        <v>33326</v>
      </c>
      <c r="C4501" s="145">
        <v>14.876250000000001</v>
      </c>
      <c r="D4501">
        <f t="shared" si="74"/>
        <v>0</v>
      </c>
      <c r="E4501">
        <v>0</v>
      </c>
    </row>
    <row r="4502" spans="2:5" x14ac:dyDescent="0.3">
      <c r="B4502" s="91">
        <v>33325</v>
      </c>
      <c r="C4502" s="145">
        <v>14.876250000000001</v>
      </c>
      <c r="D4502">
        <f t="shared" si="74"/>
        <v>-1.428592158774954E-2</v>
      </c>
      <c r="E4502">
        <v>0</v>
      </c>
    </row>
    <row r="4503" spans="2:5" x14ac:dyDescent="0.3">
      <c r="B4503" s="91">
        <v>33318</v>
      </c>
      <c r="C4503" s="145">
        <v>15.091851</v>
      </c>
      <c r="D4503">
        <f t="shared" si="74"/>
        <v>-1.4084322100499353E-2</v>
      </c>
      <c r="E4503">
        <v>0</v>
      </c>
    </row>
    <row r="4504" spans="2:5" x14ac:dyDescent="0.3">
      <c r="B4504" s="91">
        <v>33316</v>
      </c>
      <c r="C4504" s="145">
        <v>15.307446000000001</v>
      </c>
      <c r="D4504">
        <f t="shared" si="74"/>
        <v>-2.0689420446336846E-2</v>
      </c>
      <c r="E4504">
        <v>0</v>
      </c>
    </row>
    <row r="4505" spans="2:5" x14ac:dyDescent="0.3">
      <c r="B4505" s="91">
        <v>33312</v>
      </c>
      <c r="C4505" s="145">
        <v>15.630839</v>
      </c>
      <c r="D4505">
        <f t="shared" si="74"/>
        <v>0</v>
      </c>
      <c r="E4505">
        <v>0</v>
      </c>
    </row>
    <row r="4506" spans="2:5" x14ac:dyDescent="0.3">
      <c r="B4506" s="91">
        <v>33311</v>
      </c>
      <c r="C4506" s="145">
        <v>15.630839</v>
      </c>
      <c r="D4506">
        <f t="shared" si="74"/>
        <v>0</v>
      </c>
      <c r="E4506">
        <v>0</v>
      </c>
    </row>
    <row r="4507" spans="2:5" x14ac:dyDescent="0.3">
      <c r="B4507" s="91">
        <v>33310</v>
      </c>
      <c r="C4507" s="145">
        <v>15.630839</v>
      </c>
      <c r="D4507">
        <f t="shared" si="74"/>
        <v>0</v>
      </c>
      <c r="E4507">
        <v>0</v>
      </c>
    </row>
    <row r="4508" spans="2:5" x14ac:dyDescent="0.3">
      <c r="B4508" s="91">
        <v>33309</v>
      </c>
      <c r="C4508" s="145">
        <v>15.630839</v>
      </c>
      <c r="D4508">
        <f t="shared" si="74"/>
        <v>-4.6052734767521808E-2</v>
      </c>
      <c r="E4508">
        <v>0</v>
      </c>
    </row>
    <row r="4509" spans="2:5" x14ac:dyDescent="0.3">
      <c r="B4509" s="91">
        <v>33303</v>
      </c>
      <c r="C4509" s="145">
        <v>16.385432999999999</v>
      </c>
      <c r="D4509">
        <f t="shared" si="74"/>
        <v>1.3333032361482759E-2</v>
      </c>
      <c r="E4509">
        <v>0</v>
      </c>
    </row>
    <row r="4510" spans="2:5" x14ac:dyDescent="0.3">
      <c r="B4510" s="91">
        <v>33301</v>
      </c>
      <c r="C4510" s="145">
        <v>16.169840000000001</v>
      </c>
      <c r="D4510">
        <f t="shared" si="74"/>
        <v>0</v>
      </c>
      <c r="E4510">
        <v>0</v>
      </c>
    </row>
    <row r="4511" spans="2:5" x14ac:dyDescent="0.3">
      <c r="B4511" s="91">
        <v>33298</v>
      </c>
      <c r="C4511" s="145">
        <v>16.169840000000001</v>
      </c>
      <c r="D4511">
        <f t="shared" si="74"/>
        <v>8.695672632551886E-2</v>
      </c>
      <c r="E4511">
        <v>0</v>
      </c>
    </row>
    <row r="4512" spans="2:5" x14ac:dyDescent="0.3">
      <c r="B4512" s="91">
        <v>33294</v>
      </c>
      <c r="C4512" s="145">
        <v>14.876250000000001</v>
      </c>
      <c r="D4512">
        <f t="shared" si="74"/>
        <v>0.16949177725722628</v>
      </c>
      <c r="E4512">
        <v>0</v>
      </c>
    </row>
    <row r="4513" spans="2:5" x14ac:dyDescent="0.3">
      <c r="B4513" s="91">
        <v>33287</v>
      </c>
      <c r="C4513" s="145">
        <v>12.720269</v>
      </c>
      <c r="D4513">
        <f t="shared" si="74"/>
        <v>-3.2787138287528016E-2</v>
      </c>
      <c r="E4513">
        <v>0</v>
      </c>
    </row>
    <row r="4514" spans="2:5" x14ac:dyDescent="0.3">
      <c r="B4514" s="91">
        <v>33281</v>
      </c>
      <c r="C4514" s="145">
        <v>13.151467999999999</v>
      </c>
      <c r="D4514">
        <f t="shared" si="74"/>
        <v>-8.9552300801049145E-2</v>
      </c>
      <c r="E4514">
        <v>0</v>
      </c>
    </row>
    <row r="4515" spans="2:5" x14ac:dyDescent="0.3">
      <c r="B4515" s="91">
        <v>33275</v>
      </c>
      <c r="C4515" s="145">
        <v>14.445055999999999</v>
      </c>
      <c r="D4515">
        <f t="shared" si="74"/>
        <v>0</v>
      </c>
      <c r="E4515">
        <v>0</v>
      </c>
    </row>
    <row r="4516" spans="2:5" x14ac:dyDescent="0.3">
      <c r="B4516" s="91">
        <v>33274</v>
      </c>
      <c r="C4516" s="145">
        <v>14.445055999999999</v>
      </c>
      <c r="D4516">
        <f t="shared" si="74"/>
        <v>4.6874882231561853E-2</v>
      </c>
      <c r="E4516">
        <v>0</v>
      </c>
    </row>
    <row r="4517" spans="2:5" x14ac:dyDescent="0.3">
      <c r="B4517" s="91">
        <v>33268</v>
      </c>
      <c r="C4517" s="145">
        <v>13.798264</v>
      </c>
      <c r="D4517">
        <f t="shared" si="74"/>
        <v>0</v>
      </c>
      <c r="E4517">
        <v>0</v>
      </c>
    </row>
    <row r="4518" spans="2:5" x14ac:dyDescent="0.3">
      <c r="B4518" s="91">
        <v>33267</v>
      </c>
      <c r="C4518" s="145">
        <v>13.798264</v>
      </c>
      <c r="D4518">
        <f t="shared" si="74"/>
        <v>0</v>
      </c>
      <c r="E4518">
        <v>0</v>
      </c>
    </row>
    <row r="4519" spans="2:5" x14ac:dyDescent="0.3">
      <c r="B4519" s="91">
        <v>33266</v>
      </c>
      <c r="C4519" s="145">
        <v>13.798264</v>
      </c>
      <c r="D4519">
        <f t="shared" si="74"/>
        <v>-5.8823176325742771E-2</v>
      </c>
      <c r="E4519">
        <v>0</v>
      </c>
    </row>
    <row r="4520" spans="2:5" x14ac:dyDescent="0.3">
      <c r="B4520" s="91">
        <v>33260</v>
      </c>
      <c r="C4520" s="145">
        <v>14.66065</v>
      </c>
      <c r="D4520">
        <f t="shared" si="74"/>
        <v>0</v>
      </c>
      <c r="E4520">
        <v>0</v>
      </c>
    </row>
    <row r="4521" spans="2:5" x14ac:dyDescent="0.3">
      <c r="B4521" s="91">
        <v>33259</v>
      </c>
      <c r="C4521" s="145">
        <v>14.66065</v>
      </c>
      <c r="D4521">
        <f t="shared" si="74"/>
        <v>0</v>
      </c>
      <c r="E4521">
        <v>0</v>
      </c>
    </row>
    <row r="4522" spans="2:5" x14ac:dyDescent="0.3">
      <c r="B4522" s="91">
        <v>33256</v>
      </c>
      <c r="C4522" s="145">
        <v>14.66065</v>
      </c>
      <c r="D4522">
        <f t="shared" si="74"/>
        <v>0</v>
      </c>
      <c r="E4522">
        <v>0</v>
      </c>
    </row>
    <row r="4523" spans="2:5" x14ac:dyDescent="0.3">
      <c r="B4523" s="91">
        <v>33255</v>
      </c>
      <c r="C4523" s="145">
        <v>14.66065</v>
      </c>
      <c r="D4523">
        <f t="shared" si="74"/>
        <v>0</v>
      </c>
      <c r="E4523">
        <v>0</v>
      </c>
    </row>
    <row r="4524" spans="2:5" x14ac:dyDescent="0.3">
      <c r="B4524" s="91">
        <v>33254</v>
      </c>
      <c r="C4524" s="145">
        <v>14.66065</v>
      </c>
      <c r="D4524">
        <f t="shared" si="74"/>
        <v>0</v>
      </c>
      <c r="E4524">
        <v>0</v>
      </c>
    </row>
    <row r="4525" spans="2:5" x14ac:dyDescent="0.3">
      <c r="B4525" s="91">
        <v>33253</v>
      </c>
      <c r="C4525" s="145">
        <v>14.66065</v>
      </c>
      <c r="D4525">
        <f t="shared" si="74"/>
        <v>-7.2994786454260415E-3</v>
      </c>
      <c r="E4525">
        <v>0</v>
      </c>
    </row>
    <row r="4526" spans="2:5" x14ac:dyDescent="0.3">
      <c r="B4526" s="91">
        <v>33248</v>
      </c>
      <c r="C4526" s="145">
        <v>14.768452</v>
      </c>
      <c r="D4526">
        <f t="shared" si="74"/>
        <v>-2.8368814856765099E-2</v>
      </c>
      <c r="E4526">
        <v>0</v>
      </c>
    </row>
    <row r="4527" spans="2:5" x14ac:dyDescent="0.3">
      <c r="B4527" s="91">
        <v>33246</v>
      </c>
      <c r="C4527" s="145">
        <v>15.199648</v>
      </c>
      <c r="D4527">
        <f t="shared" si="74"/>
        <v>-3.424672200179877E-2</v>
      </c>
      <c r="E4527">
        <v>0</v>
      </c>
    </row>
    <row r="4528" spans="2:5" x14ac:dyDescent="0.3">
      <c r="B4528" s="91">
        <v>33242</v>
      </c>
      <c r="C4528" s="145">
        <v>15.738645</v>
      </c>
      <c r="D4528">
        <f t="shared" si="74"/>
        <v>0</v>
      </c>
      <c r="E4528">
        <v>0</v>
      </c>
    </row>
    <row r="4529" spans="2:5" x14ac:dyDescent="0.3">
      <c r="B4529" s="91">
        <v>33241</v>
      </c>
      <c r="C4529" s="145">
        <v>15.738645</v>
      </c>
      <c r="D4529">
        <f t="shared" si="74"/>
        <v>-0.91812941782226754</v>
      </c>
      <c r="E4529">
        <v>0</v>
      </c>
    </row>
    <row r="4530" spans="2:5" x14ac:dyDescent="0.3">
      <c r="B4530" s="91">
        <v>40700</v>
      </c>
      <c r="C4530" s="145">
        <v>192.23809800000001</v>
      </c>
      <c r="D4530">
        <f t="shared" si="74"/>
        <v>1.3514178612649737</v>
      </c>
      <c r="E4530">
        <v>-9.7780627344679042E-5</v>
      </c>
    </row>
    <row r="4531" spans="2:5" x14ac:dyDescent="0.3">
      <c r="B4531" s="91">
        <v>38601</v>
      </c>
      <c r="C4531" s="145">
        <v>81.75412</v>
      </c>
      <c r="D4531">
        <f t="shared" si="74"/>
        <v>0.2253124535425774</v>
      </c>
      <c r="E4531">
        <v>-1.0096330983542799E-4</v>
      </c>
    </row>
    <row r="4532" spans="2:5" x14ac:dyDescent="0.3">
      <c r="B4532" s="91">
        <v>38127</v>
      </c>
      <c r="C4532" s="145">
        <v>66.721039000000005</v>
      </c>
      <c r="D4532">
        <f t="shared" si="74"/>
        <v>0.13399963499105347</v>
      </c>
      <c r="E4532">
        <v>-1.1879398820588847E-4</v>
      </c>
    </row>
    <row r="4533" spans="2:5" x14ac:dyDescent="0.3">
      <c r="B4533" s="91">
        <v>35370</v>
      </c>
      <c r="C4533" s="145">
        <v>58.836914</v>
      </c>
      <c r="D4533">
        <f t="shared" si="74"/>
        <v>-0.85172643134037429</v>
      </c>
      <c r="E4533">
        <v>-1.2045407788550975E-4</v>
      </c>
    </row>
    <row r="4534" spans="2:5" x14ac:dyDescent="0.3">
      <c r="B4534" s="91">
        <v>44855</v>
      </c>
      <c r="C4534" s="145">
        <v>396.81323200000003</v>
      </c>
      <c r="D4534">
        <f t="shared" si="74"/>
        <v>2.0707557781834289</v>
      </c>
      <c r="E4534">
        <v>-1.2565038233902962E-4</v>
      </c>
    </row>
    <row r="4535" spans="2:5" x14ac:dyDescent="0.3">
      <c r="B4535" s="91">
        <v>38911</v>
      </c>
      <c r="C4535" s="145">
        <v>129.22331199999999</v>
      </c>
      <c r="D4535">
        <f t="shared" si="74"/>
        <v>-0.65360628751360894</v>
      </c>
      <c r="E4535">
        <v>-1.298745543343156E-4</v>
      </c>
    </row>
    <row r="4536" spans="2:5" x14ac:dyDescent="0.3">
      <c r="B4536" s="91">
        <v>41569</v>
      </c>
      <c r="C4536" s="145">
        <v>373.05328400000002</v>
      </c>
      <c r="D4536">
        <f t="shared" si="74"/>
        <v>2.7860477118852173E-2</v>
      </c>
      <c r="E4536">
        <v>-1.3152422977454186E-4</v>
      </c>
    </row>
    <row r="4537" spans="2:5" x14ac:dyDescent="0.3">
      <c r="B4537" s="91">
        <v>41656</v>
      </c>
      <c r="C4537" s="145">
        <v>362.94155899999998</v>
      </c>
      <c r="D4537">
        <f t="shared" si="74"/>
        <v>2.1116199662332296</v>
      </c>
      <c r="E4537">
        <v>-1.3518806219553299E-4</v>
      </c>
    </row>
    <row r="4538" spans="2:5" x14ac:dyDescent="0.3">
      <c r="B4538" s="91">
        <v>38750</v>
      </c>
      <c r="C4538" s="145">
        <v>116.640709</v>
      </c>
      <c r="D4538">
        <f t="shared" si="74"/>
        <v>0.85290776951880087</v>
      </c>
      <c r="E4538">
        <v>-1.4145717918802878E-4</v>
      </c>
    </row>
    <row r="4539" spans="2:5" x14ac:dyDescent="0.3">
      <c r="B4539" s="91">
        <v>39958</v>
      </c>
      <c r="C4539" s="145">
        <v>62.950088999999998</v>
      </c>
      <c r="D4539">
        <f t="shared" si="74"/>
        <v>2.642503465219059E-2</v>
      </c>
      <c r="E4539">
        <v>-1.4474452836932814E-4</v>
      </c>
    </row>
    <row r="4540" spans="2:5" x14ac:dyDescent="0.3">
      <c r="B4540" s="91">
        <v>39965</v>
      </c>
      <c r="C4540" s="145">
        <v>61.329456</v>
      </c>
      <c r="D4540">
        <f t="shared" si="74"/>
        <v>-0.81541973940123924</v>
      </c>
      <c r="E4540">
        <v>-1.4838953338287822E-4</v>
      </c>
    </row>
    <row r="4541" spans="2:5" x14ac:dyDescent="0.3">
      <c r="B4541" s="91">
        <v>44470</v>
      </c>
      <c r="C4541" s="145">
        <v>332.26443499999999</v>
      </c>
      <c r="D4541">
        <f t="shared" si="74"/>
        <v>3.278606245681797E-2</v>
      </c>
      <c r="E4541">
        <v>-1.4996346681119064E-4</v>
      </c>
    </row>
    <row r="4542" spans="2:5" x14ac:dyDescent="0.3">
      <c r="B4542" s="91">
        <v>42254</v>
      </c>
      <c r="C4542" s="145">
        <v>321.71661399999999</v>
      </c>
      <c r="D4542">
        <f t="shared" si="74"/>
        <v>5.360539803501832E-2</v>
      </c>
      <c r="E4542">
        <v>-1.5487941690287929E-4</v>
      </c>
    </row>
    <row r="4543" spans="2:5" x14ac:dyDescent="0.3">
      <c r="B4543" s="91">
        <v>44386</v>
      </c>
      <c r="C4543" s="145">
        <v>305.348297</v>
      </c>
      <c r="D4543">
        <f t="shared" si="74"/>
        <v>6.5056270886241414</v>
      </c>
      <c r="E4543">
        <v>-1.6328192517650679E-4</v>
      </c>
    </row>
    <row r="4544" spans="2:5" x14ac:dyDescent="0.3">
      <c r="B4544" s="91">
        <v>35772</v>
      </c>
      <c r="C4544" s="145">
        <v>40.682583000000001</v>
      </c>
      <c r="D4544">
        <f t="shared" si="74"/>
        <v>-0.41747062215084546</v>
      </c>
      <c r="E4544">
        <v>-1.780297566760367E-4</v>
      </c>
    </row>
    <row r="4545" spans="2:5" x14ac:dyDescent="0.3">
      <c r="B4545" s="91">
        <v>38510</v>
      </c>
      <c r="C4545" s="145">
        <v>69.837822000000003</v>
      </c>
      <c r="D4545">
        <f t="shared" si="74"/>
        <v>-0.83826506976603066</v>
      </c>
      <c r="E4545">
        <v>-2.2913561730632996E-4</v>
      </c>
    </row>
    <row r="4546" spans="2:5" x14ac:dyDescent="0.3">
      <c r="B4546" s="91">
        <v>44894</v>
      </c>
      <c r="C4546" s="145">
        <v>431.80419899999998</v>
      </c>
      <c r="D4546">
        <f t="shared" si="74"/>
        <v>1.9957284020228974</v>
      </c>
      <c r="E4546">
        <v>-2.3084070322133853E-4</v>
      </c>
    </row>
    <row r="4547" spans="2:5" x14ac:dyDescent="0.3">
      <c r="B4547" s="91">
        <v>40255</v>
      </c>
      <c r="C4547" s="145">
        <v>144.13996900000001</v>
      </c>
      <c r="D4547">
        <f t="shared" si="74"/>
        <v>0.75756069203814724</v>
      </c>
      <c r="E4547">
        <v>-2.5621994534342964E-4</v>
      </c>
    </row>
    <row r="4548" spans="2:5" x14ac:dyDescent="0.3">
      <c r="B4548" s="91">
        <v>38348</v>
      </c>
      <c r="C4548" s="145">
        <v>82.011375000000001</v>
      </c>
      <c r="D4548">
        <f t="shared" si="74"/>
        <v>1.6679966178013567E-2</v>
      </c>
      <c r="E4548">
        <v>-2.9277607044557094E-4</v>
      </c>
    </row>
    <row r="4549" spans="2:5" x14ac:dyDescent="0.3">
      <c r="B4549" s="91">
        <v>38343</v>
      </c>
      <c r="C4549" s="145">
        <v>80.665870999999996</v>
      </c>
      <c r="D4549">
        <f t="shared" si="74"/>
        <v>2.2049291369272463</v>
      </c>
      <c r="E4549">
        <v>-2.9783156388235317E-4</v>
      </c>
    </row>
    <row r="4550" spans="2:5" x14ac:dyDescent="0.3">
      <c r="B4550" s="91">
        <v>37680</v>
      </c>
      <c r="C4550" s="145">
        <v>25.169315000000001</v>
      </c>
      <c r="D4550">
        <f t="shared" si="74"/>
        <v>9.5916626076662081E-3</v>
      </c>
      <c r="E4550">
        <v>-3.0631098739330672E-4</v>
      </c>
    </row>
    <row r="4551" spans="2:5" x14ac:dyDescent="0.3">
      <c r="B4551" s="91">
        <v>37637</v>
      </c>
      <c r="C4551" s="145">
        <v>24.930192999999999</v>
      </c>
      <c r="D4551">
        <f t="shared" si="74"/>
        <v>-0.85814997961369821</v>
      </c>
      <c r="E4551">
        <v>-3.0936837203830513E-4</v>
      </c>
    </row>
    <row r="4552" spans="2:5" x14ac:dyDescent="0.3">
      <c r="B4552" s="91">
        <v>40716</v>
      </c>
      <c r="C4552" s="145">
        <v>175.75036600000001</v>
      </c>
      <c r="D4552">
        <f t="shared" si="74"/>
        <v>-0.3807183546416868</v>
      </c>
      <c r="E4552">
        <v>-3.2035186648134346E-4</v>
      </c>
    </row>
    <row r="4553" spans="2:5" x14ac:dyDescent="0.3">
      <c r="B4553" s="91">
        <v>41417</v>
      </c>
      <c r="C4553" s="145">
        <v>283.79714999999999</v>
      </c>
      <c r="D4553">
        <f t="shared" ref="D4553:D4616" si="75">(C4553-C4554)/C4554</f>
        <v>1.3425251901920641E-3</v>
      </c>
      <c r="E4553">
        <v>-3.4344782111841125E-4</v>
      </c>
    </row>
    <row r="4554" spans="2:5" x14ac:dyDescent="0.3">
      <c r="B4554" s="91">
        <v>44434</v>
      </c>
      <c r="C4554" s="145">
        <v>283.41665599999999</v>
      </c>
      <c r="D4554">
        <f t="shared" si="75"/>
        <v>1.0170271208729613</v>
      </c>
      <c r="E4554">
        <v>-3.5165872281590676E-4</v>
      </c>
    </row>
    <row r="4555" spans="2:5" x14ac:dyDescent="0.3">
      <c r="B4555" s="91">
        <v>44112</v>
      </c>
      <c r="C4555" s="145">
        <v>140.51206999999999</v>
      </c>
      <c r="D4555">
        <f t="shared" si="75"/>
        <v>-0.48662633628088997</v>
      </c>
      <c r="E4555">
        <v>-3.5454129623528955E-4</v>
      </c>
    </row>
    <row r="4556" spans="2:5" x14ac:dyDescent="0.3">
      <c r="B4556" s="91">
        <v>41494</v>
      </c>
      <c r="C4556" s="145">
        <v>273.70330799999999</v>
      </c>
      <c r="D4556">
        <f t="shared" si="75"/>
        <v>-0.34151252782776648</v>
      </c>
      <c r="E4556">
        <v>-3.5856270362139014E-4</v>
      </c>
    </row>
    <row r="4557" spans="2:5" x14ac:dyDescent="0.3">
      <c r="B4557" s="91">
        <v>44741</v>
      </c>
      <c r="C4557" s="145">
        <v>415.65454099999999</v>
      </c>
      <c r="D4557">
        <f t="shared" si="75"/>
        <v>2.6281428646059348</v>
      </c>
      <c r="E4557">
        <v>-3.5963091338330453E-4</v>
      </c>
    </row>
    <row r="4558" spans="2:5" x14ac:dyDescent="0.3">
      <c r="B4558" s="91">
        <v>39580</v>
      </c>
      <c r="C4558" s="145">
        <v>114.56399500000001</v>
      </c>
      <c r="D4558">
        <f t="shared" si="75"/>
        <v>-0.70986858680366882</v>
      </c>
      <c r="E4558">
        <v>-3.7359908414518535E-4</v>
      </c>
    </row>
    <row r="4559" spans="2:5" x14ac:dyDescent="0.3">
      <c r="B4559" s="91">
        <v>44851</v>
      </c>
      <c r="C4559" s="145">
        <v>394.86932400000001</v>
      </c>
      <c r="D4559">
        <f t="shared" si="75"/>
        <v>-0.22764933050801456</v>
      </c>
      <c r="E4559">
        <v>-3.7855407713953675E-4</v>
      </c>
    </row>
    <row r="4560" spans="2:5" x14ac:dyDescent="0.3">
      <c r="B4560" s="91">
        <v>42775</v>
      </c>
      <c r="C4560" s="145">
        <v>511.256531</v>
      </c>
      <c r="D4560">
        <f t="shared" si="75"/>
        <v>1.907592069652294E-2</v>
      </c>
      <c r="E4560">
        <v>-3.8987132054643799E-4</v>
      </c>
    </row>
    <row r="4561" spans="2:5" x14ac:dyDescent="0.3">
      <c r="B4561" s="91">
        <v>42593</v>
      </c>
      <c r="C4561" s="145">
        <v>501.68640099999999</v>
      </c>
      <c r="D4561">
        <f t="shared" si="75"/>
        <v>8.2976770448382933</v>
      </c>
      <c r="E4561">
        <v>-3.9724576930771568E-4</v>
      </c>
    </row>
    <row r="4562" spans="2:5" x14ac:dyDescent="0.3">
      <c r="B4562" s="91">
        <v>35655</v>
      </c>
      <c r="C4562" s="145">
        <v>53.958252000000002</v>
      </c>
      <c r="D4562">
        <f t="shared" si="75"/>
        <v>-0.88754119395721665</v>
      </c>
      <c r="E4562">
        <v>-4.0274181589358519E-4</v>
      </c>
    </row>
    <row r="4563" spans="2:5" x14ac:dyDescent="0.3">
      <c r="B4563" s="91">
        <v>42885</v>
      </c>
      <c r="C4563" s="145">
        <v>479.804596</v>
      </c>
      <c r="D4563">
        <f t="shared" si="75"/>
        <v>12.925789487905909</v>
      </c>
      <c r="E4563">
        <v>-4.1535281728199779E-4</v>
      </c>
    </row>
    <row r="4564" spans="2:5" x14ac:dyDescent="0.3">
      <c r="B4564" s="91">
        <v>35845</v>
      </c>
      <c r="C4564" s="145">
        <v>34.454391000000001</v>
      </c>
      <c r="D4564">
        <f t="shared" si="75"/>
        <v>-0.67031652010682796</v>
      </c>
      <c r="E4564">
        <v>-4.2090117238729612E-4</v>
      </c>
    </row>
    <row r="4565" spans="2:5" x14ac:dyDescent="0.3">
      <c r="B4565" s="91">
        <v>40064</v>
      </c>
      <c r="C4565" s="145">
        <v>104.50748400000001</v>
      </c>
      <c r="D4565">
        <f t="shared" si="75"/>
        <v>-5.8947918424353193E-2</v>
      </c>
      <c r="E4565">
        <v>-4.4169661580002994E-4</v>
      </c>
    </row>
    <row r="4566" spans="2:5" x14ac:dyDescent="0.3">
      <c r="B4566" s="91">
        <v>43992</v>
      </c>
      <c r="C4566" s="145">
        <v>111.05387899999999</v>
      </c>
      <c r="D4566">
        <f t="shared" si="75"/>
        <v>0.55853294418665345</v>
      </c>
      <c r="E4566">
        <v>-4.486168339167778E-4</v>
      </c>
    </row>
    <row r="4567" spans="2:5" x14ac:dyDescent="0.3">
      <c r="B4567" s="91">
        <v>38309</v>
      </c>
      <c r="C4567" s="145">
        <v>71.255393999999995</v>
      </c>
      <c r="D4567">
        <f t="shared" si="75"/>
        <v>-0.36806578755737068</v>
      </c>
      <c r="E4567">
        <v>-4.4927981825476935E-4</v>
      </c>
    </row>
    <row r="4568" spans="2:5" x14ac:dyDescent="0.3">
      <c r="B4568" s="91">
        <v>39471</v>
      </c>
      <c r="C4568" s="145">
        <v>112.757614</v>
      </c>
      <c r="D4568">
        <f t="shared" si="75"/>
        <v>-0.74036715573455913</v>
      </c>
      <c r="E4568">
        <v>-4.5536267266937426E-4</v>
      </c>
    </row>
    <row r="4569" spans="2:5" x14ac:dyDescent="0.3">
      <c r="B4569" s="91">
        <v>44720</v>
      </c>
      <c r="C4569" s="145">
        <v>434.29641700000002</v>
      </c>
      <c r="D4569">
        <f t="shared" si="75"/>
        <v>-0.53647856188938281</v>
      </c>
      <c r="E4569">
        <v>-4.5892731593802442E-4</v>
      </c>
    </row>
    <row r="4570" spans="2:5" x14ac:dyDescent="0.3">
      <c r="B4570" s="91">
        <v>45348</v>
      </c>
      <c r="C4570" s="145">
        <v>936.95001200000002</v>
      </c>
      <c r="D4570">
        <f t="shared" si="75"/>
        <v>0.51072233774803599</v>
      </c>
      <c r="E4570">
        <v>-4.8006399453646179E-4</v>
      </c>
    </row>
    <row r="4571" spans="2:5" x14ac:dyDescent="0.3">
      <c r="B4571" s="91">
        <v>45160</v>
      </c>
      <c r="C4571" s="145">
        <v>620.20001200000002</v>
      </c>
      <c r="D4571">
        <f t="shared" si="75"/>
        <v>4.0981258674807881</v>
      </c>
      <c r="E4571">
        <v>-4.8346172441576926E-4</v>
      </c>
    </row>
    <row r="4572" spans="2:5" x14ac:dyDescent="0.3">
      <c r="B4572" s="91">
        <v>39238</v>
      </c>
      <c r="C4572" s="145">
        <v>121.65255000000001</v>
      </c>
      <c r="D4572">
        <f t="shared" si="75"/>
        <v>1.079119423449453</v>
      </c>
      <c r="E4572">
        <v>-4.9231602569295115E-4</v>
      </c>
    </row>
    <row r="4573" spans="2:5" x14ac:dyDescent="0.3">
      <c r="B4573" s="91">
        <v>35587</v>
      </c>
      <c r="C4573" s="145">
        <v>58.511574000000003</v>
      </c>
      <c r="D4573">
        <f t="shared" si="75"/>
        <v>-0.60494926182052711</v>
      </c>
      <c r="E4573">
        <v>-4.9543413280664958E-4</v>
      </c>
    </row>
    <row r="4574" spans="2:5" x14ac:dyDescent="0.3">
      <c r="B4574" s="91">
        <v>40347</v>
      </c>
      <c r="C4574" s="145">
        <v>148.11154199999999</v>
      </c>
      <c r="D4574">
        <f t="shared" si="75"/>
        <v>-0.49384614426696666</v>
      </c>
      <c r="E4574">
        <v>-4.9848362264547162E-4</v>
      </c>
    </row>
    <row r="4575" spans="2:5" x14ac:dyDescent="0.3">
      <c r="B4575" s="91">
        <v>41403</v>
      </c>
      <c r="C4575" s="145">
        <v>292.62158199999999</v>
      </c>
      <c r="D4575">
        <f t="shared" si="75"/>
        <v>1.3337712827213083E-2</v>
      </c>
      <c r="E4575">
        <v>-4.9961427971401259E-4</v>
      </c>
    </row>
    <row r="4576" spans="2:5" x14ac:dyDescent="0.3">
      <c r="B4576" s="91">
        <v>41393</v>
      </c>
      <c r="C4576" s="145">
        <v>288.77005000000003</v>
      </c>
      <c r="D4576">
        <f t="shared" si="75"/>
        <v>0.47602581194899773</v>
      </c>
      <c r="E4576">
        <v>-5.0616737463982217E-4</v>
      </c>
    </row>
    <row r="4577" spans="2:5" x14ac:dyDescent="0.3">
      <c r="B4577" s="91">
        <v>43843</v>
      </c>
      <c r="C4577" s="145">
        <v>195.640244</v>
      </c>
      <c r="D4577">
        <f t="shared" si="75"/>
        <v>-0.16544476753867107</v>
      </c>
      <c r="E4577">
        <v>-5.0934928233152435E-4</v>
      </c>
    </row>
    <row r="4578" spans="2:5" x14ac:dyDescent="0.3">
      <c r="B4578" s="91">
        <v>40633</v>
      </c>
      <c r="C4578" s="145">
        <v>234.42456100000001</v>
      </c>
      <c r="D4578">
        <f t="shared" si="75"/>
        <v>14.919994450317233</v>
      </c>
      <c r="E4578">
        <v>-5.2045087784688524E-4</v>
      </c>
    </row>
    <row r="4579" spans="2:5" x14ac:dyDescent="0.3">
      <c r="B4579" s="91">
        <v>36782</v>
      </c>
      <c r="C4579" s="145">
        <v>14.725166</v>
      </c>
      <c r="D4579">
        <f t="shared" si="75"/>
        <v>-0.96080360243121288</v>
      </c>
      <c r="E4579">
        <v>-5.237264508057743E-4</v>
      </c>
    </row>
    <row r="4580" spans="2:5" x14ac:dyDescent="0.3">
      <c r="B4580" s="91">
        <v>42452</v>
      </c>
      <c r="C4580" s="145">
        <v>375.676514</v>
      </c>
      <c r="D4580">
        <f t="shared" si="75"/>
        <v>-0.62138925270849077</v>
      </c>
      <c r="E4580">
        <v>-5.3025490673756499E-4</v>
      </c>
    </row>
    <row r="4581" spans="2:5" x14ac:dyDescent="0.3">
      <c r="B4581" s="91">
        <v>45383</v>
      </c>
      <c r="C4581" s="145">
        <v>992.25</v>
      </c>
      <c r="D4581">
        <f t="shared" si="75"/>
        <v>6.299832308009444</v>
      </c>
      <c r="E4581">
        <v>-5.5397663844450492E-4</v>
      </c>
    </row>
    <row r="4582" spans="2:5" x14ac:dyDescent="0.3">
      <c r="B4582" s="91">
        <v>39050</v>
      </c>
      <c r="C4582" s="145">
        <v>135.92778000000001</v>
      </c>
      <c r="D4582">
        <f t="shared" si="75"/>
        <v>-9.3204423807056777E-2</v>
      </c>
      <c r="E4582">
        <v>-5.553614793979818E-4</v>
      </c>
    </row>
    <row r="4583" spans="2:5" x14ac:dyDescent="0.3">
      <c r="B4583" s="91">
        <v>38996</v>
      </c>
      <c r="C4583" s="145">
        <v>149.899033</v>
      </c>
      <c r="D4583">
        <f t="shared" si="75"/>
        <v>-0.65579438889614827</v>
      </c>
      <c r="E4583">
        <v>-5.5934367195460178E-4</v>
      </c>
    </row>
    <row r="4584" spans="2:5" x14ac:dyDescent="0.3">
      <c r="B4584" s="91">
        <v>42923</v>
      </c>
      <c r="C4584" s="145">
        <v>435.492706</v>
      </c>
      <c r="D4584">
        <f t="shared" si="75"/>
        <v>1.5599180967673596</v>
      </c>
      <c r="E4584">
        <v>-5.7198303721703856E-4</v>
      </c>
    </row>
    <row r="4585" spans="2:5" x14ac:dyDescent="0.3">
      <c r="B4585" s="91">
        <v>43396</v>
      </c>
      <c r="C4585" s="145">
        <v>170.11978099999999</v>
      </c>
      <c r="D4585">
        <f t="shared" si="75"/>
        <v>1.54507510801286</v>
      </c>
      <c r="E4585">
        <v>-5.8572026438201863E-4</v>
      </c>
    </row>
    <row r="4586" spans="2:5" x14ac:dyDescent="0.3">
      <c r="B4586" s="91">
        <v>37958</v>
      </c>
      <c r="C4586" s="145">
        <v>66.842735000000005</v>
      </c>
      <c r="D4586">
        <f t="shared" si="75"/>
        <v>-0.8415991886835773</v>
      </c>
      <c r="E4586">
        <v>-5.8805002507013706E-4</v>
      </c>
    </row>
    <row r="4587" spans="2:5" x14ac:dyDescent="0.3">
      <c r="B4587" s="91">
        <v>43013</v>
      </c>
      <c r="C4587" s="145">
        <v>421.984802</v>
      </c>
      <c r="D4587">
        <f t="shared" si="75"/>
        <v>32.115586741830768</v>
      </c>
      <c r="E4587">
        <v>-5.9021062891220734E-4</v>
      </c>
    </row>
    <row r="4588" spans="2:5" x14ac:dyDescent="0.3">
      <c r="B4588" s="91">
        <v>37029</v>
      </c>
      <c r="C4588" s="145">
        <v>12.742785</v>
      </c>
      <c r="D4588">
        <f t="shared" si="75"/>
        <v>-0.80439226069212055</v>
      </c>
      <c r="E4588">
        <v>-6.0499592996321157E-4</v>
      </c>
    </row>
    <row r="4589" spans="2:5" x14ac:dyDescent="0.3">
      <c r="B4589" s="91">
        <v>38274</v>
      </c>
      <c r="C4589" s="145">
        <v>65.144585000000006</v>
      </c>
      <c r="D4589">
        <f t="shared" si="75"/>
        <v>1.69774153140016</v>
      </c>
      <c r="E4589">
        <v>-6.1423994713834739E-4</v>
      </c>
    </row>
    <row r="4590" spans="2:5" x14ac:dyDescent="0.3">
      <c r="B4590" s="91">
        <v>36290</v>
      </c>
      <c r="C4590" s="145">
        <v>24.147822999999999</v>
      </c>
      <c r="D4590">
        <f t="shared" si="75"/>
        <v>-0.94996304722816782</v>
      </c>
      <c r="E4590">
        <v>-6.1669371383796918E-4</v>
      </c>
    </row>
    <row r="4591" spans="2:5" x14ac:dyDescent="0.3">
      <c r="B4591" s="91">
        <v>42563</v>
      </c>
      <c r="C4591" s="145">
        <v>482.59979199999998</v>
      </c>
      <c r="D4591">
        <f t="shared" si="75"/>
        <v>2.3042906681782493E-2</v>
      </c>
      <c r="E4591">
        <v>-6.1913804034458822E-4</v>
      </c>
    </row>
    <row r="4592" spans="2:5" x14ac:dyDescent="0.3">
      <c r="B4592" s="91">
        <v>42831</v>
      </c>
      <c r="C4592" s="145">
        <v>471.72976699999998</v>
      </c>
      <c r="D4592">
        <f t="shared" si="75"/>
        <v>1.1365425946379391</v>
      </c>
      <c r="E4592">
        <v>-6.3358840666094085E-4</v>
      </c>
    </row>
    <row r="4593" spans="2:5" x14ac:dyDescent="0.3">
      <c r="B4593" s="91">
        <v>40606</v>
      </c>
      <c r="C4593" s="145">
        <v>220.79118299999999</v>
      </c>
      <c r="D4593">
        <f t="shared" si="75"/>
        <v>-0.52092320820978077</v>
      </c>
      <c r="E4593">
        <v>-6.3747662618142214E-4</v>
      </c>
    </row>
    <row r="4594" spans="2:5" x14ac:dyDescent="0.3">
      <c r="B4594" s="91">
        <v>41824</v>
      </c>
      <c r="C4594" s="145">
        <v>460.868042</v>
      </c>
      <c r="D4594">
        <f t="shared" si="75"/>
        <v>0.49250826453204899</v>
      </c>
      <c r="E4594">
        <v>-6.3865764716332981E-4</v>
      </c>
    </row>
    <row r="4595" spans="2:5" x14ac:dyDescent="0.3">
      <c r="B4595" s="91">
        <v>43262</v>
      </c>
      <c r="C4595" s="145">
        <v>308.787598</v>
      </c>
      <c r="D4595">
        <f t="shared" si="75"/>
        <v>11.946908415727838</v>
      </c>
      <c r="E4595">
        <v>-6.4534106612906209E-4</v>
      </c>
    </row>
    <row r="4596" spans="2:5" x14ac:dyDescent="0.3">
      <c r="B4596" s="91">
        <v>37687</v>
      </c>
      <c r="C4596" s="145">
        <v>23.850296</v>
      </c>
      <c r="D4596">
        <f t="shared" si="75"/>
        <v>-0.45347510815100706</v>
      </c>
      <c r="E4596">
        <v>-6.465338619909783E-4</v>
      </c>
    </row>
    <row r="4597" spans="2:5" x14ac:dyDescent="0.3">
      <c r="B4597" s="91">
        <v>35465</v>
      </c>
      <c r="C4597" s="145">
        <v>43.639907999999998</v>
      </c>
      <c r="D4597">
        <f t="shared" si="75"/>
        <v>-0.30319162380916209</v>
      </c>
      <c r="E4597">
        <v>-6.4992241853128476E-4</v>
      </c>
    </row>
    <row r="4598" spans="2:5" x14ac:dyDescent="0.3">
      <c r="B4598" s="91">
        <v>35158</v>
      </c>
      <c r="C4598" s="145">
        <v>62.628276999999997</v>
      </c>
      <c r="D4598">
        <f t="shared" si="75"/>
        <v>4.4564885558700382</v>
      </c>
      <c r="E4598">
        <v>-6.7151360433367652E-4</v>
      </c>
    </row>
    <row r="4599" spans="2:5" x14ac:dyDescent="0.3">
      <c r="B4599" s="91">
        <v>37054</v>
      </c>
      <c r="C4599" s="145">
        <v>11.477762</v>
      </c>
      <c r="D4599">
        <f t="shared" si="75"/>
        <v>-0.8430353699599572</v>
      </c>
      <c r="E4599">
        <v>-6.7163084925692226E-4</v>
      </c>
    </row>
    <row r="4600" spans="2:5" x14ac:dyDescent="0.3">
      <c r="B4600" s="91">
        <v>38539</v>
      </c>
      <c r="C4600" s="145">
        <v>73.123238000000001</v>
      </c>
      <c r="D4600">
        <f t="shared" si="75"/>
        <v>-0.47976946327335046</v>
      </c>
      <c r="E4600">
        <v>-6.7657705064919343E-4</v>
      </c>
    </row>
    <row r="4601" spans="2:5" x14ac:dyDescent="0.3">
      <c r="B4601" s="91">
        <v>40812</v>
      </c>
      <c r="C4601" s="145">
        <v>140.55929599999999</v>
      </c>
      <c r="D4601">
        <f t="shared" si="75"/>
        <v>-0.72086650326591306</v>
      </c>
      <c r="E4601">
        <v>-6.8094947871608319E-4</v>
      </c>
    </row>
    <row r="4602" spans="2:5" x14ac:dyDescent="0.3">
      <c r="B4602" s="91">
        <v>41911</v>
      </c>
      <c r="C4602" s="145">
        <v>503.55581699999999</v>
      </c>
      <c r="D4602">
        <f t="shared" si="75"/>
        <v>5.2260745186547632</v>
      </c>
      <c r="E4602">
        <v>-6.8484099519658219E-4</v>
      </c>
    </row>
    <row r="4603" spans="2:5" x14ac:dyDescent="0.3">
      <c r="B4603" s="91">
        <v>38092</v>
      </c>
      <c r="C4603" s="145">
        <v>80.878540000000001</v>
      </c>
      <c r="D4603">
        <f t="shared" si="75"/>
        <v>-0.88797210519334402</v>
      </c>
      <c r="E4603">
        <v>-6.8569421151819352E-4</v>
      </c>
    </row>
    <row r="4604" spans="2:5" x14ac:dyDescent="0.3">
      <c r="B4604" s="91">
        <v>45267</v>
      </c>
      <c r="C4604" s="145">
        <v>721.95001200000002</v>
      </c>
      <c r="D4604">
        <f t="shared" si="75"/>
        <v>4.5513635142804061</v>
      </c>
      <c r="E4604">
        <v>-6.9208940645709336E-4</v>
      </c>
    </row>
    <row r="4605" spans="2:5" x14ac:dyDescent="0.3">
      <c r="B4605" s="91">
        <v>38868</v>
      </c>
      <c r="C4605" s="145">
        <v>130.04913300000001</v>
      </c>
      <c r="D4605">
        <f t="shared" si="75"/>
        <v>0.64920051285976033</v>
      </c>
      <c r="E4605">
        <v>-6.976337307345599E-4</v>
      </c>
    </row>
    <row r="4606" spans="2:5" x14ac:dyDescent="0.3">
      <c r="B4606" s="91">
        <v>38391</v>
      </c>
      <c r="C4606" s="145">
        <v>78.855864999999994</v>
      </c>
      <c r="D4606">
        <f t="shared" si="75"/>
        <v>-0.80619069553794509</v>
      </c>
      <c r="E4606">
        <v>-7.104249362764216E-4</v>
      </c>
    </row>
    <row r="4607" spans="2:5" x14ac:dyDescent="0.3">
      <c r="B4607" s="91">
        <v>41764</v>
      </c>
      <c r="C4607" s="145">
        <v>406.87347399999999</v>
      </c>
      <c r="D4607">
        <f t="shared" si="75"/>
        <v>1.8993085927399145</v>
      </c>
      <c r="E4607">
        <v>-7.2335006857948442E-4</v>
      </c>
    </row>
    <row r="4608" spans="2:5" x14ac:dyDescent="0.3">
      <c r="B4608" s="91">
        <v>40344</v>
      </c>
      <c r="C4608" s="145">
        <v>140.334656</v>
      </c>
      <c r="D4608">
        <f t="shared" si="75"/>
        <v>-0.79398905823859556</v>
      </c>
      <c r="E4608">
        <v>-7.2341009335850502E-4</v>
      </c>
    </row>
    <row r="4609" spans="2:5" x14ac:dyDescent="0.3">
      <c r="B4609" s="91">
        <v>45252</v>
      </c>
      <c r="C4609" s="145">
        <v>681.20001200000002</v>
      </c>
      <c r="D4609">
        <f t="shared" si="75"/>
        <v>0.45474707442562995</v>
      </c>
      <c r="E4609">
        <v>-7.3346045356971479E-4</v>
      </c>
    </row>
    <row r="4610" spans="2:5" x14ac:dyDescent="0.3">
      <c r="B4610" s="91">
        <v>41841</v>
      </c>
      <c r="C4610" s="145">
        <v>468.26010100000002</v>
      </c>
      <c r="D4610">
        <f t="shared" si="75"/>
        <v>0.84708393924531766</v>
      </c>
      <c r="E4610">
        <v>-7.3636192365985514E-4</v>
      </c>
    </row>
    <row r="4611" spans="2:5" x14ac:dyDescent="0.3">
      <c r="B4611" s="91">
        <v>40533</v>
      </c>
      <c r="C4611" s="145">
        <v>253.51316800000001</v>
      </c>
      <c r="D4611">
        <f t="shared" si="75"/>
        <v>-0.64777607780479329</v>
      </c>
      <c r="E4611">
        <v>-7.4032427205076982E-4</v>
      </c>
    </row>
    <row r="4612" spans="2:5" x14ac:dyDescent="0.3">
      <c r="B4612" s="91">
        <v>45274</v>
      </c>
      <c r="C4612" s="145">
        <v>719.75</v>
      </c>
      <c r="D4612">
        <f t="shared" si="75"/>
        <v>73.055408982378353</v>
      </c>
      <c r="E4612">
        <v>-7.6355408741168103E-4</v>
      </c>
    </row>
    <row r="4613" spans="2:5" x14ac:dyDescent="0.3">
      <c r="B4613" s="91">
        <v>36997</v>
      </c>
      <c r="C4613" s="145">
        <v>9.7190740000000009</v>
      </c>
      <c r="D4613">
        <f t="shared" si="75"/>
        <v>-0.49960268168495908</v>
      </c>
      <c r="E4613">
        <v>-7.928621026513505E-4</v>
      </c>
    </row>
    <row r="4614" spans="2:5" x14ac:dyDescent="0.3">
      <c r="B4614" s="91">
        <v>37347</v>
      </c>
      <c r="C4614" s="145">
        <v>19.422713999999999</v>
      </c>
      <c r="D4614">
        <f t="shared" si="75"/>
        <v>4.426522845593947E-2</v>
      </c>
      <c r="E4614">
        <v>-7.9400568408073701E-4</v>
      </c>
    </row>
    <row r="4615" spans="2:5" x14ac:dyDescent="0.3">
      <c r="B4615" s="91">
        <v>36676</v>
      </c>
      <c r="C4615" s="145">
        <v>18.599406999999999</v>
      </c>
      <c r="D4615">
        <f t="shared" si="75"/>
        <v>-0.31908612293911282</v>
      </c>
      <c r="E4615">
        <v>-8.1366444845607823E-4</v>
      </c>
    </row>
    <row r="4616" spans="2:5" x14ac:dyDescent="0.3">
      <c r="B4616" s="91">
        <v>36227</v>
      </c>
      <c r="C4616" s="145">
        <v>27.315359000000001</v>
      </c>
      <c r="D4616">
        <f t="shared" si="75"/>
        <v>-0.77531370984244952</v>
      </c>
      <c r="E4616">
        <v>-8.1799064377010623E-4</v>
      </c>
    </row>
    <row r="4617" spans="2:5" x14ac:dyDescent="0.3">
      <c r="B4617" s="91">
        <v>43690</v>
      </c>
      <c r="C4617" s="145">
        <v>121.57109800000001</v>
      </c>
      <c r="D4617">
        <f t="shared" ref="D4617:D4680" si="76">(C4617-C4618)/C4618</f>
        <v>-0.18225091954236297</v>
      </c>
      <c r="E4617">
        <v>-8.1937495730281351E-4</v>
      </c>
    </row>
    <row r="4618" spans="2:5" x14ac:dyDescent="0.3">
      <c r="B4618" s="91">
        <v>38966</v>
      </c>
      <c r="C4618" s="145">
        <v>148.665527</v>
      </c>
      <c r="D4618">
        <f t="shared" si="76"/>
        <v>-0.15387875792903971</v>
      </c>
      <c r="E4618">
        <v>-8.4584871992116712E-4</v>
      </c>
    </row>
    <row r="4619" spans="2:5" x14ac:dyDescent="0.3">
      <c r="B4619" s="91">
        <v>43455</v>
      </c>
      <c r="C4619" s="145">
        <v>175.702393</v>
      </c>
      <c r="D4619">
        <f t="shared" si="76"/>
        <v>4.180233189281374</v>
      </c>
      <c r="E4619">
        <v>-8.5026086693748646E-4</v>
      </c>
    </row>
    <row r="4620" spans="2:5" x14ac:dyDescent="0.3">
      <c r="B4620" s="91">
        <v>35850</v>
      </c>
      <c r="C4620" s="145">
        <v>33.917853999999998</v>
      </c>
      <c r="D4620">
        <f t="shared" si="76"/>
        <v>-0.87803786071618506</v>
      </c>
      <c r="E4620">
        <v>-8.5448253963746475E-4</v>
      </c>
    </row>
    <row r="4621" spans="2:5" x14ac:dyDescent="0.3">
      <c r="B4621" s="91">
        <v>41044</v>
      </c>
      <c r="C4621" s="145">
        <v>278.10150099999998</v>
      </c>
      <c r="D4621">
        <f t="shared" si="76"/>
        <v>7.0302932152906816</v>
      </c>
      <c r="E4621">
        <v>-8.6024354979728193E-4</v>
      </c>
    </row>
    <row r="4622" spans="2:5" x14ac:dyDescent="0.3">
      <c r="B4622" s="91">
        <v>36501</v>
      </c>
      <c r="C4622" s="145">
        <v>34.631549999999997</v>
      </c>
      <c r="D4622">
        <f t="shared" si="76"/>
        <v>-0.51575519854357765</v>
      </c>
      <c r="E4622">
        <v>-8.741599193350611E-4</v>
      </c>
    </row>
    <row r="4623" spans="2:5" x14ac:dyDescent="0.3">
      <c r="B4623" s="91">
        <v>37992</v>
      </c>
      <c r="C4623" s="145">
        <v>71.516616999999997</v>
      </c>
      <c r="D4623">
        <f t="shared" si="76"/>
        <v>0.24919913936029281</v>
      </c>
      <c r="E4623">
        <v>-8.7944091642801821E-4</v>
      </c>
    </row>
    <row r="4624" spans="2:5" x14ac:dyDescent="0.3">
      <c r="B4624" s="91">
        <v>35647</v>
      </c>
      <c r="C4624" s="145">
        <v>57.249972999999997</v>
      </c>
      <c r="D4624">
        <f t="shared" si="76"/>
        <v>-0.61607776029759065</v>
      </c>
      <c r="E4624">
        <v>-8.857653606076755E-4</v>
      </c>
    </row>
    <row r="4625" spans="2:5" x14ac:dyDescent="0.3">
      <c r="B4625" s="91">
        <v>39010</v>
      </c>
      <c r="C4625" s="145">
        <v>149.11866800000001</v>
      </c>
      <c r="D4625">
        <f t="shared" si="76"/>
        <v>0.88930121431764597</v>
      </c>
      <c r="E4625">
        <v>-8.992523052350586E-4</v>
      </c>
    </row>
    <row r="4626" spans="2:5" x14ac:dyDescent="0.3">
      <c r="B4626" s="91">
        <v>38359</v>
      </c>
      <c r="C4626" s="145">
        <v>78.927948000000001</v>
      </c>
      <c r="D4626">
        <f t="shared" si="76"/>
        <v>-0.62499383703895184</v>
      </c>
      <c r="E4626">
        <v>-9.1244267992763607E-4</v>
      </c>
    </row>
    <row r="4627" spans="2:5" x14ac:dyDescent="0.3">
      <c r="B4627" s="91">
        <v>41114</v>
      </c>
      <c r="C4627" s="145">
        <v>210.471069</v>
      </c>
      <c r="D4627">
        <f t="shared" si="76"/>
        <v>-0.19996297276999034</v>
      </c>
      <c r="E4627">
        <v>-9.2574461389824403E-4</v>
      </c>
    </row>
    <row r="4628" spans="2:5" x14ac:dyDescent="0.3">
      <c r="B4628" s="91">
        <v>41218</v>
      </c>
      <c r="C4628" s="145">
        <v>263.07666</v>
      </c>
      <c r="D4628">
        <f t="shared" si="76"/>
        <v>0.69859898541448751</v>
      </c>
      <c r="E4628">
        <v>-9.2577319340966075E-4</v>
      </c>
    </row>
    <row r="4629" spans="2:5" x14ac:dyDescent="0.3">
      <c r="B4629" s="91">
        <v>40805</v>
      </c>
      <c r="C4629" s="145">
        <v>154.87861599999999</v>
      </c>
      <c r="D4629">
        <f t="shared" si="76"/>
        <v>3.6183539822238298</v>
      </c>
      <c r="E4629">
        <v>-9.2671841656207746E-4</v>
      </c>
    </row>
    <row r="4630" spans="2:5" x14ac:dyDescent="0.3">
      <c r="B4630" s="91">
        <v>37826</v>
      </c>
      <c r="C4630" s="145">
        <v>33.535457999999998</v>
      </c>
      <c r="D4630">
        <f t="shared" si="76"/>
        <v>-0.8943537741701898</v>
      </c>
      <c r="E4630">
        <v>-9.377680465086208E-4</v>
      </c>
    </row>
    <row r="4631" spans="2:5" x14ac:dyDescent="0.3">
      <c r="B4631" s="91">
        <v>42423</v>
      </c>
      <c r="C4631" s="145">
        <v>317.43167099999999</v>
      </c>
      <c r="D4631">
        <f t="shared" si="76"/>
        <v>1.7440651274489953E-2</v>
      </c>
      <c r="E4631">
        <v>-9.4098884737134564E-4</v>
      </c>
    </row>
    <row r="4632" spans="2:5" x14ac:dyDescent="0.3">
      <c r="B4632" s="91">
        <v>41523</v>
      </c>
      <c r="C4632" s="145">
        <v>311.99035600000002</v>
      </c>
      <c r="D4632">
        <f t="shared" si="76"/>
        <v>0.67843696751185323</v>
      </c>
      <c r="E4632">
        <v>-9.431324312393775E-4</v>
      </c>
    </row>
    <row r="4633" spans="2:5" x14ac:dyDescent="0.3">
      <c r="B4633" s="91">
        <v>40420</v>
      </c>
      <c r="C4633" s="145">
        <v>185.881485</v>
      </c>
      <c r="D4633">
        <f t="shared" si="76"/>
        <v>1.4804212022596794</v>
      </c>
      <c r="E4633">
        <v>-9.5886329418517937E-4</v>
      </c>
    </row>
    <row r="4634" spans="2:5" x14ac:dyDescent="0.3">
      <c r="B4634" s="91">
        <v>38421</v>
      </c>
      <c r="C4634" s="145">
        <v>74.939483999999993</v>
      </c>
      <c r="D4634">
        <f t="shared" si="76"/>
        <v>-0.75879015881018963</v>
      </c>
      <c r="E4634">
        <v>-9.6105169050315995E-4</v>
      </c>
    </row>
    <row r="4635" spans="2:5" x14ac:dyDescent="0.3">
      <c r="B4635" s="91">
        <v>44455</v>
      </c>
      <c r="C4635" s="145">
        <v>310.68170199999997</v>
      </c>
      <c r="D4635">
        <f t="shared" si="76"/>
        <v>0.33148102143800406</v>
      </c>
      <c r="E4635">
        <v>-9.6170575483879844E-4</v>
      </c>
    </row>
    <row r="4636" spans="2:5" x14ac:dyDescent="0.3">
      <c r="B4636" s="91">
        <v>40658</v>
      </c>
      <c r="C4636" s="145">
        <v>233.33543399999999</v>
      </c>
      <c r="D4636">
        <f t="shared" si="76"/>
        <v>0.18893274256136905</v>
      </c>
      <c r="E4636">
        <v>-9.6461421404195119E-4</v>
      </c>
    </row>
    <row r="4637" spans="2:5" x14ac:dyDescent="0.3">
      <c r="B4637" s="91">
        <v>40919</v>
      </c>
      <c r="C4637" s="145">
        <v>196.25621000000001</v>
      </c>
      <c r="D4637">
        <f t="shared" si="76"/>
        <v>-0.57216585480739535</v>
      </c>
      <c r="E4637">
        <v>-9.7527180248387015E-4</v>
      </c>
    </row>
    <row r="4638" spans="2:5" x14ac:dyDescent="0.3">
      <c r="B4638" s="91">
        <v>42936</v>
      </c>
      <c r="C4638" s="145">
        <v>458.72030599999999</v>
      </c>
      <c r="D4638">
        <f t="shared" si="76"/>
        <v>2.3780721845648034</v>
      </c>
      <c r="E4638">
        <v>-9.7700211261041712E-4</v>
      </c>
    </row>
    <row r="4639" spans="2:5" x14ac:dyDescent="0.3">
      <c r="B4639" s="91">
        <v>39051</v>
      </c>
      <c r="C4639" s="145">
        <v>135.79351800000001</v>
      </c>
      <c r="D4639">
        <f t="shared" si="76"/>
        <v>-0.54091332344895304</v>
      </c>
      <c r="E4639">
        <v>-9.8774510994004876E-4</v>
      </c>
    </row>
    <row r="4640" spans="2:5" x14ac:dyDescent="0.3">
      <c r="B4640" s="91">
        <v>41411</v>
      </c>
      <c r="C4640" s="145">
        <v>295.79058800000001</v>
      </c>
      <c r="D4640">
        <f t="shared" si="76"/>
        <v>-0.33882918327927969</v>
      </c>
      <c r="E4640">
        <v>-9.880400818512321E-4</v>
      </c>
    </row>
    <row r="4641" spans="2:5" x14ac:dyDescent="0.3">
      <c r="B4641" s="91">
        <v>42548</v>
      </c>
      <c r="C4641" s="145">
        <v>447.37393200000002</v>
      </c>
      <c r="D4641">
        <f t="shared" si="76"/>
        <v>28.130310714940112</v>
      </c>
      <c r="E4641">
        <v>-1.0012787951056048E-3</v>
      </c>
    </row>
    <row r="4642" spans="2:5" x14ac:dyDescent="0.3">
      <c r="B4642" s="91">
        <v>37264</v>
      </c>
      <c r="C4642" s="145">
        <v>15.357678</v>
      </c>
      <c r="D4642">
        <f t="shared" si="76"/>
        <v>-0.97613970725184041</v>
      </c>
      <c r="E4642">
        <v>-1.0036357647155679E-3</v>
      </c>
    </row>
    <row r="4643" spans="2:5" x14ac:dyDescent="0.3">
      <c r="B4643" s="91">
        <v>45139</v>
      </c>
      <c r="C4643" s="145">
        <v>643.65002400000003</v>
      </c>
      <c r="D4643">
        <f t="shared" si="76"/>
        <v>3.3507822576424262</v>
      </c>
      <c r="E4643">
        <v>-1.0087909546879496E-3</v>
      </c>
    </row>
    <row r="4644" spans="2:5" x14ac:dyDescent="0.3">
      <c r="B4644" s="91">
        <v>44089</v>
      </c>
      <c r="C4644" s="145">
        <v>147.938919</v>
      </c>
      <c r="D4644">
        <f t="shared" si="76"/>
        <v>-0.19302704047377531</v>
      </c>
      <c r="E4644">
        <v>-1.0097748673251528E-3</v>
      </c>
    </row>
    <row r="4645" spans="2:5" x14ac:dyDescent="0.3">
      <c r="B4645" s="91">
        <v>40884</v>
      </c>
      <c r="C4645" s="145">
        <v>183.32574500000001</v>
      </c>
      <c r="D4645">
        <f t="shared" si="76"/>
        <v>-0.61366151765947863</v>
      </c>
      <c r="E4645">
        <v>-1.0437327299649055E-3</v>
      </c>
    </row>
    <row r="4646" spans="2:5" x14ac:dyDescent="0.3">
      <c r="B4646" s="91">
        <v>42814</v>
      </c>
      <c r="C4646" s="145">
        <v>474.52105699999998</v>
      </c>
      <c r="D4646">
        <f t="shared" si="76"/>
        <v>0.11201964148709095</v>
      </c>
      <c r="E4646">
        <v>-1.0493127102165144E-3</v>
      </c>
    </row>
    <row r="4647" spans="2:5" x14ac:dyDescent="0.3">
      <c r="B4647" s="91">
        <v>44722</v>
      </c>
      <c r="C4647" s="145">
        <v>426.720032</v>
      </c>
      <c r="D4647">
        <f t="shared" si="76"/>
        <v>18.438096917892086</v>
      </c>
      <c r="E4647">
        <v>-1.0501894521095436E-3</v>
      </c>
    </row>
    <row r="4648" spans="2:5" x14ac:dyDescent="0.3">
      <c r="B4648" s="91">
        <v>37462</v>
      </c>
      <c r="C4648" s="145">
        <v>21.952767999999999</v>
      </c>
      <c r="D4648">
        <f t="shared" si="76"/>
        <v>-0.95297486397123943</v>
      </c>
      <c r="E4648">
        <v>-1.05288036816318E-3</v>
      </c>
    </row>
    <row r="4649" spans="2:5" x14ac:dyDescent="0.3">
      <c r="B4649" s="91">
        <v>41864</v>
      </c>
      <c r="C4649" s="145">
        <v>466.83050500000002</v>
      </c>
      <c r="D4649">
        <f t="shared" si="76"/>
        <v>1.3611627153191128</v>
      </c>
      <c r="E4649">
        <v>-1.0548389850134228E-3</v>
      </c>
    </row>
    <row r="4650" spans="2:5" x14ac:dyDescent="0.3">
      <c r="B4650" s="91">
        <v>40735</v>
      </c>
      <c r="C4650" s="145">
        <v>197.71212800000001</v>
      </c>
      <c r="D4650">
        <f t="shared" si="76"/>
        <v>0.50658024664048062</v>
      </c>
      <c r="E4650">
        <v>-1.0910125077255798E-3</v>
      </c>
    </row>
    <row r="4651" spans="2:5" x14ac:dyDescent="0.3">
      <c r="B4651" s="91">
        <v>39426</v>
      </c>
      <c r="C4651" s="145">
        <v>131.23239100000001</v>
      </c>
      <c r="D4651">
        <f t="shared" si="76"/>
        <v>-0.70118849331484223</v>
      </c>
      <c r="E4651">
        <v>-1.1075531052601672E-3</v>
      </c>
    </row>
    <row r="4652" spans="2:5" x14ac:dyDescent="0.3">
      <c r="B4652" s="91">
        <v>44971</v>
      </c>
      <c r="C4652" s="145">
        <v>439.18118299999998</v>
      </c>
      <c r="D4652">
        <f t="shared" si="76"/>
        <v>4.6556230015491824</v>
      </c>
      <c r="E4652">
        <v>-1.1336504366477259E-3</v>
      </c>
    </row>
    <row r="4653" spans="2:5" x14ac:dyDescent="0.3">
      <c r="B4653" s="91">
        <v>39653</v>
      </c>
      <c r="C4653" s="145">
        <v>77.653899999999993</v>
      </c>
      <c r="D4653">
        <f t="shared" si="76"/>
        <v>-0.8490256361872861</v>
      </c>
      <c r="E4653">
        <v>-1.1341735124558851E-3</v>
      </c>
    </row>
    <row r="4654" spans="2:5" x14ac:dyDescent="0.3">
      <c r="B4654" s="91">
        <v>41954</v>
      </c>
      <c r="C4654" s="145">
        <v>514.35156300000006</v>
      </c>
      <c r="D4654">
        <f t="shared" si="76"/>
        <v>5.9495124688953345</v>
      </c>
      <c r="E4654">
        <v>-1.1487715492612786E-3</v>
      </c>
    </row>
    <row r="4655" spans="2:5" x14ac:dyDescent="0.3">
      <c r="B4655" s="91">
        <v>35272</v>
      </c>
      <c r="C4655" s="145">
        <v>74.012611000000007</v>
      </c>
      <c r="D4655">
        <f t="shared" si="76"/>
        <v>-0.85467038341036106</v>
      </c>
      <c r="E4655">
        <v>-1.1489822875587112E-3</v>
      </c>
    </row>
    <row r="4656" spans="2:5" x14ac:dyDescent="0.3">
      <c r="B4656" s="91">
        <v>41892</v>
      </c>
      <c r="C4656" s="145">
        <v>509.27410900000001</v>
      </c>
      <c r="D4656">
        <f t="shared" si="76"/>
        <v>1.9701242449279521</v>
      </c>
      <c r="E4656">
        <v>-1.1602722232191573E-3</v>
      </c>
    </row>
    <row r="4657" spans="2:5" x14ac:dyDescent="0.3">
      <c r="B4657" s="91">
        <v>43774</v>
      </c>
      <c r="C4657" s="145">
        <v>171.46559099999999</v>
      </c>
      <c r="D4657">
        <f t="shared" si="76"/>
        <v>1.4749265976000778E-2</v>
      </c>
      <c r="E4657">
        <v>-1.1614018173295559E-3</v>
      </c>
    </row>
    <row r="4658" spans="2:5" x14ac:dyDescent="0.3">
      <c r="B4658" s="91">
        <v>43623</v>
      </c>
      <c r="C4658" s="145">
        <v>168.97335799999999</v>
      </c>
      <c r="D4658">
        <f t="shared" si="76"/>
        <v>0.40947404315405611</v>
      </c>
      <c r="E4658">
        <v>-1.1786000162142048E-3</v>
      </c>
    </row>
    <row r="4659" spans="2:5" x14ac:dyDescent="0.3">
      <c r="B4659" s="91">
        <v>39217</v>
      </c>
      <c r="C4659" s="145">
        <v>119.88397999999999</v>
      </c>
      <c r="D4659">
        <f t="shared" si="76"/>
        <v>-0.71256401702877459</v>
      </c>
      <c r="E4659">
        <v>-1.1883281449978505E-3</v>
      </c>
    </row>
    <row r="4660" spans="2:5" x14ac:dyDescent="0.3">
      <c r="B4660" s="91">
        <v>42487</v>
      </c>
      <c r="C4660" s="145">
        <v>417.08062699999999</v>
      </c>
      <c r="D4660">
        <f t="shared" si="76"/>
        <v>-8.9090871664883914E-2</v>
      </c>
      <c r="E4660">
        <v>-1.1932140592318776E-3</v>
      </c>
    </row>
    <row r="4661" spans="2:5" x14ac:dyDescent="0.3">
      <c r="B4661" s="91">
        <v>42704</v>
      </c>
      <c r="C4661" s="145">
        <v>457.87292500000001</v>
      </c>
      <c r="D4661">
        <f t="shared" si="76"/>
        <v>5.6172906516404959</v>
      </c>
      <c r="E4661">
        <v>-1.1960811570958282E-3</v>
      </c>
    </row>
    <row r="4662" spans="2:5" x14ac:dyDescent="0.3">
      <c r="B4662" s="91">
        <v>35202</v>
      </c>
      <c r="C4662" s="145">
        <v>69.193413000000007</v>
      </c>
      <c r="D4662">
        <f t="shared" si="76"/>
        <v>-0.78401536988059373</v>
      </c>
      <c r="E4662">
        <v>-1.2148231578493248E-3</v>
      </c>
    </row>
    <row r="4663" spans="2:5" x14ac:dyDescent="0.3">
      <c r="B4663" s="91">
        <v>41292</v>
      </c>
      <c r="C4663" s="145">
        <v>320.36267099999998</v>
      </c>
      <c r="D4663">
        <f t="shared" si="76"/>
        <v>4.5873040370080291</v>
      </c>
      <c r="E4663">
        <v>-1.2159368168159481E-3</v>
      </c>
    </row>
    <row r="4664" spans="2:5" x14ac:dyDescent="0.3">
      <c r="B4664" s="91">
        <v>37924</v>
      </c>
      <c r="C4664" s="145">
        <v>57.337612</v>
      </c>
      <c r="D4664">
        <f t="shared" si="76"/>
        <v>-8.077091294392108E-2</v>
      </c>
      <c r="E4664">
        <v>-1.2336166924050054E-3</v>
      </c>
    </row>
    <row r="4665" spans="2:5" x14ac:dyDescent="0.3">
      <c r="B4665" s="91">
        <v>35167</v>
      </c>
      <c r="C4665" s="145">
        <v>62.375759000000002</v>
      </c>
      <c r="D4665">
        <f t="shared" si="76"/>
        <v>-0.8709361225463188</v>
      </c>
      <c r="E4665">
        <v>-1.2357945434048434E-3</v>
      </c>
    </row>
    <row r="4666" spans="2:5" x14ac:dyDescent="0.3">
      <c r="B4666" s="91">
        <v>44791</v>
      </c>
      <c r="C4666" s="145">
        <v>483.293701</v>
      </c>
      <c r="D4666">
        <f t="shared" si="76"/>
        <v>10.291151233963927</v>
      </c>
      <c r="E4666">
        <v>-1.2361129970352676E-3</v>
      </c>
    </row>
    <row r="4667" spans="2:5" x14ac:dyDescent="0.3">
      <c r="B4667" s="91">
        <v>36454</v>
      </c>
      <c r="C4667" s="145">
        <v>42.802872000000001</v>
      </c>
      <c r="D4667">
        <f t="shared" si="76"/>
        <v>0.72223736455491871</v>
      </c>
      <c r="E4667">
        <v>-1.2369130855108513E-3</v>
      </c>
    </row>
    <row r="4668" spans="2:5" x14ac:dyDescent="0.3">
      <c r="B4668" s="91">
        <v>37673</v>
      </c>
      <c r="C4668" s="145">
        <v>24.853062000000001</v>
      </c>
      <c r="D4668">
        <f t="shared" si="76"/>
        <v>-0.7015032904396965</v>
      </c>
      <c r="E4668">
        <v>-1.2397969724455477E-3</v>
      </c>
    </row>
    <row r="4669" spans="2:5" x14ac:dyDescent="0.3">
      <c r="B4669" s="91">
        <v>38356</v>
      </c>
      <c r="C4669" s="145">
        <v>83.260756999999998</v>
      </c>
      <c r="D4669">
        <f t="shared" si="76"/>
        <v>3.6664136947179884</v>
      </c>
      <c r="E4669">
        <v>-1.2489552554483161E-3</v>
      </c>
    </row>
    <row r="4670" spans="2:5" x14ac:dyDescent="0.3">
      <c r="B4670" s="91">
        <v>36132</v>
      </c>
      <c r="C4670" s="145">
        <v>17.842558</v>
      </c>
      <c r="D4670">
        <f t="shared" si="76"/>
        <v>-0.96256787962804047</v>
      </c>
      <c r="E4670">
        <v>-1.251503225651917E-3</v>
      </c>
    </row>
    <row r="4671" spans="2:5" x14ac:dyDescent="0.3">
      <c r="B4671" s="91">
        <v>42891</v>
      </c>
      <c r="C4671" s="145">
        <v>476.66436800000002</v>
      </c>
      <c r="D4671">
        <f t="shared" si="76"/>
        <v>0.1084133058940344</v>
      </c>
      <c r="E4671">
        <v>-1.2532809197467213E-3</v>
      </c>
    </row>
    <row r="4672" spans="2:5" x14ac:dyDescent="0.3">
      <c r="B4672" s="91">
        <v>41810</v>
      </c>
      <c r="C4672" s="145">
        <v>430.04208399999999</v>
      </c>
      <c r="D4672">
        <f t="shared" si="76"/>
        <v>2.5828894977297989</v>
      </c>
      <c r="E4672">
        <v>-1.2539237560930993E-3</v>
      </c>
    </row>
    <row r="4673" spans="2:5" x14ac:dyDescent="0.3">
      <c r="B4673" s="91">
        <v>39216</v>
      </c>
      <c r="C4673" s="145">
        <v>120.026611</v>
      </c>
      <c r="D4673">
        <f t="shared" si="76"/>
        <v>-0.38975827868152502</v>
      </c>
      <c r="E4673">
        <v>-1.2569888917719021E-3</v>
      </c>
    </row>
    <row r="4674" spans="2:5" x14ac:dyDescent="0.3">
      <c r="B4674" s="91">
        <v>43847</v>
      </c>
      <c r="C4674" s="145">
        <v>196.68699599999999</v>
      </c>
      <c r="D4674">
        <f t="shared" si="76"/>
        <v>1.9001998689795638</v>
      </c>
      <c r="E4674">
        <v>-1.2654960196300873E-3</v>
      </c>
    </row>
    <row r="4675" spans="2:5" x14ac:dyDescent="0.3">
      <c r="B4675" s="91">
        <v>37979</v>
      </c>
      <c r="C4675" s="145">
        <v>67.818427999999997</v>
      </c>
      <c r="D4675">
        <f t="shared" si="76"/>
        <v>0.19933533848505358</v>
      </c>
      <c r="E4675">
        <v>-1.2745457711377088E-3</v>
      </c>
    </row>
    <row r="4676" spans="2:5" x14ac:dyDescent="0.3">
      <c r="B4676" s="91">
        <v>35641</v>
      </c>
      <c r="C4676" s="145">
        <v>56.546677000000003</v>
      </c>
      <c r="D4676">
        <f t="shared" si="76"/>
        <v>0.5999210093375803</v>
      </c>
      <c r="E4676">
        <v>-1.2805201573127731E-3</v>
      </c>
    </row>
    <row r="4677" spans="2:5" x14ac:dyDescent="0.3">
      <c r="B4677" s="91">
        <v>36473</v>
      </c>
      <c r="C4677" s="145">
        <v>35.343418</v>
      </c>
      <c r="D4677">
        <f t="shared" si="76"/>
        <v>-0.94287670992876793</v>
      </c>
      <c r="E4677">
        <v>-1.2839352954482344E-3</v>
      </c>
    </row>
    <row r="4678" spans="2:5" x14ac:dyDescent="0.3">
      <c r="B4678" s="91">
        <v>45120</v>
      </c>
      <c r="C4678" s="145">
        <v>618.72167999999999</v>
      </c>
      <c r="D4678">
        <f t="shared" si="76"/>
        <v>0.33760784990693599</v>
      </c>
      <c r="E4678">
        <v>-1.2872644545226482E-3</v>
      </c>
    </row>
    <row r="4679" spans="2:5" x14ac:dyDescent="0.3">
      <c r="B4679" s="91">
        <v>42940</v>
      </c>
      <c r="C4679" s="145">
        <v>462.55835000000002</v>
      </c>
      <c r="D4679">
        <f t="shared" si="76"/>
        <v>15.141252304069393</v>
      </c>
      <c r="E4679">
        <v>-1.2914511784865325E-3</v>
      </c>
    </row>
    <row r="4680" spans="2:5" x14ac:dyDescent="0.3">
      <c r="B4680" s="91">
        <v>36215</v>
      </c>
      <c r="C4680" s="145">
        <v>28.656905999999999</v>
      </c>
      <c r="D4680">
        <f t="shared" si="76"/>
        <v>-0.78167507081108178</v>
      </c>
      <c r="E4680">
        <v>-1.2988698473167333E-3</v>
      </c>
    </row>
    <row r="4681" spans="2:5" x14ac:dyDescent="0.3">
      <c r="B4681" s="91">
        <v>39286</v>
      </c>
      <c r="C4681" s="145">
        <v>131.25805700000001</v>
      </c>
      <c r="D4681">
        <f t="shared" ref="D4681:D4744" si="77">(C4681-C4682)/C4682</f>
        <v>-0.34852169338484462</v>
      </c>
      <c r="E4681">
        <v>-1.3026246971183687E-3</v>
      </c>
    </row>
    <row r="4682" spans="2:5" x14ac:dyDescent="0.3">
      <c r="B4682" s="91">
        <v>40445</v>
      </c>
      <c r="C4682" s="145">
        <v>201.477249</v>
      </c>
      <c r="D4682">
        <f t="shared" si="77"/>
        <v>7.5667143905674044</v>
      </c>
      <c r="E4682">
        <v>-1.3031318214143859E-3</v>
      </c>
    </row>
    <row r="4683" spans="2:5" x14ac:dyDescent="0.3">
      <c r="B4683" s="91">
        <v>37650</v>
      </c>
      <c r="C4683" s="145">
        <v>23.518613999999999</v>
      </c>
      <c r="D4683">
        <f t="shared" si="77"/>
        <v>-0.94784588482109378</v>
      </c>
      <c r="E4683">
        <v>-1.3103054416806655E-3</v>
      </c>
    </row>
    <row r="4684" spans="2:5" x14ac:dyDescent="0.3">
      <c r="B4684" s="91">
        <v>42699</v>
      </c>
      <c r="C4684" s="145">
        <v>450.94454999999999</v>
      </c>
      <c r="D4684">
        <f t="shared" si="77"/>
        <v>38.235807398625397</v>
      </c>
      <c r="E4684">
        <v>-1.3246676514712709E-3</v>
      </c>
    </row>
    <row r="4685" spans="2:5" x14ac:dyDescent="0.3">
      <c r="B4685" s="91">
        <v>37098</v>
      </c>
      <c r="C4685" s="145">
        <v>11.493188999999999</v>
      </c>
      <c r="D4685">
        <f t="shared" si="77"/>
        <v>-0.9837080036792174</v>
      </c>
      <c r="E4685">
        <v>-1.3404739544703504E-3</v>
      </c>
    </row>
    <row r="4686" spans="2:5" x14ac:dyDescent="0.3">
      <c r="B4686" s="91">
        <v>45261</v>
      </c>
      <c r="C4686" s="145">
        <v>705.45001200000002</v>
      </c>
      <c r="D4686">
        <f t="shared" si="77"/>
        <v>5.8916240307723078E-2</v>
      </c>
      <c r="E4686">
        <v>-1.3448640539684001E-3</v>
      </c>
    </row>
    <row r="4687" spans="2:5" x14ac:dyDescent="0.3">
      <c r="B4687" s="91">
        <v>45215</v>
      </c>
      <c r="C4687" s="145">
        <v>666.20001200000002</v>
      </c>
      <c r="D4687">
        <f t="shared" si="77"/>
        <v>4.2586525849919843</v>
      </c>
      <c r="E4687">
        <v>-1.3490691536165705E-3</v>
      </c>
    </row>
    <row r="4688" spans="2:5" x14ac:dyDescent="0.3">
      <c r="B4688" s="91">
        <v>39351</v>
      </c>
      <c r="C4688" s="145">
        <v>126.686447</v>
      </c>
      <c r="D4688">
        <f t="shared" si="77"/>
        <v>0.87948593720400414</v>
      </c>
      <c r="E4688">
        <v>-1.349693758357446E-3</v>
      </c>
    </row>
    <row r="4689" spans="2:5" x14ac:dyDescent="0.3">
      <c r="B4689" s="91">
        <v>35208</v>
      </c>
      <c r="C4689" s="145">
        <v>67.404838999999996</v>
      </c>
      <c r="D4689">
        <f t="shared" si="77"/>
        <v>-0.6880529030218836</v>
      </c>
      <c r="E4689">
        <v>-1.35110162696527E-3</v>
      </c>
    </row>
    <row r="4690" spans="2:5" x14ac:dyDescent="0.3">
      <c r="B4690" s="91">
        <v>41108</v>
      </c>
      <c r="C4690" s="145">
        <v>216.077789</v>
      </c>
      <c r="D4690">
        <f t="shared" si="77"/>
        <v>1.0274422197919606</v>
      </c>
      <c r="E4690">
        <v>-1.3520430395791991E-3</v>
      </c>
    </row>
    <row r="4691" spans="2:5" x14ac:dyDescent="0.3">
      <c r="B4691" s="91">
        <v>39549</v>
      </c>
      <c r="C4691" s="145">
        <v>106.57654599999999</v>
      </c>
      <c r="D4691">
        <f t="shared" si="77"/>
        <v>-0.46153900252753438</v>
      </c>
      <c r="E4691">
        <v>-1.3635698910598462E-3</v>
      </c>
    </row>
    <row r="4692" spans="2:5" x14ac:dyDescent="0.3">
      <c r="B4692" s="91">
        <v>40732</v>
      </c>
      <c r="C4692" s="145">
        <v>197.92806999999999</v>
      </c>
      <c r="D4692">
        <f t="shared" si="77"/>
        <v>-0.57612093708609657</v>
      </c>
      <c r="E4692">
        <v>-1.3737513720208001E-3</v>
      </c>
    </row>
    <row r="4693" spans="2:5" x14ac:dyDescent="0.3">
      <c r="B4693" s="91">
        <v>42824</v>
      </c>
      <c r="C4693" s="145">
        <v>466.94467200000003</v>
      </c>
      <c r="D4693">
        <f t="shared" si="77"/>
        <v>5.6251770582632474</v>
      </c>
      <c r="E4693">
        <v>-1.3857766981884494E-3</v>
      </c>
    </row>
    <row r="4694" spans="2:5" x14ac:dyDescent="0.3">
      <c r="B4694" s="91">
        <v>43917</v>
      </c>
      <c r="C4694" s="145">
        <v>70.480331000000007</v>
      </c>
      <c r="D4694">
        <f t="shared" si="77"/>
        <v>-0.83082077154856948</v>
      </c>
      <c r="E4694">
        <v>-1.4124959576027282E-3</v>
      </c>
    </row>
    <row r="4695" spans="2:5" x14ac:dyDescent="0.3">
      <c r="B4695" s="91">
        <v>44909</v>
      </c>
      <c r="C4695" s="145">
        <v>416.601563</v>
      </c>
      <c r="D4695">
        <f t="shared" si="77"/>
        <v>1.5229121348336079</v>
      </c>
      <c r="E4695">
        <v>-1.4337114575202487E-3</v>
      </c>
    </row>
    <row r="4696" spans="2:5" x14ac:dyDescent="0.3">
      <c r="B4696" s="91">
        <v>40893</v>
      </c>
      <c r="C4696" s="145">
        <v>165.12725800000001</v>
      </c>
      <c r="D4696">
        <f t="shared" si="77"/>
        <v>1.4936996605186756</v>
      </c>
      <c r="E4696">
        <v>-1.447939648356888E-3</v>
      </c>
    </row>
    <row r="4697" spans="2:5" x14ac:dyDescent="0.3">
      <c r="B4697" s="91">
        <v>38196</v>
      </c>
      <c r="C4697" s="145">
        <v>66.217781000000002</v>
      </c>
      <c r="D4697">
        <f t="shared" si="77"/>
        <v>-0.85007524484758967</v>
      </c>
      <c r="E4697">
        <v>-1.449394558268715E-3</v>
      </c>
    </row>
    <row r="4698" spans="2:5" x14ac:dyDescent="0.3">
      <c r="B4698" s="91">
        <v>42844</v>
      </c>
      <c r="C4698" s="145">
        <v>441.67343099999999</v>
      </c>
      <c r="D4698">
        <f t="shared" si="77"/>
        <v>3.9094357038375094</v>
      </c>
      <c r="E4698">
        <v>-1.4650228057449604E-3</v>
      </c>
    </row>
    <row r="4699" spans="2:5" x14ac:dyDescent="0.3">
      <c r="B4699" s="91">
        <v>38677</v>
      </c>
      <c r="C4699" s="145">
        <v>89.964195000000004</v>
      </c>
      <c r="D4699">
        <f t="shared" si="77"/>
        <v>-0.85257813191315035</v>
      </c>
      <c r="E4699">
        <v>-1.4652337140008914E-3</v>
      </c>
    </row>
    <row r="4700" spans="2:5" x14ac:dyDescent="0.3">
      <c r="B4700" s="91">
        <v>45175</v>
      </c>
      <c r="C4700" s="145">
        <v>610.25</v>
      </c>
      <c r="D4700">
        <f t="shared" si="77"/>
        <v>12.279797199162923</v>
      </c>
      <c r="E4700">
        <v>-1.4726727720786776E-3</v>
      </c>
    </row>
    <row r="4701" spans="2:5" x14ac:dyDescent="0.3">
      <c r="B4701" s="91">
        <v>36418</v>
      </c>
      <c r="C4701" s="145">
        <v>45.953262000000002</v>
      </c>
      <c r="D4701">
        <f t="shared" si="77"/>
        <v>0.83121872803291252</v>
      </c>
      <c r="E4701">
        <v>-1.4808324438197532E-3</v>
      </c>
    </row>
    <row r="4702" spans="2:5" x14ac:dyDescent="0.3">
      <c r="B4702" s="91">
        <v>35990</v>
      </c>
      <c r="C4702" s="145">
        <v>25.094360000000002</v>
      </c>
      <c r="D4702">
        <f t="shared" si="77"/>
        <v>-0.26407604465815981</v>
      </c>
      <c r="E4702">
        <v>-1.4826738998381542E-3</v>
      </c>
    </row>
    <row r="4703" spans="2:5" x14ac:dyDescent="0.3">
      <c r="B4703" s="91">
        <v>35823</v>
      </c>
      <c r="C4703" s="145">
        <v>34.099120999999997</v>
      </c>
      <c r="D4703">
        <f t="shared" si="77"/>
        <v>-0.25402672425174605</v>
      </c>
      <c r="E4703">
        <v>-1.4863303029566185E-3</v>
      </c>
    </row>
    <row r="4704" spans="2:5" x14ac:dyDescent="0.3">
      <c r="B4704" s="91">
        <v>36405</v>
      </c>
      <c r="C4704" s="145">
        <v>45.710915</v>
      </c>
      <c r="D4704">
        <f t="shared" si="77"/>
        <v>-0.35506465167557083</v>
      </c>
      <c r="E4704">
        <v>-1.489064339711654E-3</v>
      </c>
    </row>
    <row r="4705" spans="2:5" x14ac:dyDescent="0.3">
      <c r="B4705" s="91">
        <v>35285</v>
      </c>
      <c r="C4705" s="145">
        <v>70.876739999999998</v>
      </c>
      <c r="D4705">
        <f t="shared" si="77"/>
        <v>-0.88708501092078995</v>
      </c>
      <c r="E4705">
        <v>-1.4990459636849344E-3</v>
      </c>
    </row>
    <row r="4706" spans="2:5" x14ac:dyDescent="0.3">
      <c r="B4706" s="91">
        <v>45231</v>
      </c>
      <c r="C4706" s="145">
        <v>627.70001200000002</v>
      </c>
      <c r="D4706">
        <f t="shared" si="77"/>
        <v>6.0789983951639153</v>
      </c>
      <c r="E4706">
        <v>-1.5111937703513316E-3</v>
      </c>
    </row>
    <row r="4707" spans="2:5" x14ac:dyDescent="0.3">
      <c r="B4707" s="91">
        <v>38034</v>
      </c>
      <c r="C4707" s="145">
        <v>88.670738</v>
      </c>
      <c r="D4707">
        <f t="shared" si="77"/>
        <v>-0.53689045025081716</v>
      </c>
      <c r="E4707">
        <v>-1.5172824749409362E-3</v>
      </c>
    </row>
    <row r="4708" spans="2:5" x14ac:dyDescent="0.3">
      <c r="B4708" s="91">
        <v>40704</v>
      </c>
      <c r="C4708" s="145">
        <v>191.46816999999999</v>
      </c>
      <c r="D4708">
        <f t="shared" si="77"/>
        <v>1.1166237795773555</v>
      </c>
      <c r="E4708">
        <v>-1.517929406554258E-3</v>
      </c>
    </row>
    <row r="4709" spans="2:5" x14ac:dyDescent="0.3">
      <c r="B4709" s="91">
        <v>40056</v>
      </c>
      <c r="C4709" s="145">
        <v>90.459236000000004</v>
      </c>
      <c r="D4709">
        <f t="shared" si="77"/>
        <v>-0.78601303123991062</v>
      </c>
      <c r="E4709">
        <v>-1.5292868194372328E-3</v>
      </c>
    </row>
    <row r="4710" spans="2:5" x14ac:dyDescent="0.3">
      <c r="B4710" s="91">
        <v>44888</v>
      </c>
      <c r="C4710" s="145">
        <v>422.73245200000002</v>
      </c>
      <c r="D4710">
        <f t="shared" si="77"/>
        <v>1.5351879575063656E-3</v>
      </c>
      <c r="E4710">
        <v>-1.5305642480720628E-3</v>
      </c>
    </row>
    <row r="4711" spans="2:5" x14ac:dyDescent="0.3">
      <c r="B4711" s="91">
        <v>44889</v>
      </c>
      <c r="C4711" s="145">
        <v>422.084473</v>
      </c>
      <c r="D4711">
        <f t="shared" si="77"/>
        <v>1.6071428297883368</v>
      </c>
      <c r="E4711">
        <v>-1.5328347680296395E-3</v>
      </c>
    </row>
    <row r="4712" spans="2:5" x14ac:dyDescent="0.3">
      <c r="B4712" s="91">
        <v>43441</v>
      </c>
      <c r="C4712" s="145">
        <v>161.89541600000001</v>
      </c>
      <c r="D4712">
        <f t="shared" si="77"/>
        <v>5.5222009679558699</v>
      </c>
      <c r="E4712">
        <v>-1.537035100722694E-3</v>
      </c>
    </row>
    <row r="4713" spans="2:5" x14ac:dyDescent="0.3">
      <c r="B4713" s="91">
        <v>37722</v>
      </c>
      <c r="C4713" s="145">
        <v>24.822206000000001</v>
      </c>
      <c r="D4713">
        <f t="shared" si="77"/>
        <v>-0.8647418656273953</v>
      </c>
      <c r="E4713">
        <v>-1.551399745180871E-3</v>
      </c>
    </row>
    <row r="4714" spans="2:5" x14ac:dyDescent="0.3">
      <c r="B4714" s="91">
        <v>40882</v>
      </c>
      <c r="C4714" s="145">
        <v>183.51728800000001</v>
      </c>
      <c r="D4714">
        <f t="shared" si="77"/>
        <v>1.2573247531420477</v>
      </c>
      <c r="E4714">
        <v>-1.5632794791574256E-3</v>
      </c>
    </row>
    <row r="4715" spans="2:5" x14ac:dyDescent="0.3">
      <c r="B4715" s="91">
        <v>38398</v>
      </c>
      <c r="C4715" s="145">
        <v>81.298575999999997</v>
      </c>
      <c r="D4715">
        <f t="shared" si="77"/>
        <v>-0.79988967303536362</v>
      </c>
      <c r="E4715">
        <v>-1.573917952132019E-3</v>
      </c>
    </row>
    <row r="4716" spans="2:5" x14ac:dyDescent="0.3">
      <c r="B4716" s="91">
        <v>42492</v>
      </c>
      <c r="C4716" s="145">
        <v>406.26876800000002</v>
      </c>
      <c r="D4716">
        <f t="shared" si="77"/>
        <v>0.20458166889827423</v>
      </c>
      <c r="E4716">
        <v>-1.5916658349438891E-3</v>
      </c>
    </row>
    <row r="4717" spans="2:5" x14ac:dyDescent="0.3">
      <c r="B4717" s="91">
        <v>41543</v>
      </c>
      <c r="C4717" s="145">
        <v>337.26959199999999</v>
      </c>
      <c r="D4717">
        <f t="shared" si="77"/>
        <v>-0.47710140775193799</v>
      </c>
      <c r="E4717">
        <v>-1.5984686283459025E-3</v>
      </c>
    </row>
    <row r="4718" spans="2:5" x14ac:dyDescent="0.3">
      <c r="B4718" s="91">
        <v>45237</v>
      </c>
      <c r="C4718" s="145">
        <v>645</v>
      </c>
      <c r="D4718">
        <f t="shared" si="77"/>
        <v>2.5192290511670699</v>
      </c>
      <c r="E4718">
        <v>-1.625242658467451E-3</v>
      </c>
    </row>
    <row r="4719" spans="2:5" x14ac:dyDescent="0.3">
      <c r="B4719" s="91">
        <v>44196</v>
      </c>
      <c r="C4719" s="145">
        <v>183.27877799999999</v>
      </c>
      <c r="D4719">
        <f t="shared" si="77"/>
        <v>-0.44996260588099113</v>
      </c>
      <c r="E4719">
        <v>-1.6290474283020323E-3</v>
      </c>
    </row>
    <row r="4720" spans="2:5" x14ac:dyDescent="0.3">
      <c r="B4720" s="91">
        <v>43209</v>
      </c>
      <c r="C4720" s="145">
        <v>333.21148699999998</v>
      </c>
      <c r="D4720">
        <f t="shared" si="77"/>
        <v>1.2338080693400535</v>
      </c>
      <c r="E4720">
        <v>-1.6427354518220639E-3</v>
      </c>
    </row>
    <row r="4721" spans="2:5" x14ac:dyDescent="0.3">
      <c r="B4721" s="91">
        <v>38805</v>
      </c>
      <c r="C4721" s="145">
        <v>149.16746499999999</v>
      </c>
      <c r="D4721">
        <f t="shared" si="77"/>
        <v>-0.61124433153615554</v>
      </c>
      <c r="E4721">
        <v>-1.6564472194127392E-3</v>
      </c>
    </row>
    <row r="4722" spans="2:5" x14ac:dyDescent="0.3">
      <c r="B4722" s="91">
        <v>41723</v>
      </c>
      <c r="C4722" s="145">
        <v>383.704926</v>
      </c>
      <c r="D4722">
        <f t="shared" si="77"/>
        <v>10.706521547121593</v>
      </c>
      <c r="E4722">
        <v>-1.6602928121650579E-3</v>
      </c>
    </row>
    <row r="4723" spans="2:5" x14ac:dyDescent="0.3">
      <c r="B4723" s="91">
        <v>39904</v>
      </c>
      <c r="C4723" s="145">
        <v>32.777023</v>
      </c>
      <c r="D4723">
        <f t="shared" si="77"/>
        <v>-0.81723635953528972</v>
      </c>
      <c r="E4723">
        <v>-1.6639734324685725E-3</v>
      </c>
    </row>
    <row r="4724" spans="2:5" x14ac:dyDescent="0.3">
      <c r="B4724" s="91">
        <v>43420</v>
      </c>
      <c r="C4724" s="145">
        <v>179.341049</v>
      </c>
      <c r="D4724">
        <f t="shared" si="77"/>
        <v>-0.2117877217075794</v>
      </c>
      <c r="E4724">
        <v>-1.6647563100413935E-3</v>
      </c>
    </row>
    <row r="4725" spans="2:5" x14ac:dyDescent="0.3">
      <c r="B4725" s="91">
        <v>41093</v>
      </c>
      <c r="C4725" s="145">
        <v>227.52887000000001</v>
      </c>
      <c r="D4725">
        <f t="shared" si="77"/>
        <v>0.56917601615410374</v>
      </c>
      <c r="E4725">
        <v>-1.6810567015199574E-3</v>
      </c>
    </row>
    <row r="4726" spans="2:5" x14ac:dyDescent="0.3">
      <c r="B4726" s="91">
        <v>40191</v>
      </c>
      <c r="C4726" s="145">
        <v>144.99894699999999</v>
      </c>
      <c r="D4726">
        <f t="shared" si="77"/>
        <v>-0.85492851725862928</v>
      </c>
      <c r="E4726">
        <v>-1.7167773371486118E-3</v>
      </c>
    </row>
    <row r="4727" spans="2:5" x14ac:dyDescent="0.3">
      <c r="B4727" s="91">
        <v>45408</v>
      </c>
      <c r="C4727" s="145">
        <v>999.5</v>
      </c>
      <c r="D4727">
        <f t="shared" si="77"/>
        <v>5.7567061017869285</v>
      </c>
      <c r="E4727">
        <v>-1.7478152309612985E-3</v>
      </c>
    </row>
    <row r="4728" spans="2:5" x14ac:dyDescent="0.3">
      <c r="B4728" s="91">
        <v>39057</v>
      </c>
      <c r="C4728" s="145">
        <v>147.927109</v>
      </c>
      <c r="D4728">
        <f t="shared" si="77"/>
        <v>-0.65126169597785732</v>
      </c>
      <c r="E4728">
        <v>-1.7553200014374427E-3</v>
      </c>
    </row>
    <row r="4729" spans="2:5" x14ac:dyDescent="0.3">
      <c r="B4729" s="91">
        <v>43063</v>
      </c>
      <c r="C4729" s="145">
        <v>424.17797899999999</v>
      </c>
      <c r="D4729">
        <f t="shared" si="77"/>
        <v>2.1207971359336035</v>
      </c>
      <c r="E4729">
        <v>-1.7594843637920965E-3</v>
      </c>
    </row>
    <row r="4730" spans="2:5" x14ac:dyDescent="0.3">
      <c r="B4730" s="91">
        <v>40337</v>
      </c>
      <c r="C4730" s="145">
        <v>135.91975400000001</v>
      </c>
      <c r="D4730">
        <f t="shared" si="77"/>
        <v>7.0693999334712636</v>
      </c>
      <c r="E4730">
        <v>-1.7639037071457788E-3</v>
      </c>
    </row>
    <row r="4731" spans="2:5" x14ac:dyDescent="0.3">
      <c r="B4731" s="91">
        <v>36098</v>
      </c>
      <c r="C4731" s="145">
        <v>16.843848999999999</v>
      </c>
      <c r="D4731">
        <f t="shared" si="77"/>
        <v>-0.80955768709242482</v>
      </c>
      <c r="E4731">
        <v>-1.7668955460353678E-3</v>
      </c>
    </row>
    <row r="4732" spans="2:5" x14ac:dyDescent="0.3">
      <c r="B4732" s="91">
        <v>38624</v>
      </c>
      <c r="C4732" s="145">
        <v>88.445937999999998</v>
      </c>
      <c r="D4732">
        <f t="shared" si="77"/>
        <v>-0.19005158916932852</v>
      </c>
      <c r="E4732">
        <v>-1.7693477469034559E-3</v>
      </c>
    </row>
    <row r="4733" spans="2:5" x14ac:dyDescent="0.3">
      <c r="B4733" s="91">
        <v>40086</v>
      </c>
      <c r="C4733" s="145">
        <v>109.199471</v>
      </c>
      <c r="D4733">
        <f t="shared" si="77"/>
        <v>-0.15582225946380016</v>
      </c>
      <c r="E4733">
        <v>-1.7729950406067904E-3</v>
      </c>
    </row>
    <row r="4734" spans="2:5" x14ac:dyDescent="0.3">
      <c r="B4734" s="91">
        <v>38772</v>
      </c>
      <c r="C4734" s="145">
        <v>129.35601800000001</v>
      </c>
      <c r="D4734">
        <f t="shared" si="77"/>
        <v>-0.61225404152700602</v>
      </c>
      <c r="E4734">
        <v>-1.7828401697326725E-3</v>
      </c>
    </row>
    <row r="4735" spans="2:5" x14ac:dyDescent="0.3">
      <c r="B4735" s="91">
        <v>44371</v>
      </c>
      <c r="C4735" s="145">
        <v>333.610229</v>
      </c>
      <c r="D4735">
        <f t="shared" si="77"/>
        <v>5.0447370571987635</v>
      </c>
      <c r="E4735">
        <v>-1.7897367227548528E-3</v>
      </c>
    </row>
    <row r="4736" spans="2:5" x14ac:dyDescent="0.3">
      <c r="B4736" s="91">
        <v>35493</v>
      </c>
      <c r="C4736" s="145">
        <v>55.190196999999998</v>
      </c>
      <c r="D4736">
        <f t="shared" si="77"/>
        <v>-0.53537579183670558</v>
      </c>
      <c r="E4736">
        <v>-1.7964163913885556E-3</v>
      </c>
    </row>
    <row r="4737" spans="2:5" x14ac:dyDescent="0.3">
      <c r="B4737" s="91">
        <v>39339</v>
      </c>
      <c r="C4737" s="145">
        <v>118.784592</v>
      </c>
      <c r="D4737">
        <f t="shared" si="77"/>
        <v>-0.72876210428527677</v>
      </c>
      <c r="E4737">
        <v>-1.798567090934068E-3</v>
      </c>
    </row>
    <row r="4738" spans="2:5" x14ac:dyDescent="0.3">
      <c r="B4738" s="91">
        <v>44993</v>
      </c>
      <c r="C4738" s="145">
        <v>437.935089</v>
      </c>
      <c r="D4738">
        <f t="shared" si="77"/>
        <v>6.7557710400264578E-2</v>
      </c>
      <c r="E4738">
        <v>-1.8177723536183805E-3</v>
      </c>
    </row>
    <row r="4739" spans="2:5" x14ac:dyDescent="0.3">
      <c r="B4739" s="91">
        <v>44939</v>
      </c>
      <c r="C4739" s="145">
        <v>410.22146600000002</v>
      </c>
      <c r="D4739">
        <f t="shared" si="77"/>
        <v>-0.39668878776341576</v>
      </c>
      <c r="E4739">
        <v>-1.8193117548067422E-3</v>
      </c>
    </row>
    <row r="4740" spans="2:5" x14ac:dyDescent="0.3">
      <c r="B4740" s="91">
        <v>45253</v>
      </c>
      <c r="C4740" s="145">
        <v>679.95001200000002</v>
      </c>
      <c r="D4740">
        <f t="shared" si="77"/>
        <v>0.39525252506639508</v>
      </c>
      <c r="E4740">
        <v>-1.8349970316794415E-3</v>
      </c>
    </row>
    <row r="4741" spans="2:5" x14ac:dyDescent="0.3">
      <c r="B4741" s="91">
        <v>44567</v>
      </c>
      <c r="C4741" s="145">
        <v>487.33114599999999</v>
      </c>
      <c r="D4741">
        <f t="shared" si="77"/>
        <v>5.3836815025007612</v>
      </c>
      <c r="E4741">
        <v>-1.8376381282239735E-3</v>
      </c>
    </row>
    <row r="4742" spans="2:5" x14ac:dyDescent="0.3">
      <c r="B4742" s="91">
        <v>39686</v>
      </c>
      <c r="C4742" s="145">
        <v>76.340141000000003</v>
      </c>
      <c r="D4742">
        <f t="shared" si="77"/>
        <v>-0.52233640388365943</v>
      </c>
      <c r="E4742">
        <v>-1.8445705674972625E-3</v>
      </c>
    </row>
    <row r="4743" spans="2:5" x14ac:dyDescent="0.3">
      <c r="B4743" s="91">
        <v>38842</v>
      </c>
      <c r="C4743" s="145">
        <v>159.819885</v>
      </c>
      <c r="D4743">
        <f t="shared" si="77"/>
        <v>-0.56697453042171664</v>
      </c>
      <c r="E4743">
        <v>-1.8551629968818922E-3</v>
      </c>
    </row>
    <row r="4744" spans="2:5" x14ac:dyDescent="0.3">
      <c r="B4744" s="91">
        <v>41683</v>
      </c>
      <c r="C4744" s="145">
        <v>369.07733200000001</v>
      </c>
      <c r="D4744">
        <f t="shared" si="77"/>
        <v>-7.8891933826207752E-2</v>
      </c>
      <c r="E4744">
        <v>-1.8584638376045212E-3</v>
      </c>
    </row>
    <row r="4745" spans="2:5" x14ac:dyDescent="0.3">
      <c r="B4745" s="91">
        <v>42331</v>
      </c>
      <c r="C4745" s="145">
        <v>400.68841600000002</v>
      </c>
      <c r="D4745">
        <f t="shared" ref="D4745:D4808" si="78">(C4745-C4746)/C4746</f>
        <v>4.0574069645927731</v>
      </c>
      <c r="E4745">
        <v>-1.8616776940848473E-3</v>
      </c>
    </row>
    <row r="4746" spans="2:5" x14ac:dyDescent="0.3">
      <c r="B4746" s="91">
        <v>40045</v>
      </c>
      <c r="C4746" s="145">
        <v>79.228035000000006</v>
      </c>
      <c r="D4746">
        <f t="shared" si="78"/>
        <v>2.195792847950425</v>
      </c>
      <c r="E4746">
        <v>-1.8617007103511637E-3</v>
      </c>
    </row>
    <row r="4747" spans="2:5" x14ac:dyDescent="0.3">
      <c r="B4747" s="91">
        <v>37601</v>
      </c>
      <c r="C4747" s="145">
        <v>24.791354999999999</v>
      </c>
      <c r="D4747">
        <f t="shared" si="78"/>
        <v>-0.91541285272499096</v>
      </c>
      <c r="E4747">
        <v>-1.8632210243222827E-3</v>
      </c>
    </row>
    <row r="4748" spans="2:5" x14ac:dyDescent="0.3">
      <c r="B4748" s="91">
        <v>44309</v>
      </c>
      <c r="C4748" s="145">
        <v>293.08654799999999</v>
      </c>
      <c r="D4748">
        <f t="shared" si="78"/>
        <v>1.228712282873937</v>
      </c>
      <c r="E4748">
        <v>-1.8672137961345424E-3</v>
      </c>
    </row>
    <row r="4749" spans="2:5" x14ac:dyDescent="0.3">
      <c r="B4749" s="91">
        <v>40158</v>
      </c>
      <c r="C4749" s="145">
        <v>131.50488300000001</v>
      </c>
      <c r="D4749">
        <f t="shared" si="78"/>
        <v>1.8999202684889596E-3</v>
      </c>
      <c r="E4749">
        <v>-1.8924933619016214E-3</v>
      </c>
    </row>
    <row r="4750" spans="2:5" x14ac:dyDescent="0.3">
      <c r="B4750" s="91">
        <v>40161</v>
      </c>
      <c r="C4750" s="145">
        <v>131.25550799999999</v>
      </c>
      <c r="D4750">
        <f t="shared" si="78"/>
        <v>0.57411949609278534</v>
      </c>
      <c r="E4750">
        <v>-1.8963174165936847E-3</v>
      </c>
    </row>
    <row r="4751" spans="2:5" x14ac:dyDescent="0.3">
      <c r="B4751" s="91">
        <v>38041</v>
      </c>
      <c r="C4751" s="145">
        <v>83.383446000000006</v>
      </c>
      <c r="D4751">
        <f t="shared" si="78"/>
        <v>-0.70820398193138512</v>
      </c>
      <c r="E4751">
        <v>-1.897895669244155E-3</v>
      </c>
    </row>
    <row r="4752" spans="2:5" x14ac:dyDescent="0.3">
      <c r="B4752" s="91">
        <v>43255</v>
      </c>
      <c r="C4752" s="145">
        <v>285.75936899999999</v>
      </c>
      <c r="D4752">
        <f t="shared" si="78"/>
        <v>-0.35191045578102331</v>
      </c>
      <c r="E4752">
        <v>-1.9151040720606083E-3</v>
      </c>
    </row>
    <row r="4753" spans="2:5" x14ac:dyDescent="0.3">
      <c r="B4753" s="91">
        <v>42913</v>
      </c>
      <c r="C4753" s="145">
        <v>440.92575099999999</v>
      </c>
      <c r="D4753">
        <f t="shared" si="78"/>
        <v>2.2889375642448488</v>
      </c>
      <c r="E4753">
        <v>-1.9181361169786678E-3</v>
      </c>
    </row>
    <row r="4754" spans="2:5" x14ac:dyDescent="0.3">
      <c r="B4754" s="91">
        <v>40169</v>
      </c>
      <c r="C4754" s="145">
        <v>134.063278</v>
      </c>
      <c r="D4754">
        <f t="shared" si="78"/>
        <v>-0.74050917965430896</v>
      </c>
      <c r="E4754">
        <v>-1.9256125935654146E-3</v>
      </c>
    </row>
    <row r="4755" spans="2:5" x14ac:dyDescent="0.3">
      <c r="B4755" s="91">
        <v>42747</v>
      </c>
      <c r="C4755" s="145">
        <v>516.639771</v>
      </c>
      <c r="D4755">
        <f t="shared" si="78"/>
        <v>20.71092589466523</v>
      </c>
      <c r="E4755">
        <v>-1.9258431268212367E-3</v>
      </c>
    </row>
    <row r="4756" spans="2:5" x14ac:dyDescent="0.3">
      <c r="B4756" s="91">
        <v>37732</v>
      </c>
      <c r="C4756" s="145">
        <v>23.796303000000002</v>
      </c>
      <c r="D4756">
        <f t="shared" si="78"/>
        <v>-0.94104482812826518</v>
      </c>
      <c r="E4756">
        <v>-1.9411485793171309E-3</v>
      </c>
    </row>
    <row r="4757" spans="2:5" x14ac:dyDescent="0.3">
      <c r="B4757" s="91">
        <v>41745</v>
      </c>
      <c r="C4757" s="145">
        <v>403.63385</v>
      </c>
      <c r="D4757">
        <f t="shared" si="78"/>
        <v>-0.21196602336344711</v>
      </c>
      <c r="E4757">
        <v>-1.9418935138609897E-3</v>
      </c>
    </row>
    <row r="4758" spans="2:5" x14ac:dyDescent="0.3">
      <c r="B4758" s="91">
        <v>42591</v>
      </c>
      <c r="C4758" s="145">
        <v>512.20361300000002</v>
      </c>
      <c r="D4758">
        <f t="shared" si="78"/>
        <v>0.71272831620074861</v>
      </c>
      <c r="E4758">
        <v>-1.9424903132401763E-3</v>
      </c>
    </row>
    <row r="4759" spans="2:5" x14ac:dyDescent="0.3">
      <c r="B4759" s="91">
        <v>41431</v>
      </c>
      <c r="C4759" s="145">
        <v>299.05712899999997</v>
      </c>
      <c r="D4759">
        <f t="shared" si="78"/>
        <v>1.5732807276253862</v>
      </c>
      <c r="E4759">
        <v>-1.9525021412122841E-3</v>
      </c>
    </row>
    <row r="4760" spans="2:5" x14ac:dyDescent="0.3">
      <c r="B4760" s="91">
        <v>39533</v>
      </c>
      <c r="C4760" s="145">
        <v>116.216286</v>
      </c>
      <c r="D4760">
        <f t="shared" si="78"/>
        <v>1.0496199898619754</v>
      </c>
      <c r="E4760">
        <v>-1.9850586497645846E-3</v>
      </c>
    </row>
    <row r="4761" spans="2:5" x14ac:dyDescent="0.3">
      <c r="B4761" s="91">
        <v>35544</v>
      </c>
      <c r="C4761" s="145">
        <v>56.701382000000002</v>
      </c>
      <c r="D4761">
        <f t="shared" si="78"/>
        <v>-0.85744422291067968</v>
      </c>
      <c r="E4761">
        <v>-1.9979619429382569E-3</v>
      </c>
    </row>
    <row r="4762" spans="2:5" x14ac:dyDescent="0.3">
      <c r="B4762" s="91">
        <v>42345</v>
      </c>
      <c r="C4762" s="145">
        <v>397.74874899999998</v>
      </c>
      <c r="D4762">
        <f t="shared" si="78"/>
        <v>6.7956075197661753E-2</v>
      </c>
      <c r="E4762">
        <v>-2.000221158952111E-3</v>
      </c>
    </row>
    <row r="4763" spans="2:5" x14ac:dyDescent="0.3">
      <c r="B4763" s="91">
        <v>42969</v>
      </c>
      <c r="C4763" s="145">
        <v>372.43923999999998</v>
      </c>
      <c r="D4763">
        <f t="shared" si="78"/>
        <v>0.40658246967071138</v>
      </c>
      <c r="E4763">
        <v>-2.0034197878709549E-3</v>
      </c>
    </row>
    <row r="4764" spans="2:5" x14ac:dyDescent="0.3">
      <c r="B4764" s="91">
        <v>41247</v>
      </c>
      <c r="C4764" s="145">
        <v>264.78308099999998</v>
      </c>
      <c r="D4764">
        <f t="shared" si="78"/>
        <v>1.2374883369383307</v>
      </c>
      <c r="E4764">
        <v>-2.0212810247708067E-3</v>
      </c>
    </row>
    <row r="4765" spans="2:5" x14ac:dyDescent="0.3">
      <c r="B4765" s="91">
        <v>39308</v>
      </c>
      <c r="C4765" s="145">
        <v>118.33942399999999</v>
      </c>
      <c r="D4765">
        <f t="shared" si="78"/>
        <v>1.0670651495329089</v>
      </c>
      <c r="E4765">
        <v>-2.0216286426821078E-3</v>
      </c>
    </row>
    <row r="4766" spans="2:5" x14ac:dyDescent="0.3">
      <c r="B4766" s="91">
        <v>35579</v>
      </c>
      <c r="C4766" s="145">
        <v>57.249972999999997</v>
      </c>
      <c r="D4766">
        <f t="shared" si="78"/>
        <v>-0.70677354606078358</v>
      </c>
      <c r="E4766">
        <v>-2.0223307937216029E-3</v>
      </c>
    </row>
    <row r="4767" spans="2:5" x14ac:dyDescent="0.3">
      <c r="B4767" s="91">
        <v>43844</v>
      </c>
      <c r="C4767" s="145">
        <v>195.241501</v>
      </c>
      <c r="D4767">
        <f t="shared" si="78"/>
        <v>-0.38431308852770552</v>
      </c>
      <c r="E4767">
        <v>-2.0381440538379011E-3</v>
      </c>
    </row>
    <row r="4768" spans="2:5" x14ac:dyDescent="0.3">
      <c r="B4768" s="91">
        <v>44348</v>
      </c>
      <c r="C4768" s="145">
        <v>317.11166400000002</v>
      </c>
      <c r="D4768">
        <f t="shared" si="78"/>
        <v>1.612731092652647</v>
      </c>
      <c r="E4768">
        <v>-2.0392142685052902E-3</v>
      </c>
    </row>
    <row r="4769" spans="2:5" x14ac:dyDescent="0.3">
      <c r="B4769" s="91">
        <v>43726</v>
      </c>
      <c r="C4769" s="145">
        <v>121.371719</v>
      </c>
      <c r="D4769">
        <f t="shared" si="78"/>
        <v>-0.15880688166482934</v>
      </c>
      <c r="E4769">
        <v>-2.0491701342781354E-3</v>
      </c>
    </row>
    <row r="4770" spans="2:5" x14ac:dyDescent="0.3">
      <c r="B4770" s="91">
        <v>40791</v>
      </c>
      <c r="C4770" s="145">
        <v>144.285202</v>
      </c>
      <c r="D4770">
        <f t="shared" si="78"/>
        <v>-0.33911681460036386</v>
      </c>
      <c r="E4770">
        <v>-2.053649468129594E-3</v>
      </c>
    </row>
    <row r="4771" spans="2:5" x14ac:dyDescent="0.3">
      <c r="B4771" s="91">
        <v>40613</v>
      </c>
      <c r="C4771" s="145">
        <v>218.32179300000001</v>
      </c>
      <c r="D4771">
        <f t="shared" si="78"/>
        <v>2.1514235008260081</v>
      </c>
      <c r="E4771">
        <v>-2.0601219007923099E-3</v>
      </c>
    </row>
    <row r="4772" spans="2:5" x14ac:dyDescent="0.3">
      <c r="B4772" s="91">
        <v>38485</v>
      </c>
      <c r="C4772" s="145">
        <v>69.277198999999996</v>
      </c>
      <c r="D4772">
        <f t="shared" si="78"/>
        <v>-0.88908549205579857</v>
      </c>
      <c r="E4772">
        <v>-2.0765511984526344E-3</v>
      </c>
    </row>
    <row r="4773" spans="2:5" x14ac:dyDescent="0.3">
      <c r="B4773" s="91">
        <v>45183</v>
      </c>
      <c r="C4773" s="145">
        <v>624.59997599999997</v>
      </c>
      <c r="D4773">
        <f t="shared" si="78"/>
        <v>2.7428116844976453</v>
      </c>
      <c r="E4773">
        <v>-2.0770857168078021E-3</v>
      </c>
    </row>
    <row r="4774" spans="2:5" x14ac:dyDescent="0.3">
      <c r="B4774" s="91">
        <v>43789</v>
      </c>
      <c r="C4774" s="145">
        <v>166.87988300000001</v>
      </c>
      <c r="D4774">
        <f t="shared" si="78"/>
        <v>1.7717020285358618</v>
      </c>
      <c r="E4774">
        <v>-2.08650057574402E-3</v>
      </c>
    </row>
    <row r="4775" spans="2:5" x14ac:dyDescent="0.3">
      <c r="B4775" s="91">
        <v>35110</v>
      </c>
      <c r="C4775" s="145">
        <v>60.208449999999999</v>
      </c>
      <c r="D4775">
        <f t="shared" si="78"/>
        <v>-0.85044415553029851</v>
      </c>
      <c r="E4775">
        <v>-2.092709051255478E-3</v>
      </c>
    </row>
    <row r="4776" spans="2:5" x14ac:dyDescent="0.3">
      <c r="B4776" s="91">
        <v>42313</v>
      </c>
      <c r="C4776" s="145">
        <v>402.581726</v>
      </c>
      <c r="D4776">
        <f t="shared" si="78"/>
        <v>2.6801272654183745</v>
      </c>
      <c r="E4776">
        <v>-2.0995405481038817E-3</v>
      </c>
    </row>
    <row r="4777" spans="2:5" x14ac:dyDescent="0.3">
      <c r="B4777" s="91">
        <v>40085</v>
      </c>
      <c r="C4777" s="145">
        <v>109.39342499999999</v>
      </c>
      <c r="D4777">
        <f t="shared" si="78"/>
        <v>-0.72076064063860734</v>
      </c>
      <c r="E4777">
        <v>-2.1063844801760632E-3</v>
      </c>
    </row>
    <row r="4778" spans="2:5" x14ac:dyDescent="0.3">
      <c r="B4778" s="91">
        <v>41611</v>
      </c>
      <c r="C4778" s="145">
        <v>391.75503500000002</v>
      </c>
      <c r="D4778">
        <f t="shared" si="78"/>
        <v>4.8841208671660308</v>
      </c>
      <c r="E4778">
        <v>-2.1254060861192383E-3</v>
      </c>
    </row>
    <row r="4779" spans="2:5" x14ac:dyDescent="0.3">
      <c r="B4779" s="91">
        <v>38128</v>
      </c>
      <c r="C4779" s="145">
        <v>66.578345999999996</v>
      </c>
      <c r="D4779">
        <f t="shared" si="78"/>
        <v>5.1349647185895943E-2</v>
      </c>
      <c r="E4779">
        <v>-2.1386507485293867E-3</v>
      </c>
    </row>
    <row r="4780" spans="2:5" x14ac:dyDescent="0.3">
      <c r="B4780" s="91">
        <v>38259</v>
      </c>
      <c r="C4780" s="145">
        <v>63.326549999999997</v>
      </c>
      <c r="D4780">
        <f t="shared" si="78"/>
        <v>-0.84804707137676916</v>
      </c>
      <c r="E4780">
        <v>-2.1453546729023609E-3</v>
      </c>
    </row>
    <row r="4781" spans="2:5" x14ac:dyDescent="0.3">
      <c r="B4781" s="91">
        <v>43119</v>
      </c>
      <c r="C4781" s="145">
        <v>416.75109900000001</v>
      </c>
      <c r="D4781">
        <f t="shared" si="78"/>
        <v>28.173024735929697</v>
      </c>
      <c r="E4781">
        <v>-2.1482572005588349E-3</v>
      </c>
    </row>
    <row r="4782" spans="2:5" x14ac:dyDescent="0.3">
      <c r="B4782" s="91">
        <v>36881</v>
      </c>
      <c r="C4782" s="145">
        <v>14.285494999999999</v>
      </c>
      <c r="D4782">
        <f t="shared" si="78"/>
        <v>-0.71461819775041036</v>
      </c>
      <c r="E4782">
        <v>-2.1552281133110566E-3</v>
      </c>
    </row>
    <row r="4783" spans="2:5" x14ac:dyDescent="0.3">
      <c r="B4783" s="91">
        <v>35668</v>
      </c>
      <c r="C4783" s="145">
        <v>50.057484000000002</v>
      </c>
      <c r="D4783">
        <f t="shared" si="78"/>
        <v>-0.66335104808269252</v>
      </c>
      <c r="E4783">
        <v>-2.1676933301085673E-3</v>
      </c>
    </row>
    <row r="4784" spans="2:5" x14ac:dyDescent="0.3">
      <c r="B4784" s="91">
        <v>40198</v>
      </c>
      <c r="C4784" s="145">
        <v>148.69342</v>
      </c>
      <c r="D4784">
        <f t="shared" si="78"/>
        <v>0.21123198814461772</v>
      </c>
      <c r="E4784">
        <v>-2.1692739654282844E-3</v>
      </c>
    </row>
    <row r="4785" spans="2:5" x14ac:dyDescent="0.3">
      <c r="B4785" s="91">
        <v>39206</v>
      </c>
      <c r="C4785" s="145">
        <v>122.762131</v>
      </c>
      <c r="D4785">
        <f t="shared" si="78"/>
        <v>-0.83201678569266757</v>
      </c>
      <c r="E4785">
        <v>-2.1826428749718071E-3</v>
      </c>
    </row>
    <row r="4786" spans="2:5" x14ac:dyDescent="0.3">
      <c r="B4786" s="91">
        <v>45278</v>
      </c>
      <c r="C4786" s="145">
        <v>730.79998799999998</v>
      </c>
      <c r="D4786">
        <f t="shared" si="78"/>
        <v>0.918578302580769</v>
      </c>
      <c r="E4786">
        <v>-2.1846476618903625E-3</v>
      </c>
    </row>
    <row r="4787" spans="2:5" x14ac:dyDescent="0.3">
      <c r="B4787" s="91">
        <v>41711</v>
      </c>
      <c r="C4787" s="145">
        <v>380.90704299999999</v>
      </c>
      <c r="D4787">
        <f t="shared" si="78"/>
        <v>2.2651821497772646</v>
      </c>
      <c r="E4787">
        <v>-2.1858040018210394E-3</v>
      </c>
    </row>
    <row r="4788" spans="2:5" x14ac:dyDescent="0.3">
      <c r="B4788" s="91">
        <v>38749</v>
      </c>
      <c r="C4788" s="145">
        <v>116.657211</v>
      </c>
      <c r="D4788">
        <f t="shared" si="78"/>
        <v>10.079613953695112</v>
      </c>
      <c r="E4788">
        <v>-2.1878747070407283E-3</v>
      </c>
    </row>
    <row r="4789" spans="2:5" x14ac:dyDescent="0.3">
      <c r="B4789" s="91">
        <v>37060</v>
      </c>
      <c r="C4789" s="145">
        <v>10.528995999999999</v>
      </c>
      <c r="D4789">
        <f t="shared" si="78"/>
        <v>-0.93353170760333914</v>
      </c>
      <c r="E4789">
        <v>-2.192826380632968E-3</v>
      </c>
    </row>
    <row r="4790" spans="2:5" x14ac:dyDescent="0.3">
      <c r="B4790" s="91">
        <v>43637</v>
      </c>
      <c r="C4790" s="145">
        <v>158.406296</v>
      </c>
      <c r="D4790">
        <f t="shared" si="78"/>
        <v>1.6202987068115764</v>
      </c>
      <c r="E4790">
        <v>-2.1977673386868271E-3</v>
      </c>
    </row>
    <row r="4791" spans="2:5" x14ac:dyDescent="0.3">
      <c r="B4791" s="91">
        <v>37911</v>
      </c>
      <c r="C4791" s="145">
        <v>60.453525999999997</v>
      </c>
      <c r="D4791">
        <f t="shared" si="78"/>
        <v>-0.8967621038147856</v>
      </c>
      <c r="E4791">
        <v>-2.2077568482683097E-3</v>
      </c>
    </row>
    <row r="4792" spans="2:5" x14ac:dyDescent="0.3">
      <c r="B4792" s="91">
        <v>42620</v>
      </c>
      <c r="C4792" s="145">
        <v>585.57495100000006</v>
      </c>
      <c r="D4792">
        <f t="shared" si="78"/>
        <v>13.909236167871127</v>
      </c>
      <c r="E4792">
        <v>-2.2082539374658539E-3</v>
      </c>
    </row>
    <row r="4793" spans="2:5" x14ac:dyDescent="0.3">
      <c r="B4793" s="91">
        <v>35937</v>
      </c>
      <c r="C4793" s="145">
        <v>39.275986000000003</v>
      </c>
      <c r="D4793">
        <f t="shared" si="78"/>
        <v>-0.93920596435333426</v>
      </c>
      <c r="E4793">
        <v>-2.2103249217011425E-3</v>
      </c>
    </row>
    <row r="4794" spans="2:5" x14ac:dyDescent="0.3">
      <c r="B4794" s="91">
        <v>45236</v>
      </c>
      <c r="C4794" s="145">
        <v>646.04998799999998</v>
      </c>
      <c r="D4794">
        <f t="shared" si="78"/>
        <v>9.9120058567601959</v>
      </c>
      <c r="E4794">
        <v>-2.2394007722007958E-3</v>
      </c>
    </row>
    <row r="4795" spans="2:5" x14ac:dyDescent="0.3">
      <c r="B4795" s="91">
        <v>35132</v>
      </c>
      <c r="C4795" s="145">
        <v>59.205429000000002</v>
      </c>
      <c r="D4795">
        <f t="shared" si="78"/>
        <v>0.11994153003655558</v>
      </c>
      <c r="E4795">
        <v>-2.2459204911114755E-3</v>
      </c>
    </row>
    <row r="4796" spans="2:5" x14ac:dyDescent="0.3">
      <c r="B4796" s="91">
        <v>35080</v>
      </c>
      <c r="C4796" s="145">
        <v>52.864750000000001</v>
      </c>
      <c r="D4796">
        <f t="shared" si="78"/>
        <v>-0.79579739668550931</v>
      </c>
      <c r="E4796">
        <v>-2.2503404896973707E-3</v>
      </c>
    </row>
    <row r="4797" spans="2:5" x14ac:dyDescent="0.3">
      <c r="B4797" s="91">
        <v>41234</v>
      </c>
      <c r="C4797" s="145">
        <v>258.88382000000001</v>
      </c>
      <c r="D4797">
        <f t="shared" si="78"/>
        <v>2.38822575940722</v>
      </c>
      <c r="E4797">
        <v>-2.2548061179375766E-3</v>
      </c>
    </row>
    <row r="4798" spans="2:5" x14ac:dyDescent="0.3">
      <c r="B4798" s="91">
        <v>39701</v>
      </c>
      <c r="C4798" s="145">
        <v>76.406897999999998</v>
      </c>
      <c r="D4798">
        <f t="shared" si="78"/>
        <v>2.7393518477508629</v>
      </c>
      <c r="E4798">
        <v>-2.2587397377733464E-3</v>
      </c>
    </row>
    <row r="4799" spans="2:5" x14ac:dyDescent="0.3">
      <c r="B4799" s="91">
        <v>37357</v>
      </c>
      <c r="C4799" s="145">
        <v>20.433192999999999</v>
      </c>
      <c r="D4799">
        <f t="shared" si="78"/>
        <v>-0.94796426226520958</v>
      </c>
      <c r="E4799">
        <v>-2.2601160898674251E-3</v>
      </c>
    </row>
    <row r="4800" spans="2:5" x14ac:dyDescent="0.3">
      <c r="B4800" s="91">
        <v>44929</v>
      </c>
      <c r="C4800" s="145">
        <v>392.67614700000001</v>
      </c>
      <c r="D4800">
        <f t="shared" si="78"/>
        <v>4.8958438397436623</v>
      </c>
      <c r="E4800">
        <v>-2.279592956366231E-3</v>
      </c>
    </row>
    <row r="4801" spans="2:5" x14ac:dyDescent="0.3">
      <c r="B4801" s="91">
        <v>38292</v>
      </c>
      <c r="C4801" s="145">
        <v>66.602196000000006</v>
      </c>
      <c r="D4801">
        <f t="shared" si="78"/>
        <v>-0.85372791502703116</v>
      </c>
      <c r="E4801">
        <v>-2.2796409499590106E-3</v>
      </c>
    </row>
    <row r="4802" spans="2:5" x14ac:dyDescent="0.3">
      <c r="B4802" s="91">
        <v>42794</v>
      </c>
      <c r="C4802" s="145">
        <v>455.330872</v>
      </c>
      <c r="D4802">
        <f t="shared" si="78"/>
        <v>0.18515317141636323</v>
      </c>
      <c r="E4802">
        <v>-2.2935437974196176E-3</v>
      </c>
    </row>
    <row r="4803" spans="2:5" x14ac:dyDescent="0.3">
      <c r="B4803" s="91">
        <v>41597</v>
      </c>
      <c r="C4803" s="145">
        <v>384.19580100000002</v>
      </c>
      <c r="D4803">
        <f t="shared" si="78"/>
        <v>1.9299706557410057</v>
      </c>
      <c r="E4803">
        <v>-2.2944492068394905E-3</v>
      </c>
    </row>
    <row r="4804" spans="2:5" x14ac:dyDescent="0.3">
      <c r="B4804" s="91">
        <v>40227</v>
      </c>
      <c r="C4804" s="145">
        <v>131.12616</v>
      </c>
      <c r="D4804">
        <f t="shared" si="78"/>
        <v>-0.73300549664382575</v>
      </c>
      <c r="E4804">
        <v>-2.319270469739437E-3</v>
      </c>
    </row>
    <row r="4805" spans="2:5" x14ac:dyDescent="0.3">
      <c r="B4805" s="91">
        <v>42569</v>
      </c>
      <c r="C4805" s="145">
        <v>491.11932400000001</v>
      </c>
      <c r="D4805">
        <f t="shared" si="78"/>
        <v>7.1990123675674127</v>
      </c>
      <c r="E4805">
        <v>-2.3289329692140525E-3</v>
      </c>
    </row>
    <row r="4806" spans="2:5" x14ac:dyDescent="0.3">
      <c r="B4806" s="91">
        <v>34988</v>
      </c>
      <c r="C4806" s="145">
        <v>59.899814999999997</v>
      </c>
      <c r="D4806">
        <f t="shared" si="78"/>
        <v>-0.92409096841741634</v>
      </c>
      <c r="E4806">
        <v>-2.3366546908942898E-3</v>
      </c>
    </row>
    <row r="4807" spans="2:5" x14ac:dyDescent="0.3">
      <c r="B4807" s="91">
        <v>45299</v>
      </c>
      <c r="C4807" s="145">
        <v>789.09997599999997</v>
      </c>
      <c r="D4807">
        <f t="shared" si="78"/>
        <v>0.56460496490392276</v>
      </c>
      <c r="E4807">
        <v>-2.3390049585081053E-3</v>
      </c>
    </row>
    <row r="4808" spans="2:5" x14ac:dyDescent="0.3">
      <c r="B4808" s="91">
        <v>41873</v>
      </c>
      <c r="C4808" s="145">
        <v>504.34454299999999</v>
      </c>
      <c r="D4808">
        <f t="shared" si="78"/>
        <v>8.957775357383559</v>
      </c>
      <c r="E4808">
        <v>-2.3403388565202085E-3</v>
      </c>
    </row>
    <row r="4809" spans="2:5" x14ac:dyDescent="0.3">
      <c r="B4809" s="91">
        <v>35094</v>
      </c>
      <c r="C4809" s="145">
        <v>50.648314999999997</v>
      </c>
      <c r="D4809">
        <f t="shared" ref="D4809:D4872" si="79">(C4809-C4810)/C4810</f>
        <v>-0.85863788253994178</v>
      </c>
      <c r="E4809">
        <v>-2.3487441930186495E-3</v>
      </c>
    </row>
    <row r="4810" spans="2:5" x14ac:dyDescent="0.3">
      <c r="B4810" s="91">
        <v>42445</v>
      </c>
      <c r="C4810" s="145">
        <v>358.28775000000002</v>
      </c>
      <c r="D4810">
        <f t="shared" si="79"/>
        <v>1.1253956297037964</v>
      </c>
      <c r="E4810">
        <v>-2.3584906842463601E-3</v>
      </c>
    </row>
    <row r="4811" spans="2:5" x14ac:dyDescent="0.3">
      <c r="B4811" s="91">
        <v>43875</v>
      </c>
      <c r="C4811" s="145">
        <v>168.57461499999999</v>
      </c>
      <c r="D4811">
        <f t="shared" si="79"/>
        <v>-0.67601518411472117</v>
      </c>
      <c r="E4811">
        <v>-2.3597980457960486E-3</v>
      </c>
    </row>
    <row r="4812" spans="2:5" x14ac:dyDescent="0.3">
      <c r="B4812" s="91">
        <v>41977</v>
      </c>
      <c r="C4812" s="145">
        <v>520.31640600000003</v>
      </c>
      <c r="D4812">
        <f t="shared" si="79"/>
        <v>2.5209084412535905</v>
      </c>
      <c r="E4812">
        <v>-2.3628873807690718E-3</v>
      </c>
    </row>
    <row r="4813" spans="2:5" x14ac:dyDescent="0.3">
      <c r="B4813" s="91">
        <v>40373</v>
      </c>
      <c r="C4813" s="145">
        <v>147.779022</v>
      </c>
      <c r="D4813">
        <f t="shared" si="79"/>
        <v>-0.62763224208868118</v>
      </c>
      <c r="E4813">
        <v>-2.3694254246465025E-3</v>
      </c>
    </row>
    <row r="4814" spans="2:5" x14ac:dyDescent="0.3">
      <c r="B4814" s="91">
        <v>44854</v>
      </c>
      <c r="C4814" s="145">
        <v>396.86309799999998</v>
      </c>
      <c r="D4814">
        <f t="shared" si="79"/>
        <v>-0.23801326714416157</v>
      </c>
      <c r="E4814">
        <v>-2.3806632384820799E-3</v>
      </c>
    </row>
    <row r="4815" spans="2:5" x14ac:dyDescent="0.3">
      <c r="B4815" s="91">
        <v>42753</v>
      </c>
      <c r="C4815" s="145">
        <v>520.82678199999998</v>
      </c>
      <c r="D4815">
        <f t="shared" si="79"/>
        <v>9.3994881750142252</v>
      </c>
      <c r="E4815">
        <v>-2.3868200346803137E-3</v>
      </c>
    </row>
    <row r="4816" spans="2:5" x14ac:dyDescent="0.3">
      <c r="B4816" s="91">
        <v>35458</v>
      </c>
      <c r="C4816" s="145">
        <v>50.081963000000002</v>
      </c>
      <c r="D4816">
        <f t="shared" si="79"/>
        <v>-0.282470494224207</v>
      </c>
      <c r="E4816">
        <v>-2.4025261173848678E-3</v>
      </c>
    </row>
    <row r="4817" spans="2:5" x14ac:dyDescent="0.3">
      <c r="B4817" s="91">
        <v>38491</v>
      </c>
      <c r="C4817" s="145">
        <v>69.797775000000001</v>
      </c>
      <c r="D4817">
        <f t="shared" si="79"/>
        <v>-0.42107911340466198</v>
      </c>
      <c r="E4817">
        <v>-2.4036692133817244E-3</v>
      </c>
    </row>
    <row r="4818" spans="2:5" x14ac:dyDescent="0.3">
      <c r="B4818" s="91">
        <v>39504</v>
      </c>
      <c r="C4818" s="145">
        <v>120.565308</v>
      </c>
      <c r="D4818">
        <f t="shared" si="79"/>
        <v>-0.34942939413536528</v>
      </c>
      <c r="E4818">
        <v>-2.4081977518533647E-3</v>
      </c>
    </row>
    <row r="4819" spans="2:5" x14ac:dyDescent="0.3">
      <c r="B4819" s="91">
        <v>43595</v>
      </c>
      <c r="C4819" s="145">
        <v>185.32240300000001</v>
      </c>
      <c r="D4819">
        <f t="shared" si="79"/>
        <v>0.8057310111289252</v>
      </c>
      <c r="E4819">
        <v>-2.4148439392407614E-3</v>
      </c>
    </row>
    <row r="4820" spans="2:5" x14ac:dyDescent="0.3">
      <c r="B4820" s="91">
        <v>44028</v>
      </c>
      <c r="C4820" s="145">
        <v>102.630127</v>
      </c>
      <c r="D4820">
        <f t="shared" si="79"/>
        <v>-0.61514022385903855</v>
      </c>
      <c r="E4820">
        <v>-2.42253654853749E-3</v>
      </c>
    </row>
    <row r="4821" spans="2:5" x14ac:dyDescent="0.3">
      <c r="B4821" s="91">
        <v>43311</v>
      </c>
      <c r="C4821" s="145">
        <v>266.66888399999999</v>
      </c>
      <c r="D4821">
        <f t="shared" si="79"/>
        <v>2.9270889956576962</v>
      </c>
      <c r="E4821">
        <v>-2.4240146704699417E-3</v>
      </c>
    </row>
    <row r="4822" spans="2:5" x14ac:dyDescent="0.3">
      <c r="B4822" s="91">
        <v>37978</v>
      </c>
      <c r="C4822" s="145">
        <v>67.904976000000005</v>
      </c>
      <c r="D4822">
        <f t="shared" si="79"/>
        <v>-0.83962565977691528</v>
      </c>
      <c r="E4822">
        <v>-2.4274494337191295E-3</v>
      </c>
    </row>
    <row r="4823" spans="2:5" x14ac:dyDescent="0.3">
      <c r="B4823" s="91">
        <v>41820</v>
      </c>
      <c r="C4823" s="145">
        <v>423.41546599999998</v>
      </c>
      <c r="D4823">
        <f t="shared" si="79"/>
        <v>3.5560506770321416E-2</v>
      </c>
      <c r="E4823">
        <v>-2.4285595128782063E-3</v>
      </c>
    </row>
    <row r="4824" spans="2:5" x14ac:dyDescent="0.3">
      <c r="B4824" s="91">
        <v>43080</v>
      </c>
      <c r="C4824" s="145">
        <v>408.87564099999997</v>
      </c>
      <c r="D4824">
        <f t="shared" si="79"/>
        <v>4.4153907953109588</v>
      </c>
      <c r="E4824">
        <v>-2.4322633416404209E-3</v>
      </c>
    </row>
    <row r="4825" spans="2:5" x14ac:dyDescent="0.3">
      <c r="B4825" s="91">
        <v>35261</v>
      </c>
      <c r="C4825" s="145">
        <v>75.502517999999995</v>
      </c>
      <c r="D4825">
        <f t="shared" si="79"/>
        <v>2.5545420400733705</v>
      </c>
      <c r="E4825">
        <v>-2.4372881315175856E-3</v>
      </c>
    </row>
    <row r="4826" spans="2:5" x14ac:dyDescent="0.3">
      <c r="B4826" s="91">
        <v>36048</v>
      </c>
      <c r="C4826" s="145">
        <v>21.241137999999999</v>
      </c>
      <c r="D4826">
        <f t="shared" si="79"/>
        <v>-0.69856317560928882</v>
      </c>
      <c r="E4826">
        <v>-2.4505340125949319E-3</v>
      </c>
    </row>
    <row r="4827" spans="2:5" x14ac:dyDescent="0.3">
      <c r="B4827" s="91">
        <v>38537</v>
      </c>
      <c r="C4827" s="145">
        <v>70.466301000000001</v>
      </c>
      <c r="D4827">
        <f t="shared" si="79"/>
        <v>-0.48010138724819118</v>
      </c>
      <c r="E4827">
        <v>-2.4531004123793149E-3</v>
      </c>
    </row>
    <row r="4828" spans="2:5" x14ac:dyDescent="0.3">
      <c r="B4828" s="91">
        <v>39450</v>
      </c>
      <c r="C4828" s="145">
        <v>135.538544</v>
      </c>
      <c r="D4828">
        <f t="shared" si="79"/>
        <v>-0.50005971573098917</v>
      </c>
      <c r="E4828">
        <v>-2.4576207922978144E-3</v>
      </c>
    </row>
    <row r="4829" spans="2:5" x14ac:dyDescent="0.3">
      <c r="B4829" s="91">
        <v>41010</v>
      </c>
      <c r="C4829" s="145">
        <v>271.109467</v>
      </c>
      <c r="D4829">
        <f t="shared" si="79"/>
        <v>4.2525890184424142</v>
      </c>
      <c r="E4829">
        <v>-2.4668490301602212E-3</v>
      </c>
    </row>
    <row r="4830" spans="2:5" x14ac:dyDescent="0.3">
      <c r="B4830" s="91">
        <v>35527</v>
      </c>
      <c r="C4830" s="145">
        <v>51.614445000000003</v>
      </c>
      <c r="D4830">
        <f t="shared" si="79"/>
        <v>1.0697183179920307</v>
      </c>
      <c r="E4830">
        <v>-2.4678725104090912E-3</v>
      </c>
    </row>
    <row r="4831" spans="2:5" x14ac:dyDescent="0.3">
      <c r="B4831" s="91">
        <v>37636</v>
      </c>
      <c r="C4831" s="145">
        <v>24.937908</v>
      </c>
      <c r="D4831">
        <f t="shared" si="79"/>
        <v>-0.42753665805879532</v>
      </c>
      <c r="E4831">
        <v>-2.468238208327461E-3</v>
      </c>
    </row>
    <row r="4832" spans="2:5" x14ac:dyDescent="0.3">
      <c r="B4832" s="91">
        <v>34570</v>
      </c>
      <c r="C4832" s="145">
        <v>43.562454000000002</v>
      </c>
      <c r="D4832">
        <f t="shared" si="79"/>
        <v>2.4999181314841411E-3</v>
      </c>
      <c r="E4832">
        <v>-2.4877552308796066E-3</v>
      </c>
    </row>
    <row r="4833" spans="2:5" x14ac:dyDescent="0.3">
      <c r="B4833" s="91">
        <v>34549</v>
      </c>
      <c r="C4833" s="145">
        <v>43.453823</v>
      </c>
      <c r="D4833">
        <f t="shared" si="79"/>
        <v>-0.25769584668082063</v>
      </c>
      <c r="E4833">
        <v>-2.4936841253250467E-3</v>
      </c>
    </row>
    <row r="4834" spans="2:5" x14ac:dyDescent="0.3">
      <c r="B4834" s="91">
        <v>35139</v>
      </c>
      <c r="C4834" s="145">
        <v>58.539107999999999</v>
      </c>
      <c r="D4834">
        <f t="shared" si="79"/>
        <v>-0.65798898349020363</v>
      </c>
      <c r="E4834">
        <v>-2.5099678530338906E-3</v>
      </c>
    </row>
    <row r="4835" spans="2:5" x14ac:dyDescent="0.3">
      <c r="B4835" s="91">
        <v>40907</v>
      </c>
      <c r="C4835" s="145">
        <v>171.16146900000001</v>
      </c>
      <c r="D4835">
        <f t="shared" si="79"/>
        <v>2.9787146867403922</v>
      </c>
      <c r="E4835">
        <v>-2.5117594322379331E-3</v>
      </c>
    </row>
    <row r="4836" spans="2:5" x14ac:dyDescent="0.3">
      <c r="B4836" s="91">
        <v>34809</v>
      </c>
      <c r="C4836" s="145">
        <v>43.019286999999998</v>
      </c>
      <c r="D4836">
        <f t="shared" si="79"/>
        <v>-0.9409845856481035</v>
      </c>
      <c r="E4836">
        <v>-2.5189017917440957E-3</v>
      </c>
    </row>
    <row r="4837" spans="2:5" x14ac:dyDescent="0.3">
      <c r="B4837" s="91">
        <v>45279</v>
      </c>
      <c r="C4837" s="145">
        <v>728.95001200000002</v>
      </c>
      <c r="D4837">
        <f t="shared" si="79"/>
        <v>6.4235726632560155</v>
      </c>
      <c r="E4837">
        <v>-2.5314395599031806E-3</v>
      </c>
    </row>
    <row r="4838" spans="2:5" x14ac:dyDescent="0.3">
      <c r="B4838" s="91">
        <v>43986</v>
      </c>
      <c r="C4838" s="145">
        <v>98.193961999999999</v>
      </c>
      <c r="D4838">
        <f t="shared" si="79"/>
        <v>-0.77204351115651093</v>
      </c>
      <c r="E4838">
        <v>-2.5316328655115741E-3</v>
      </c>
    </row>
    <row r="4839" spans="2:5" x14ac:dyDescent="0.3">
      <c r="B4839" s="91">
        <v>44645</v>
      </c>
      <c r="C4839" s="145">
        <v>430.75747699999999</v>
      </c>
      <c r="D4839">
        <f t="shared" si="79"/>
        <v>3.0440500326161177</v>
      </c>
      <c r="E4839">
        <v>-2.5392559405455566E-3</v>
      </c>
    </row>
    <row r="4840" spans="2:5" x14ac:dyDescent="0.3">
      <c r="B4840" s="91">
        <v>38726</v>
      </c>
      <c r="C4840" s="145">
        <v>106.516357</v>
      </c>
      <c r="D4840">
        <f t="shared" si="79"/>
        <v>0.54557910804730714</v>
      </c>
      <c r="E4840">
        <v>-2.5498402447278997E-3</v>
      </c>
    </row>
    <row r="4841" spans="2:5" x14ac:dyDescent="0.3">
      <c r="B4841" s="91">
        <v>38303</v>
      </c>
      <c r="C4841" s="145">
        <v>68.916793999999996</v>
      </c>
      <c r="D4841">
        <f t="shared" si="79"/>
        <v>-0.43221163633236515</v>
      </c>
      <c r="E4841">
        <v>-2.5502006390084268E-3</v>
      </c>
    </row>
    <row r="4842" spans="2:5" x14ac:dyDescent="0.3">
      <c r="B4842" s="91">
        <v>39211</v>
      </c>
      <c r="C4842" s="145">
        <v>121.37760900000001</v>
      </c>
      <c r="D4842">
        <f t="shared" si="79"/>
        <v>4.0499472840521502</v>
      </c>
      <c r="E4842">
        <v>-2.5510559205150912E-3</v>
      </c>
    </row>
    <row r="4843" spans="2:5" x14ac:dyDescent="0.3">
      <c r="B4843" s="91">
        <v>37685</v>
      </c>
      <c r="C4843" s="145">
        <v>24.035420999999999</v>
      </c>
      <c r="D4843">
        <f t="shared" si="79"/>
        <v>0.14474642274794913</v>
      </c>
      <c r="E4843">
        <v>-2.5608443827128151E-3</v>
      </c>
    </row>
    <row r="4844" spans="2:5" x14ac:dyDescent="0.3">
      <c r="B4844" s="91">
        <v>37495</v>
      </c>
      <c r="C4844" s="145">
        <v>20.996283999999999</v>
      </c>
      <c r="D4844">
        <f t="shared" si="79"/>
        <v>-0.81958690686442681</v>
      </c>
      <c r="E4844">
        <v>-2.5652386716131566E-3</v>
      </c>
    </row>
    <row r="4845" spans="2:5" x14ac:dyDescent="0.3">
      <c r="B4845" s="91">
        <v>39575</v>
      </c>
      <c r="C4845" s="145">
        <v>116.37893699999999</v>
      </c>
      <c r="D4845">
        <f t="shared" si="79"/>
        <v>-0.67698620962208866</v>
      </c>
      <c r="E4845">
        <v>-2.5679182630968232E-3</v>
      </c>
    </row>
    <row r="4846" spans="2:5" x14ac:dyDescent="0.3">
      <c r="B4846" s="91">
        <v>41649</v>
      </c>
      <c r="C4846" s="145">
        <v>360.29092400000002</v>
      </c>
      <c r="D4846">
        <f t="shared" si="79"/>
        <v>5.0488910112306549</v>
      </c>
      <c r="E4846">
        <v>-2.5819134527576512E-3</v>
      </c>
    </row>
    <row r="4847" spans="2:5" x14ac:dyDescent="0.3">
      <c r="B4847" s="91">
        <v>40015</v>
      </c>
      <c r="C4847" s="145">
        <v>59.563136999999998</v>
      </c>
      <c r="D4847">
        <f t="shared" si="79"/>
        <v>-0.89151713699005697</v>
      </c>
      <c r="E4847">
        <v>-2.5918686582475938E-3</v>
      </c>
    </row>
    <row r="4848" spans="2:5" x14ac:dyDescent="0.3">
      <c r="B4848" s="91">
        <v>42079</v>
      </c>
      <c r="C4848" s="145">
        <v>549.05572500000005</v>
      </c>
      <c r="D4848">
        <f t="shared" si="79"/>
        <v>25.480905250230251</v>
      </c>
      <c r="E4848">
        <v>-2.5970300477677053E-3</v>
      </c>
    </row>
    <row r="4849" spans="2:5" x14ac:dyDescent="0.3">
      <c r="B4849" s="91">
        <v>37489</v>
      </c>
      <c r="C4849" s="145">
        <v>20.734024000000002</v>
      </c>
      <c r="D4849">
        <f t="shared" si="79"/>
        <v>-0.69175409867041859</v>
      </c>
      <c r="E4849">
        <v>-2.5974095944398027E-3</v>
      </c>
    </row>
    <row r="4850" spans="2:5" x14ac:dyDescent="0.3">
      <c r="B4850" s="91">
        <v>35206</v>
      </c>
      <c r="C4850" s="145">
        <v>67.264556999999996</v>
      </c>
      <c r="D4850">
        <f t="shared" si="79"/>
        <v>-0.36478698659666697</v>
      </c>
      <c r="E4850">
        <v>-2.6003735531976036E-3</v>
      </c>
    </row>
    <row r="4851" spans="2:5" x14ac:dyDescent="0.3">
      <c r="B4851" s="91">
        <v>40101</v>
      </c>
      <c r="C4851" s="145">
        <v>105.892914</v>
      </c>
      <c r="D4851">
        <f t="shared" si="79"/>
        <v>-0.77731037211920651</v>
      </c>
      <c r="E4851">
        <v>-2.6098896518852613E-3</v>
      </c>
    </row>
    <row r="4852" spans="2:5" x14ac:dyDescent="0.3">
      <c r="B4852" s="91">
        <v>44615</v>
      </c>
      <c r="C4852" s="145">
        <v>475.517944</v>
      </c>
      <c r="D4852">
        <f t="shared" si="79"/>
        <v>0.7878560981220214</v>
      </c>
      <c r="E4852">
        <v>-2.6137141639337893E-3</v>
      </c>
    </row>
    <row r="4853" spans="2:5" x14ac:dyDescent="0.3">
      <c r="B4853" s="91">
        <v>44224</v>
      </c>
      <c r="C4853" s="145">
        <v>265.97103900000002</v>
      </c>
      <c r="D4853">
        <f t="shared" si="79"/>
        <v>-0.39121510415497052</v>
      </c>
      <c r="E4853">
        <v>-2.616896990501421E-3</v>
      </c>
    </row>
    <row r="4854" spans="2:5" x14ac:dyDescent="0.3">
      <c r="B4854" s="91">
        <v>44896</v>
      </c>
      <c r="C4854" s="145">
        <v>436.88836700000002</v>
      </c>
      <c r="D4854">
        <f t="shared" si="79"/>
        <v>9.7683205925116576E-2</v>
      </c>
      <c r="E4854">
        <v>-2.6171279192546025E-3</v>
      </c>
    </row>
    <row r="4855" spans="2:5" x14ac:dyDescent="0.3">
      <c r="B4855" s="91">
        <v>43129</v>
      </c>
      <c r="C4855" s="145">
        <v>398.00952100000001</v>
      </c>
      <c r="D4855">
        <f t="shared" si="79"/>
        <v>-0.18238835612139484</v>
      </c>
      <c r="E4855">
        <v>-2.6229961709357086E-3</v>
      </c>
    </row>
    <row r="4856" spans="2:5" x14ac:dyDescent="0.3">
      <c r="B4856" s="91">
        <v>42003</v>
      </c>
      <c r="C4856" s="145">
        <v>486.79531900000001</v>
      </c>
      <c r="D4856">
        <f t="shared" si="79"/>
        <v>1.572773927837553</v>
      </c>
      <c r="E4856">
        <v>-2.6259729725102675E-3</v>
      </c>
    </row>
    <row r="4857" spans="2:5" x14ac:dyDescent="0.3">
      <c r="B4857" s="91">
        <v>43409</v>
      </c>
      <c r="C4857" s="145">
        <v>189.210297</v>
      </c>
      <c r="D4857">
        <f t="shared" si="79"/>
        <v>4.7328985233105536</v>
      </c>
      <c r="E4857">
        <v>-2.6274118946760642E-3</v>
      </c>
    </row>
    <row r="4858" spans="2:5" x14ac:dyDescent="0.3">
      <c r="B4858" s="91">
        <v>35838</v>
      </c>
      <c r="C4858" s="145">
        <v>33.004299000000003</v>
      </c>
      <c r="D4858">
        <f t="shared" si="79"/>
        <v>-0.9454969867822044</v>
      </c>
      <c r="E4858">
        <v>-2.6291501805866817E-3</v>
      </c>
    </row>
    <row r="4859" spans="2:5" x14ac:dyDescent="0.3">
      <c r="B4859" s="91">
        <v>45168</v>
      </c>
      <c r="C4859" s="145">
        <v>605.54998799999998</v>
      </c>
      <c r="D4859">
        <f t="shared" si="79"/>
        <v>6.5070178065895634</v>
      </c>
      <c r="E4859">
        <v>-2.6353223038002309E-3</v>
      </c>
    </row>
    <row r="4860" spans="2:5" x14ac:dyDescent="0.3">
      <c r="B4860" s="91">
        <v>38093</v>
      </c>
      <c r="C4860" s="145">
        <v>80.664519999999996</v>
      </c>
      <c r="D4860">
        <f t="shared" si="79"/>
        <v>-0.3241811169525759</v>
      </c>
      <c r="E4860">
        <v>-2.6461902007628348E-3</v>
      </c>
    </row>
    <row r="4861" spans="2:5" x14ac:dyDescent="0.3">
      <c r="B4861" s="91">
        <v>39402</v>
      </c>
      <c r="C4861" s="145">
        <v>119.358192</v>
      </c>
      <c r="D4861">
        <f t="shared" si="79"/>
        <v>4.1527915636610793</v>
      </c>
      <c r="E4861">
        <v>-2.6467529017060146E-3</v>
      </c>
    </row>
    <row r="4862" spans="2:5" x14ac:dyDescent="0.3">
      <c r="B4862" s="91">
        <v>37697</v>
      </c>
      <c r="C4862" s="145">
        <v>23.163792000000001</v>
      </c>
      <c r="D4862">
        <f t="shared" si="79"/>
        <v>-0.93419432048477546</v>
      </c>
      <c r="E4862">
        <v>-2.6569931620852773E-3</v>
      </c>
    </row>
    <row r="4863" spans="2:5" x14ac:dyDescent="0.3">
      <c r="B4863" s="91">
        <v>43174</v>
      </c>
      <c r="C4863" s="145">
        <v>352.00292999999999</v>
      </c>
      <c r="D4863">
        <f t="shared" si="79"/>
        <v>5.0201621075919549</v>
      </c>
      <c r="E4863">
        <v>-2.6831594601921522E-3</v>
      </c>
    </row>
    <row r="4864" spans="2:5" x14ac:dyDescent="0.3">
      <c r="B4864" s="91">
        <v>37935</v>
      </c>
      <c r="C4864" s="145">
        <v>58.470672999999998</v>
      </c>
      <c r="D4864">
        <f t="shared" si="79"/>
        <v>-9.5010639190637208E-2</v>
      </c>
      <c r="E4864">
        <v>-2.6840912767400853E-3</v>
      </c>
    </row>
    <row r="4865" spans="2:5" x14ac:dyDescent="0.3">
      <c r="B4865" s="91">
        <v>35615</v>
      </c>
      <c r="C4865" s="145">
        <v>64.609238000000005</v>
      </c>
      <c r="D4865">
        <f t="shared" si="79"/>
        <v>8.4718377446321991E-2</v>
      </c>
      <c r="E4865">
        <v>-2.6859261332726316E-3</v>
      </c>
    </row>
    <row r="4866" spans="2:5" x14ac:dyDescent="0.3">
      <c r="B4866" s="91">
        <v>35123</v>
      </c>
      <c r="C4866" s="145">
        <v>59.563144999999999</v>
      </c>
      <c r="D4866">
        <f t="shared" si="79"/>
        <v>0.48587837729793509</v>
      </c>
      <c r="E4866">
        <v>-2.7010539600656591E-3</v>
      </c>
    </row>
    <row r="4867" spans="2:5" x14ac:dyDescent="0.3">
      <c r="B4867" s="91">
        <v>34537</v>
      </c>
      <c r="C4867" s="145">
        <v>40.086151000000001</v>
      </c>
      <c r="D4867">
        <f t="shared" si="79"/>
        <v>2.7174024519182128E-3</v>
      </c>
      <c r="E4867">
        <v>-2.7027137300842849E-3</v>
      </c>
    </row>
    <row r="4868" spans="2:5" x14ac:dyDescent="0.3">
      <c r="B4868" s="91">
        <v>34540</v>
      </c>
      <c r="C4868" s="145">
        <v>39.977516000000001</v>
      </c>
      <c r="D4868">
        <f t="shared" si="79"/>
        <v>7.7520052057481713E-3</v>
      </c>
      <c r="E4868">
        <v>-2.710038187502701E-3</v>
      </c>
    </row>
    <row r="4869" spans="2:5" x14ac:dyDescent="0.3">
      <c r="B4869" s="91">
        <v>34375</v>
      </c>
      <c r="C4869" s="145">
        <v>39.669994000000003</v>
      </c>
      <c r="D4869">
        <f t="shared" si="79"/>
        <v>-0.73752969448028372</v>
      </c>
      <c r="E4869">
        <v>-2.7102553328612416E-3</v>
      </c>
    </row>
    <row r="4870" spans="2:5" x14ac:dyDescent="0.3">
      <c r="B4870" s="91">
        <v>39080</v>
      </c>
      <c r="C4870" s="145">
        <v>151.140884</v>
      </c>
      <c r="D4870">
        <f t="shared" si="79"/>
        <v>-0.66878875759999512</v>
      </c>
      <c r="E4870">
        <v>-2.7133244361507215E-3</v>
      </c>
    </row>
    <row r="4871" spans="2:5" x14ac:dyDescent="0.3">
      <c r="B4871" s="91">
        <v>44810</v>
      </c>
      <c r="C4871" s="145">
        <v>456.32775900000001</v>
      </c>
      <c r="D4871">
        <f t="shared" si="79"/>
        <v>7.8878784911797313</v>
      </c>
      <c r="E4871">
        <v>-2.7233285078029877E-3</v>
      </c>
    </row>
    <row r="4872" spans="2:5" x14ac:dyDescent="0.3">
      <c r="B4872" s="91">
        <v>35019</v>
      </c>
      <c r="C4872" s="145">
        <v>51.342708999999999</v>
      </c>
      <c r="D4872">
        <f t="shared" si="79"/>
        <v>-0.71730821651907239</v>
      </c>
      <c r="E4872">
        <v>-2.7248028912073997E-3</v>
      </c>
    </row>
    <row r="4873" spans="2:5" x14ac:dyDescent="0.3">
      <c r="B4873" s="91">
        <v>40753</v>
      </c>
      <c r="C4873" s="145">
        <v>181.62080399999999</v>
      </c>
      <c r="D4873">
        <f t="shared" ref="D4873:D4936" si="80">(C4873-C4874)/C4874</f>
        <v>2.5568580990869063</v>
      </c>
      <c r="E4873">
        <v>-2.7349825358045986E-3</v>
      </c>
    </row>
    <row r="4874" spans="2:5" x14ac:dyDescent="0.3">
      <c r="B4874" s="91">
        <v>35037</v>
      </c>
      <c r="C4874" s="145">
        <v>51.062145000000001</v>
      </c>
      <c r="D4874">
        <f t="shared" si="80"/>
        <v>-0.72280499249254349</v>
      </c>
      <c r="E4874">
        <v>-2.7397529417892462E-3</v>
      </c>
    </row>
    <row r="4875" spans="2:5" x14ac:dyDescent="0.3">
      <c r="B4875" s="91">
        <v>40711</v>
      </c>
      <c r="C4875" s="145">
        <v>184.21019000000001</v>
      </c>
      <c r="D4875">
        <f t="shared" si="80"/>
        <v>12.223350858687814</v>
      </c>
      <c r="E4875">
        <v>-2.7448390041449004E-3</v>
      </c>
    </row>
    <row r="4876" spans="2:5" x14ac:dyDescent="0.3">
      <c r="B4876" s="91">
        <v>36924</v>
      </c>
      <c r="C4876" s="145">
        <v>13.930674</v>
      </c>
      <c r="D4876">
        <f t="shared" si="80"/>
        <v>-0.95332670919607232</v>
      </c>
      <c r="E4876">
        <v>-2.7604945610483385E-3</v>
      </c>
    </row>
    <row r="4877" spans="2:5" x14ac:dyDescent="0.3">
      <c r="B4877" s="91">
        <v>41269</v>
      </c>
      <c r="C4877" s="145">
        <v>298.47207600000002</v>
      </c>
      <c r="D4877">
        <f t="shared" si="80"/>
        <v>2.9179117417069902</v>
      </c>
      <c r="E4877">
        <v>-2.7691098649084414E-3</v>
      </c>
    </row>
    <row r="4878" spans="2:5" x14ac:dyDescent="0.3">
      <c r="B4878" s="91">
        <v>39674</v>
      </c>
      <c r="C4878" s="145">
        <v>76.181419000000005</v>
      </c>
      <c r="D4878">
        <f t="shared" si="80"/>
        <v>-0.81525721097173143</v>
      </c>
      <c r="E4878">
        <v>-2.7701085214101159E-3</v>
      </c>
    </row>
    <row r="4879" spans="2:5" x14ac:dyDescent="0.3">
      <c r="B4879" s="91">
        <v>42999</v>
      </c>
      <c r="C4879" s="145">
        <v>412.364777</v>
      </c>
      <c r="D4879">
        <f t="shared" si="80"/>
        <v>7.1882185259216982</v>
      </c>
      <c r="E4879">
        <v>-2.7724110012013465E-3</v>
      </c>
    </row>
    <row r="4880" spans="2:5" x14ac:dyDescent="0.3">
      <c r="B4880" s="91">
        <v>35023</v>
      </c>
      <c r="C4880" s="145">
        <v>50.360743999999997</v>
      </c>
      <c r="D4880">
        <f t="shared" si="80"/>
        <v>0.18875419268070592</v>
      </c>
      <c r="E4880">
        <v>-2.7775087512604745E-3</v>
      </c>
    </row>
    <row r="4881" spans="2:5" x14ac:dyDescent="0.3">
      <c r="B4881" s="91">
        <v>39925</v>
      </c>
      <c r="C4881" s="145">
        <v>42.364303999999997</v>
      </c>
      <c r="D4881">
        <f t="shared" si="80"/>
        <v>-0.88691766730204058</v>
      </c>
      <c r="E4881">
        <v>-2.7860306870600678E-3</v>
      </c>
    </row>
    <row r="4882" spans="2:5" x14ac:dyDescent="0.3">
      <c r="B4882" s="91">
        <v>43146</v>
      </c>
      <c r="C4882" s="145">
        <v>374.632385</v>
      </c>
      <c r="D4882">
        <f t="shared" si="80"/>
        <v>1.3334367302340955</v>
      </c>
      <c r="E4882">
        <v>-2.7862952560331515E-3</v>
      </c>
    </row>
    <row r="4883" spans="2:5" x14ac:dyDescent="0.3">
      <c r="B4883" s="91">
        <v>43801</v>
      </c>
      <c r="C4883" s="145">
        <v>160.549622</v>
      </c>
      <c r="D4883">
        <f t="shared" si="80"/>
        <v>-0.63776427285001214</v>
      </c>
      <c r="E4883">
        <v>-2.7863228173056966E-3</v>
      </c>
    </row>
    <row r="4884" spans="2:5" x14ac:dyDescent="0.3">
      <c r="B4884" s="91">
        <v>42947</v>
      </c>
      <c r="C4884" s="145">
        <v>443.21862800000002</v>
      </c>
      <c r="D4884">
        <f t="shared" si="80"/>
        <v>3.0490780252223026</v>
      </c>
      <c r="E4884">
        <v>-2.8036508955831714E-3</v>
      </c>
    </row>
    <row r="4885" spans="2:5" x14ac:dyDescent="0.3">
      <c r="B4885" s="91">
        <v>39563</v>
      </c>
      <c r="C4885" s="145">
        <v>109.461617</v>
      </c>
      <c r="D4885">
        <f t="shared" si="80"/>
        <v>-0.72701691852122052</v>
      </c>
      <c r="E4885">
        <v>-2.8075935562826694E-3</v>
      </c>
    </row>
    <row r="4886" spans="2:5" x14ac:dyDescent="0.3">
      <c r="B4886" s="91">
        <v>41704</v>
      </c>
      <c r="C4886" s="145">
        <v>400.98315400000001</v>
      </c>
      <c r="D4886">
        <f t="shared" si="80"/>
        <v>-0.35189405814978392</v>
      </c>
      <c r="E4886">
        <v>-2.8077463149133253E-3</v>
      </c>
    </row>
    <row r="4887" spans="2:5" x14ac:dyDescent="0.3">
      <c r="B4887" s="91">
        <v>45194</v>
      </c>
      <c r="C4887" s="145">
        <v>618.70001200000002</v>
      </c>
      <c r="D4887">
        <f t="shared" si="80"/>
        <v>1.8723078944273714</v>
      </c>
      <c r="E4887">
        <v>-2.8205334292104099E-3</v>
      </c>
    </row>
    <row r="4888" spans="2:5" x14ac:dyDescent="0.3">
      <c r="B4888" s="91">
        <v>40574</v>
      </c>
      <c r="C4888" s="145">
        <v>215.401703</v>
      </c>
      <c r="D4888">
        <f t="shared" si="80"/>
        <v>1.6478452536728792</v>
      </c>
      <c r="E4888">
        <v>-2.8253336600374307E-3</v>
      </c>
    </row>
    <row r="4889" spans="2:5" x14ac:dyDescent="0.3">
      <c r="B4889" s="91">
        <v>38582</v>
      </c>
      <c r="C4889" s="145">
        <v>81.349807999999996</v>
      </c>
      <c r="D4889">
        <f t="shared" si="80"/>
        <v>-0.48450191427671802</v>
      </c>
      <c r="E4889">
        <v>-2.8319516833616694E-3</v>
      </c>
    </row>
    <row r="4890" spans="2:5" x14ac:dyDescent="0.3">
      <c r="B4890" s="91">
        <v>43634</v>
      </c>
      <c r="C4890" s="145">
        <v>157.808167</v>
      </c>
      <c r="D4890">
        <f t="shared" si="80"/>
        <v>5.4701345558439449</v>
      </c>
      <c r="E4890">
        <v>-2.8345898146784798E-3</v>
      </c>
    </row>
    <row r="4891" spans="2:5" x14ac:dyDescent="0.3">
      <c r="B4891" s="91">
        <v>37705</v>
      </c>
      <c r="C4891" s="145">
        <v>24.390245</v>
      </c>
      <c r="D4891">
        <f t="shared" si="80"/>
        <v>-0.31571646852195517</v>
      </c>
      <c r="E4891">
        <v>-2.8383049664327626E-3</v>
      </c>
    </row>
    <row r="4892" spans="2:5" x14ac:dyDescent="0.3">
      <c r="B4892" s="91">
        <v>35860</v>
      </c>
      <c r="C4892" s="145">
        <v>35.643478000000002</v>
      </c>
      <c r="D4892">
        <f t="shared" si="80"/>
        <v>-0.87986885088633171</v>
      </c>
      <c r="E4892">
        <v>-2.8398107964062226E-3</v>
      </c>
    </row>
    <row r="4893" spans="2:5" x14ac:dyDescent="0.3">
      <c r="B4893" s="91">
        <v>42278</v>
      </c>
      <c r="C4893" s="145">
        <v>296.70471199999997</v>
      </c>
      <c r="D4893">
        <f t="shared" si="80"/>
        <v>-0.46820865235408449</v>
      </c>
      <c r="E4893">
        <v>-2.8467181833959601E-3</v>
      </c>
    </row>
    <row r="4894" spans="2:5" x14ac:dyDescent="0.3">
      <c r="B4894" s="91">
        <v>42103</v>
      </c>
      <c r="C4894" s="145">
        <v>557.93444799999997</v>
      </c>
      <c r="D4894">
        <f t="shared" si="80"/>
        <v>0.18625130706553514</v>
      </c>
      <c r="E4894">
        <v>-2.8494707946307889E-3</v>
      </c>
    </row>
    <row r="4895" spans="2:5" x14ac:dyDescent="0.3">
      <c r="B4895" s="91">
        <v>42723</v>
      </c>
      <c r="C4895" s="145">
        <v>470.33410600000002</v>
      </c>
      <c r="D4895">
        <f t="shared" si="80"/>
        <v>7.0874135629004105</v>
      </c>
      <c r="E4895">
        <v>-2.8531955615381478E-3</v>
      </c>
    </row>
    <row r="4896" spans="2:5" x14ac:dyDescent="0.3">
      <c r="B4896" s="91">
        <v>35585</v>
      </c>
      <c r="C4896" s="145">
        <v>58.156306999999998</v>
      </c>
      <c r="D4896">
        <f t="shared" si="80"/>
        <v>-0.85444273318141784</v>
      </c>
      <c r="E4896">
        <v>-2.858921227848068E-3</v>
      </c>
    </row>
    <row r="4897" spans="2:5" x14ac:dyDescent="0.3">
      <c r="B4897" s="91">
        <v>42332</v>
      </c>
      <c r="C4897" s="145">
        <v>399.54244999999997</v>
      </c>
      <c r="D4897">
        <f t="shared" si="80"/>
        <v>-3.8186519771554038E-2</v>
      </c>
      <c r="E4897">
        <v>-2.8599928379263251E-3</v>
      </c>
    </row>
    <row r="4898" spans="2:5" x14ac:dyDescent="0.3">
      <c r="B4898" s="91">
        <v>44910</v>
      </c>
      <c r="C4898" s="145">
        <v>415.40533399999998</v>
      </c>
      <c r="D4898">
        <f t="shared" si="80"/>
        <v>2.1679821478795689</v>
      </c>
      <c r="E4898">
        <v>-2.8713982525313199E-3</v>
      </c>
    </row>
    <row r="4899" spans="2:5" x14ac:dyDescent="0.3">
      <c r="B4899" s="91">
        <v>40319</v>
      </c>
      <c r="C4899" s="145">
        <v>131.12616</v>
      </c>
      <c r="D4899">
        <f t="shared" si="80"/>
        <v>-0.41449885548432053</v>
      </c>
      <c r="E4899">
        <v>-2.8799158735421855E-3</v>
      </c>
    </row>
    <row r="4900" spans="2:5" x14ac:dyDescent="0.3">
      <c r="B4900" s="91">
        <v>40479</v>
      </c>
      <c r="C4900" s="145">
        <v>223.95542900000001</v>
      </c>
      <c r="D4900">
        <f t="shared" si="80"/>
        <v>-0.23326478508939752</v>
      </c>
      <c r="E4900">
        <v>-2.884454669623714E-3</v>
      </c>
    </row>
    <row r="4901" spans="2:5" x14ac:dyDescent="0.3">
      <c r="B4901" s="91">
        <v>44319</v>
      </c>
      <c r="C4901" s="145">
        <v>292.08966099999998</v>
      </c>
      <c r="D4901">
        <f t="shared" si="80"/>
        <v>0.91586594387928921</v>
      </c>
      <c r="E4901">
        <v>-2.8926047760738523E-3</v>
      </c>
    </row>
    <row r="4902" spans="2:5" x14ac:dyDescent="0.3">
      <c r="B4902" s="91">
        <v>39092</v>
      </c>
      <c r="C4902" s="145">
        <v>152.45829800000001</v>
      </c>
      <c r="D4902">
        <f t="shared" si="80"/>
        <v>0.86445183556329575</v>
      </c>
      <c r="E4902">
        <v>-2.9084907187735777E-3</v>
      </c>
    </row>
    <row r="4903" spans="2:5" x14ac:dyDescent="0.3">
      <c r="B4903" s="91">
        <v>38349</v>
      </c>
      <c r="C4903" s="145">
        <v>81.771111000000005</v>
      </c>
      <c r="D4903">
        <f t="shared" si="80"/>
        <v>-0.82079234475974117</v>
      </c>
      <c r="E4903">
        <v>-2.9296423819256323E-3</v>
      </c>
    </row>
    <row r="4904" spans="2:5" x14ac:dyDescent="0.3">
      <c r="B4904" s="91">
        <v>42552</v>
      </c>
      <c r="C4904" s="145">
        <v>456.29251099999999</v>
      </c>
      <c r="D4904">
        <f t="shared" si="80"/>
        <v>7.2443213752454794</v>
      </c>
      <c r="E4904">
        <v>-2.9395411160088678E-3</v>
      </c>
    </row>
    <row r="4905" spans="2:5" x14ac:dyDescent="0.3">
      <c r="B4905" s="91">
        <v>35503</v>
      </c>
      <c r="C4905" s="145">
        <v>55.346279000000003</v>
      </c>
      <c r="D4905">
        <f t="shared" si="80"/>
        <v>1.1203313992388899</v>
      </c>
      <c r="E4905">
        <v>-2.939571391560964E-3</v>
      </c>
    </row>
    <row r="4906" spans="2:5" x14ac:dyDescent="0.3">
      <c r="B4906" s="91">
        <v>37589</v>
      </c>
      <c r="C4906" s="145">
        <v>26.102654999999999</v>
      </c>
      <c r="D4906">
        <f t="shared" si="80"/>
        <v>-0.87135492105768286</v>
      </c>
      <c r="E4906">
        <v>-2.9462424579696704E-3</v>
      </c>
    </row>
    <row r="4907" spans="2:5" x14ac:dyDescent="0.3">
      <c r="B4907" s="91">
        <v>40449</v>
      </c>
      <c r="C4907" s="145">
        <v>202.90441899999999</v>
      </c>
      <c r="D4907">
        <f t="shared" si="80"/>
        <v>8.6803318807586891E-2</v>
      </c>
      <c r="E4907">
        <v>-2.9529296516403038E-3</v>
      </c>
    </row>
    <row r="4908" spans="2:5" x14ac:dyDescent="0.3">
      <c r="B4908" s="91">
        <v>40724</v>
      </c>
      <c r="C4908" s="145">
        <v>186.69837999999999</v>
      </c>
      <c r="D4908">
        <f t="shared" si="80"/>
        <v>0.42961224651240687</v>
      </c>
      <c r="E4908">
        <v>-2.9584141400629733E-3</v>
      </c>
    </row>
    <row r="4909" spans="2:5" x14ac:dyDescent="0.3">
      <c r="B4909" s="91">
        <v>38770</v>
      </c>
      <c r="C4909" s="145">
        <v>130.59371899999999</v>
      </c>
      <c r="D4909">
        <f t="shared" si="80"/>
        <v>-0.29150487046013718</v>
      </c>
      <c r="E4909">
        <v>-2.9607458676500905E-3</v>
      </c>
    </row>
    <row r="4910" spans="2:5" x14ac:dyDescent="0.3">
      <c r="B4910" s="91">
        <v>43482</v>
      </c>
      <c r="C4910" s="145">
        <v>184.32550000000001</v>
      </c>
      <c r="D4910">
        <f t="shared" si="80"/>
        <v>6.4002425321788721</v>
      </c>
      <c r="E4910">
        <v>-2.9657799797964657E-3</v>
      </c>
    </row>
    <row r="4911" spans="2:5" x14ac:dyDescent="0.3">
      <c r="B4911" s="91">
        <v>35975</v>
      </c>
      <c r="C4911" s="145">
        <v>24.908035000000002</v>
      </c>
      <c r="D4911">
        <f t="shared" si="80"/>
        <v>-0.64099791427979669</v>
      </c>
      <c r="E4911">
        <v>-2.9831209058190132E-3</v>
      </c>
    </row>
    <row r="4912" spans="2:5" x14ac:dyDescent="0.3">
      <c r="B4912" s="91">
        <v>38469</v>
      </c>
      <c r="C4912" s="145">
        <v>69.381309999999999</v>
      </c>
      <c r="D4912">
        <f t="shared" si="80"/>
        <v>-0.10153484941695011</v>
      </c>
      <c r="E4912">
        <v>-2.9922457167018001E-3</v>
      </c>
    </row>
    <row r="4913" spans="2:5" x14ac:dyDescent="0.3">
      <c r="B4913" s="91">
        <v>38334</v>
      </c>
      <c r="C4913" s="145">
        <v>77.222037999999998</v>
      </c>
      <c r="D4913">
        <f t="shared" si="80"/>
        <v>-0.65116832128918578</v>
      </c>
      <c r="E4913">
        <v>-2.9988002733172666E-3</v>
      </c>
    </row>
    <row r="4914" spans="2:5" x14ac:dyDescent="0.3">
      <c r="B4914" s="91">
        <v>40560</v>
      </c>
      <c r="C4914" s="145">
        <v>221.37335200000001</v>
      </c>
      <c r="D4914">
        <f t="shared" si="80"/>
        <v>1.8126414764430201</v>
      </c>
      <c r="E4914">
        <v>-3.0022791661417818E-3</v>
      </c>
    </row>
    <row r="4915" spans="2:5" x14ac:dyDescent="0.3">
      <c r="B4915" s="91">
        <v>38043</v>
      </c>
      <c r="C4915" s="145">
        <v>78.706565999999995</v>
      </c>
      <c r="D4915">
        <f t="shared" si="80"/>
        <v>0.19105039793048714</v>
      </c>
      <c r="E4915">
        <v>-3.0123489230530999E-3</v>
      </c>
    </row>
    <row r="4916" spans="2:5" x14ac:dyDescent="0.3">
      <c r="B4916" s="91">
        <v>38252</v>
      </c>
      <c r="C4916" s="145">
        <v>66.081642000000002</v>
      </c>
      <c r="D4916">
        <f t="shared" si="80"/>
        <v>2.289921291783775</v>
      </c>
      <c r="E4916">
        <v>-3.0202545705210184E-3</v>
      </c>
    </row>
    <row r="4917" spans="2:5" x14ac:dyDescent="0.3">
      <c r="B4917" s="91">
        <v>36699</v>
      </c>
      <c r="C4917" s="145">
        <v>20.086086000000002</v>
      </c>
      <c r="D4917">
        <f t="shared" si="80"/>
        <v>-0.62150901932833946</v>
      </c>
      <c r="E4917">
        <v>-3.0628165513892172E-3</v>
      </c>
    </row>
    <row r="4918" spans="2:5" x14ac:dyDescent="0.3">
      <c r="B4918" s="91">
        <v>35557</v>
      </c>
      <c r="C4918" s="145">
        <v>53.068863</v>
      </c>
      <c r="D4918">
        <f t="shared" si="80"/>
        <v>-0.86890874470326995</v>
      </c>
      <c r="E4918">
        <v>-3.0654656056416239E-3</v>
      </c>
    </row>
    <row r="4919" spans="2:5" x14ac:dyDescent="0.3">
      <c r="B4919" s="91">
        <v>42326</v>
      </c>
      <c r="C4919" s="145">
        <v>404.82382200000001</v>
      </c>
      <c r="D4919">
        <f t="shared" si="80"/>
        <v>0.532741956672518</v>
      </c>
      <c r="E4919">
        <v>-3.0674680662427997E-3</v>
      </c>
    </row>
    <row r="4920" spans="2:5" x14ac:dyDescent="0.3">
      <c r="B4920" s="91">
        <v>41058</v>
      </c>
      <c r="C4920" s="145">
        <v>264.11740099999997</v>
      </c>
      <c r="D4920">
        <f t="shared" si="80"/>
        <v>10.754448393983505</v>
      </c>
      <c r="E4920">
        <v>-3.0729375012567219E-3</v>
      </c>
    </row>
    <row r="4921" spans="2:5" x14ac:dyDescent="0.3">
      <c r="B4921" s="91">
        <v>37573</v>
      </c>
      <c r="C4921" s="145">
        <v>22.469570000000001</v>
      </c>
      <c r="D4921">
        <f t="shared" si="80"/>
        <v>-0.62197869692267782</v>
      </c>
      <c r="E4921">
        <v>-3.0801729660160492E-3</v>
      </c>
    </row>
    <row r="4922" spans="2:5" x14ac:dyDescent="0.3">
      <c r="B4922" s="91">
        <v>35355</v>
      </c>
      <c r="C4922" s="145">
        <v>59.439957</v>
      </c>
      <c r="D4922">
        <f t="shared" si="80"/>
        <v>-0.88417790512674876</v>
      </c>
      <c r="E4922">
        <v>-3.0939498090312889E-3</v>
      </c>
    </row>
    <row r="4923" spans="2:5" x14ac:dyDescent="0.3">
      <c r="B4923" s="91">
        <v>42590</v>
      </c>
      <c r="C4923" s="145">
        <v>513.20050000000003</v>
      </c>
      <c r="D4923">
        <f t="shared" si="80"/>
        <v>1.9333333988741044</v>
      </c>
      <c r="E4923">
        <v>-3.0984977759901293E-3</v>
      </c>
    </row>
    <row r="4924" spans="2:5" x14ac:dyDescent="0.3">
      <c r="B4924" s="91">
        <v>43823</v>
      </c>
      <c r="C4924" s="145">
        <v>174.954712</v>
      </c>
      <c r="D4924">
        <f t="shared" si="80"/>
        <v>2.8681849176512251</v>
      </c>
      <c r="E4924">
        <v>-3.1242140270621842E-3</v>
      </c>
    </row>
    <row r="4925" spans="2:5" x14ac:dyDescent="0.3">
      <c r="B4925" s="91">
        <v>35471</v>
      </c>
      <c r="C4925" s="145">
        <v>45.229149</v>
      </c>
      <c r="D4925">
        <f t="shared" si="80"/>
        <v>-0.8641266601999994</v>
      </c>
      <c r="E4925">
        <v>-3.1273473122943865E-3</v>
      </c>
    </row>
    <row r="4926" spans="2:5" x14ac:dyDescent="0.3">
      <c r="B4926" s="91">
        <v>42243</v>
      </c>
      <c r="C4926" s="145">
        <v>332.87728900000002</v>
      </c>
      <c r="D4926">
        <f t="shared" si="80"/>
        <v>6.0269139667406506</v>
      </c>
      <c r="E4926">
        <v>-3.1334291825990358E-3</v>
      </c>
    </row>
    <row r="4927" spans="2:5" x14ac:dyDescent="0.3">
      <c r="B4927" s="91">
        <v>35452</v>
      </c>
      <c r="C4927" s="145">
        <v>47.371760999999999</v>
      </c>
      <c r="D4927">
        <f t="shared" si="80"/>
        <v>-4.2174790193124076E-2</v>
      </c>
      <c r="E4927">
        <v>-3.1351989661441821E-3</v>
      </c>
    </row>
    <row r="4928" spans="2:5" x14ac:dyDescent="0.3">
      <c r="B4928" s="91">
        <v>35439</v>
      </c>
      <c r="C4928" s="145">
        <v>49.457625999999998</v>
      </c>
      <c r="D4928">
        <f t="shared" si="80"/>
        <v>-0.74020212016066911</v>
      </c>
      <c r="E4928">
        <v>-3.1460254374839347E-3</v>
      </c>
    </row>
    <row r="4929" spans="2:5" x14ac:dyDescent="0.3">
      <c r="B4929" s="91">
        <v>40424</v>
      </c>
      <c r="C4929" s="145">
        <v>190.369629</v>
      </c>
      <c r="D4929">
        <f t="shared" si="80"/>
        <v>-0.62219221156845539</v>
      </c>
      <c r="E4929">
        <v>-3.1465901271104939E-3</v>
      </c>
    </row>
    <row r="4930" spans="2:5" x14ac:dyDescent="0.3">
      <c r="B4930" s="91">
        <v>44515</v>
      </c>
      <c r="C4930" s="145">
        <v>503.87957799999998</v>
      </c>
      <c r="D4930">
        <f t="shared" si="80"/>
        <v>3.1562881976015289</v>
      </c>
      <c r="E4930">
        <v>-3.155452452535748E-3</v>
      </c>
    </row>
    <row r="4931" spans="2:5" x14ac:dyDescent="0.3">
      <c r="B4931" s="91">
        <v>39499</v>
      </c>
      <c r="C4931" s="145">
        <v>121.23307</v>
      </c>
      <c r="D4931">
        <f t="shared" si="80"/>
        <v>-0.79083091299961639</v>
      </c>
      <c r="E4931">
        <v>-3.1676725143302779E-3</v>
      </c>
    </row>
    <row r="4932" spans="2:5" x14ac:dyDescent="0.3">
      <c r="B4932" s="91">
        <v>45098</v>
      </c>
      <c r="C4932" s="145">
        <v>579.59362799999997</v>
      </c>
      <c r="D4932">
        <f t="shared" si="80"/>
        <v>5.5739359628534499</v>
      </c>
      <c r="E4932">
        <v>-3.1717528240188283E-3</v>
      </c>
    </row>
    <row r="4933" spans="2:5" x14ac:dyDescent="0.3">
      <c r="B4933" s="91">
        <v>38625</v>
      </c>
      <c r="C4933" s="145">
        <v>88.165390000000002</v>
      </c>
      <c r="D4933">
        <f t="shared" si="80"/>
        <v>-0.3170631510727166</v>
      </c>
      <c r="E4933">
        <v>-3.1719715607515637E-3</v>
      </c>
    </row>
    <row r="4934" spans="2:5" x14ac:dyDescent="0.3">
      <c r="B4934" s="91">
        <v>39161</v>
      </c>
      <c r="C4934" s="145">
        <v>129.09742700000001</v>
      </c>
      <c r="D4934">
        <f t="shared" si="80"/>
        <v>-0.28344864027145961</v>
      </c>
      <c r="E4934">
        <v>-3.1748009674507634E-3</v>
      </c>
    </row>
    <row r="4935" spans="2:5" x14ac:dyDescent="0.3">
      <c r="B4935" s="91">
        <v>40851</v>
      </c>
      <c r="C4935" s="145">
        <v>180.16493199999999</v>
      </c>
      <c r="D4935">
        <f t="shared" si="80"/>
        <v>5.1346421265382844E-2</v>
      </c>
      <c r="E4935">
        <v>-3.1796680068339575E-3</v>
      </c>
    </row>
    <row r="4936" spans="2:5" x14ac:dyDescent="0.3">
      <c r="B4936" s="91">
        <v>43768</v>
      </c>
      <c r="C4936" s="145">
        <v>171.365906</v>
      </c>
      <c r="D4936">
        <f t="shared" si="80"/>
        <v>2.8869860995588499</v>
      </c>
      <c r="E4936">
        <v>-3.1893467788001138E-3</v>
      </c>
    </row>
    <row r="4937" spans="2:5" x14ac:dyDescent="0.3">
      <c r="B4937" s="91">
        <v>37865</v>
      </c>
      <c r="C4937" s="145">
        <v>44.087090000000003</v>
      </c>
      <c r="D4937">
        <f t="shared" ref="D4937:D5000" si="81">(C4937-C4938)/C4938</f>
        <v>-0.19156827622618156</v>
      </c>
      <c r="E4937">
        <v>-3.2023306120624942E-3</v>
      </c>
    </row>
    <row r="4938" spans="2:5" x14ac:dyDescent="0.3">
      <c r="B4938" s="91">
        <v>34957</v>
      </c>
      <c r="C4938" s="145">
        <v>54.534092000000001</v>
      </c>
      <c r="D4938">
        <f t="shared" si="81"/>
        <v>3.2257920906264108E-3</v>
      </c>
      <c r="E4938">
        <v>-3.2050411484760193E-3</v>
      </c>
    </row>
    <row r="4939" spans="2:5" x14ac:dyDescent="0.3">
      <c r="B4939" s="91">
        <v>34961</v>
      </c>
      <c r="C4939" s="145">
        <v>54.358741999999999</v>
      </c>
      <c r="D4939">
        <f t="shared" si="81"/>
        <v>-0.83965242803419826</v>
      </c>
      <c r="E4939">
        <v>-3.2154198148197219E-3</v>
      </c>
    </row>
    <row r="4940" spans="2:5" x14ac:dyDescent="0.3">
      <c r="B4940" s="91">
        <v>42387</v>
      </c>
      <c r="C4940" s="145">
        <v>339.00570699999997</v>
      </c>
      <c r="D4940">
        <f t="shared" si="81"/>
        <v>-0.40177276239877524</v>
      </c>
      <c r="E4940">
        <v>-3.2228585013076255E-3</v>
      </c>
    </row>
    <row r="4941" spans="2:5" x14ac:dyDescent="0.3">
      <c r="B4941" s="91">
        <v>45092</v>
      </c>
      <c r="C4941" s="145">
        <v>566.68383800000004</v>
      </c>
      <c r="D4941">
        <f t="shared" si="81"/>
        <v>0.48344907122785319</v>
      </c>
      <c r="E4941">
        <v>-3.2438820136650882E-3</v>
      </c>
    </row>
    <row r="4942" spans="2:5" x14ac:dyDescent="0.3">
      <c r="B4942" s="91">
        <v>42304</v>
      </c>
      <c r="C4942" s="145">
        <v>382.00424199999998</v>
      </c>
      <c r="D4942">
        <f t="shared" si="81"/>
        <v>-2.2071814213894193E-2</v>
      </c>
      <c r="E4942">
        <v>-3.2501121911733257E-3</v>
      </c>
    </row>
    <row r="4943" spans="2:5" x14ac:dyDescent="0.3">
      <c r="B4943" s="91">
        <v>41606</v>
      </c>
      <c r="C4943" s="145">
        <v>390.62606799999998</v>
      </c>
      <c r="D4943">
        <f t="shared" si="81"/>
        <v>1.134805419350712</v>
      </c>
      <c r="E4943">
        <v>-3.2565385752138117E-3</v>
      </c>
    </row>
    <row r="4944" spans="2:5" x14ac:dyDescent="0.3">
      <c r="B4944" s="91">
        <v>44172</v>
      </c>
      <c r="C4944" s="145">
        <v>182.97970599999999</v>
      </c>
      <c r="D4944">
        <f t="shared" si="81"/>
        <v>-0.49192576897497176</v>
      </c>
      <c r="E4944">
        <v>-3.2581765658147139E-3</v>
      </c>
    </row>
    <row r="4945" spans="2:5" x14ac:dyDescent="0.3">
      <c r="B4945" s="91">
        <v>41625</v>
      </c>
      <c r="C4945" s="145">
        <v>360.14364599999999</v>
      </c>
      <c r="D4945">
        <f t="shared" si="81"/>
        <v>0.65429566842539877</v>
      </c>
      <c r="E4945">
        <v>-3.2604461559680824E-3</v>
      </c>
    </row>
    <row r="4946" spans="2:5" x14ac:dyDescent="0.3">
      <c r="B4946" s="91">
        <v>40667</v>
      </c>
      <c r="C4946" s="145">
        <v>217.70210299999999</v>
      </c>
      <c r="D4946">
        <f t="shared" si="81"/>
        <v>1.382778557174646</v>
      </c>
      <c r="E4946">
        <v>-3.2671278499468892E-3</v>
      </c>
    </row>
    <row r="4947" spans="2:5" x14ac:dyDescent="0.3">
      <c r="B4947" s="91">
        <v>39617</v>
      </c>
      <c r="C4947" s="145">
        <v>91.364806999999999</v>
      </c>
      <c r="D4947">
        <f t="shared" si="81"/>
        <v>0.49985246043382814</v>
      </c>
      <c r="E4947">
        <v>-3.2705102058104454E-3</v>
      </c>
    </row>
    <row r="4948" spans="2:5" x14ac:dyDescent="0.3">
      <c r="B4948" s="91">
        <v>38168</v>
      </c>
      <c r="C4948" s="145">
        <v>60.915863000000002</v>
      </c>
      <c r="D4948">
        <f t="shared" si="81"/>
        <v>0.14274428906085335</v>
      </c>
      <c r="E4948">
        <v>-3.2760933557834499E-3</v>
      </c>
    </row>
    <row r="4949" spans="2:5" x14ac:dyDescent="0.3">
      <c r="B4949" s="91">
        <v>34943</v>
      </c>
      <c r="C4949" s="145">
        <v>53.306643999999999</v>
      </c>
      <c r="D4949">
        <f t="shared" si="81"/>
        <v>0</v>
      </c>
      <c r="E4949">
        <v>-3.2785431102250939E-3</v>
      </c>
    </row>
    <row r="4950" spans="2:5" x14ac:dyDescent="0.3">
      <c r="B4950" s="91">
        <v>34939</v>
      </c>
      <c r="C4950" s="145">
        <v>53.306643999999999</v>
      </c>
      <c r="D4950">
        <f t="shared" si="81"/>
        <v>-0.29315552863487099</v>
      </c>
      <c r="E4950">
        <v>-3.2785431102250939E-3</v>
      </c>
    </row>
    <row r="4951" spans="2:5" x14ac:dyDescent="0.3">
      <c r="B4951" s="91">
        <v>43944</v>
      </c>
      <c r="C4951" s="145">
        <v>75.414955000000006</v>
      </c>
      <c r="D4951">
        <f t="shared" si="81"/>
        <v>0.76119768239651575</v>
      </c>
      <c r="E4951">
        <v>-3.2937911952705037E-3</v>
      </c>
    </row>
    <row r="4952" spans="2:5" x14ac:dyDescent="0.3">
      <c r="B4952" s="91">
        <v>37886</v>
      </c>
      <c r="C4952" s="145">
        <v>42.820267000000001</v>
      </c>
      <c r="D4952">
        <f t="shared" si="81"/>
        <v>0.53054991829552289</v>
      </c>
      <c r="E4952">
        <v>-3.2965957390845356E-3</v>
      </c>
    </row>
    <row r="4953" spans="2:5" x14ac:dyDescent="0.3">
      <c r="B4953" s="91">
        <v>37778</v>
      </c>
      <c r="C4953" s="145">
        <v>27.977046999999999</v>
      </c>
      <c r="D4953">
        <f t="shared" si="81"/>
        <v>2.007462907177727</v>
      </c>
      <c r="E4953">
        <v>-3.2976588097355332E-3</v>
      </c>
    </row>
    <row r="4954" spans="2:5" x14ac:dyDescent="0.3">
      <c r="B4954" s="91">
        <v>37076</v>
      </c>
      <c r="C4954" s="145">
        <v>9.3025409999999997</v>
      </c>
      <c r="D4954">
        <f t="shared" si="81"/>
        <v>-0.85475994035605263</v>
      </c>
      <c r="E4954">
        <v>-3.3058706605827871E-3</v>
      </c>
    </row>
    <row r="4955" spans="2:5" x14ac:dyDescent="0.3">
      <c r="B4955" s="91">
        <v>37952</v>
      </c>
      <c r="C4955" s="145">
        <v>64.049415999999994</v>
      </c>
      <c r="D4955">
        <f t="shared" si="81"/>
        <v>0.21253660313169342</v>
      </c>
      <c r="E4955">
        <v>-3.3062058456149353E-3</v>
      </c>
    </row>
    <row r="4956" spans="2:5" x14ac:dyDescent="0.3">
      <c r="B4956" s="91">
        <v>35067</v>
      </c>
      <c r="C4956" s="145">
        <v>52.822665999999998</v>
      </c>
      <c r="D4956">
        <f t="shared" si="81"/>
        <v>0.59193712786542896</v>
      </c>
      <c r="E4956">
        <v>-3.3087648701770993E-3</v>
      </c>
    </row>
    <row r="4957" spans="2:5" x14ac:dyDescent="0.3">
      <c r="B4957" s="91">
        <v>37810</v>
      </c>
      <c r="C4957" s="145">
        <v>33.181376999999998</v>
      </c>
      <c r="D4957">
        <f t="shared" si="81"/>
        <v>-0.37133362796188957</v>
      </c>
      <c r="E4957">
        <v>-3.3089789964045836E-3</v>
      </c>
    </row>
    <row r="4958" spans="2:5" x14ac:dyDescent="0.3">
      <c r="B4958" s="91">
        <v>34925</v>
      </c>
      <c r="C4958" s="145">
        <v>52.780582000000003</v>
      </c>
      <c r="D4958">
        <f t="shared" si="81"/>
        <v>-0.70626860353692433</v>
      </c>
      <c r="E4958">
        <v>-3.3114696246374117E-3</v>
      </c>
    </row>
    <row r="4959" spans="2:5" x14ac:dyDescent="0.3">
      <c r="B4959" s="91">
        <v>43488</v>
      </c>
      <c r="C4959" s="145">
        <v>179.68995699999999</v>
      </c>
      <c r="D4959">
        <f t="shared" si="81"/>
        <v>2.4158195692538147</v>
      </c>
      <c r="E4959">
        <v>-3.3177120213830364E-3</v>
      </c>
    </row>
    <row r="4960" spans="2:5" x14ac:dyDescent="0.3">
      <c r="B4960" s="91">
        <v>34871</v>
      </c>
      <c r="C4960" s="145">
        <v>52.605224999999997</v>
      </c>
      <c r="D4960">
        <f t="shared" si="81"/>
        <v>-0.70643015330753978</v>
      </c>
      <c r="E4960">
        <v>-3.3223771575691475E-3</v>
      </c>
    </row>
    <row r="4961" spans="2:5" x14ac:dyDescent="0.3">
      <c r="B4961" s="91">
        <v>44166</v>
      </c>
      <c r="C4961" s="145">
        <v>179.19151299999999</v>
      </c>
      <c r="D4961">
        <f t="shared" si="81"/>
        <v>14.518198851061966</v>
      </c>
      <c r="E4961">
        <v>-3.3269155003343774E-3</v>
      </c>
    </row>
    <row r="4962" spans="2:5" x14ac:dyDescent="0.3">
      <c r="B4962" s="91">
        <v>37133</v>
      </c>
      <c r="C4962" s="145">
        <v>11.547185000000001</v>
      </c>
      <c r="D4962">
        <f t="shared" si="81"/>
        <v>-0.84886897905596082</v>
      </c>
      <c r="E4962">
        <v>-3.3288301009721842E-3</v>
      </c>
    </row>
    <row r="4963" spans="2:5" x14ac:dyDescent="0.3">
      <c r="B4963" s="91">
        <v>38404</v>
      </c>
      <c r="C4963" s="145">
        <v>76.405128000000005</v>
      </c>
      <c r="D4963">
        <f t="shared" si="81"/>
        <v>0.14457114509293864</v>
      </c>
      <c r="E4963">
        <v>-3.3431029155932012E-3</v>
      </c>
    </row>
    <row r="4964" spans="2:5" x14ac:dyDescent="0.3">
      <c r="B4964" s="91">
        <v>38289</v>
      </c>
      <c r="C4964" s="145">
        <v>66.754372000000004</v>
      </c>
      <c r="D4964">
        <f t="shared" si="81"/>
        <v>0.28178603409404351</v>
      </c>
      <c r="E4964">
        <v>-3.3480832137752527E-3</v>
      </c>
    </row>
    <row r="4965" spans="2:5" x14ac:dyDescent="0.3">
      <c r="B4965" s="91">
        <v>34901</v>
      </c>
      <c r="C4965" s="145">
        <v>52.079185000000003</v>
      </c>
      <c r="D4965">
        <f t="shared" si="81"/>
        <v>-0.91843510571652298</v>
      </c>
      <c r="E4965">
        <v>-3.3557086795297378E-3</v>
      </c>
    </row>
    <row r="4966" spans="2:5" x14ac:dyDescent="0.3">
      <c r="B4966" s="91">
        <v>45189</v>
      </c>
      <c r="C4966" s="145">
        <v>638.5</v>
      </c>
      <c r="D4966">
        <f t="shared" si="81"/>
        <v>1.4024381801390442</v>
      </c>
      <c r="E4966">
        <v>-3.3560039326557961E-3</v>
      </c>
    </row>
    <row r="4967" spans="2:5" x14ac:dyDescent="0.3">
      <c r="B4967" s="91">
        <v>43346</v>
      </c>
      <c r="C4967" s="145">
        <v>265.77166699999998</v>
      </c>
      <c r="D4967">
        <f t="shared" si="81"/>
        <v>4.1204644860436082</v>
      </c>
      <c r="E4967">
        <v>-3.364535773885085E-3</v>
      </c>
    </row>
    <row r="4968" spans="2:5" x14ac:dyDescent="0.3">
      <c r="B4968" s="91">
        <v>34918</v>
      </c>
      <c r="C4968" s="145">
        <v>51.903820000000003</v>
      </c>
      <c r="D4968">
        <f t="shared" si="81"/>
        <v>-0.88951599450973651</v>
      </c>
      <c r="E4968">
        <v>-3.3672761968145106E-3</v>
      </c>
    </row>
    <row r="4969" spans="2:5" x14ac:dyDescent="0.3">
      <c r="B4969" s="91">
        <v>42692</v>
      </c>
      <c r="C4969" s="145">
        <v>469.78582799999998</v>
      </c>
      <c r="D4969">
        <f t="shared" si="81"/>
        <v>10.611746646982292</v>
      </c>
      <c r="E4969">
        <v>-3.3837415532394495E-3</v>
      </c>
    </row>
    <row r="4970" spans="2:5" x14ac:dyDescent="0.3">
      <c r="B4970" s="91">
        <v>35934</v>
      </c>
      <c r="C4970" s="145">
        <v>40.457808999999997</v>
      </c>
      <c r="D4970">
        <f t="shared" si="81"/>
        <v>-0.43478550240461777</v>
      </c>
      <c r="E4970">
        <v>-3.3934001560663196E-3</v>
      </c>
    </row>
    <row r="4971" spans="2:5" x14ac:dyDescent="0.3">
      <c r="B4971" s="91">
        <v>37991</v>
      </c>
      <c r="C4971" s="145">
        <v>71.579566999999997</v>
      </c>
      <c r="D4971">
        <f t="shared" si="81"/>
        <v>-0.7220413257849998</v>
      </c>
      <c r="E4971">
        <v>-3.3959925555821207E-3</v>
      </c>
    </row>
    <row r="4972" spans="2:5" x14ac:dyDescent="0.3">
      <c r="B4972" s="91">
        <v>41232</v>
      </c>
      <c r="C4972" s="145">
        <v>257.51873799999998</v>
      </c>
      <c r="D4972">
        <f t="shared" si="81"/>
        <v>4.0294244450560903</v>
      </c>
      <c r="E4972">
        <v>-3.3961902573830158E-3</v>
      </c>
    </row>
    <row r="4973" spans="2:5" x14ac:dyDescent="0.3">
      <c r="B4973" s="91">
        <v>34899</v>
      </c>
      <c r="C4973" s="145">
        <v>51.202427</v>
      </c>
      <c r="D4973">
        <f t="shared" si="81"/>
        <v>-0.87386077785109706</v>
      </c>
      <c r="E4973">
        <v>-3.4131093818077752E-3</v>
      </c>
    </row>
    <row r="4974" spans="2:5" x14ac:dyDescent="0.3">
      <c r="B4974" s="91">
        <v>42478</v>
      </c>
      <c r="C4974" s="145">
        <v>405.91995200000002</v>
      </c>
      <c r="D4974">
        <f t="shared" si="81"/>
        <v>0.1280808070567622</v>
      </c>
      <c r="E4974">
        <v>-3.4251397179484761E-3</v>
      </c>
    </row>
    <row r="4975" spans="2:5" x14ac:dyDescent="0.3">
      <c r="B4975" s="91">
        <v>42290</v>
      </c>
      <c r="C4975" s="145">
        <v>359.832336</v>
      </c>
      <c r="D4975">
        <f t="shared" si="81"/>
        <v>-0.13678386607390461</v>
      </c>
      <c r="E4975">
        <v>-3.4496873254030269E-3</v>
      </c>
    </row>
    <row r="4976" spans="2:5" x14ac:dyDescent="0.3">
      <c r="B4976" s="91">
        <v>44631</v>
      </c>
      <c r="C4976" s="145">
        <v>416.85079999999999</v>
      </c>
      <c r="D4976">
        <f t="shared" si="81"/>
        <v>-0.25622555988153645</v>
      </c>
      <c r="E4976">
        <v>-3.4556724916724258E-3</v>
      </c>
    </row>
    <row r="4977" spans="2:5" x14ac:dyDescent="0.3">
      <c r="B4977" s="91">
        <v>45090</v>
      </c>
      <c r="C4977" s="145">
        <v>560.45324700000003</v>
      </c>
      <c r="D4977">
        <f t="shared" si="81"/>
        <v>0.39763827407832752</v>
      </c>
      <c r="E4977">
        <v>-3.4565782710833048E-3</v>
      </c>
    </row>
    <row r="4978" spans="2:5" x14ac:dyDescent="0.3">
      <c r="B4978" s="91">
        <v>43074</v>
      </c>
      <c r="C4978" s="145">
        <v>401.00021400000003</v>
      </c>
      <c r="D4978">
        <f t="shared" si="81"/>
        <v>15.467047177079429</v>
      </c>
      <c r="E4978">
        <v>-3.4683012282800386E-3</v>
      </c>
    </row>
    <row r="4979" spans="2:5" x14ac:dyDescent="0.3">
      <c r="B4979" s="91">
        <v>37448</v>
      </c>
      <c r="C4979" s="145">
        <v>24.351676999999999</v>
      </c>
      <c r="D4979">
        <f t="shared" si="81"/>
        <v>-0.94841606210747831</v>
      </c>
      <c r="E4979">
        <v>-3.4722610131956546E-3</v>
      </c>
    </row>
    <row r="4980" spans="2:5" x14ac:dyDescent="0.3">
      <c r="B4980" s="91">
        <v>45041</v>
      </c>
      <c r="C4980" s="145">
        <v>472.07867399999998</v>
      </c>
      <c r="D4980">
        <f t="shared" si="81"/>
        <v>0.69162600456298107</v>
      </c>
      <c r="E4980">
        <v>-3.4722739108283425E-3</v>
      </c>
    </row>
    <row r="4981" spans="2:5" x14ac:dyDescent="0.3">
      <c r="B4981" s="91">
        <v>41311</v>
      </c>
      <c r="C4981" s="145">
        <v>279.067993</v>
      </c>
      <c r="D4981">
        <f t="shared" si="81"/>
        <v>0.63276624366461875</v>
      </c>
      <c r="E4981">
        <v>-3.4820637497465392E-3</v>
      </c>
    </row>
    <row r="4982" spans="2:5" x14ac:dyDescent="0.3">
      <c r="B4982" s="91">
        <v>44160</v>
      </c>
      <c r="C4982" s="145">
        <v>170.91729699999999</v>
      </c>
      <c r="D4982">
        <f t="shared" si="81"/>
        <v>1.2695799414082709</v>
      </c>
      <c r="E4982">
        <v>-3.4874119381041887E-3</v>
      </c>
    </row>
    <row r="4983" spans="2:5" x14ac:dyDescent="0.3">
      <c r="B4983" s="91">
        <v>38408</v>
      </c>
      <c r="C4983" s="145">
        <v>75.307899000000006</v>
      </c>
      <c r="D4983">
        <f t="shared" si="81"/>
        <v>-0.51637250300029514</v>
      </c>
      <c r="E4983">
        <v>-3.4972914708301596E-3</v>
      </c>
    </row>
    <row r="4984" spans="2:5" x14ac:dyDescent="0.3">
      <c r="B4984" s="91">
        <v>43669</v>
      </c>
      <c r="C4984" s="145">
        <v>155.714676</v>
      </c>
      <c r="D4984">
        <f t="shared" si="81"/>
        <v>6.9103293983534657</v>
      </c>
      <c r="E4984">
        <v>-3.5087903423312544E-3</v>
      </c>
    </row>
    <row r="4985" spans="2:5" x14ac:dyDescent="0.3">
      <c r="B4985" s="91">
        <v>37354</v>
      </c>
      <c r="C4985" s="145">
        <v>19.684979999999999</v>
      </c>
      <c r="D4985">
        <f t="shared" si="81"/>
        <v>-0.81277073963498814</v>
      </c>
      <c r="E4985">
        <v>-3.514254696244383E-3</v>
      </c>
    </row>
    <row r="4986" spans="2:5" x14ac:dyDescent="0.3">
      <c r="B4986" s="91">
        <v>38712</v>
      </c>
      <c r="C4986" s="145">
        <v>105.138374</v>
      </c>
      <c r="D4986">
        <f t="shared" si="81"/>
        <v>3.8266100073690263</v>
      </c>
      <c r="E4986">
        <v>-3.5191841446361206E-3</v>
      </c>
    </row>
    <row r="4987" spans="2:5" x14ac:dyDescent="0.3">
      <c r="B4987" s="91">
        <v>37547</v>
      </c>
      <c r="C4987" s="145">
        <v>21.783068</v>
      </c>
      <c r="D4987">
        <f t="shared" si="81"/>
        <v>3.5538216309469618E-3</v>
      </c>
      <c r="E4987">
        <v>-3.5286494339829134E-3</v>
      </c>
    </row>
    <row r="4988" spans="2:5" x14ac:dyDescent="0.3">
      <c r="B4988" s="91">
        <v>37550</v>
      </c>
      <c r="C4988" s="145">
        <v>21.705929000000001</v>
      </c>
      <c r="D4988">
        <f t="shared" si="81"/>
        <v>-0.95699003477087474</v>
      </c>
      <c r="E4988">
        <v>-3.5412367073361273E-3</v>
      </c>
    </row>
    <row r="4989" spans="2:5" x14ac:dyDescent="0.3">
      <c r="B4989" s="91">
        <v>42128</v>
      </c>
      <c r="C4989" s="145">
        <v>504.67208900000003</v>
      </c>
      <c r="D4989">
        <f t="shared" si="81"/>
        <v>1.6562520860850753</v>
      </c>
      <c r="E4989">
        <v>-3.5415424796762288E-3</v>
      </c>
    </row>
    <row r="4990" spans="2:5" x14ac:dyDescent="0.3">
      <c r="B4990" s="91">
        <v>40414</v>
      </c>
      <c r="C4990" s="145">
        <v>189.99404899999999</v>
      </c>
      <c r="D4990">
        <f t="shared" si="81"/>
        <v>0.5155960717742093</v>
      </c>
      <c r="E4990">
        <v>-3.5454439126177606E-3</v>
      </c>
    </row>
    <row r="4991" spans="2:5" x14ac:dyDescent="0.3">
      <c r="B4991" s="91">
        <v>43895</v>
      </c>
      <c r="C4991" s="145">
        <v>125.359291</v>
      </c>
      <c r="D4991">
        <f t="shared" si="81"/>
        <v>-0.13235180191152926</v>
      </c>
      <c r="E4991">
        <v>-3.5657619952808406E-3</v>
      </c>
    </row>
    <row r="4992" spans="2:5" x14ac:dyDescent="0.3">
      <c r="B4992" s="91">
        <v>40192</v>
      </c>
      <c r="C4992" s="145">
        <v>144.48170500000001</v>
      </c>
      <c r="D4992">
        <f t="shared" si="81"/>
        <v>-0.19860654031737793</v>
      </c>
      <c r="E4992">
        <v>-3.5672121122367999E-3</v>
      </c>
    </row>
    <row r="4993" spans="2:5" x14ac:dyDescent="0.3">
      <c r="B4993" s="91">
        <v>43487</v>
      </c>
      <c r="C4993" s="145">
        <v>180.28810100000001</v>
      </c>
      <c r="D4993">
        <f t="shared" si="81"/>
        <v>0.24669603572969317</v>
      </c>
      <c r="E4993">
        <v>-3.5812647008751659E-3</v>
      </c>
    </row>
    <row r="4994" spans="2:5" x14ac:dyDescent="0.3">
      <c r="B4994" s="91">
        <v>38785</v>
      </c>
      <c r="C4994" s="145">
        <v>144.612717</v>
      </c>
      <c r="D4994">
        <f t="shared" si="81"/>
        <v>0.1591164644651194</v>
      </c>
      <c r="E4994">
        <v>-3.5818015273251479E-3</v>
      </c>
    </row>
    <row r="4995" spans="2:5" x14ac:dyDescent="0.3">
      <c r="B4995" s="91">
        <v>44062</v>
      </c>
      <c r="C4995" s="145">
        <v>124.761162</v>
      </c>
      <c r="D4995">
        <f t="shared" si="81"/>
        <v>1.5593336784722798</v>
      </c>
      <c r="E4995">
        <v>-3.5827320323404709E-3</v>
      </c>
    </row>
    <row r="4996" spans="2:5" x14ac:dyDescent="0.3">
      <c r="B4996" s="91">
        <v>34890</v>
      </c>
      <c r="C4996" s="145">
        <v>48.747517000000002</v>
      </c>
      <c r="D4996">
        <f t="shared" si="81"/>
        <v>-0.78429955564595621</v>
      </c>
      <c r="E4996">
        <v>-3.5842949609396118E-3</v>
      </c>
    </row>
    <row r="4997" spans="2:5" x14ac:dyDescent="0.3">
      <c r="B4997" s="91">
        <v>41103</v>
      </c>
      <c r="C4997" s="145">
        <v>225.99636799999999</v>
      </c>
      <c r="D4997">
        <f t="shared" si="81"/>
        <v>3.6808453684600106</v>
      </c>
      <c r="E4997">
        <v>-3.5895513768859693E-3</v>
      </c>
    </row>
    <row r="4998" spans="2:5" x14ac:dyDescent="0.3">
      <c r="B4998" s="91">
        <v>35727</v>
      </c>
      <c r="C4998" s="145">
        <v>48.281101</v>
      </c>
      <c r="D4998">
        <f t="shared" si="81"/>
        <v>-0.92072068801313622</v>
      </c>
      <c r="E4998">
        <v>-3.5911177085578448E-3</v>
      </c>
    </row>
    <row r="4999" spans="2:5" x14ac:dyDescent="0.3">
      <c r="B4999" s="91">
        <v>45173</v>
      </c>
      <c r="C4999" s="145">
        <v>609</v>
      </c>
      <c r="D4999">
        <f t="shared" si="81"/>
        <v>2.7992952965446381E-3</v>
      </c>
      <c r="E4999">
        <v>-3.5994960026277212E-3</v>
      </c>
    </row>
    <row r="5000" spans="2:5" x14ac:dyDescent="0.3">
      <c r="B5000" s="91">
        <v>45146</v>
      </c>
      <c r="C5000" s="145">
        <v>607.29998799999998</v>
      </c>
      <c r="D5000">
        <f t="shared" si="81"/>
        <v>0.83962793967961324</v>
      </c>
      <c r="E5000">
        <v>-3.6095356849877198E-3</v>
      </c>
    </row>
    <row r="5001" spans="2:5" x14ac:dyDescent="0.3">
      <c r="B5001" s="91">
        <v>43186</v>
      </c>
      <c r="C5001" s="145">
        <v>330.12109400000003</v>
      </c>
      <c r="D5001">
        <f t="shared" ref="D5001:D5064" si="82">(C5001-C5002)/C5002</f>
        <v>2.920071535724853</v>
      </c>
      <c r="E5001">
        <v>-3.6107039997958054E-3</v>
      </c>
    </row>
    <row r="5002" spans="2:5" x14ac:dyDescent="0.3">
      <c r="B5002" s="91">
        <v>38607</v>
      </c>
      <c r="C5002" s="145">
        <v>84.213027999999994</v>
      </c>
      <c r="D5002">
        <f t="shared" si="82"/>
        <v>0.61224190746267126</v>
      </c>
      <c r="E5002">
        <v>-3.6119395345645881E-3</v>
      </c>
    </row>
    <row r="5003" spans="2:5" x14ac:dyDescent="0.3">
      <c r="B5003" s="91">
        <v>35069</v>
      </c>
      <c r="C5003" s="145">
        <v>52.233494</v>
      </c>
      <c r="D5003">
        <f t="shared" si="82"/>
        <v>3.9284236571911011</v>
      </c>
      <c r="E5003">
        <v>-3.6121840369052415E-3</v>
      </c>
    </row>
    <row r="5004" spans="2:5" x14ac:dyDescent="0.3">
      <c r="B5004" s="91">
        <v>37158</v>
      </c>
      <c r="C5004" s="145">
        <v>10.598418000000001</v>
      </c>
      <c r="D5004">
        <f t="shared" si="82"/>
        <v>-0.75411717429831904</v>
      </c>
      <c r="E5004">
        <v>-3.6257454532462618E-3</v>
      </c>
    </row>
    <row r="5005" spans="2:5" x14ac:dyDescent="0.3">
      <c r="B5005" s="91">
        <v>37861</v>
      </c>
      <c r="C5005" s="145">
        <v>43.103530999999997</v>
      </c>
      <c r="D5005">
        <f t="shared" si="82"/>
        <v>-0.64630555759353114</v>
      </c>
      <c r="E5005">
        <v>-3.6375576603304479E-3</v>
      </c>
    </row>
    <row r="5006" spans="2:5" x14ac:dyDescent="0.3">
      <c r="B5006" s="91">
        <v>39412</v>
      </c>
      <c r="C5006" s="145">
        <v>121.86657700000001</v>
      </c>
      <c r="D5006">
        <f t="shared" si="82"/>
        <v>-0.76227010635103665</v>
      </c>
      <c r="E5006">
        <v>-3.639674787750501E-3</v>
      </c>
    </row>
    <row r="5007" spans="2:5" x14ac:dyDescent="0.3">
      <c r="B5007" s="91">
        <v>41969</v>
      </c>
      <c r="C5007" s="145">
        <v>512.62622099999999</v>
      </c>
      <c r="D5007">
        <f t="shared" si="82"/>
        <v>1.1738586219861915</v>
      </c>
      <c r="E5007">
        <v>-3.6408785205876439E-3</v>
      </c>
    </row>
    <row r="5008" spans="2:5" x14ac:dyDescent="0.3">
      <c r="B5008" s="91">
        <v>41085</v>
      </c>
      <c r="C5008" s="145">
        <v>235.813965</v>
      </c>
      <c r="D5008">
        <f t="shared" si="82"/>
        <v>-0.3074251928404107</v>
      </c>
      <c r="E5008">
        <v>-3.6422998680770177E-3</v>
      </c>
    </row>
    <row r="5009" spans="2:5" x14ac:dyDescent="0.3">
      <c r="B5009" s="91">
        <v>44376</v>
      </c>
      <c r="C5009" s="145">
        <v>340.48880000000003</v>
      </c>
      <c r="D5009">
        <f t="shared" si="82"/>
        <v>0.32460731910893265</v>
      </c>
      <c r="E5009">
        <v>-3.6463762462605616E-3</v>
      </c>
    </row>
    <row r="5010" spans="2:5" x14ac:dyDescent="0.3">
      <c r="B5010" s="91">
        <v>43306</v>
      </c>
      <c r="C5010" s="145">
        <v>257.04885899999999</v>
      </c>
      <c r="D5010">
        <f t="shared" si="82"/>
        <v>11.328645645381204</v>
      </c>
      <c r="E5010">
        <v>-3.6706826481105303E-3</v>
      </c>
    </row>
    <row r="5011" spans="2:5" x14ac:dyDescent="0.3">
      <c r="B5011" s="91">
        <v>37559</v>
      </c>
      <c r="C5011" s="145">
        <v>20.849723999999998</v>
      </c>
      <c r="D5011">
        <f t="shared" si="82"/>
        <v>-0.9474307654204821</v>
      </c>
      <c r="E5011">
        <v>-3.6861234290109565E-3</v>
      </c>
    </row>
    <row r="5012" spans="2:5" x14ac:dyDescent="0.3">
      <c r="B5012" s="91">
        <v>41736</v>
      </c>
      <c r="C5012" s="145">
        <v>396.61456299999998</v>
      </c>
      <c r="D5012">
        <f t="shared" si="82"/>
        <v>10.985462977112928</v>
      </c>
      <c r="E5012">
        <v>-3.6991022729075313E-3</v>
      </c>
    </row>
    <row r="5013" spans="2:5" x14ac:dyDescent="0.3">
      <c r="B5013" s="91">
        <v>35837</v>
      </c>
      <c r="C5013" s="145">
        <v>33.091301000000001</v>
      </c>
      <c r="D5013">
        <f t="shared" si="82"/>
        <v>-0.96369975661342044</v>
      </c>
      <c r="E5013">
        <v>-3.7108130369595893E-3</v>
      </c>
    </row>
    <row r="5014" spans="2:5" x14ac:dyDescent="0.3">
      <c r="B5014" s="91">
        <v>45334</v>
      </c>
      <c r="C5014" s="145">
        <v>911.59997599999997</v>
      </c>
      <c r="D5014">
        <f t="shared" si="82"/>
        <v>0.56928678313549907</v>
      </c>
      <c r="E5014">
        <v>-3.715873224043749E-3</v>
      </c>
    </row>
    <row r="5015" spans="2:5" x14ac:dyDescent="0.3">
      <c r="B5015" s="91">
        <v>42040</v>
      </c>
      <c r="C5015" s="145">
        <v>580.90081799999996</v>
      </c>
      <c r="D5015">
        <f t="shared" si="82"/>
        <v>0.18256986890929147</v>
      </c>
      <c r="E5015">
        <v>-3.7199764260139128E-3</v>
      </c>
    </row>
    <row r="5016" spans="2:5" x14ac:dyDescent="0.3">
      <c r="B5016" s="91">
        <v>44600</v>
      </c>
      <c r="C5016" s="145">
        <v>491.21902499999999</v>
      </c>
      <c r="D5016">
        <f t="shared" si="82"/>
        <v>16.130860898088962</v>
      </c>
      <c r="E5016">
        <v>-3.7404285133024488E-3</v>
      </c>
    </row>
    <row r="5017" spans="2:5" x14ac:dyDescent="0.3">
      <c r="B5017" s="91">
        <v>33550</v>
      </c>
      <c r="C5017" s="145">
        <v>28.674509</v>
      </c>
      <c r="D5017">
        <f t="shared" si="82"/>
        <v>-0.53538531216589802</v>
      </c>
      <c r="E5017">
        <v>-3.7453562186411452E-3</v>
      </c>
    </row>
    <row r="5018" spans="2:5" x14ac:dyDescent="0.3">
      <c r="B5018" s="91">
        <v>38160</v>
      </c>
      <c r="C5018" s="145">
        <v>61.716751000000002</v>
      </c>
      <c r="D5018">
        <f t="shared" si="82"/>
        <v>-0.87728622069673023</v>
      </c>
      <c r="E5018">
        <v>-3.7491159058970764E-3</v>
      </c>
    </row>
    <row r="5019" spans="2:5" x14ac:dyDescent="0.3">
      <c r="B5019" s="91">
        <v>44595</v>
      </c>
      <c r="C5019" s="145">
        <v>502.932526</v>
      </c>
      <c r="D5019">
        <f t="shared" si="82"/>
        <v>16.605544117028796</v>
      </c>
      <c r="E5019">
        <v>-3.7519278971272899E-3</v>
      </c>
    </row>
    <row r="5020" spans="2:5" x14ac:dyDescent="0.3">
      <c r="B5020" s="91">
        <v>33553</v>
      </c>
      <c r="C5020" s="145">
        <v>28.566713</v>
      </c>
      <c r="D5020">
        <f t="shared" si="82"/>
        <v>-0.96344396626613649</v>
      </c>
      <c r="E5020">
        <v>-3.7592971513479251E-3</v>
      </c>
    </row>
    <row r="5021" spans="2:5" x14ac:dyDescent="0.3">
      <c r="B5021" s="91">
        <v>45294</v>
      </c>
      <c r="C5021" s="145">
        <v>781.45001200000002</v>
      </c>
      <c r="D5021">
        <f t="shared" si="82"/>
        <v>37.258579919085392</v>
      </c>
      <c r="E5021">
        <v>-3.7608514912539255E-3</v>
      </c>
    </row>
    <row r="5022" spans="2:5" x14ac:dyDescent="0.3">
      <c r="B5022" s="91">
        <v>36719</v>
      </c>
      <c r="C5022" s="145">
        <v>20.425484000000001</v>
      </c>
      <c r="D5022">
        <f t="shared" si="82"/>
        <v>-0.94261547704177184</v>
      </c>
      <c r="E5022">
        <v>-3.7621051010219763E-3</v>
      </c>
    </row>
    <row r="5023" spans="2:5" x14ac:dyDescent="0.3">
      <c r="B5023" s="91">
        <v>43203</v>
      </c>
      <c r="C5023" s="145">
        <v>355.94064300000002</v>
      </c>
      <c r="D5023">
        <f t="shared" si="82"/>
        <v>3.2974100213141213</v>
      </c>
      <c r="E5023">
        <v>-3.76671168246233E-3</v>
      </c>
    </row>
    <row r="5024" spans="2:5" x14ac:dyDescent="0.3">
      <c r="B5024" s="91">
        <v>38645</v>
      </c>
      <c r="C5024" s="145">
        <v>82.826781999999994</v>
      </c>
      <c r="D5024">
        <f t="shared" si="82"/>
        <v>-0.63284238660178238</v>
      </c>
      <c r="E5024">
        <v>-3.7713704184617358E-3</v>
      </c>
    </row>
    <row r="5025" spans="2:5" x14ac:dyDescent="0.3">
      <c r="B5025" s="91">
        <v>40652</v>
      </c>
      <c r="C5025" s="145">
        <v>225.58917199999999</v>
      </c>
      <c r="D5025">
        <f t="shared" si="82"/>
        <v>2.1417781512934608</v>
      </c>
      <c r="E5025">
        <v>-3.7732662124561611E-3</v>
      </c>
    </row>
    <row r="5026" spans="2:5" x14ac:dyDescent="0.3">
      <c r="B5026" s="91">
        <v>38541</v>
      </c>
      <c r="C5026" s="145">
        <v>71.803023999999994</v>
      </c>
      <c r="D5026">
        <f t="shared" si="82"/>
        <v>-0.60950493908405801</v>
      </c>
      <c r="E5026">
        <v>-3.7778952814041008E-3</v>
      </c>
    </row>
    <row r="5027" spans="2:5" x14ac:dyDescent="0.3">
      <c r="B5027" s="91">
        <v>43831</v>
      </c>
      <c r="C5027" s="145">
        <v>183.87690699999999</v>
      </c>
      <c r="D5027">
        <f t="shared" si="82"/>
        <v>1.6291291375126816E-3</v>
      </c>
      <c r="E5027">
        <v>-3.7807503213143278E-3</v>
      </c>
    </row>
    <row r="5028" spans="2:5" x14ac:dyDescent="0.3">
      <c r="B5028" s="91">
        <v>44169</v>
      </c>
      <c r="C5028" s="145">
        <v>183.57783499999999</v>
      </c>
      <c r="D5028">
        <f t="shared" si="82"/>
        <v>5.243674285458523</v>
      </c>
      <c r="E5028">
        <v>-3.7869674186687633E-3</v>
      </c>
    </row>
    <row r="5029" spans="2:5" x14ac:dyDescent="0.3">
      <c r="B5029" s="91">
        <v>36193</v>
      </c>
      <c r="C5029" s="145">
        <v>29.402211999999999</v>
      </c>
      <c r="D5029">
        <f t="shared" si="82"/>
        <v>-0.93587596605594459</v>
      </c>
      <c r="E5029">
        <v>-3.7878287346014543E-3</v>
      </c>
    </row>
    <row r="5030" spans="2:5" x14ac:dyDescent="0.3">
      <c r="B5030" s="91">
        <v>42797</v>
      </c>
      <c r="C5030" s="145">
        <v>458.52093500000001</v>
      </c>
      <c r="D5030">
        <f t="shared" si="82"/>
        <v>-0.28640425871426517</v>
      </c>
      <c r="E5030">
        <v>-3.7903514137578439E-3</v>
      </c>
    </row>
    <row r="5031" spans="2:5" x14ac:dyDescent="0.3">
      <c r="B5031" s="91">
        <v>45238</v>
      </c>
      <c r="C5031" s="145">
        <v>642.54998799999998</v>
      </c>
      <c r="D5031">
        <f t="shared" si="82"/>
        <v>0.3441888229802969</v>
      </c>
      <c r="E5031">
        <v>-3.798468217054287E-3</v>
      </c>
    </row>
    <row r="5032" spans="2:5" x14ac:dyDescent="0.3">
      <c r="B5032" s="91">
        <v>41843</v>
      </c>
      <c r="C5032" s="145">
        <v>478.02062999999998</v>
      </c>
      <c r="D5032">
        <f t="shared" si="82"/>
        <v>2.5678231410560923</v>
      </c>
      <c r="E5032">
        <v>-3.8011141499331405E-3</v>
      </c>
    </row>
    <row r="5033" spans="2:5" x14ac:dyDescent="0.3">
      <c r="B5033" s="91">
        <v>38904</v>
      </c>
      <c r="C5033" s="145">
        <v>133.981033</v>
      </c>
      <c r="D5033">
        <f t="shared" si="82"/>
        <v>-0.66827442235714707</v>
      </c>
      <c r="E5033">
        <v>-3.8061627549431658E-3</v>
      </c>
    </row>
    <row r="5034" spans="2:5" x14ac:dyDescent="0.3">
      <c r="B5034" s="91">
        <v>44726</v>
      </c>
      <c r="C5034" s="145">
        <v>403.89117399999998</v>
      </c>
      <c r="D5034">
        <f t="shared" si="82"/>
        <v>7.9372308123153346</v>
      </c>
      <c r="E5034">
        <v>-3.8112685397481399E-3</v>
      </c>
    </row>
    <row r="5035" spans="2:5" x14ac:dyDescent="0.3">
      <c r="B5035" s="91">
        <v>34838</v>
      </c>
      <c r="C5035" s="145">
        <v>45.191982000000003</v>
      </c>
      <c r="D5035">
        <f t="shared" si="82"/>
        <v>0.61240319315329217</v>
      </c>
      <c r="E5035">
        <v>-3.8314546162848285E-3</v>
      </c>
    </row>
    <row r="5036" spans="2:5" x14ac:dyDescent="0.3">
      <c r="B5036" s="91">
        <v>33906</v>
      </c>
      <c r="C5036" s="145">
        <v>28.027718</v>
      </c>
      <c r="D5036">
        <f t="shared" si="82"/>
        <v>-0.75319668674049245</v>
      </c>
      <c r="E5036">
        <v>-3.8314914325909E-3</v>
      </c>
    </row>
    <row r="5037" spans="2:5" x14ac:dyDescent="0.3">
      <c r="B5037" s="91">
        <v>38747</v>
      </c>
      <c r="C5037" s="145">
        <v>113.562973</v>
      </c>
      <c r="D5037">
        <f t="shared" si="82"/>
        <v>3.0674536723209576</v>
      </c>
      <c r="E5037">
        <v>-3.8361741826324113E-3</v>
      </c>
    </row>
    <row r="5038" spans="2:5" x14ac:dyDescent="0.3">
      <c r="B5038" s="91">
        <v>33907</v>
      </c>
      <c r="C5038" s="145">
        <v>27.919917999999999</v>
      </c>
      <c r="D5038">
        <f t="shared" si="82"/>
        <v>-0.93442534556147649</v>
      </c>
      <c r="E5038">
        <v>-3.8461925441094064E-3</v>
      </c>
    </row>
    <row r="5039" spans="2:5" x14ac:dyDescent="0.3">
      <c r="B5039" s="91">
        <v>44901</v>
      </c>
      <c r="C5039" s="145">
        <v>425.77301</v>
      </c>
      <c r="D5039">
        <f t="shared" si="82"/>
        <v>-2.9097507351062004E-2</v>
      </c>
      <c r="E5039">
        <v>-3.8483813815770197E-3</v>
      </c>
    </row>
    <row r="5040" spans="2:5" x14ac:dyDescent="0.3">
      <c r="B5040" s="91">
        <v>44974</v>
      </c>
      <c r="C5040" s="145">
        <v>438.53323399999999</v>
      </c>
      <c r="D5040">
        <f t="shared" si="82"/>
        <v>0.19135686409649449</v>
      </c>
      <c r="E5040">
        <v>-3.8496012211274265E-3</v>
      </c>
    </row>
    <row r="5041" spans="2:5" x14ac:dyDescent="0.3">
      <c r="B5041" s="91">
        <v>41640</v>
      </c>
      <c r="C5041" s="145">
        <v>368.09561200000002</v>
      </c>
      <c r="D5041">
        <f t="shared" si="82"/>
        <v>17.482046644200746</v>
      </c>
      <c r="E5041">
        <v>-3.8522825602002168E-3</v>
      </c>
    </row>
    <row r="5042" spans="2:5" x14ac:dyDescent="0.3">
      <c r="B5042" s="91">
        <v>37376</v>
      </c>
      <c r="C5042" s="145">
        <v>19.916388000000001</v>
      </c>
      <c r="D5042">
        <f t="shared" si="82"/>
        <v>-0.2838954179763773</v>
      </c>
      <c r="E5042">
        <v>-3.8578001201288199E-3</v>
      </c>
    </row>
    <row r="5043" spans="2:5" x14ac:dyDescent="0.3">
      <c r="B5043" s="91">
        <v>33843</v>
      </c>
      <c r="C5043" s="145">
        <v>27.812121999999999</v>
      </c>
      <c r="D5043">
        <f t="shared" si="82"/>
        <v>0</v>
      </c>
      <c r="E5043">
        <v>-3.8608995914672976E-3</v>
      </c>
    </row>
    <row r="5044" spans="2:5" x14ac:dyDescent="0.3">
      <c r="B5044" s="91">
        <v>33485</v>
      </c>
      <c r="C5044" s="145">
        <v>27.812121999999999</v>
      </c>
      <c r="D5044">
        <f t="shared" si="82"/>
        <v>-0.88617001550949248</v>
      </c>
      <c r="E5044">
        <v>-3.8608995914672976E-3</v>
      </c>
    </row>
    <row r="5045" spans="2:5" x14ac:dyDescent="0.3">
      <c r="B5045" s="91">
        <v>40539</v>
      </c>
      <c r="C5045" s="145">
        <v>244.33036799999999</v>
      </c>
      <c r="D5045">
        <f t="shared" si="82"/>
        <v>2.2906129108490632</v>
      </c>
      <c r="E5045">
        <v>-3.8662918967761676E-3</v>
      </c>
    </row>
    <row r="5046" spans="2:5" x14ac:dyDescent="0.3">
      <c r="B5046" s="91">
        <v>38413</v>
      </c>
      <c r="C5046" s="145">
        <v>74.250716999999995</v>
      </c>
      <c r="D5046">
        <f t="shared" si="82"/>
        <v>-0.31122273287000579</v>
      </c>
      <c r="E5046">
        <v>-3.8681739518349623E-3</v>
      </c>
    </row>
    <row r="5047" spans="2:5" x14ac:dyDescent="0.3">
      <c r="B5047" s="91">
        <v>39546</v>
      </c>
      <c r="C5047" s="145">
        <v>107.800766</v>
      </c>
      <c r="D5047">
        <f t="shared" si="82"/>
        <v>2.9216351545391568</v>
      </c>
      <c r="E5047">
        <v>-3.8762337766850693E-3</v>
      </c>
    </row>
    <row r="5048" spans="2:5" x14ac:dyDescent="0.3">
      <c r="B5048" s="91">
        <v>33634</v>
      </c>
      <c r="C5048" s="145">
        <v>27.488728999999999</v>
      </c>
      <c r="D5048">
        <f t="shared" si="82"/>
        <v>0</v>
      </c>
      <c r="E5048">
        <v>-3.9062161698824984E-3</v>
      </c>
    </row>
    <row r="5049" spans="2:5" x14ac:dyDescent="0.3">
      <c r="B5049" s="91">
        <v>33532</v>
      </c>
      <c r="C5049" s="145">
        <v>27.488728999999999</v>
      </c>
      <c r="D5049">
        <f t="shared" si="82"/>
        <v>0</v>
      </c>
      <c r="E5049">
        <v>-3.9062161698824984E-3</v>
      </c>
    </row>
    <row r="5050" spans="2:5" x14ac:dyDescent="0.3">
      <c r="B5050" s="91">
        <v>33506</v>
      </c>
      <c r="C5050" s="145">
        <v>27.488728999999999</v>
      </c>
      <c r="D5050">
        <f t="shared" si="82"/>
        <v>-0.8723059632611404</v>
      </c>
      <c r="E5050">
        <v>-3.9062161698824984E-3</v>
      </c>
    </row>
    <row r="5051" spans="2:5" x14ac:dyDescent="0.3">
      <c r="B5051" s="91">
        <v>40581</v>
      </c>
      <c r="C5051" s="145">
        <v>215.270264</v>
      </c>
      <c r="D5051">
        <f t="shared" si="82"/>
        <v>10.340238014588945</v>
      </c>
      <c r="E5051">
        <v>-3.9100934526638004E-3</v>
      </c>
    </row>
    <row r="5052" spans="2:5" x14ac:dyDescent="0.3">
      <c r="B5052" s="91">
        <v>36077</v>
      </c>
      <c r="C5052" s="145">
        <v>18.982869999999998</v>
      </c>
      <c r="D5052">
        <f t="shared" si="82"/>
        <v>-0.79782896665015646</v>
      </c>
      <c r="E5052">
        <v>-3.9108167955756229E-3</v>
      </c>
    </row>
    <row r="5053" spans="2:5" x14ac:dyDescent="0.3">
      <c r="B5053" s="91">
        <v>40060</v>
      </c>
      <c r="C5053" s="145">
        <v>93.895103000000006</v>
      </c>
      <c r="D5053">
        <f t="shared" si="82"/>
        <v>6.992612619146362</v>
      </c>
      <c r="E5053">
        <v>-3.9191724922399756E-3</v>
      </c>
    </row>
    <row r="5054" spans="2:5" x14ac:dyDescent="0.3">
      <c r="B5054" s="91">
        <v>37181</v>
      </c>
      <c r="C5054" s="145">
        <v>11.747736</v>
      </c>
      <c r="D5054">
        <f t="shared" si="82"/>
        <v>-0.80221796958479052</v>
      </c>
      <c r="E5054">
        <v>-3.9244461240149579E-3</v>
      </c>
    </row>
    <row r="5055" spans="2:5" x14ac:dyDescent="0.3">
      <c r="B5055" s="91">
        <v>35382</v>
      </c>
      <c r="C5055" s="145">
        <v>59.397387999999999</v>
      </c>
      <c r="D5055">
        <f t="shared" si="82"/>
        <v>-0.62771644348873812</v>
      </c>
      <c r="E5055">
        <v>-3.9265633527629318E-3</v>
      </c>
    </row>
    <row r="5056" spans="2:5" x14ac:dyDescent="0.3">
      <c r="B5056" s="91">
        <v>39101</v>
      </c>
      <c r="C5056" s="145">
        <v>159.54878199999999</v>
      </c>
      <c r="D5056">
        <f t="shared" si="82"/>
        <v>7.1626759292641795</v>
      </c>
      <c r="E5056">
        <v>-3.9290569572198279E-3</v>
      </c>
    </row>
    <row r="5057" spans="2:5" x14ac:dyDescent="0.3">
      <c r="B5057" s="91">
        <v>36724</v>
      </c>
      <c r="C5057" s="145">
        <v>19.546137000000002</v>
      </c>
      <c r="D5057">
        <f t="shared" si="82"/>
        <v>-0.82909993452490682</v>
      </c>
      <c r="E5057">
        <v>-3.9307919698610095E-3</v>
      </c>
    </row>
    <row r="5058" spans="2:5" x14ac:dyDescent="0.3">
      <c r="B5058" s="91">
        <v>40129</v>
      </c>
      <c r="C5058" s="145">
        <v>114.371735</v>
      </c>
      <c r="D5058">
        <f t="shared" si="82"/>
        <v>10.758430276969184</v>
      </c>
      <c r="E5058">
        <v>-3.941456299628502E-3</v>
      </c>
    </row>
    <row r="5059" spans="2:5" x14ac:dyDescent="0.3">
      <c r="B5059" s="91">
        <v>36993</v>
      </c>
      <c r="C5059" s="145">
        <v>9.7267860000000006</v>
      </c>
      <c r="D5059">
        <f t="shared" si="82"/>
        <v>-0.97398440131150921</v>
      </c>
      <c r="E5059">
        <v>-3.9495747978439046E-3</v>
      </c>
    </row>
    <row r="5060" spans="2:5" x14ac:dyDescent="0.3">
      <c r="B5060" s="91">
        <v>42467</v>
      </c>
      <c r="C5060" s="145">
        <v>373.88284299999998</v>
      </c>
      <c r="D5060">
        <f t="shared" si="82"/>
        <v>31.31394197536007</v>
      </c>
      <c r="E5060">
        <v>-3.981910874092465E-3</v>
      </c>
    </row>
    <row r="5061" spans="2:5" x14ac:dyDescent="0.3">
      <c r="B5061" s="91">
        <v>37025</v>
      </c>
      <c r="C5061" s="145">
        <v>11.570326</v>
      </c>
      <c r="D5061">
        <f t="shared" si="82"/>
        <v>-0.96278214724252442</v>
      </c>
      <c r="E5061">
        <v>-3.9841234205371927E-3</v>
      </c>
    </row>
    <row r="5062" spans="2:5" x14ac:dyDescent="0.3">
      <c r="B5062" s="91">
        <v>44340</v>
      </c>
      <c r="C5062" s="145">
        <v>310.88107300000001</v>
      </c>
      <c r="D5062">
        <f t="shared" si="82"/>
        <v>3.4453554268031956</v>
      </c>
      <c r="E5062">
        <v>-3.9923595635916621E-3</v>
      </c>
    </row>
    <row r="5063" spans="2:5" x14ac:dyDescent="0.3">
      <c r="B5063" s="91">
        <v>38505</v>
      </c>
      <c r="C5063" s="145">
        <v>69.933907000000005</v>
      </c>
      <c r="D5063">
        <f t="shared" si="82"/>
        <v>-0.92619112717678098</v>
      </c>
      <c r="E5063">
        <v>-3.9924383992058724E-3</v>
      </c>
    </row>
    <row r="5064" spans="2:5" x14ac:dyDescent="0.3">
      <c r="B5064" s="91">
        <v>45434</v>
      </c>
      <c r="C5064" s="145">
        <v>947.5</v>
      </c>
      <c r="D5064">
        <f t="shared" si="82"/>
        <v>0.86363342437934953</v>
      </c>
      <c r="E5064">
        <v>-3.9945212319291911E-3</v>
      </c>
    </row>
    <row r="5065" spans="2:5" x14ac:dyDescent="0.3">
      <c r="B5065" s="91">
        <v>42601</v>
      </c>
      <c r="C5065" s="145">
        <v>508.415436</v>
      </c>
      <c r="D5065">
        <f t="shared" ref="D5065:D5128" si="83">(C5065-C5066)/C5066</f>
        <v>1.961399050532674E-4</v>
      </c>
      <c r="E5065">
        <v>-4.0034729916481422E-3</v>
      </c>
    </row>
    <row r="5066" spans="2:5" x14ac:dyDescent="0.3">
      <c r="B5066" s="91">
        <v>44575</v>
      </c>
      <c r="C5066" s="145">
        <v>508.31573500000002</v>
      </c>
      <c r="D5066">
        <f t="shared" si="83"/>
        <v>19.395874559504072</v>
      </c>
      <c r="E5066">
        <v>-4.0043155864433414E-3</v>
      </c>
    </row>
    <row r="5067" spans="2:5" x14ac:dyDescent="0.3">
      <c r="B5067" s="91">
        <v>37585</v>
      </c>
      <c r="C5067" s="145">
        <v>24.922478000000002</v>
      </c>
      <c r="D5067">
        <f t="shared" si="83"/>
        <v>-0.91423016924050149</v>
      </c>
      <c r="E5067">
        <v>-4.0075518454040088E-3</v>
      </c>
    </row>
    <row r="5068" spans="2:5" x14ac:dyDescent="0.3">
      <c r="B5068" s="91">
        <v>41305</v>
      </c>
      <c r="C5068" s="145">
        <v>290.57394399999998</v>
      </c>
      <c r="D5068">
        <f t="shared" si="83"/>
        <v>-0.45311770574915455</v>
      </c>
      <c r="E5068">
        <v>-4.0106220652290289E-3</v>
      </c>
    </row>
    <row r="5069" spans="2:5" x14ac:dyDescent="0.3">
      <c r="B5069" s="91">
        <v>42114</v>
      </c>
      <c r="C5069" s="145">
        <v>531.328125</v>
      </c>
      <c r="D5069">
        <f t="shared" si="83"/>
        <v>18.874525367929511</v>
      </c>
      <c r="E5069">
        <v>-4.0160715066685903E-3</v>
      </c>
    </row>
    <row r="5070" spans="2:5" x14ac:dyDescent="0.3">
      <c r="B5070" s="91">
        <v>33828</v>
      </c>
      <c r="C5070" s="145">
        <v>26.734128999999999</v>
      </c>
      <c r="D5070">
        <f t="shared" si="83"/>
        <v>-0.75206763870818505</v>
      </c>
      <c r="E5070">
        <v>-4.0161419093188164E-3</v>
      </c>
    </row>
    <row r="5071" spans="2:5" x14ac:dyDescent="0.3">
      <c r="B5071" s="91">
        <v>38716</v>
      </c>
      <c r="C5071" s="145">
        <v>107.828316</v>
      </c>
      <c r="D5071">
        <f t="shared" si="83"/>
        <v>-0.75542253027039918</v>
      </c>
      <c r="E5071">
        <v>-4.0391493820240735E-3</v>
      </c>
    </row>
    <row r="5072" spans="2:5" x14ac:dyDescent="0.3">
      <c r="B5072" s="91">
        <v>44770</v>
      </c>
      <c r="C5072" s="145">
        <v>440.87591600000002</v>
      </c>
      <c r="D5072">
        <f t="shared" si="83"/>
        <v>1.9090717545611742</v>
      </c>
      <c r="E5072">
        <v>-4.0535877897880665E-3</v>
      </c>
    </row>
    <row r="5073" spans="2:5" x14ac:dyDescent="0.3">
      <c r="B5073" s="91">
        <v>39079</v>
      </c>
      <c r="C5073" s="145">
        <v>151.55209400000001</v>
      </c>
      <c r="D5073">
        <f t="shared" si="83"/>
        <v>1.735797709951431</v>
      </c>
      <c r="E5073">
        <v>-4.0803882585782152E-3</v>
      </c>
    </row>
    <row r="5074" spans="2:5" x14ac:dyDescent="0.3">
      <c r="B5074" s="91">
        <v>35515</v>
      </c>
      <c r="C5074" s="145">
        <v>55.395943000000003</v>
      </c>
      <c r="D5074">
        <f t="shared" si="83"/>
        <v>-0.57580414070749486</v>
      </c>
      <c r="E5074">
        <v>-4.0817480803168335E-3</v>
      </c>
    </row>
    <row r="5075" spans="2:5" x14ac:dyDescent="0.3">
      <c r="B5075" s="91">
        <v>40322</v>
      </c>
      <c r="C5075" s="145">
        <v>130.590485</v>
      </c>
      <c r="D5075">
        <f t="shared" si="83"/>
        <v>0.91403011548627677</v>
      </c>
      <c r="E5075">
        <v>-4.085187883180577E-3</v>
      </c>
    </row>
    <row r="5076" spans="2:5" x14ac:dyDescent="0.3">
      <c r="B5076" s="91">
        <v>38203</v>
      </c>
      <c r="C5076" s="145">
        <v>68.228020000000001</v>
      </c>
      <c r="D5076">
        <f t="shared" si="83"/>
        <v>-0.82127165099216159</v>
      </c>
      <c r="E5076">
        <v>-4.0915320012791584E-3</v>
      </c>
    </row>
    <row r="5077" spans="2:5" x14ac:dyDescent="0.3">
      <c r="B5077" s="91">
        <v>41562</v>
      </c>
      <c r="C5077" s="145">
        <v>381.74145499999997</v>
      </c>
      <c r="D5077">
        <f t="shared" si="83"/>
        <v>-0.14724142845920887</v>
      </c>
      <c r="E5077">
        <v>-4.0978865205774182E-3</v>
      </c>
    </row>
    <row r="5078" spans="2:5" x14ac:dyDescent="0.3">
      <c r="B5078" s="91">
        <v>44761</v>
      </c>
      <c r="C5078" s="145">
        <v>447.654785</v>
      </c>
      <c r="D5078">
        <f t="shared" si="83"/>
        <v>6.5440613384530053</v>
      </c>
      <c r="E5078">
        <v>-4.1029430064161978E-3</v>
      </c>
    </row>
    <row r="5079" spans="2:5" x14ac:dyDescent="0.3">
      <c r="B5079" s="91">
        <v>35131</v>
      </c>
      <c r="C5079" s="145">
        <v>59.338698999999998</v>
      </c>
      <c r="D5079">
        <f t="shared" si="83"/>
        <v>-0.85909897384072831</v>
      </c>
      <c r="E5079">
        <v>-4.1201362898354932E-3</v>
      </c>
    </row>
    <row r="5080" spans="2:5" x14ac:dyDescent="0.3">
      <c r="B5080" s="91">
        <v>43096</v>
      </c>
      <c r="C5080" s="145">
        <v>421.137451</v>
      </c>
      <c r="D5080">
        <f t="shared" si="83"/>
        <v>0.97701519786232838</v>
      </c>
      <c r="E5080">
        <v>-4.125424874118413E-3</v>
      </c>
    </row>
    <row r="5081" spans="2:5" x14ac:dyDescent="0.3">
      <c r="B5081" s="91">
        <v>40456</v>
      </c>
      <c r="C5081" s="145">
        <v>213.01679999999999</v>
      </c>
      <c r="D5081">
        <f t="shared" si="83"/>
        <v>-0.13717956206664392</v>
      </c>
      <c r="E5081">
        <v>-4.1261642904030452E-3</v>
      </c>
    </row>
    <row r="5082" spans="2:5" x14ac:dyDescent="0.3">
      <c r="B5082" s="91">
        <v>40515</v>
      </c>
      <c r="C5082" s="145">
        <v>246.884277</v>
      </c>
      <c r="D5082">
        <f t="shared" si="83"/>
        <v>2.1248002829282466</v>
      </c>
      <c r="E5082">
        <v>-4.1282420836464872E-3</v>
      </c>
    </row>
    <row r="5083" spans="2:5" x14ac:dyDescent="0.3">
      <c r="B5083" s="91">
        <v>38328</v>
      </c>
      <c r="C5083" s="145">
        <v>79.008018000000007</v>
      </c>
      <c r="D5083">
        <f t="shared" si="83"/>
        <v>-0.82182045343630716</v>
      </c>
      <c r="E5083">
        <v>-4.1389582797743763E-3</v>
      </c>
    </row>
    <row r="5084" spans="2:5" x14ac:dyDescent="0.3">
      <c r="B5084" s="91">
        <v>44959</v>
      </c>
      <c r="C5084" s="145">
        <v>443.41799900000001</v>
      </c>
      <c r="D5084">
        <f t="shared" si="83"/>
        <v>-2.4882150169059643E-2</v>
      </c>
      <c r="E5084">
        <v>-4.1419164766449742E-3</v>
      </c>
    </row>
    <row r="5085" spans="2:5" x14ac:dyDescent="0.3">
      <c r="B5085" s="91">
        <v>44657</v>
      </c>
      <c r="C5085" s="145">
        <v>454.73272700000001</v>
      </c>
      <c r="D5085">
        <f t="shared" si="83"/>
        <v>-0.55315411361892719</v>
      </c>
      <c r="E5085">
        <v>-4.1480348315317689E-3</v>
      </c>
    </row>
    <row r="5086" spans="2:5" x14ac:dyDescent="0.3">
      <c r="B5086" s="91">
        <v>45357</v>
      </c>
      <c r="C5086" s="145">
        <v>1017.650024</v>
      </c>
      <c r="D5086">
        <f t="shared" si="83"/>
        <v>6.2183384506704549</v>
      </c>
      <c r="E5086">
        <v>-4.1589195617828855E-3</v>
      </c>
    </row>
    <row r="5087" spans="2:5" x14ac:dyDescent="0.3">
      <c r="B5087" s="91">
        <v>40364</v>
      </c>
      <c r="C5087" s="145">
        <v>140.981201</v>
      </c>
      <c r="D5087">
        <f t="shared" si="83"/>
        <v>3.6089653989203205E-2</v>
      </c>
      <c r="E5087">
        <v>-4.1752165974619478E-3</v>
      </c>
    </row>
    <row r="5088" spans="2:5" x14ac:dyDescent="0.3">
      <c r="B5088" s="91">
        <v>39038</v>
      </c>
      <c r="C5088" s="145">
        <v>136.07046500000001</v>
      </c>
      <c r="D5088">
        <f t="shared" si="83"/>
        <v>0.79606194799365781</v>
      </c>
      <c r="E5088">
        <v>-4.1758094778133669E-3</v>
      </c>
    </row>
    <row r="5089" spans="2:5" x14ac:dyDescent="0.3">
      <c r="B5089" s="91">
        <v>39709</v>
      </c>
      <c r="C5089" s="145">
        <v>75.760452000000001</v>
      </c>
      <c r="D5089">
        <f t="shared" si="83"/>
        <v>0.26360218944793057</v>
      </c>
      <c r="E5089">
        <v>-4.1886001384584389E-3</v>
      </c>
    </row>
    <row r="5090" spans="2:5" x14ac:dyDescent="0.3">
      <c r="B5090" s="91">
        <v>35108</v>
      </c>
      <c r="C5090" s="145">
        <v>59.955936000000001</v>
      </c>
      <c r="D5090">
        <f t="shared" si="83"/>
        <v>-0.54407825297255308</v>
      </c>
      <c r="E5090">
        <v>-4.1939960254747952E-3</v>
      </c>
    </row>
    <row r="5091" spans="2:5" x14ac:dyDescent="0.3">
      <c r="B5091" s="91">
        <v>40318</v>
      </c>
      <c r="C5091" s="145">
        <v>131.50488300000001</v>
      </c>
      <c r="D5091">
        <f t="shared" si="83"/>
        <v>0.17996865024952452</v>
      </c>
      <c r="E5091">
        <v>-4.1963726954514381E-3</v>
      </c>
    </row>
    <row r="5092" spans="2:5" x14ac:dyDescent="0.3">
      <c r="B5092" s="91">
        <v>39469</v>
      </c>
      <c r="C5092" s="145">
        <v>111.447777</v>
      </c>
      <c r="D5092">
        <f t="shared" si="83"/>
        <v>-0.58884697827711852</v>
      </c>
      <c r="E5092">
        <v>-4.2070566896260896E-3</v>
      </c>
    </row>
    <row r="5093" spans="2:5" x14ac:dyDescent="0.3">
      <c r="B5093" s="91">
        <v>40981</v>
      </c>
      <c r="C5093" s="145">
        <v>271.061554</v>
      </c>
      <c r="D5093">
        <f t="shared" si="83"/>
        <v>-0.30090854365252157</v>
      </c>
      <c r="E5093">
        <v>-4.2222885653880838E-3</v>
      </c>
    </row>
    <row r="5094" spans="2:5" x14ac:dyDescent="0.3">
      <c r="B5094" s="91">
        <v>42206</v>
      </c>
      <c r="C5094" s="145">
        <v>387.734039</v>
      </c>
      <c r="D5094">
        <f t="shared" si="83"/>
        <v>34.549230858094276</v>
      </c>
      <c r="E5094">
        <v>-4.2226191713053045E-3</v>
      </c>
    </row>
    <row r="5095" spans="2:5" x14ac:dyDescent="0.3">
      <c r="B5095" s="91">
        <v>37091</v>
      </c>
      <c r="C5095" s="145">
        <v>10.90696</v>
      </c>
      <c r="D5095">
        <f t="shared" si="83"/>
        <v>-0.85172409874104638</v>
      </c>
      <c r="E5095">
        <v>-4.2253247235225135E-3</v>
      </c>
    </row>
    <row r="5096" spans="2:5" x14ac:dyDescent="0.3">
      <c r="B5096" s="91">
        <v>35240</v>
      </c>
      <c r="C5096" s="145">
        <v>73.558548000000002</v>
      </c>
      <c r="D5096">
        <f t="shared" si="83"/>
        <v>-0.40182169868751105</v>
      </c>
      <c r="E5096">
        <v>-4.2257211434492082E-3</v>
      </c>
    </row>
    <row r="5097" spans="2:5" x14ac:dyDescent="0.3">
      <c r="B5097" s="91">
        <v>39415</v>
      </c>
      <c r="C5097" s="145">
        <v>122.97094</v>
      </c>
      <c r="D5097">
        <f t="shared" si="83"/>
        <v>-0.73128372686312559</v>
      </c>
      <c r="E5097">
        <v>-4.2287684847073341E-3</v>
      </c>
    </row>
    <row r="5098" spans="2:5" x14ac:dyDescent="0.3">
      <c r="B5098" s="91">
        <v>42929</v>
      </c>
      <c r="C5098" s="145">
        <v>457.623718</v>
      </c>
      <c r="D5098">
        <f t="shared" si="83"/>
        <v>0.10134738054781121</v>
      </c>
      <c r="E5098">
        <v>-4.229929957842965E-3</v>
      </c>
    </row>
    <row r="5099" spans="2:5" x14ac:dyDescent="0.3">
      <c r="B5099" s="91">
        <v>41754</v>
      </c>
      <c r="C5099" s="145">
        <v>415.51260400000001</v>
      </c>
      <c r="D5099">
        <f t="shared" si="83"/>
        <v>31.746432402143945</v>
      </c>
      <c r="E5099">
        <v>-4.2348570955246731E-3</v>
      </c>
    </row>
    <row r="5100" spans="2:5" x14ac:dyDescent="0.3">
      <c r="B5100" s="91">
        <v>37032</v>
      </c>
      <c r="C5100" s="145">
        <v>12.688789999999999</v>
      </c>
      <c r="D5100">
        <f t="shared" si="83"/>
        <v>-0.7517298730921268</v>
      </c>
      <c r="E5100">
        <v>-4.2372997739505503E-3</v>
      </c>
    </row>
    <row r="5101" spans="2:5" x14ac:dyDescent="0.3">
      <c r="B5101" s="91">
        <v>35685</v>
      </c>
      <c r="C5101" s="145">
        <v>51.108806999999999</v>
      </c>
      <c r="D5101">
        <f t="shared" si="83"/>
        <v>-9.5235846151523001E-2</v>
      </c>
      <c r="E5101">
        <v>-4.2378646231044171E-3</v>
      </c>
    </row>
    <row r="5102" spans="2:5" x14ac:dyDescent="0.3">
      <c r="B5102" s="91">
        <v>35548</v>
      </c>
      <c r="C5102" s="145">
        <v>56.488540999999998</v>
      </c>
      <c r="D5102">
        <f t="shared" si="83"/>
        <v>0.66367319489962151</v>
      </c>
      <c r="E5102">
        <v>-4.2521242332706462E-3</v>
      </c>
    </row>
    <row r="5103" spans="2:5" x14ac:dyDescent="0.3">
      <c r="B5103" s="91">
        <v>35824</v>
      </c>
      <c r="C5103" s="145">
        <v>33.954109000000003</v>
      </c>
      <c r="D5103">
        <f t="shared" si="83"/>
        <v>-0.92136688554990176</v>
      </c>
      <c r="E5103">
        <v>-4.2526609410252587E-3</v>
      </c>
    </row>
    <row r="5104" spans="2:5" x14ac:dyDescent="0.3">
      <c r="B5104" s="91">
        <v>44874</v>
      </c>
      <c r="C5104" s="145">
        <v>431.80419899999998</v>
      </c>
      <c r="D5104">
        <f t="shared" si="83"/>
        <v>-0.14849171020864288</v>
      </c>
      <c r="E5104">
        <v>-4.2528436364390083E-3</v>
      </c>
    </row>
    <row r="5105" spans="2:5" x14ac:dyDescent="0.3">
      <c r="B5105" s="91">
        <v>41893</v>
      </c>
      <c r="C5105" s="145">
        <v>507.10510299999999</v>
      </c>
      <c r="D5105">
        <f t="shared" si="83"/>
        <v>0.20885364511142193</v>
      </c>
      <c r="E5105">
        <v>-4.259014863840299E-3</v>
      </c>
    </row>
    <row r="5106" spans="2:5" x14ac:dyDescent="0.3">
      <c r="B5106" s="91">
        <v>43090</v>
      </c>
      <c r="C5106" s="145">
        <v>419.49255399999998</v>
      </c>
      <c r="D5106">
        <f t="shared" si="83"/>
        <v>28.113407375004623</v>
      </c>
      <c r="E5106">
        <v>-4.2594076137462715E-3</v>
      </c>
    </row>
    <row r="5107" spans="2:5" x14ac:dyDescent="0.3">
      <c r="B5107" s="91">
        <v>36879</v>
      </c>
      <c r="C5107" s="145">
        <v>14.408913</v>
      </c>
      <c r="D5107">
        <f t="shared" si="83"/>
        <v>-0.86377606794549278</v>
      </c>
      <c r="E5107">
        <v>-4.2643643282482095E-3</v>
      </c>
    </row>
    <row r="5108" spans="2:5" x14ac:dyDescent="0.3">
      <c r="B5108" s="91">
        <v>38733</v>
      </c>
      <c r="C5108" s="145">
        <v>105.77372699999999</v>
      </c>
      <c r="D5108">
        <f t="shared" si="83"/>
        <v>1.2100050761256926</v>
      </c>
      <c r="E5108">
        <v>-4.272149859584044E-3</v>
      </c>
    </row>
    <row r="5109" spans="2:5" x14ac:dyDescent="0.3">
      <c r="B5109" s="91">
        <v>35487</v>
      </c>
      <c r="C5109" s="145">
        <v>47.861305000000002</v>
      </c>
      <c r="D5109">
        <f t="shared" si="83"/>
        <v>-0.83749553218269768</v>
      </c>
      <c r="E5109">
        <v>-4.2803957330354581E-3</v>
      </c>
    </row>
    <row r="5110" spans="2:5" x14ac:dyDescent="0.3">
      <c r="B5110" s="91">
        <v>41414</v>
      </c>
      <c r="C5110" s="145">
        <v>294.52301</v>
      </c>
      <c r="D5110">
        <f t="shared" si="83"/>
        <v>3.4020062911637634</v>
      </c>
      <c r="E5110">
        <v>-4.2853899056450517E-3</v>
      </c>
    </row>
    <row r="5111" spans="2:5" x14ac:dyDescent="0.3">
      <c r="B5111" s="91">
        <v>38295</v>
      </c>
      <c r="C5111" s="145">
        <v>66.906540000000007</v>
      </c>
      <c r="D5111">
        <f t="shared" si="83"/>
        <v>-0.87674000402219399</v>
      </c>
      <c r="E5111">
        <v>-4.2908340223988218E-3</v>
      </c>
    </row>
    <row r="5112" spans="2:5" x14ac:dyDescent="0.3">
      <c r="B5112" s="91">
        <v>42664</v>
      </c>
      <c r="C5112" s="145">
        <v>542.80822799999999</v>
      </c>
      <c r="D5112">
        <f t="shared" si="83"/>
        <v>22.371216174358686</v>
      </c>
      <c r="E5112">
        <v>-4.2972525409796618E-3</v>
      </c>
    </row>
    <row r="5113" spans="2:5" x14ac:dyDescent="0.3">
      <c r="B5113" s="91">
        <v>37693</v>
      </c>
      <c r="C5113" s="145">
        <v>23.225501999999999</v>
      </c>
      <c r="D5113">
        <f t="shared" si="83"/>
        <v>-0.91948198173797902</v>
      </c>
      <c r="E5113">
        <v>-4.2988067920573438E-3</v>
      </c>
    </row>
    <row r="5114" spans="2:5" x14ac:dyDescent="0.3">
      <c r="B5114" s="91">
        <v>44218</v>
      </c>
      <c r="C5114" s="145">
        <v>288.45098899999999</v>
      </c>
      <c r="D5114">
        <f t="shared" si="83"/>
        <v>11.427836353638352</v>
      </c>
      <c r="E5114">
        <v>-4.3014719307886539E-3</v>
      </c>
    </row>
    <row r="5115" spans="2:5" x14ac:dyDescent="0.3">
      <c r="B5115" s="91">
        <v>37454</v>
      </c>
      <c r="C5115" s="145">
        <v>23.210073000000001</v>
      </c>
      <c r="D5115">
        <f t="shared" si="83"/>
        <v>0.86431215732528199</v>
      </c>
      <c r="E5115">
        <v>-4.3017802950954262E-3</v>
      </c>
    </row>
    <row r="5116" spans="2:5" x14ac:dyDescent="0.3">
      <c r="B5116" s="91">
        <v>37034</v>
      </c>
      <c r="C5116" s="145">
        <v>12.449671</v>
      </c>
      <c r="D5116">
        <f t="shared" si="83"/>
        <v>-0.46056142697362068</v>
      </c>
      <c r="E5116">
        <v>-4.3182538879600043E-3</v>
      </c>
    </row>
    <row r="5117" spans="2:5" x14ac:dyDescent="0.3">
      <c r="B5117" s="91">
        <v>37428</v>
      </c>
      <c r="C5117" s="145">
        <v>23.078941</v>
      </c>
      <c r="D5117">
        <f t="shared" si="83"/>
        <v>0.18401256260086751</v>
      </c>
      <c r="E5117">
        <v>-4.3262456631414023E-3</v>
      </c>
    </row>
    <row r="5118" spans="2:5" x14ac:dyDescent="0.3">
      <c r="B5118" s="91">
        <v>36706</v>
      </c>
      <c r="C5118" s="145">
        <v>19.492142000000001</v>
      </c>
      <c r="D5118">
        <f t="shared" si="83"/>
        <v>-0.28302708086889478</v>
      </c>
      <c r="E5118">
        <v>-4.3341694168337721E-3</v>
      </c>
    </row>
    <row r="5119" spans="2:5" x14ac:dyDescent="0.3">
      <c r="B5119" s="91">
        <v>39871</v>
      </c>
      <c r="C5119" s="145">
        <v>27.186720000000001</v>
      </c>
      <c r="D5119">
        <f t="shared" si="83"/>
        <v>2.427797774769257E-2</v>
      </c>
      <c r="E5119">
        <v>-4.3347974563855054E-3</v>
      </c>
    </row>
    <row r="5120" spans="2:5" x14ac:dyDescent="0.3">
      <c r="B5120" s="91">
        <v>37775</v>
      </c>
      <c r="C5120" s="145">
        <v>26.542325999999999</v>
      </c>
      <c r="D5120">
        <f t="shared" si="83"/>
        <v>-0.51833239730327529</v>
      </c>
      <c r="E5120">
        <v>-4.3402310178383193E-3</v>
      </c>
    </row>
    <row r="5121" spans="2:5" x14ac:dyDescent="0.3">
      <c r="B5121" s="91">
        <v>35506</v>
      </c>
      <c r="C5121" s="145">
        <v>55.105068000000003</v>
      </c>
      <c r="D5121">
        <f t="shared" si="83"/>
        <v>-0.87256066308465707</v>
      </c>
      <c r="E5121">
        <v>-4.358215301158725E-3</v>
      </c>
    </row>
    <row r="5122" spans="2:5" x14ac:dyDescent="0.3">
      <c r="B5122" s="91">
        <v>44651</v>
      </c>
      <c r="C5122" s="145">
        <v>432.40234400000003</v>
      </c>
      <c r="D5122">
        <f t="shared" si="83"/>
        <v>7.7288133680607958</v>
      </c>
      <c r="E5122">
        <v>-4.3612448223352288E-3</v>
      </c>
    </row>
    <row r="5123" spans="2:5" x14ac:dyDescent="0.3">
      <c r="B5123" s="91">
        <v>34618</v>
      </c>
      <c r="C5123" s="145">
        <v>49.537357</v>
      </c>
      <c r="D5123">
        <f t="shared" si="83"/>
        <v>-0.81424729724022005</v>
      </c>
      <c r="E5123">
        <v>-4.3669100872239068E-3</v>
      </c>
    </row>
    <row r="5124" spans="2:5" x14ac:dyDescent="0.3">
      <c r="B5124" s="91">
        <v>41185</v>
      </c>
      <c r="C5124" s="145">
        <v>266.68444799999997</v>
      </c>
      <c r="D5124">
        <f t="shared" si="83"/>
        <v>1.1819127376276919</v>
      </c>
      <c r="E5124">
        <v>-4.3684342375170868E-3</v>
      </c>
    </row>
    <row r="5125" spans="2:5" x14ac:dyDescent="0.3">
      <c r="B5125" s="91">
        <v>39209</v>
      </c>
      <c r="C5125" s="145">
        <v>122.225075</v>
      </c>
      <c r="D5125">
        <f t="shared" si="83"/>
        <v>-0.72364248205722359</v>
      </c>
      <c r="E5125">
        <v>-4.3747692845116275E-3</v>
      </c>
    </row>
    <row r="5126" spans="2:5" x14ac:dyDescent="0.3">
      <c r="B5126" s="91">
        <v>44956</v>
      </c>
      <c r="C5126" s="145">
        <v>442.27157599999998</v>
      </c>
      <c r="D5126">
        <f t="shared" si="83"/>
        <v>2.6783502087142548</v>
      </c>
      <c r="E5126">
        <v>-4.3761168494981552E-3</v>
      </c>
    </row>
    <row r="5127" spans="2:5" x14ac:dyDescent="0.3">
      <c r="B5127" s="91">
        <v>39170</v>
      </c>
      <c r="C5127" s="145">
        <v>120.236397</v>
      </c>
      <c r="D5127">
        <f t="shared" si="83"/>
        <v>0.69253755370402825</v>
      </c>
      <c r="E5127">
        <v>-4.3774341378504554E-3</v>
      </c>
    </row>
    <row r="5128" spans="2:5" x14ac:dyDescent="0.3">
      <c r="B5128" s="91">
        <v>38497</v>
      </c>
      <c r="C5128" s="145">
        <v>71.039130999999998</v>
      </c>
      <c r="D5128">
        <f t="shared" si="83"/>
        <v>-0.60792001435127441</v>
      </c>
      <c r="E5128">
        <v>-4.3774850836643025E-3</v>
      </c>
    </row>
    <row r="5129" spans="2:5" x14ac:dyDescent="0.3">
      <c r="B5129" s="91">
        <v>43430</v>
      </c>
      <c r="C5129" s="145">
        <v>181.185303</v>
      </c>
      <c r="D5129">
        <f t="shared" ref="D5129:D5192" si="84">(C5129-C5130)/C5130</f>
        <v>0.48893268411698176</v>
      </c>
      <c r="E5129">
        <v>-4.3823697444757221E-3</v>
      </c>
    </row>
    <row r="5130" spans="2:5" x14ac:dyDescent="0.3">
      <c r="B5130" s="91">
        <v>39210</v>
      </c>
      <c r="C5130" s="145">
        <v>121.688042</v>
      </c>
      <c r="D5130">
        <f t="shared" si="84"/>
        <v>2.5303721769587129</v>
      </c>
      <c r="E5130">
        <v>-4.3938038082611776E-3</v>
      </c>
    </row>
    <row r="5131" spans="2:5" x14ac:dyDescent="0.3">
      <c r="B5131" s="91">
        <v>35844</v>
      </c>
      <c r="C5131" s="145">
        <v>34.468899</v>
      </c>
      <c r="D5131">
        <f t="shared" si="84"/>
        <v>-0.69779735101930807</v>
      </c>
      <c r="E5131">
        <v>-4.3978885859944292E-3</v>
      </c>
    </row>
    <row r="5132" spans="2:5" x14ac:dyDescent="0.3">
      <c r="B5132" s="91">
        <v>39581</v>
      </c>
      <c r="C5132" s="145">
        <v>114.058891</v>
      </c>
      <c r="D5132">
        <f t="shared" si="84"/>
        <v>0.6802575624478967</v>
      </c>
      <c r="E5132">
        <v>-4.4089244618259237E-3</v>
      </c>
    </row>
    <row r="5133" spans="2:5" x14ac:dyDescent="0.3">
      <c r="B5133" s="91">
        <v>35173</v>
      </c>
      <c r="C5133" s="145">
        <v>67.881789999999995</v>
      </c>
      <c r="D5133">
        <f t="shared" si="84"/>
        <v>0.38858573755902015</v>
      </c>
      <c r="E5133">
        <v>-4.4234377006309115E-3</v>
      </c>
    </row>
    <row r="5134" spans="2:5" x14ac:dyDescent="0.3">
      <c r="B5134" s="91">
        <v>34626</v>
      </c>
      <c r="C5134" s="145">
        <v>48.885559000000001</v>
      </c>
      <c r="D5134">
        <f t="shared" si="84"/>
        <v>0</v>
      </c>
      <c r="E5134">
        <v>-4.4246337700230721E-3</v>
      </c>
    </row>
    <row r="5135" spans="2:5" x14ac:dyDescent="0.3">
      <c r="B5135" s="91">
        <v>34583</v>
      </c>
      <c r="C5135" s="145">
        <v>48.885559000000001</v>
      </c>
      <c r="D5135">
        <f t="shared" si="84"/>
        <v>-0.79344945438280789</v>
      </c>
      <c r="E5135">
        <v>-4.4246337700230721E-3</v>
      </c>
    </row>
    <row r="5136" spans="2:5" x14ac:dyDescent="0.3">
      <c r="B5136" s="91">
        <v>41082</v>
      </c>
      <c r="C5136" s="145">
        <v>236.67600999999999</v>
      </c>
      <c r="D5136">
        <f t="shared" si="84"/>
        <v>8.1074940223847722</v>
      </c>
      <c r="E5136">
        <v>-4.4318169504725911E-3</v>
      </c>
    </row>
    <row r="5137" spans="2:5" x14ac:dyDescent="0.3">
      <c r="B5137" s="91">
        <v>37592</v>
      </c>
      <c r="C5137" s="145">
        <v>25.986951999999999</v>
      </c>
      <c r="D5137">
        <f t="shared" si="84"/>
        <v>-0.93163323669057319</v>
      </c>
      <c r="E5137">
        <v>-4.4326142302382613E-3</v>
      </c>
    </row>
    <row r="5138" spans="2:5" x14ac:dyDescent="0.3">
      <c r="B5138" s="91">
        <v>42298</v>
      </c>
      <c r="C5138" s="145">
        <v>380.11090100000001</v>
      </c>
      <c r="D5138">
        <f t="shared" si="84"/>
        <v>6.8102387300213323</v>
      </c>
      <c r="E5138">
        <v>-4.4368209930337171E-3</v>
      </c>
    </row>
    <row r="5139" spans="2:5" x14ac:dyDescent="0.3">
      <c r="B5139" s="91">
        <v>34631</v>
      </c>
      <c r="C5139" s="145">
        <v>48.668281999999998</v>
      </c>
      <c r="D5139">
        <f t="shared" si="84"/>
        <v>0</v>
      </c>
      <c r="E5139">
        <v>-4.4446050008347627E-3</v>
      </c>
    </row>
    <row r="5140" spans="2:5" x14ac:dyDescent="0.3">
      <c r="B5140" s="91">
        <v>34627</v>
      </c>
      <c r="C5140" s="145">
        <v>48.668281999999998</v>
      </c>
      <c r="D5140">
        <f t="shared" si="84"/>
        <v>-0.95167482557858785</v>
      </c>
      <c r="E5140">
        <v>-4.4446050008347627E-3</v>
      </c>
    </row>
    <row r="5141" spans="2:5" x14ac:dyDescent="0.3">
      <c r="B5141" s="91">
        <v>45387</v>
      </c>
      <c r="C5141" s="145">
        <v>1007.099976</v>
      </c>
      <c r="D5141">
        <f t="shared" si="84"/>
        <v>0.67181264255726514</v>
      </c>
      <c r="E5141">
        <v>-4.4483986820497909E-3</v>
      </c>
    </row>
    <row r="5142" spans="2:5" x14ac:dyDescent="0.3">
      <c r="B5142" s="91">
        <v>45166</v>
      </c>
      <c r="C5142" s="145">
        <v>602.40002400000003</v>
      </c>
      <c r="D5142">
        <f t="shared" si="84"/>
        <v>11.43317835616547</v>
      </c>
      <c r="E5142">
        <v>-4.4619932359738507E-3</v>
      </c>
    </row>
    <row r="5143" spans="2:5" x14ac:dyDescent="0.3">
      <c r="B5143" s="91">
        <v>34606</v>
      </c>
      <c r="C5143" s="145">
        <v>48.451008000000002</v>
      </c>
      <c r="D5143">
        <f t="shared" si="84"/>
        <v>1.2447669871466249</v>
      </c>
      <c r="E5143">
        <v>-4.4643860656514685E-3</v>
      </c>
    </row>
    <row r="5144" spans="2:5" x14ac:dyDescent="0.3">
      <c r="B5144" s="91">
        <v>36053</v>
      </c>
      <c r="C5144" s="145">
        <v>21.583981000000001</v>
      </c>
      <c r="D5144">
        <f t="shared" si="84"/>
        <v>-0.94742289220786013</v>
      </c>
      <c r="E5144">
        <v>-4.4689623184897449E-3</v>
      </c>
    </row>
    <row r="5145" spans="2:5" x14ac:dyDescent="0.3">
      <c r="B5145" s="91">
        <v>43000</v>
      </c>
      <c r="C5145" s="145">
        <v>410.52050800000001</v>
      </c>
      <c r="D5145">
        <f t="shared" si="84"/>
        <v>10.588125251863294</v>
      </c>
      <c r="E5145">
        <v>-4.4724212708400091E-3</v>
      </c>
    </row>
    <row r="5146" spans="2:5" x14ac:dyDescent="0.3">
      <c r="B5146" s="91">
        <v>35818</v>
      </c>
      <c r="C5146" s="145">
        <v>35.425964</v>
      </c>
      <c r="D5146">
        <f t="shared" si="84"/>
        <v>-0.46004496327491151</v>
      </c>
      <c r="E5146">
        <v>-4.4827267208168518E-3</v>
      </c>
    </row>
    <row r="5147" spans="2:5" x14ac:dyDescent="0.3">
      <c r="B5147" s="91">
        <v>38281</v>
      </c>
      <c r="C5147" s="145">
        <v>65.609099999999998</v>
      </c>
      <c r="D5147">
        <f t="shared" si="84"/>
        <v>-0.78738949035599304</v>
      </c>
      <c r="E5147">
        <v>-4.4963515451548605E-3</v>
      </c>
    </row>
    <row r="5148" spans="2:5" x14ac:dyDescent="0.3">
      <c r="B5148" s="91">
        <v>44391</v>
      </c>
      <c r="C5148" s="145">
        <v>308.58822600000002</v>
      </c>
      <c r="D5148">
        <f t="shared" si="84"/>
        <v>1.8000904665168631</v>
      </c>
      <c r="E5148">
        <v>-4.502366279444588E-3</v>
      </c>
    </row>
    <row r="5149" spans="2:5" x14ac:dyDescent="0.3">
      <c r="B5149" s="91">
        <v>43703</v>
      </c>
      <c r="C5149" s="145">
        <v>110.20652</v>
      </c>
      <c r="D5149">
        <f t="shared" si="84"/>
        <v>1.0941352745794275</v>
      </c>
      <c r="E5149">
        <v>-4.5025168743326157E-3</v>
      </c>
    </row>
    <row r="5150" spans="2:5" x14ac:dyDescent="0.3">
      <c r="B5150" s="91">
        <v>35081</v>
      </c>
      <c r="C5150" s="145">
        <v>52.626266000000001</v>
      </c>
      <c r="D5150">
        <f t="shared" si="84"/>
        <v>-9.0866929822039852E-2</v>
      </c>
      <c r="E5150">
        <v>-4.5112102109628755E-3</v>
      </c>
    </row>
    <row r="5151" spans="2:5" x14ac:dyDescent="0.3">
      <c r="B5151" s="91">
        <v>35387</v>
      </c>
      <c r="C5151" s="145">
        <v>57.886208000000003</v>
      </c>
      <c r="D5151">
        <f t="shared" si="84"/>
        <v>1.618452145975446</v>
      </c>
      <c r="E5151">
        <v>-4.5146130198172266E-3</v>
      </c>
    </row>
    <row r="5152" spans="2:5" x14ac:dyDescent="0.3">
      <c r="B5152" s="91">
        <v>37571</v>
      </c>
      <c r="C5152" s="145">
        <v>22.107033000000001</v>
      </c>
      <c r="D5152">
        <f t="shared" si="84"/>
        <v>-0.81642439142974643</v>
      </c>
      <c r="E5152">
        <v>-4.5156744305051462E-3</v>
      </c>
    </row>
    <row r="5153" spans="2:5" x14ac:dyDescent="0.3">
      <c r="B5153" s="91">
        <v>43696</v>
      </c>
      <c r="C5153" s="145">
        <v>120.42467499999999</v>
      </c>
      <c r="D5153">
        <f t="shared" si="84"/>
        <v>-0.76749755025645006</v>
      </c>
      <c r="E5153">
        <v>-4.5323020571514695E-3</v>
      </c>
    </row>
    <row r="5154" spans="2:5" x14ac:dyDescent="0.3">
      <c r="B5154" s="91">
        <v>41978</v>
      </c>
      <c r="C5154" s="145">
        <v>517.95013400000005</v>
      </c>
      <c r="D5154">
        <f t="shared" si="84"/>
        <v>7.8020888518085503</v>
      </c>
      <c r="E5154">
        <v>-4.5477558899036149E-3</v>
      </c>
    </row>
    <row r="5155" spans="2:5" x14ac:dyDescent="0.3">
      <c r="B5155" s="91">
        <v>35369</v>
      </c>
      <c r="C5155" s="145">
        <v>58.844002000000003</v>
      </c>
      <c r="D5155">
        <f t="shared" si="84"/>
        <v>1.5039826105043352</v>
      </c>
      <c r="E5155">
        <v>-4.560895305113521E-3</v>
      </c>
    </row>
    <row r="5156" spans="2:5" x14ac:dyDescent="0.3">
      <c r="B5156" s="91">
        <v>34226</v>
      </c>
      <c r="C5156" s="145">
        <v>23.500164000000002</v>
      </c>
      <c r="D5156">
        <f t="shared" si="84"/>
        <v>-0.6715271090139685</v>
      </c>
      <c r="E5156">
        <v>-4.5664665181489794E-3</v>
      </c>
    </row>
    <row r="5157" spans="2:5" x14ac:dyDescent="0.3">
      <c r="B5157" s="91">
        <v>38489</v>
      </c>
      <c r="C5157" s="145">
        <v>71.543694000000002</v>
      </c>
      <c r="D5157">
        <f t="shared" si="84"/>
        <v>-0.34940590613088524</v>
      </c>
      <c r="E5157">
        <v>-4.5690066175629396E-3</v>
      </c>
    </row>
    <row r="5158" spans="2:5" x14ac:dyDescent="0.3">
      <c r="B5158" s="91">
        <v>39247</v>
      </c>
      <c r="C5158" s="145">
        <v>109.966713</v>
      </c>
      <c r="D5158">
        <f t="shared" si="84"/>
        <v>4.5763433965920965</v>
      </c>
      <c r="E5158">
        <v>-4.5721709870795608E-3</v>
      </c>
    </row>
    <row r="5159" spans="2:5" x14ac:dyDescent="0.3">
      <c r="B5159" s="91">
        <v>36668</v>
      </c>
      <c r="C5159" s="145">
        <v>19.720219</v>
      </c>
      <c r="D5159">
        <f t="shared" si="84"/>
        <v>-0.89234459683859546</v>
      </c>
      <c r="E5159">
        <v>-4.5870763118887065E-3</v>
      </c>
    </row>
    <row r="5160" spans="2:5" x14ac:dyDescent="0.3">
      <c r="B5160" s="91">
        <v>43424</v>
      </c>
      <c r="C5160" s="145">
        <v>183.179092</v>
      </c>
      <c r="D5160">
        <f t="shared" si="84"/>
        <v>-0.30163375354465138</v>
      </c>
      <c r="E5160">
        <v>-4.6045932992711197E-3</v>
      </c>
    </row>
    <row r="5161" spans="2:5" x14ac:dyDescent="0.3">
      <c r="B5161" s="91">
        <v>41201</v>
      </c>
      <c r="C5161" s="145">
        <v>262.29660000000001</v>
      </c>
      <c r="D5161">
        <f t="shared" si="84"/>
        <v>10.317222226656741</v>
      </c>
      <c r="E5161">
        <v>-4.6253152784875321E-3</v>
      </c>
    </row>
    <row r="5162" spans="2:5" x14ac:dyDescent="0.3">
      <c r="B5162" s="91">
        <v>34011</v>
      </c>
      <c r="C5162" s="145">
        <v>23.176765</v>
      </c>
      <c r="D5162">
        <f t="shared" si="84"/>
        <v>-0.50384611465417573</v>
      </c>
      <c r="E5162">
        <v>-4.6295053619434976E-3</v>
      </c>
    </row>
    <row r="5163" spans="2:5" x14ac:dyDescent="0.3">
      <c r="B5163" s="91">
        <v>34638</v>
      </c>
      <c r="C5163" s="145">
        <v>46.712856000000002</v>
      </c>
      <c r="D5163">
        <f t="shared" si="84"/>
        <v>-0.64719779796006238</v>
      </c>
      <c r="E5163">
        <v>-4.6296487676167584E-3</v>
      </c>
    </row>
    <row r="5164" spans="2:5" x14ac:dyDescent="0.3">
      <c r="B5164" s="91">
        <v>39356</v>
      </c>
      <c r="C5164" s="145">
        <v>132.40522799999999</v>
      </c>
      <c r="D5164">
        <f t="shared" si="84"/>
        <v>-0.86871073078829952</v>
      </c>
      <c r="E5164">
        <v>-4.6337880318435285E-3</v>
      </c>
    </row>
    <row r="5165" spans="2:5" x14ac:dyDescent="0.3">
      <c r="B5165" s="91">
        <v>45391</v>
      </c>
      <c r="C5165" s="145">
        <v>1008.5</v>
      </c>
      <c r="D5165">
        <f t="shared" si="84"/>
        <v>15.797105028525266</v>
      </c>
      <c r="E5165">
        <v>-4.6387800477049488E-3</v>
      </c>
    </row>
    <row r="5166" spans="2:5" x14ac:dyDescent="0.3">
      <c r="B5166" s="91">
        <v>34983</v>
      </c>
      <c r="C5166" s="145">
        <v>60.040107999999996</v>
      </c>
      <c r="D5166">
        <f t="shared" si="84"/>
        <v>-0.48756620115986166</v>
      </c>
      <c r="E5166">
        <v>-4.6511256249869345E-3</v>
      </c>
    </row>
    <row r="5167" spans="2:5" x14ac:dyDescent="0.3">
      <c r="B5167" s="91">
        <v>39255</v>
      </c>
      <c r="C5167" s="145">
        <v>117.16656500000001</v>
      </c>
      <c r="D5167">
        <f t="shared" si="84"/>
        <v>-0.35315498039555493</v>
      </c>
      <c r="E5167">
        <v>-4.6545254801724891E-3</v>
      </c>
    </row>
    <row r="5168" spans="2:5" x14ac:dyDescent="0.3">
      <c r="B5168" s="91">
        <v>44182</v>
      </c>
      <c r="C5168" s="145">
        <v>181.13545199999999</v>
      </c>
      <c r="D5168">
        <f t="shared" si="84"/>
        <v>14.697032558944858</v>
      </c>
      <c r="E5168">
        <v>-4.6563021974069963E-3</v>
      </c>
    </row>
    <row r="5169" spans="2:5" x14ac:dyDescent="0.3">
      <c r="B5169" s="91">
        <v>37127</v>
      </c>
      <c r="C5169" s="145">
        <v>11.539471000000001</v>
      </c>
      <c r="D5169">
        <f t="shared" si="84"/>
        <v>-0.85748505688873167</v>
      </c>
      <c r="E5169">
        <v>-4.65736476046065E-3</v>
      </c>
    </row>
    <row r="5170" spans="2:5" x14ac:dyDescent="0.3">
      <c r="B5170" s="91">
        <v>38583</v>
      </c>
      <c r="C5170" s="145">
        <v>80.970253</v>
      </c>
      <c r="D5170">
        <f t="shared" si="84"/>
        <v>-0.84455002390038314</v>
      </c>
      <c r="E5170">
        <v>-4.6657147611214563E-3</v>
      </c>
    </row>
    <row r="5171" spans="2:5" x14ac:dyDescent="0.3">
      <c r="B5171" s="91">
        <v>45068</v>
      </c>
      <c r="C5171" s="145">
        <v>520.87658699999997</v>
      </c>
      <c r="D5171">
        <f t="shared" si="84"/>
        <v>21.685108484028337</v>
      </c>
      <c r="E5171">
        <v>-4.6671019779773379E-3</v>
      </c>
    </row>
    <row r="5172" spans="2:5" x14ac:dyDescent="0.3">
      <c r="B5172" s="91">
        <v>34234</v>
      </c>
      <c r="C5172" s="145">
        <v>22.961168000000001</v>
      </c>
      <c r="D5172">
        <f t="shared" si="84"/>
        <v>-0.67652648592770903</v>
      </c>
      <c r="E5172">
        <v>-4.6728578992226589E-3</v>
      </c>
    </row>
    <row r="5173" spans="2:5" x14ac:dyDescent="0.3">
      <c r="B5173" s="91">
        <v>35284</v>
      </c>
      <c r="C5173" s="145">
        <v>70.983147000000002</v>
      </c>
      <c r="D5173">
        <f t="shared" si="84"/>
        <v>-4.101842246499425E-2</v>
      </c>
      <c r="E5173">
        <v>-4.6755180621438717E-3</v>
      </c>
    </row>
    <row r="5174" spans="2:5" x14ac:dyDescent="0.3">
      <c r="B5174" s="91">
        <v>43934</v>
      </c>
      <c r="C5174" s="145">
        <v>74.019301999999996</v>
      </c>
      <c r="D5174">
        <f t="shared" si="84"/>
        <v>2.238879221702498</v>
      </c>
      <c r="E5174">
        <v>-4.6917220026937746E-3</v>
      </c>
    </row>
    <row r="5175" spans="2:5" x14ac:dyDescent="0.3">
      <c r="B5175" s="91">
        <v>34236</v>
      </c>
      <c r="C5175" s="145">
        <v>22.853369000000001</v>
      </c>
      <c r="D5175">
        <f t="shared" si="84"/>
        <v>-0.94588150210566291</v>
      </c>
      <c r="E5175">
        <v>-4.6948395656527565E-3</v>
      </c>
    </row>
    <row r="5176" spans="2:5" x14ac:dyDescent="0.3">
      <c r="B5176" s="91">
        <v>43018</v>
      </c>
      <c r="C5176" s="145">
        <v>422.28387500000002</v>
      </c>
      <c r="D5176">
        <f t="shared" si="84"/>
        <v>18.885844161831464</v>
      </c>
      <c r="E5176">
        <v>-4.6992199676301437E-3</v>
      </c>
    </row>
    <row r="5177" spans="2:5" x14ac:dyDescent="0.3">
      <c r="B5177" s="91">
        <v>37508</v>
      </c>
      <c r="C5177" s="145">
        <v>21.235401</v>
      </c>
      <c r="D5177">
        <f t="shared" si="84"/>
        <v>-0.948315940241514</v>
      </c>
      <c r="E5177">
        <v>-4.7002477164547907E-3</v>
      </c>
    </row>
    <row r="5178" spans="2:5" x14ac:dyDescent="0.3">
      <c r="B5178" s="91">
        <v>44841</v>
      </c>
      <c r="C5178" s="145">
        <v>410.86944599999998</v>
      </c>
      <c r="D5178">
        <f t="shared" si="84"/>
        <v>5.9306916072715028</v>
      </c>
      <c r="E5178">
        <v>-4.7090018653343823E-3</v>
      </c>
    </row>
    <row r="5179" spans="2:5" x14ac:dyDescent="0.3">
      <c r="B5179" s="91">
        <v>35124</v>
      </c>
      <c r="C5179" s="145">
        <v>59.282603999999999</v>
      </c>
      <c r="D5179">
        <f t="shared" si="84"/>
        <v>-0.87447520692079772</v>
      </c>
      <c r="E5179">
        <v>-4.7099762781162664E-3</v>
      </c>
    </row>
    <row r="5180" spans="2:5" x14ac:dyDescent="0.3">
      <c r="B5180" s="91">
        <v>42815</v>
      </c>
      <c r="C5180" s="145">
        <v>472.27804600000002</v>
      </c>
      <c r="D5180">
        <f t="shared" si="84"/>
        <v>10.463792550809986</v>
      </c>
      <c r="E5180">
        <v>-4.7268945538068447E-3</v>
      </c>
    </row>
    <row r="5181" spans="2:5" x14ac:dyDescent="0.3">
      <c r="B5181" s="91">
        <v>35786</v>
      </c>
      <c r="C5181" s="145">
        <v>41.197364999999998</v>
      </c>
      <c r="D5181">
        <f t="shared" si="84"/>
        <v>-0.90409997167090261</v>
      </c>
      <c r="E5181">
        <v>-4.7294320403063741E-3</v>
      </c>
    </row>
    <row r="5182" spans="2:5" x14ac:dyDescent="0.3">
      <c r="B5182" s="91">
        <v>42191</v>
      </c>
      <c r="C5182" s="145">
        <v>429.58657799999997</v>
      </c>
      <c r="D5182">
        <f t="shared" si="84"/>
        <v>5.5460690191174038</v>
      </c>
      <c r="E5182">
        <v>-4.7328032420035099E-3</v>
      </c>
    </row>
    <row r="5183" spans="2:5" x14ac:dyDescent="0.3">
      <c r="B5183" s="91">
        <v>38257</v>
      </c>
      <c r="C5183" s="145">
        <v>65.625122000000005</v>
      </c>
      <c r="D5183">
        <f t="shared" si="84"/>
        <v>0.44519275499186822</v>
      </c>
      <c r="E5183">
        <v>-4.7367919301221093E-3</v>
      </c>
    </row>
    <row r="5184" spans="2:5" x14ac:dyDescent="0.3">
      <c r="B5184" s="91">
        <v>34702</v>
      </c>
      <c r="C5184" s="145">
        <v>45.409252000000002</v>
      </c>
      <c r="D5184">
        <f t="shared" si="84"/>
        <v>-0.90913468800664099</v>
      </c>
      <c r="E5184">
        <v>-4.7619233392367528E-3</v>
      </c>
    </row>
    <row r="5185" spans="2:5" x14ac:dyDescent="0.3">
      <c r="B5185" s="91">
        <v>44572</v>
      </c>
      <c r="C5185" s="145">
        <v>499.74243200000001</v>
      </c>
      <c r="D5185">
        <f t="shared" si="84"/>
        <v>21.963090506135778</v>
      </c>
      <c r="E5185">
        <v>-4.7648101652980031E-3</v>
      </c>
    </row>
    <row r="5186" spans="2:5" x14ac:dyDescent="0.3">
      <c r="B5186" s="91">
        <v>36117</v>
      </c>
      <c r="C5186" s="145">
        <v>21.762855999999999</v>
      </c>
      <c r="D5186">
        <f t="shared" si="84"/>
        <v>1.2607208093648041</v>
      </c>
      <c r="E5186">
        <v>-4.7713942982988726E-3</v>
      </c>
    </row>
    <row r="5187" spans="2:5" x14ac:dyDescent="0.3">
      <c r="B5187" s="91">
        <v>37071</v>
      </c>
      <c r="C5187" s="145">
        <v>9.626512</v>
      </c>
      <c r="D5187">
        <f t="shared" si="84"/>
        <v>-0.84738787065070842</v>
      </c>
      <c r="E5187">
        <v>-4.7846573373378776E-3</v>
      </c>
    </row>
    <row r="5188" spans="2:5" x14ac:dyDescent="0.3">
      <c r="B5188" s="91">
        <v>38243</v>
      </c>
      <c r="C5188" s="145">
        <v>63.078288999999998</v>
      </c>
      <c r="D5188">
        <f t="shared" si="84"/>
        <v>0.60766499287923748</v>
      </c>
      <c r="E5188">
        <v>-4.8016938646269301E-3</v>
      </c>
    </row>
    <row r="5189" spans="2:5" x14ac:dyDescent="0.3">
      <c r="B5189" s="91">
        <v>36368</v>
      </c>
      <c r="C5189" s="145">
        <v>39.235965999999998</v>
      </c>
      <c r="D5189">
        <f t="shared" si="84"/>
        <v>-0.12956709790949958</v>
      </c>
      <c r="E5189">
        <v>-4.8019690916629937E-3</v>
      </c>
    </row>
    <row r="5190" spans="2:5" x14ac:dyDescent="0.3">
      <c r="B5190" s="91">
        <v>35760</v>
      </c>
      <c r="C5190" s="145">
        <v>45.076382000000002</v>
      </c>
      <c r="D5190">
        <f t="shared" si="84"/>
        <v>-0.92621919778274764</v>
      </c>
      <c r="E5190">
        <v>-4.8023685308617343E-3</v>
      </c>
    </row>
    <row r="5191" spans="2:5" x14ac:dyDescent="0.3">
      <c r="B5191" s="91">
        <v>45162</v>
      </c>
      <c r="C5191" s="145">
        <v>610.95001200000002</v>
      </c>
      <c r="D5191">
        <f t="shared" si="84"/>
        <v>0.48050276045604662</v>
      </c>
      <c r="E5191">
        <v>-4.805362249016649E-3</v>
      </c>
    </row>
    <row r="5192" spans="2:5" x14ac:dyDescent="0.3">
      <c r="B5192" s="91">
        <v>43068</v>
      </c>
      <c r="C5192" s="145">
        <v>412.66387900000001</v>
      </c>
      <c r="D5192">
        <f t="shared" si="84"/>
        <v>0.53999278629168379</v>
      </c>
      <c r="E5192">
        <v>-4.8082435733839629E-3</v>
      </c>
    </row>
    <row r="5193" spans="2:5" x14ac:dyDescent="0.3">
      <c r="B5193" s="91">
        <v>43333</v>
      </c>
      <c r="C5193" s="145">
        <v>267.96481299999999</v>
      </c>
      <c r="D5193">
        <f t="shared" ref="D5193:D5256" si="85">(C5193-C5194)/C5194</f>
        <v>3.0684824157521104</v>
      </c>
      <c r="E5193">
        <v>-4.8131402178133494E-3</v>
      </c>
    </row>
    <row r="5194" spans="2:5" x14ac:dyDescent="0.3">
      <c r="B5194" s="91">
        <v>35606</v>
      </c>
      <c r="C5194" s="145">
        <v>65.863579000000001</v>
      </c>
      <c r="D5194">
        <f t="shared" si="85"/>
        <v>3.1369604326826988</v>
      </c>
      <c r="E5194">
        <v>-4.8203453832171995E-3</v>
      </c>
    </row>
    <row r="5195" spans="2:5" x14ac:dyDescent="0.3">
      <c r="B5195" s="91">
        <v>37218</v>
      </c>
      <c r="C5195" s="145">
        <v>15.920766</v>
      </c>
      <c r="D5195">
        <f t="shared" si="85"/>
        <v>-0.71988577871692849</v>
      </c>
      <c r="E5195">
        <v>-4.8215078229017026E-3</v>
      </c>
    </row>
    <row r="5196" spans="2:5" x14ac:dyDescent="0.3">
      <c r="B5196" s="91">
        <v>35572</v>
      </c>
      <c r="C5196" s="145">
        <v>56.836692999999997</v>
      </c>
      <c r="D5196">
        <f t="shared" si="85"/>
        <v>-0.94067460601022423</v>
      </c>
      <c r="E5196">
        <v>-4.8241870788652544E-3</v>
      </c>
    </row>
    <row r="5197" spans="2:5" x14ac:dyDescent="0.3">
      <c r="B5197" s="91">
        <v>45350</v>
      </c>
      <c r="C5197" s="145">
        <v>958.04998799999998</v>
      </c>
      <c r="D5197">
        <f t="shared" si="85"/>
        <v>20.405381876776449</v>
      </c>
      <c r="E5197">
        <v>-4.8301900301628235E-3</v>
      </c>
    </row>
    <row r="5198" spans="2:5" x14ac:dyDescent="0.3">
      <c r="B5198" s="91">
        <v>34689</v>
      </c>
      <c r="C5198" s="145">
        <v>44.757435000000001</v>
      </c>
      <c r="D5198">
        <f t="shared" si="85"/>
        <v>-0.78115070950473375</v>
      </c>
      <c r="E5198">
        <v>-4.8311811463134045E-3</v>
      </c>
    </row>
    <row r="5199" spans="2:5" x14ac:dyDescent="0.3">
      <c r="B5199" s="91">
        <v>43560</v>
      </c>
      <c r="C5199" s="145">
        <v>204.51258899999999</v>
      </c>
      <c r="D5199">
        <f t="shared" si="85"/>
        <v>3.5916441710532503</v>
      </c>
      <c r="E5199">
        <v>-4.8508805853643309E-3</v>
      </c>
    </row>
    <row r="5200" spans="2:5" x14ac:dyDescent="0.3">
      <c r="B5200" s="91">
        <v>34670</v>
      </c>
      <c r="C5200" s="145">
        <v>44.540165000000002</v>
      </c>
      <c r="D5200">
        <f t="shared" si="85"/>
        <v>0</v>
      </c>
      <c r="E5200">
        <v>-4.854388997045947E-3</v>
      </c>
    </row>
    <row r="5201" spans="2:5" x14ac:dyDescent="0.3">
      <c r="B5201" s="91">
        <v>34493</v>
      </c>
      <c r="C5201" s="145">
        <v>44.540165000000002</v>
      </c>
      <c r="D5201">
        <f t="shared" si="85"/>
        <v>0.45758904473063722</v>
      </c>
      <c r="E5201">
        <v>-4.854388997045947E-3</v>
      </c>
    </row>
    <row r="5202" spans="2:5" x14ac:dyDescent="0.3">
      <c r="B5202" s="91">
        <v>36208</v>
      </c>
      <c r="C5202" s="145">
        <v>30.557423</v>
      </c>
      <c r="D5202">
        <f t="shared" si="85"/>
        <v>-0.78830154617818426</v>
      </c>
      <c r="E5202">
        <v>-4.8545115286385155E-3</v>
      </c>
    </row>
    <row r="5203" spans="2:5" x14ac:dyDescent="0.3">
      <c r="B5203" s="91">
        <v>39073</v>
      </c>
      <c r="C5203" s="145">
        <v>144.34410099999999</v>
      </c>
      <c r="D5203">
        <f t="shared" si="85"/>
        <v>-0.1673721305899965</v>
      </c>
      <c r="E5203">
        <v>-4.8594900349686384E-3</v>
      </c>
    </row>
    <row r="5204" spans="2:5" x14ac:dyDescent="0.3">
      <c r="B5204" s="91">
        <v>43453</v>
      </c>
      <c r="C5204" s="145">
        <v>173.35968</v>
      </c>
      <c r="D5204">
        <f t="shared" si="85"/>
        <v>0.1935401160547785</v>
      </c>
      <c r="E5204">
        <v>-4.8641373273492858E-3</v>
      </c>
    </row>
    <row r="5205" spans="2:5" x14ac:dyDescent="0.3">
      <c r="B5205" s="91">
        <v>40190</v>
      </c>
      <c r="C5205" s="145">
        <v>145.24830600000001</v>
      </c>
      <c r="D5205">
        <f t="shared" si="85"/>
        <v>2.2770491638689214</v>
      </c>
      <c r="E5205">
        <v>-4.872666131988659E-3</v>
      </c>
    </row>
    <row r="5206" spans="2:5" x14ac:dyDescent="0.3">
      <c r="B5206" s="91">
        <v>34673</v>
      </c>
      <c r="C5206" s="145">
        <v>44.322895000000003</v>
      </c>
      <c r="D5206">
        <f t="shared" si="85"/>
        <v>-0.45529629595810894</v>
      </c>
      <c r="E5206">
        <v>-4.8780690417289472E-3</v>
      </c>
    </row>
    <row r="5207" spans="2:5" x14ac:dyDescent="0.3">
      <c r="B5207" s="91">
        <v>38350</v>
      </c>
      <c r="C5207" s="145">
        <v>81.370650999999995</v>
      </c>
      <c r="D5207">
        <f t="shared" si="85"/>
        <v>-0.89984534457733512</v>
      </c>
      <c r="E5207">
        <v>-4.8973285932241957E-3</v>
      </c>
    </row>
    <row r="5208" spans="2:5" x14ac:dyDescent="0.3">
      <c r="B5208" s="91">
        <v>45306</v>
      </c>
      <c r="C5208" s="145">
        <v>812.45001200000002</v>
      </c>
      <c r="D5208">
        <f t="shared" si="85"/>
        <v>1.4342359228523667</v>
      </c>
      <c r="E5208">
        <v>-4.8992589150699895E-3</v>
      </c>
    </row>
    <row r="5209" spans="2:5" x14ac:dyDescent="0.3">
      <c r="B5209" s="91">
        <v>43208</v>
      </c>
      <c r="C5209" s="145">
        <v>333.75976600000001</v>
      </c>
      <c r="D5209">
        <f t="shared" si="85"/>
        <v>15.420980690820164</v>
      </c>
      <c r="E5209">
        <v>-4.9042162541431764E-3</v>
      </c>
    </row>
    <row r="5210" spans="2:5" x14ac:dyDescent="0.3">
      <c r="B5210" s="91">
        <v>36720</v>
      </c>
      <c r="C5210" s="145">
        <v>20.325202999999998</v>
      </c>
      <c r="D5210">
        <f t="shared" si="85"/>
        <v>-0.84658768412794372</v>
      </c>
      <c r="E5210">
        <v>-4.9096021421084811E-3</v>
      </c>
    </row>
    <row r="5211" spans="2:5" x14ac:dyDescent="0.3">
      <c r="B5211" s="91">
        <v>38939</v>
      </c>
      <c r="C5211" s="145">
        <v>132.487427</v>
      </c>
      <c r="D5211">
        <f t="shared" si="85"/>
        <v>2.0421376974173078</v>
      </c>
      <c r="E5211">
        <v>-4.915769504964764E-3</v>
      </c>
    </row>
    <row r="5212" spans="2:5" x14ac:dyDescent="0.3">
      <c r="B5212" s="91">
        <v>34477</v>
      </c>
      <c r="C5212" s="145">
        <v>43.550766000000003</v>
      </c>
      <c r="D5212">
        <f t="shared" si="85"/>
        <v>0.75015746116778348</v>
      </c>
      <c r="E5212">
        <v>-4.9260435428936031E-3</v>
      </c>
    </row>
    <row r="5213" spans="2:5" x14ac:dyDescent="0.3">
      <c r="B5213" s="91">
        <v>37672</v>
      </c>
      <c r="C5213" s="145">
        <v>24.883913</v>
      </c>
      <c r="D5213">
        <f t="shared" si="85"/>
        <v>-0.90621147119731926</v>
      </c>
      <c r="E5213">
        <v>-4.9352329896874192E-3</v>
      </c>
    </row>
    <row r="5214" spans="2:5" x14ac:dyDescent="0.3">
      <c r="B5214" s="91">
        <v>41246</v>
      </c>
      <c r="C5214" s="145">
        <v>265.319366</v>
      </c>
      <c r="D5214">
        <f t="shared" si="85"/>
        <v>9.6722081672836033</v>
      </c>
      <c r="E5214">
        <v>-4.9368705719360275E-3</v>
      </c>
    </row>
    <row r="5215" spans="2:5" x14ac:dyDescent="0.3">
      <c r="B5215" s="91">
        <v>37670</v>
      </c>
      <c r="C5215" s="145">
        <v>24.860775</v>
      </c>
      <c r="D5215">
        <f t="shared" si="85"/>
        <v>-0.95272156537843433</v>
      </c>
      <c r="E5215">
        <v>-4.9396442261801475E-3</v>
      </c>
    </row>
    <row r="5216" spans="2:5" x14ac:dyDescent="0.3">
      <c r="B5216" s="91">
        <v>41950</v>
      </c>
      <c r="C5216" s="145">
        <v>525.83752400000003</v>
      </c>
      <c r="D5216">
        <f t="shared" si="85"/>
        <v>11.040859060627673</v>
      </c>
      <c r="E5216">
        <v>-4.9440250466744129E-3</v>
      </c>
    </row>
    <row r="5217" spans="2:5" x14ac:dyDescent="0.3">
      <c r="B5217" s="91">
        <v>34740</v>
      </c>
      <c r="C5217" s="145">
        <v>43.671097000000003</v>
      </c>
      <c r="D5217">
        <f t="shared" si="85"/>
        <v>0</v>
      </c>
      <c r="E5217">
        <v>-4.9504238743193745E-3</v>
      </c>
    </row>
    <row r="5218" spans="2:5" x14ac:dyDescent="0.3">
      <c r="B5218" s="91">
        <v>34680</v>
      </c>
      <c r="C5218" s="145">
        <v>43.671097000000003</v>
      </c>
      <c r="D5218">
        <f t="shared" si="85"/>
        <v>7.7519027444847444E-3</v>
      </c>
      <c r="E5218">
        <v>-4.9504238743193745E-3</v>
      </c>
    </row>
    <row r="5219" spans="2:5" x14ac:dyDescent="0.3">
      <c r="B5219" s="91">
        <v>34478</v>
      </c>
      <c r="C5219" s="145">
        <v>43.335166999999998</v>
      </c>
      <c r="D5219">
        <f t="shared" si="85"/>
        <v>1.0099998673456221</v>
      </c>
      <c r="E5219">
        <v>-4.9505214213684447E-3</v>
      </c>
    </row>
    <row r="5220" spans="2:5" x14ac:dyDescent="0.3">
      <c r="B5220" s="91">
        <v>34032</v>
      </c>
      <c r="C5220" s="145">
        <v>21.559785999999999</v>
      </c>
      <c r="D5220">
        <f t="shared" si="85"/>
        <v>-0.50384604825218715</v>
      </c>
      <c r="E5220">
        <v>-4.9749898258144567E-3</v>
      </c>
    </row>
    <row r="5221" spans="2:5" x14ac:dyDescent="0.3">
      <c r="B5221" s="91">
        <v>34681</v>
      </c>
      <c r="C5221" s="145">
        <v>43.453823</v>
      </c>
      <c r="D5221">
        <f t="shared" si="85"/>
        <v>-0.70921108781955944</v>
      </c>
      <c r="E5221">
        <v>-4.9752356804777147E-3</v>
      </c>
    </row>
    <row r="5222" spans="2:5" x14ac:dyDescent="0.3">
      <c r="B5222" s="91">
        <v>43886</v>
      </c>
      <c r="C5222" s="145">
        <v>149.43424999999999</v>
      </c>
      <c r="D5222">
        <f t="shared" si="85"/>
        <v>-6.1365126106402573E-2</v>
      </c>
      <c r="E5222">
        <v>-4.9783957009737955E-3</v>
      </c>
    </row>
    <row r="5223" spans="2:5" x14ac:dyDescent="0.3">
      <c r="B5223" s="91">
        <v>43809</v>
      </c>
      <c r="C5223" s="145">
        <v>159.203812</v>
      </c>
      <c r="D5223">
        <f t="shared" si="85"/>
        <v>1.8071051076085792E-2</v>
      </c>
      <c r="E5223">
        <v>-4.9844336292008884E-3</v>
      </c>
    </row>
    <row r="5224" spans="2:5" x14ac:dyDescent="0.3">
      <c r="B5224" s="91">
        <v>40295</v>
      </c>
      <c r="C5224" s="145">
        <v>156.37789900000001</v>
      </c>
      <c r="D5224">
        <f t="shared" si="85"/>
        <v>6.289670010040096</v>
      </c>
      <c r="E5224">
        <v>-4.9955202563249489E-3</v>
      </c>
    </row>
    <row r="5225" spans="2:5" x14ac:dyDescent="0.3">
      <c r="B5225" s="91">
        <v>34051</v>
      </c>
      <c r="C5225" s="145">
        <v>21.451986000000002</v>
      </c>
      <c r="D5225">
        <f t="shared" si="85"/>
        <v>-1.0495226809216951E-3</v>
      </c>
      <c r="E5225">
        <v>-5.0000496294349793E-3</v>
      </c>
    </row>
    <row r="5226" spans="2:5" x14ac:dyDescent="0.3">
      <c r="B5226" s="91">
        <v>37384</v>
      </c>
      <c r="C5226" s="145">
        <v>21.474523999999999</v>
      </c>
      <c r="D5226">
        <f t="shared" si="85"/>
        <v>-0.86495667613527383</v>
      </c>
      <c r="E5226">
        <v>-5.0035876265388229E-3</v>
      </c>
    </row>
    <row r="5227" spans="2:5" x14ac:dyDescent="0.3">
      <c r="B5227" s="91">
        <v>38845</v>
      </c>
      <c r="C5227" s="145">
        <v>159.01951600000001</v>
      </c>
      <c r="D5227">
        <f t="shared" si="85"/>
        <v>1.0765184355492265</v>
      </c>
      <c r="E5227">
        <v>-5.0079437862190256E-3</v>
      </c>
    </row>
    <row r="5228" spans="2:5" x14ac:dyDescent="0.3">
      <c r="B5228" s="91">
        <v>39700</v>
      </c>
      <c r="C5228" s="145">
        <v>76.579871999999995</v>
      </c>
      <c r="D5228">
        <f t="shared" si="85"/>
        <v>-0.73583251052220922</v>
      </c>
      <c r="E5228">
        <v>-5.0189847060587763E-3</v>
      </c>
    </row>
    <row r="5229" spans="2:5" x14ac:dyDescent="0.3">
      <c r="B5229" s="91">
        <v>41479</v>
      </c>
      <c r="C5229" s="145">
        <v>289.89135700000003</v>
      </c>
      <c r="D5229">
        <f t="shared" si="85"/>
        <v>10.482022672264391</v>
      </c>
      <c r="E5229">
        <v>-5.0201712690378791E-3</v>
      </c>
    </row>
    <row r="5230" spans="2:5" x14ac:dyDescent="0.3">
      <c r="B5230" s="91">
        <v>39878</v>
      </c>
      <c r="C5230" s="145">
        <v>25.247412000000001</v>
      </c>
      <c r="D5230">
        <f t="shared" si="85"/>
        <v>-0.49672493820494262</v>
      </c>
      <c r="E5230">
        <v>-5.0233932140762976E-3</v>
      </c>
    </row>
    <row r="5231" spans="2:5" x14ac:dyDescent="0.3">
      <c r="B5231" s="91">
        <v>35667</v>
      </c>
      <c r="C5231" s="145">
        <v>50.166229000000001</v>
      </c>
      <c r="D5231">
        <f t="shared" si="85"/>
        <v>-0.86003727149768083</v>
      </c>
      <c r="E5231">
        <v>-5.0332600119087547E-3</v>
      </c>
    </row>
    <row r="5232" spans="2:5" x14ac:dyDescent="0.3">
      <c r="B5232" s="91">
        <v>41646</v>
      </c>
      <c r="C5232" s="145">
        <v>358.42562900000001</v>
      </c>
      <c r="D5232">
        <f t="shared" si="85"/>
        <v>7.3740343827190422</v>
      </c>
      <c r="E5232">
        <v>-5.0415912149189383E-3</v>
      </c>
    </row>
    <row r="5233" spans="2:5" x14ac:dyDescent="0.3">
      <c r="B5233" s="91">
        <v>34557</v>
      </c>
      <c r="C5233" s="145">
        <v>42.802025</v>
      </c>
      <c r="D5233">
        <f t="shared" si="85"/>
        <v>0</v>
      </c>
      <c r="E5233">
        <v>-5.0503393977682168E-3</v>
      </c>
    </row>
    <row r="5234" spans="2:5" x14ac:dyDescent="0.3">
      <c r="B5234" s="91">
        <v>34555</v>
      </c>
      <c r="C5234" s="145">
        <v>42.802025</v>
      </c>
      <c r="D5234">
        <f t="shared" si="85"/>
        <v>0.76830445225601429</v>
      </c>
      <c r="E5234">
        <v>-5.0503393977682168E-3</v>
      </c>
    </row>
    <row r="5235" spans="2:5" x14ac:dyDescent="0.3">
      <c r="B5235" s="91">
        <v>37754</v>
      </c>
      <c r="C5235" s="145">
        <v>24.205121999999999</v>
      </c>
      <c r="D5235">
        <f t="shared" si="85"/>
        <v>-0.42719493864852098</v>
      </c>
      <c r="E5235">
        <v>-5.0728492222940234E-3</v>
      </c>
    </row>
    <row r="5236" spans="2:5" x14ac:dyDescent="0.3">
      <c r="B5236" s="91">
        <v>34404</v>
      </c>
      <c r="C5236" s="145">
        <v>42.257171999999997</v>
      </c>
      <c r="D5236">
        <f t="shared" si="85"/>
        <v>1</v>
      </c>
      <c r="E5236">
        <v>-5.0763338343444613E-3</v>
      </c>
    </row>
    <row r="5237" spans="2:5" x14ac:dyDescent="0.3">
      <c r="B5237" s="91">
        <v>33436</v>
      </c>
      <c r="C5237" s="145">
        <v>21.128585999999999</v>
      </c>
      <c r="D5237">
        <f t="shared" si="85"/>
        <v>-0.95914718825995149</v>
      </c>
      <c r="E5237">
        <v>-5.0763338343444613E-3</v>
      </c>
    </row>
    <row r="5238" spans="2:5" x14ac:dyDescent="0.3">
      <c r="B5238" s="91">
        <v>45076</v>
      </c>
      <c r="C5238" s="145">
        <v>517.18804899999998</v>
      </c>
      <c r="D5238">
        <f t="shared" si="85"/>
        <v>2.7154224983068107</v>
      </c>
      <c r="E5238">
        <v>-5.0820188207974749E-3</v>
      </c>
    </row>
    <row r="5239" spans="2:5" x14ac:dyDescent="0.3">
      <c r="B5239" s="91">
        <v>39035</v>
      </c>
      <c r="C5239" s="145">
        <v>139.200333</v>
      </c>
      <c r="D5239">
        <f t="shared" si="85"/>
        <v>0.11861101663031487</v>
      </c>
      <c r="E5239">
        <v>-5.0979459788773884E-3</v>
      </c>
    </row>
    <row r="5240" spans="2:5" x14ac:dyDescent="0.3">
      <c r="B5240" s="91">
        <v>38896</v>
      </c>
      <c r="C5240" s="145">
        <v>124.440338</v>
      </c>
      <c r="D5240">
        <f t="shared" si="85"/>
        <v>4.05039393899178</v>
      </c>
      <c r="E5240">
        <v>-5.0986238482233041E-3</v>
      </c>
    </row>
    <row r="5241" spans="2:5" x14ac:dyDescent="0.3">
      <c r="B5241" s="91">
        <v>36164</v>
      </c>
      <c r="C5241" s="145">
        <v>24.639728999999999</v>
      </c>
      <c r="D5241">
        <f t="shared" si="85"/>
        <v>-0.86618016066584447</v>
      </c>
      <c r="E5241">
        <v>-5.115595210677228E-3</v>
      </c>
    </row>
    <row r="5242" spans="2:5" x14ac:dyDescent="0.3">
      <c r="B5242" s="91">
        <v>43837</v>
      </c>
      <c r="C5242" s="145">
        <v>184.12612899999999</v>
      </c>
      <c r="D5242">
        <f t="shared" si="85"/>
        <v>0.2356075270984096</v>
      </c>
      <c r="E5242">
        <v>-5.1171757835621438E-3</v>
      </c>
    </row>
    <row r="5243" spans="2:5" x14ac:dyDescent="0.3">
      <c r="B5243" s="91">
        <v>40197</v>
      </c>
      <c r="C5243" s="145">
        <v>149.01667800000001</v>
      </c>
      <c r="D5243">
        <f t="shared" si="85"/>
        <v>0.14913011602270201</v>
      </c>
      <c r="E5243">
        <v>-5.1181742263047194E-3</v>
      </c>
    </row>
    <row r="5244" spans="2:5" x14ac:dyDescent="0.3">
      <c r="B5244" s="91">
        <v>38873</v>
      </c>
      <c r="C5244" s="145">
        <v>129.67781099999999</v>
      </c>
      <c r="D5244">
        <f t="shared" si="85"/>
        <v>-0.25497153739850353</v>
      </c>
      <c r="E5244">
        <v>-5.1275004562658646E-3</v>
      </c>
    </row>
    <row r="5245" spans="2:5" x14ac:dyDescent="0.3">
      <c r="B5245" s="91">
        <v>43825</v>
      </c>
      <c r="C5245" s="145">
        <v>174.057526</v>
      </c>
      <c r="D5245">
        <f t="shared" si="85"/>
        <v>3.1294586854194106</v>
      </c>
      <c r="E5245">
        <v>-5.1281042376269629E-3</v>
      </c>
    </row>
    <row r="5246" spans="2:5" x14ac:dyDescent="0.3">
      <c r="B5246" s="91">
        <v>34807</v>
      </c>
      <c r="C5246" s="145">
        <v>42.150204000000002</v>
      </c>
      <c r="D5246">
        <f t="shared" si="85"/>
        <v>-0.91926375428092522</v>
      </c>
      <c r="E5246">
        <v>-5.1282264314365111E-3</v>
      </c>
    </row>
    <row r="5247" spans="2:5" x14ac:dyDescent="0.3">
      <c r="B5247" s="91">
        <v>42752</v>
      </c>
      <c r="C5247" s="145">
        <v>522.07287599999995</v>
      </c>
      <c r="D5247">
        <f t="shared" si="85"/>
        <v>42.666171378511692</v>
      </c>
      <c r="E5247">
        <v>-5.1291373168722886E-3</v>
      </c>
    </row>
    <row r="5248" spans="2:5" x14ac:dyDescent="0.3">
      <c r="B5248" s="91">
        <v>36812</v>
      </c>
      <c r="C5248" s="145">
        <v>11.956003000000001</v>
      </c>
      <c r="D5248">
        <f t="shared" si="85"/>
        <v>-0.94467766383679597</v>
      </c>
      <c r="E5248">
        <v>-5.1347548630516597E-3</v>
      </c>
    </row>
    <row r="5249" spans="2:5" x14ac:dyDescent="0.3">
      <c r="B5249" s="91">
        <v>40578</v>
      </c>
      <c r="C5249" s="145">
        <v>216.115295</v>
      </c>
      <c r="D5249">
        <f t="shared" si="85"/>
        <v>-0.43901539680318197</v>
      </c>
      <c r="E5249">
        <v>-5.1434494506395678E-3</v>
      </c>
    </row>
    <row r="5250" spans="2:5" x14ac:dyDescent="0.3">
      <c r="B5250" s="91">
        <v>42460</v>
      </c>
      <c r="C5250" s="145">
        <v>385.24282799999997</v>
      </c>
      <c r="D5250">
        <f t="shared" si="85"/>
        <v>2.6274154404615453E-2</v>
      </c>
      <c r="E5250">
        <v>-5.1466086247159643E-3</v>
      </c>
    </row>
    <row r="5251" spans="2:5" x14ac:dyDescent="0.3">
      <c r="B5251" s="91">
        <v>42978</v>
      </c>
      <c r="C5251" s="145">
        <v>375.38003500000002</v>
      </c>
      <c r="D5251">
        <f t="shared" si="85"/>
        <v>8.0213062431095938</v>
      </c>
      <c r="E5251">
        <v>-5.1519913237430487E-3</v>
      </c>
    </row>
    <row r="5252" spans="2:5" x14ac:dyDescent="0.3">
      <c r="B5252" s="91">
        <v>34437</v>
      </c>
      <c r="C5252" s="145">
        <v>41.610385999999998</v>
      </c>
      <c r="D5252">
        <f t="shared" si="85"/>
        <v>1</v>
      </c>
      <c r="E5252">
        <v>-5.1544761285553095E-3</v>
      </c>
    </row>
    <row r="5253" spans="2:5" x14ac:dyDescent="0.3">
      <c r="B5253" s="91">
        <v>34005</v>
      </c>
      <c r="C5253" s="145">
        <v>20.805192999999999</v>
      </c>
      <c r="D5253">
        <f t="shared" si="85"/>
        <v>-0.97705900049683969</v>
      </c>
      <c r="E5253">
        <v>-5.1544999139052023E-3</v>
      </c>
    </row>
    <row r="5254" spans="2:5" x14ac:dyDescent="0.3">
      <c r="B5254" s="91">
        <v>45335</v>
      </c>
      <c r="C5254" s="145">
        <v>906.90002400000003</v>
      </c>
      <c r="D5254">
        <f t="shared" si="85"/>
        <v>20.740033600804377</v>
      </c>
      <c r="E5254">
        <v>-5.155717555657263E-3</v>
      </c>
    </row>
    <row r="5255" spans="2:5" x14ac:dyDescent="0.3">
      <c r="B5255" s="91">
        <v>34747</v>
      </c>
      <c r="C5255" s="145">
        <v>41.715668000000001</v>
      </c>
      <c r="D5255">
        <f t="shared" si="85"/>
        <v>-0.76925457588671775</v>
      </c>
      <c r="E5255">
        <v>-5.1814395751540229E-3</v>
      </c>
    </row>
    <row r="5256" spans="2:5" x14ac:dyDescent="0.3">
      <c r="B5256" s="91">
        <v>43612</v>
      </c>
      <c r="C5256" s="145">
        <v>180.78654499999999</v>
      </c>
      <c r="D5256">
        <f t="shared" si="85"/>
        <v>3.3793981798806469</v>
      </c>
      <c r="E5256">
        <v>-5.2112103410356945E-3</v>
      </c>
    </row>
    <row r="5257" spans="2:5" x14ac:dyDescent="0.3">
      <c r="B5257" s="91">
        <v>34716</v>
      </c>
      <c r="C5257" s="145">
        <v>41.281139000000003</v>
      </c>
      <c r="D5257">
        <f t="shared" ref="D5257:D5320" si="86">(C5257-C5258)/C5258</f>
        <v>-0.40903540747974459</v>
      </c>
      <c r="E5257">
        <v>-5.235454608589399E-3</v>
      </c>
    </row>
    <row r="5258" spans="2:5" x14ac:dyDescent="0.3">
      <c r="B5258" s="91">
        <v>38509</v>
      </c>
      <c r="C5258" s="145">
        <v>69.853827999999993</v>
      </c>
      <c r="D5258">
        <f t="shared" si="86"/>
        <v>-0.70044832088292963</v>
      </c>
      <c r="E5258">
        <v>-5.2465420789980441E-3</v>
      </c>
    </row>
    <row r="5259" spans="2:5" x14ac:dyDescent="0.3">
      <c r="B5259" s="91">
        <v>40634</v>
      </c>
      <c r="C5259" s="145">
        <v>233.19458</v>
      </c>
      <c r="D5259">
        <f t="shared" si="86"/>
        <v>-0.58044771687798469</v>
      </c>
      <c r="E5259">
        <v>-5.2468094416097009E-3</v>
      </c>
    </row>
    <row r="5260" spans="2:5" x14ac:dyDescent="0.3">
      <c r="B5260" s="91">
        <v>42628</v>
      </c>
      <c r="C5260" s="145">
        <v>555.81768799999998</v>
      </c>
      <c r="D5260">
        <f t="shared" si="86"/>
        <v>8.3282740050154906</v>
      </c>
      <c r="E5260">
        <v>-5.2631982567712694E-3</v>
      </c>
    </row>
    <row r="5261" spans="2:5" x14ac:dyDescent="0.3">
      <c r="B5261" s="91">
        <v>35130</v>
      </c>
      <c r="C5261" s="145">
        <v>59.584193999999997</v>
      </c>
      <c r="D5261">
        <f t="shared" si="86"/>
        <v>-0.87293813397419751</v>
      </c>
      <c r="E5261">
        <v>-5.269148160140397E-3</v>
      </c>
    </row>
    <row r="5262" spans="2:5" x14ac:dyDescent="0.3">
      <c r="B5262" s="91">
        <v>42818</v>
      </c>
      <c r="C5262" s="145">
        <v>468.938446</v>
      </c>
      <c r="D5262">
        <f t="shared" si="86"/>
        <v>1.5595569933287499</v>
      </c>
      <c r="E5262">
        <v>-5.2865649743065951E-3</v>
      </c>
    </row>
    <row r="5263" spans="2:5" x14ac:dyDescent="0.3">
      <c r="B5263" s="91">
        <v>40757</v>
      </c>
      <c r="C5263" s="145">
        <v>183.21078499999999</v>
      </c>
      <c r="D5263">
        <f t="shared" si="86"/>
        <v>1.7646807563425504</v>
      </c>
      <c r="E5263">
        <v>-5.304228713700853E-3</v>
      </c>
    </row>
    <row r="5264" spans="2:5" x14ac:dyDescent="0.3">
      <c r="B5264" s="91">
        <v>37965</v>
      </c>
      <c r="C5264" s="145">
        <v>66.268332999999998</v>
      </c>
      <c r="D5264">
        <f t="shared" si="86"/>
        <v>-0.84549710346061435</v>
      </c>
      <c r="E5264">
        <v>-5.3146234316424961E-3</v>
      </c>
    </row>
    <row r="5265" spans="2:5" x14ac:dyDescent="0.3">
      <c r="B5265" s="91">
        <v>42919</v>
      </c>
      <c r="C5265" s="145">
        <v>428.913208</v>
      </c>
      <c r="D5265">
        <f t="shared" si="86"/>
        <v>9.225813727030058</v>
      </c>
      <c r="E5265">
        <v>-5.3172885060716385E-3</v>
      </c>
    </row>
    <row r="5266" spans="2:5" x14ac:dyDescent="0.3">
      <c r="B5266" s="91">
        <v>35768</v>
      </c>
      <c r="C5266" s="145">
        <v>41.944164000000001</v>
      </c>
      <c r="D5266">
        <f t="shared" si="86"/>
        <v>-0.85213629938305813</v>
      </c>
      <c r="E5266">
        <v>-5.3301328727098944E-3</v>
      </c>
    </row>
    <row r="5267" spans="2:5" x14ac:dyDescent="0.3">
      <c r="B5267" s="91">
        <v>41487</v>
      </c>
      <c r="C5267" s="145">
        <v>283.667755</v>
      </c>
      <c r="D5267">
        <f t="shared" si="86"/>
        <v>12.166935241717779</v>
      </c>
      <c r="E5267">
        <v>-5.3356396741262632E-3</v>
      </c>
    </row>
    <row r="5268" spans="2:5" x14ac:dyDescent="0.3">
      <c r="B5268" s="91">
        <v>37502</v>
      </c>
      <c r="C5268" s="145">
        <v>21.543946999999999</v>
      </c>
      <c r="D5268">
        <f t="shared" si="86"/>
        <v>-0.46689307270087915</v>
      </c>
      <c r="E5268">
        <v>-5.3420061715669879E-3</v>
      </c>
    </row>
    <row r="5269" spans="2:5" x14ac:dyDescent="0.3">
      <c r="B5269" s="91">
        <v>34816</v>
      </c>
      <c r="C5269" s="145">
        <v>40.412056</v>
      </c>
      <c r="D5269">
        <f t="shared" si="86"/>
        <v>0</v>
      </c>
      <c r="E5269">
        <v>-5.3477865363923847E-3</v>
      </c>
    </row>
    <row r="5270" spans="2:5" x14ac:dyDescent="0.3">
      <c r="B5270" s="91">
        <v>34535</v>
      </c>
      <c r="C5270" s="145">
        <v>40.412056</v>
      </c>
      <c r="D5270">
        <f t="shared" si="86"/>
        <v>0.46151748283437222</v>
      </c>
      <c r="E5270">
        <v>-5.3477865363923847E-3</v>
      </c>
    </row>
    <row r="5271" spans="2:5" x14ac:dyDescent="0.3">
      <c r="B5271" s="91">
        <v>36234</v>
      </c>
      <c r="C5271" s="145">
        <v>27.650751</v>
      </c>
      <c r="D5271">
        <f t="shared" si="86"/>
        <v>-0.92580178247614664</v>
      </c>
      <c r="E5271">
        <v>-5.3617638424612668E-3</v>
      </c>
    </row>
    <row r="5272" spans="2:5" x14ac:dyDescent="0.3">
      <c r="B5272" s="91">
        <v>41577</v>
      </c>
      <c r="C5272" s="145">
        <v>372.66058299999997</v>
      </c>
      <c r="D5272">
        <f t="shared" si="86"/>
        <v>8.2713662662614986</v>
      </c>
      <c r="E5272">
        <v>-5.3713838049370185E-3</v>
      </c>
    </row>
    <row r="5273" spans="2:5" x14ac:dyDescent="0.3">
      <c r="B5273" s="91">
        <v>34773</v>
      </c>
      <c r="C5273" s="145">
        <v>40.194786000000001</v>
      </c>
      <c r="D5273">
        <f t="shared" si="86"/>
        <v>0</v>
      </c>
      <c r="E5273">
        <v>-5.3763659042736943E-3</v>
      </c>
    </row>
    <row r="5274" spans="2:5" x14ac:dyDescent="0.3">
      <c r="B5274" s="91">
        <v>34768</v>
      </c>
      <c r="C5274" s="145">
        <v>40.194786000000001</v>
      </c>
      <c r="D5274">
        <f t="shared" si="86"/>
        <v>0</v>
      </c>
      <c r="E5274">
        <v>-5.3763659042736943E-3</v>
      </c>
    </row>
    <row r="5275" spans="2:5" x14ac:dyDescent="0.3">
      <c r="B5275" s="91">
        <v>34536</v>
      </c>
      <c r="C5275" s="145">
        <v>40.194786000000001</v>
      </c>
      <c r="D5275">
        <f t="shared" si="86"/>
        <v>-0.225590987330027</v>
      </c>
      <c r="E5275">
        <v>-5.3763659042736943E-3</v>
      </c>
    </row>
    <row r="5276" spans="2:5" x14ac:dyDescent="0.3">
      <c r="B5276" s="91">
        <v>35047</v>
      </c>
      <c r="C5276" s="145">
        <v>51.903820000000003</v>
      </c>
      <c r="D5276">
        <f t="shared" si="86"/>
        <v>0.23535598030373445</v>
      </c>
      <c r="E5276">
        <v>-5.3765310780381588E-3</v>
      </c>
    </row>
    <row r="5277" spans="2:5" x14ac:dyDescent="0.3">
      <c r="B5277" s="91">
        <v>36445</v>
      </c>
      <c r="C5277" s="145">
        <v>42.015273999999998</v>
      </c>
      <c r="D5277">
        <f t="shared" si="86"/>
        <v>0.12085244948080311</v>
      </c>
      <c r="E5277">
        <v>-5.3783786790876408E-3</v>
      </c>
    </row>
    <row r="5278" spans="2:5" x14ac:dyDescent="0.3">
      <c r="B5278" s="91">
        <v>35928</v>
      </c>
      <c r="C5278" s="145">
        <v>37.485106999999999</v>
      </c>
      <c r="D5278">
        <f t="shared" si="86"/>
        <v>-0.90051000889544419</v>
      </c>
      <c r="E5278">
        <v>-5.3864993085087649E-3</v>
      </c>
    </row>
    <row r="5279" spans="2:5" x14ac:dyDescent="0.3">
      <c r="B5279" s="91">
        <v>42360</v>
      </c>
      <c r="C5279" s="145">
        <v>376.77264400000001</v>
      </c>
      <c r="D5279">
        <f t="shared" si="86"/>
        <v>0.63968302573633251</v>
      </c>
      <c r="E5279">
        <v>-5.3925628108653818E-3</v>
      </c>
    </row>
    <row r="5280" spans="2:5" x14ac:dyDescent="0.3">
      <c r="B5280" s="91">
        <v>43571</v>
      </c>
      <c r="C5280" s="145">
        <v>229.783829</v>
      </c>
      <c r="D5280">
        <f t="shared" si="86"/>
        <v>-0.37491524955834371</v>
      </c>
      <c r="E5280">
        <v>-5.3937767974181639E-3</v>
      </c>
    </row>
    <row r="5281" spans="2:5" x14ac:dyDescent="0.3">
      <c r="B5281" s="91">
        <v>43150</v>
      </c>
      <c r="C5281" s="145">
        <v>367.60427900000002</v>
      </c>
      <c r="D5281">
        <f t="shared" si="86"/>
        <v>11.184481744935363</v>
      </c>
      <c r="E5281">
        <v>-5.3945193216815325E-3</v>
      </c>
    </row>
    <row r="5282" spans="2:5" x14ac:dyDescent="0.3">
      <c r="B5282" s="91">
        <v>36210</v>
      </c>
      <c r="C5282" s="145">
        <v>30.169874</v>
      </c>
      <c r="D5282">
        <f t="shared" si="86"/>
        <v>-0.94855264900890479</v>
      </c>
      <c r="E5282">
        <v>-5.4051855100149702E-3</v>
      </c>
    </row>
    <row r="5283" spans="2:5" x14ac:dyDescent="0.3">
      <c r="B5283" s="91">
        <v>45112</v>
      </c>
      <c r="C5283" s="145">
        <v>586.42230199999995</v>
      </c>
      <c r="D5283">
        <f t="shared" si="86"/>
        <v>0.13533194454449676</v>
      </c>
      <c r="E5283">
        <v>-5.4104428332156229E-3</v>
      </c>
    </row>
    <row r="5284" spans="2:5" x14ac:dyDescent="0.3">
      <c r="B5284" s="91">
        <v>41957</v>
      </c>
      <c r="C5284" s="145">
        <v>516.52056900000002</v>
      </c>
      <c r="D5284">
        <f t="shared" si="86"/>
        <v>0.1122257906823428</v>
      </c>
      <c r="E5284">
        <v>-5.41057246395521E-3</v>
      </c>
    </row>
    <row r="5285" spans="2:5" x14ac:dyDescent="0.3">
      <c r="B5285" s="91">
        <v>42825</v>
      </c>
      <c r="C5285" s="145">
        <v>464.40261800000002</v>
      </c>
      <c r="D5285">
        <f t="shared" si="86"/>
        <v>-0.20258470374320567</v>
      </c>
      <c r="E5285">
        <v>-5.4440154314471054E-3</v>
      </c>
    </row>
    <row r="5286" spans="2:5" x14ac:dyDescent="0.3">
      <c r="B5286" s="91">
        <v>42621</v>
      </c>
      <c r="C5286" s="145">
        <v>582.38488800000005</v>
      </c>
      <c r="D5286">
        <f t="shared" si="86"/>
        <v>1.2864970588599152</v>
      </c>
      <c r="E5286">
        <v>-5.4477449804713534E-3</v>
      </c>
    </row>
    <row r="5287" spans="2:5" x14ac:dyDescent="0.3">
      <c r="B5287" s="91">
        <v>43336</v>
      </c>
      <c r="C5287" s="145">
        <v>254.70616100000001</v>
      </c>
      <c r="D5287">
        <f t="shared" si="86"/>
        <v>-0.50265645518342061</v>
      </c>
      <c r="E5287">
        <v>-5.4495749809371679E-3</v>
      </c>
    </row>
    <row r="5288" spans="2:5" x14ac:dyDescent="0.3">
      <c r="B5288" s="91">
        <v>42017</v>
      </c>
      <c r="C5288" s="145">
        <v>512.13324</v>
      </c>
      <c r="D5288">
        <f t="shared" si="86"/>
        <v>0.31156676403438238</v>
      </c>
      <c r="E5288">
        <v>-5.4566706848775586E-3</v>
      </c>
    </row>
    <row r="5289" spans="2:5" x14ac:dyDescent="0.3">
      <c r="B5289" s="91">
        <v>42367</v>
      </c>
      <c r="C5289" s="145">
        <v>390.47439600000001</v>
      </c>
      <c r="D5289">
        <f t="shared" si="86"/>
        <v>4.5770890442434986</v>
      </c>
      <c r="E5289">
        <v>-5.4567835238011949E-3</v>
      </c>
    </row>
    <row r="5290" spans="2:5" x14ac:dyDescent="0.3">
      <c r="B5290" s="91">
        <v>38464</v>
      </c>
      <c r="C5290" s="145">
        <v>70.014015000000001</v>
      </c>
      <c r="D5290">
        <f t="shared" si="86"/>
        <v>-0.82044295293751657</v>
      </c>
      <c r="E5290">
        <v>-5.4607740270398693E-3</v>
      </c>
    </row>
    <row r="5291" spans="2:5" x14ac:dyDescent="0.3">
      <c r="B5291" s="91">
        <v>42369</v>
      </c>
      <c r="C5291" s="145">
        <v>389.92630000000003</v>
      </c>
      <c r="D5291">
        <f t="shared" si="86"/>
        <v>3.9629447422604418</v>
      </c>
      <c r="E5291">
        <v>-5.4645691547997675E-3</v>
      </c>
    </row>
    <row r="5292" spans="2:5" x14ac:dyDescent="0.3">
      <c r="B5292" s="91">
        <v>38387</v>
      </c>
      <c r="C5292" s="145">
        <v>78.567527999999996</v>
      </c>
      <c r="D5292">
        <f t="shared" si="86"/>
        <v>-0.81510287297827366</v>
      </c>
      <c r="E5292">
        <v>-5.474719370679882E-3</v>
      </c>
    </row>
    <row r="5293" spans="2:5" x14ac:dyDescent="0.3">
      <c r="B5293" s="91">
        <v>43062</v>
      </c>
      <c r="C5293" s="145">
        <v>424.92562900000001</v>
      </c>
      <c r="D5293">
        <f t="shared" si="86"/>
        <v>1.4738826898645463</v>
      </c>
      <c r="E5293">
        <v>-5.4829992657939655E-3</v>
      </c>
    </row>
    <row r="5294" spans="2:5" x14ac:dyDescent="0.3">
      <c r="B5294" s="91">
        <v>43493</v>
      </c>
      <c r="C5294" s="145">
        <v>171.76466400000001</v>
      </c>
      <c r="D5294">
        <f t="shared" si="86"/>
        <v>3.0350551638329804</v>
      </c>
      <c r="E5294">
        <v>-5.4834264978293953E-3</v>
      </c>
    </row>
    <row r="5295" spans="2:5" x14ac:dyDescent="0.3">
      <c r="B5295" s="91">
        <v>36455</v>
      </c>
      <c r="C5295" s="145">
        <v>42.568108000000002</v>
      </c>
      <c r="D5295">
        <f t="shared" si="86"/>
        <v>1.1816818526741169</v>
      </c>
      <c r="E5295">
        <v>-5.4847721433271676E-3</v>
      </c>
    </row>
    <row r="5296" spans="2:5" x14ac:dyDescent="0.3">
      <c r="B5296" s="91">
        <v>33367</v>
      </c>
      <c r="C5296" s="145">
        <v>19.511602</v>
      </c>
      <c r="D5296">
        <f t="shared" si="86"/>
        <v>-0.95615296368606384</v>
      </c>
      <c r="E5296">
        <v>-5.4948650846141775E-3</v>
      </c>
    </row>
    <row r="5297" spans="2:5" x14ac:dyDescent="0.3">
      <c r="B5297" s="91">
        <v>41850</v>
      </c>
      <c r="C5297" s="145">
        <v>444.99249300000002</v>
      </c>
      <c r="D5297">
        <f t="shared" si="86"/>
        <v>13.277658850537952</v>
      </c>
      <c r="E5297">
        <v>-5.5084186529316282E-3</v>
      </c>
    </row>
    <row r="5298" spans="2:5" x14ac:dyDescent="0.3">
      <c r="B5298" s="91">
        <v>37802</v>
      </c>
      <c r="C5298" s="145">
        <v>31.167048999999999</v>
      </c>
      <c r="D5298">
        <f t="shared" si="86"/>
        <v>0.6062340459754203</v>
      </c>
      <c r="E5298">
        <v>-5.5235522424615787E-3</v>
      </c>
    </row>
    <row r="5299" spans="2:5" x14ac:dyDescent="0.3">
      <c r="B5299" s="91">
        <v>33385</v>
      </c>
      <c r="C5299" s="145">
        <v>19.403803</v>
      </c>
      <c r="D5299">
        <f t="shared" si="86"/>
        <v>-0.85400661595103167</v>
      </c>
      <c r="E5299">
        <v>-5.5248666921352734E-3</v>
      </c>
    </row>
    <row r="5300" spans="2:5" x14ac:dyDescent="0.3">
      <c r="B5300" s="91">
        <v>40156</v>
      </c>
      <c r="C5300" s="145">
        <v>132.908783</v>
      </c>
      <c r="D5300">
        <f t="shared" si="86"/>
        <v>5.887890484285168</v>
      </c>
      <c r="E5300">
        <v>-5.5285367924028115E-3</v>
      </c>
    </row>
    <row r="5301" spans="2:5" x14ac:dyDescent="0.3">
      <c r="B5301" s="91">
        <v>33394</v>
      </c>
      <c r="C5301" s="145">
        <v>19.296006999999999</v>
      </c>
      <c r="D5301">
        <f t="shared" si="86"/>
        <v>0</v>
      </c>
      <c r="E5301">
        <v>-5.5554058140046278E-3</v>
      </c>
    </row>
    <row r="5302" spans="2:5" x14ac:dyDescent="0.3">
      <c r="B5302" s="91">
        <v>33388</v>
      </c>
      <c r="C5302" s="145">
        <v>19.296006999999999</v>
      </c>
      <c r="D5302">
        <f t="shared" si="86"/>
        <v>-0.91952918300268627</v>
      </c>
      <c r="E5302">
        <v>-5.5554058140046278E-3</v>
      </c>
    </row>
    <row r="5303" spans="2:5" x14ac:dyDescent="0.3">
      <c r="B5303" s="91">
        <v>40946</v>
      </c>
      <c r="C5303" s="145">
        <v>239.78887900000001</v>
      </c>
      <c r="D5303">
        <f t="shared" si="86"/>
        <v>0.58456014792839173</v>
      </c>
      <c r="E5303">
        <v>-5.5611450523229957E-3</v>
      </c>
    </row>
    <row r="5304" spans="2:5" x14ac:dyDescent="0.3">
      <c r="B5304" s="91">
        <v>43508</v>
      </c>
      <c r="C5304" s="145">
        <v>151.32835399999999</v>
      </c>
      <c r="D5304">
        <f t="shared" si="86"/>
        <v>-0.48481251070354253</v>
      </c>
      <c r="E5304">
        <v>-5.5682410014134863E-3</v>
      </c>
    </row>
    <row r="5305" spans="2:5" x14ac:dyDescent="0.3">
      <c r="B5305" s="91">
        <v>43249</v>
      </c>
      <c r="C5305" s="145">
        <v>293.73452800000001</v>
      </c>
      <c r="D5305">
        <f t="shared" si="86"/>
        <v>-0.3880009664239395</v>
      </c>
      <c r="E5305">
        <v>-5.5686585721389827E-3</v>
      </c>
    </row>
    <row r="5306" spans="2:5" x14ac:dyDescent="0.3">
      <c r="B5306" s="91">
        <v>42153</v>
      </c>
      <c r="C5306" s="145">
        <v>479.959137</v>
      </c>
      <c r="D5306">
        <f t="shared" si="86"/>
        <v>1.9491841368899882E-2</v>
      </c>
      <c r="E5306">
        <v>-5.5744802786123386E-3</v>
      </c>
    </row>
    <row r="5307" spans="2:5" x14ac:dyDescent="0.3">
      <c r="B5307" s="91">
        <v>42836</v>
      </c>
      <c r="C5307" s="145">
        <v>470.782715</v>
      </c>
      <c r="D5307">
        <f t="shared" si="86"/>
        <v>11.17313404964049</v>
      </c>
      <c r="E5307">
        <v>-5.5800960300596376E-3</v>
      </c>
    </row>
    <row r="5308" spans="2:5" x14ac:dyDescent="0.3">
      <c r="B5308" s="91">
        <v>34781</v>
      </c>
      <c r="C5308" s="145">
        <v>38.673912000000001</v>
      </c>
      <c r="D5308">
        <f t="shared" si="86"/>
        <v>1.01550410543809</v>
      </c>
      <c r="E5308">
        <v>-5.5864088854709832E-3</v>
      </c>
    </row>
    <row r="5309" spans="2:5" x14ac:dyDescent="0.3">
      <c r="B5309" s="91">
        <v>33395</v>
      </c>
      <c r="C5309" s="145">
        <v>19.188207999999999</v>
      </c>
      <c r="D5309">
        <f t="shared" si="86"/>
        <v>0</v>
      </c>
      <c r="E5309">
        <v>-5.5865962320598237E-3</v>
      </c>
    </row>
    <row r="5310" spans="2:5" x14ac:dyDescent="0.3">
      <c r="B5310" s="91">
        <v>33346</v>
      </c>
      <c r="C5310" s="145">
        <v>19.188207999999999</v>
      </c>
      <c r="D5310">
        <f t="shared" si="86"/>
        <v>-0.75689134858818086</v>
      </c>
      <c r="E5310">
        <v>-5.5865962320598237E-3</v>
      </c>
    </row>
    <row r="5311" spans="2:5" x14ac:dyDescent="0.3">
      <c r="B5311" s="91">
        <v>38084</v>
      </c>
      <c r="C5311" s="145">
        <v>78.928528</v>
      </c>
      <c r="D5311">
        <f t="shared" si="86"/>
        <v>-0.81543095707479352</v>
      </c>
      <c r="E5311">
        <v>-5.5926346918272691E-3</v>
      </c>
    </row>
    <row r="5312" spans="2:5" x14ac:dyDescent="0.3">
      <c r="B5312" s="91">
        <v>41813</v>
      </c>
      <c r="C5312" s="145">
        <v>427.63687099999999</v>
      </c>
      <c r="D5312">
        <f t="shared" si="86"/>
        <v>6.373459744044724</v>
      </c>
      <c r="E5312">
        <v>-5.5929712218583784E-3</v>
      </c>
    </row>
    <row r="5313" spans="2:5" x14ac:dyDescent="0.3">
      <c r="B5313" s="91">
        <v>35570</v>
      </c>
      <c r="C5313" s="145">
        <v>57.996772999999997</v>
      </c>
      <c r="D5313">
        <f t="shared" si="86"/>
        <v>-0.76607344822328693</v>
      </c>
      <c r="E5313">
        <v>-5.5942720963417843E-3</v>
      </c>
    </row>
    <row r="5314" spans="2:5" x14ac:dyDescent="0.3">
      <c r="B5314" s="91">
        <v>43325</v>
      </c>
      <c r="C5314" s="145">
        <v>247.927277</v>
      </c>
      <c r="D5314">
        <f t="shared" si="86"/>
        <v>-0.74381061534487214</v>
      </c>
      <c r="E5314">
        <v>-5.5978002537327414E-3</v>
      </c>
    </row>
    <row r="5315" spans="2:5" x14ac:dyDescent="0.3">
      <c r="B5315" s="91">
        <v>45365</v>
      </c>
      <c r="C5315" s="145">
        <v>967.75</v>
      </c>
      <c r="D5315">
        <f t="shared" si="86"/>
        <v>1.1163421059502376</v>
      </c>
      <c r="E5315">
        <v>-5.6000944644460354E-3</v>
      </c>
    </row>
    <row r="5316" spans="2:5" x14ac:dyDescent="0.3">
      <c r="B5316" s="91">
        <v>45027</v>
      </c>
      <c r="C5316" s="145">
        <v>457.27484099999998</v>
      </c>
      <c r="D5316">
        <f t="shared" si="86"/>
        <v>4.3245923510939424</v>
      </c>
      <c r="E5316">
        <v>-5.636174202034658E-3</v>
      </c>
    </row>
    <row r="5317" spans="2:5" x14ac:dyDescent="0.3">
      <c r="B5317" s="91">
        <v>38610</v>
      </c>
      <c r="C5317" s="145">
        <v>85.879784000000001</v>
      </c>
      <c r="D5317">
        <f t="shared" si="86"/>
        <v>-0.77372227897945256</v>
      </c>
      <c r="E5317">
        <v>-5.6367155232031176E-3</v>
      </c>
    </row>
    <row r="5318" spans="2:5" x14ac:dyDescent="0.3">
      <c r="B5318" s="91">
        <v>41687</v>
      </c>
      <c r="C5318" s="145">
        <v>379.53265399999998</v>
      </c>
      <c r="D5318">
        <f t="shared" si="86"/>
        <v>4.9723937067936657</v>
      </c>
      <c r="E5318">
        <v>-5.6582973519805008E-3</v>
      </c>
    </row>
    <row r="5319" spans="2:5" x14ac:dyDescent="0.3">
      <c r="B5319" s="91">
        <v>35338</v>
      </c>
      <c r="C5319" s="145">
        <v>63.547829</v>
      </c>
      <c r="D5319">
        <f t="shared" si="86"/>
        <v>-0.71628353992481464</v>
      </c>
      <c r="E5319">
        <v>-5.6618966901710917E-3</v>
      </c>
    </row>
    <row r="5320" spans="2:5" x14ac:dyDescent="0.3">
      <c r="B5320" s="91">
        <v>40562</v>
      </c>
      <c r="C5320" s="145">
        <v>223.98358200000001</v>
      </c>
      <c r="D5320">
        <f t="shared" si="86"/>
        <v>-9.9552889114709955E-3</v>
      </c>
      <c r="E5320">
        <v>-5.668756109508997E-3</v>
      </c>
    </row>
    <row r="5321" spans="2:5" x14ac:dyDescent="0.3">
      <c r="B5321" s="91">
        <v>41094</v>
      </c>
      <c r="C5321" s="145">
        <v>226.23582500000001</v>
      </c>
      <c r="D5321">
        <f t="shared" ref="D5321:D5384" si="87">(C5321-C5322)/C5322</f>
        <v>8.328773033410604</v>
      </c>
      <c r="E5321">
        <v>-5.6829931076439067E-3</v>
      </c>
    </row>
    <row r="5322" spans="2:5" x14ac:dyDescent="0.3">
      <c r="B5322" s="91">
        <v>37706</v>
      </c>
      <c r="C5322" s="145">
        <v>24.251401999999999</v>
      </c>
      <c r="D5322">
        <f t="shared" si="87"/>
        <v>-0.92836576538670312</v>
      </c>
      <c r="E5322">
        <v>-5.6925627438347334E-3</v>
      </c>
    </row>
    <row r="5323" spans="2:5" x14ac:dyDescent="0.3">
      <c r="B5323" s="91">
        <v>44377</v>
      </c>
      <c r="C5323" s="145">
        <v>338.54486100000003</v>
      </c>
      <c r="D5323">
        <f t="shared" si="87"/>
        <v>-0.1331206266785703</v>
      </c>
      <c r="E5323">
        <v>-5.7092597465760991E-3</v>
      </c>
    </row>
    <row r="5324" spans="2:5" x14ac:dyDescent="0.3">
      <c r="B5324" s="91">
        <v>44628</v>
      </c>
      <c r="C5324" s="145">
        <v>390.53283699999997</v>
      </c>
      <c r="D5324">
        <f t="shared" si="87"/>
        <v>-0.57599170285207146</v>
      </c>
      <c r="E5324">
        <v>-5.7106642667092509E-3</v>
      </c>
    </row>
    <row r="5325" spans="2:5" x14ac:dyDescent="0.3">
      <c r="B5325" s="91">
        <v>45343</v>
      </c>
      <c r="C5325" s="145">
        <v>921.04998799999998</v>
      </c>
      <c r="D5325">
        <f t="shared" si="87"/>
        <v>35.88871243432984</v>
      </c>
      <c r="E5325">
        <v>-5.7213668023023568E-3</v>
      </c>
    </row>
    <row r="5326" spans="2:5" x14ac:dyDescent="0.3">
      <c r="B5326" s="91">
        <v>36572</v>
      </c>
      <c r="C5326" s="145">
        <v>24.968342</v>
      </c>
      <c r="D5326">
        <f t="shared" si="87"/>
        <v>-0.94328314957277037</v>
      </c>
      <c r="E5326">
        <v>-5.729718605613247E-3</v>
      </c>
    </row>
    <row r="5327" spans="2:5" x14ac:dyDescent="0.3">
      <c r="B5327" s="91">
        <v>44973</v>
      </c>
      <c r="C5327" s="145">
        <v>440.227936</v>
      </c>
      <c r="D5327">
        <f t="shared" si="87"/>
        <v>2.0318732133176161</v>
      </c>
      <c r="E5327">
        <v>-5.741319161581872E-3</v>
      </c>
    </row>
    <row r="5328" spans="2:5" x14ac:dyDescent="0.3">
      <c r="B5328" s="91">
        <v>38974</v>
      </c>
      <c r="C5328" s="145">
        <v>145.19998200000001</v>
      </c>
      <c r="D5328">
        <f t="shared" si="87"/>
        <v>-0.4614438578463676</v>
      </c>
      <c r="E5328">
        <v>-5.7457971202272704E-3</v>
      </c>
    </row>
    <row r="5329" spans="2:5" x14ac:dyDescent="0.3">
      <c r="B5329" s="91">
        <v>41255</v>
      </c>
      <c r="C5329" s="145">
        <v>269.60974099999999</v>
      </c>
      <c r="D5329">
        <f t="shared" si="87"/>
        <v>-0.44924134428858947</v>
      </c>
      <c r="E5329">
        <v>-5.7531805805977939E-3</v>
      </c>
    </row>
    <row r="5330" spans="2:5" x14ac:dyDescent="0.3">
      <c r="B5330" s="91">
        <v>42572</v>
      </c>
      <c r="C5330" s="145">
        <v>489.524292</v>
      </c>
      <c r="D5330">
        <f t="shared" si="87"/>
        <v>23.588493035749138</v>
      </c>
      <c r="E5330">
        <v>-5.7704211608285158E-3</v>
      </c>
    </row>
    <row r="5331" spans="2:5" x14ac:dyDescent="0.3">
      <c r="B5331" s="91">
        <v>36714</v>
      </c>
      <c r="C5331" s="145">
        <v>19.908674000000001</v>
      </c>
      <c r="D5331">
        <f t="shared" si="87"/>
        <v>-0.62435063616711439</v>
      </c>
      <c r="E5331">
        <v>-5.7781570044271721E-3</v>
      </c>
    </row>
    <row r="5332" spans="2:5" x14ac:dyDescent="0.3">
      <c r="B5332" s="91">
        <v>35066</v>
      </c>
      <c r="C5332" s="145">
        <v>52.998024000000001</v>
      </c>
      <c r="D5332">
        <f t="shared" si="87"/>
        <v>2.6502349332678396E-4</v>
      </c>
      <c r="E5332">
        <v>-5.7895222216577296E-3</v>
      </c>
    </row>
    <row r="5333" spans="2:5" x14ac:dyDescent="0.3">
      <c r="B5333" s="91">
        <v>35079</v>
      </c>
      <c r="C5333" s="145">
        <v>52.983981999999997</v>
      </c>
      <c r="D5333">
        <f t="shared" si="87"/>
        <v>1.1083327838736519</v>
      </c>
      <c r="E5333">
        <v>-5.7911223181692749E-3</v>
      </c>
    </row>
    <row r="5334" spans="2:5" x14ac:dyDescent="0.3">
      <c r="B5334" s="91">
        <v>37720</v>
      </c>
      <c r="C5334" s="145">
        <v>25.130749000000002</v>
      </c>
      <c r="D5334">
        <f t="shared" si="87"/>
        <v>-0.79355269749618107</v>
      </c>
      <c r="E5334">
        <v>-5.7978102251576248E-3</v>
      </c>
    </row>
    <row r="5335" spans="2:5" x14ac:dyDescent="0.3">
      <c r="B5335" s="91">
        <v>39486</v>
      </c>
      <c r="C5335" s="145">
        <v>121.729607</v>
      </c>
      <c r="D5335">
        <f t="shared" si="87"/>
        <v>-0.63445889058350546</v>
      </c>
      <c r="E5335">
        <v>-5.8032918495869437E-3</v>
      </c>
    </row>
    <row r="5336" spans="2:5" x14ac:dyDescent="0.3">
      <c r="B5336" s="91">
        <v>43213</v>
      </c>
      <c r="C5336" s="145">
        <v>333.01208500000001</v>
      </c>
      <c r="D5336">
        <f t="shared" si="87"/>
        <v>3.4193846045800256</v>
      </c>
      <c r="E5336">
        <v>-5.8036568408950809E-3</v>
      </c>
    </row>
    <row r="5337" spans="2:5" x14ac:dyDescent="0.3">
      <c r="B5337" s="91">
        <v>39695</v>
      </c>
      <c r="C5337" s="145">
        <v>75.352592000000001</v>
      </c>
      <c r="D5337">
        <f t="shared" si="87"/>
        <v>-0.56086305606374287</v>
      </c>
      <c r="E5337">
        <v>-5.8167679759725498E-3</v>
      </c>
    </row>
    <row r="5338" spans="2:5" x14ac:dyDescent="0.3">
      <c r="B5338" s="91">
        <v>40906</v>
      </c>
      <c r="C5338" s="145">
        <v>171.592468</v>
      </c>
      <c r="D5338">
        <f t="shared" si="87"/>
        <v>4.3410661005552127</v>
      </c>
      <c r="E5338">
        <v>-5.8269556592684523E-3</v>
      </c>
    </row>
    <row r="5339" spans="2:5" x14ac:dyDescent="0.3">
      <c r="B5339" s="91">
        <v>37805</v>
      </c>
      <c r="C5339" s="145">
        <v>32.127006999999999</v>
      </c>
      <c r="D5339">
        <f t="shared" si="87"/>
        <v>-0.92146567637318866</v>
      </c>
      <c r="E5339">
        <v>-5.8435111320779033E-3</v>
      </c>
    </row>
    <row r="5340" spans="2:5" x14ac:dyDescent="0.3">
      <c r="B5340" s="91">
        <v>41766</v>
      </c>
      <c r="C5340" s="145">
        <v>409.08236699999998</v>
      </c>
      <c r="D5340">
        <f t="shared" si="87"/>
        <v>33.662909393299216</v>
      </c>
      <c r="E5340">
        <v>-5.8451630687010505E-3</v>
      </c>
    </row>
    <row r="5341" spans="2:5" x14ac:dyDescent="0.3">
      <c r="B5341" s="91">
        <v>37139</v>
      </c>
      <c r="C5341" s="145">
        <v>11.801731999999999</v>
      </c>
      <c r="D5341">
        <f t="shared" si="87"/>
        <v>-0.67800256872585818</v>
      </c>
      <c r="E5341">
        <v>-5.8477896669169869E-3</v>
      </c>
    </row>
    <row r="5342" spans="2:5" x14ac:dyDescent="0.3">
      <c r="B5342" s="91">
        <v>33763</v>
      </c>
      <c r="C5342" s="145">
        <v>36.651634000000001</v>
      </c>
      <c r="D5342">
        <f t="shared" si="87"/>
        <v>-0.16761393579712103</v>
      </c>
      <c r="E5342">
        <v>-5.8480921692070798E-3</v>
      </c>
    </row>
    <row r="5343" spans="2:5" x14ac:dyDescent="0.3">
      <c r="B5343" s="91">
        <v>37881</v>
      </c>
      <c r="C5343" s="145">
        <v>44.032012999999999</v>
      </c>
      <c r="D5343">
        <f t="shared" si="87"/>
        <v>-0.84268485750130862</v>
      </c>
      <c r="E5343">
        <v>-5.8623892873034761E-3</v>
      </c>
    </row>
    <row r="5344" spans="2:5" x14ac:dyDescent="0.3">
      <c r="B5344" s="91">
        <v>41446</v>
      </c>
      <c r="C5344" s="145">
        <v>279.89685100000003</v>
      </c>
      <c r="D5344">
        <f t="shared" si="87"/>
        <v>-6.3683229480451353E-2</v>
      </c>
      <c r="E5344">
        <v>-5.8872876674866239E-3</v>
      </c>
    </row>
    <row r="5345" spans="2:5" x14ac:dyDescent="0.3">
      <c r="B5345" s="91">
        <v>41025</v>
      </c>
      <c r="C5345" s="145">
        <v>298.93392899999998</v>
      </c>
      <c r="D5345">
        <f t="shared" si="87"/>
        <v>5.8112344267659282</v>
      </c>
      <c r="E5345">
        <v>-5.8927110782148956E-3</v>
      </c>
    </row>
    <row r="5346" spans="2:5" x14ac:dyDescent="0.3">
      <c r="B5346" s="91">
        <v>34842</v>
      </c>
      <c r="C5346" s="145">
        <v>43.888362999999998</v>
      </c>
      <c r="D5346">
        <f t="shared" si="87"/>
        <v>2.7581074838279327</v>
      </c>
      <c r="E5346">
        <v>-5.9053328361694142E-3</v>
      </c>
    </row>
    <row r="5347" spans="2:5" x14ac:dyDescent="0.3">
      <c r="B5347" s="91">
        <v>37182</v>
      </c>
      <c r="C5347" s="145">
        <v>11.678315</v>
      </c>
      <c r="D5347">
        <f t="shared" si="87"/>
        <v>-0.68005683207768119</v>
      </c>
      <c r="E5347">
        <v>-5.9093088234192679E-3</v>
      </c>
    </row>
    <row r="5348" spans="2:5" x14ac:dyDescent="0.3">
      <c r="B5348" s="91">
        <v>34789</v>
      </c>
      <c r="C5348" s="145">
        <v>36.501216999999997</v>
      </c>
      <c r="D5348">
        <f t="shared" si="87"/>
        <v>-0.93512755896874011</v>
      </c>
      <c r="E5348">
        <v>-5.9171828076686897E-3</v>
      </c>
    </row>
    <row r="5349" spans="2:5" x14ac:dyDescent="0.3">
      <c r="B5349" s="91">
        <v>42068</v>
      </c>
      <c r="C5349" s="145">
        <v>562.66137700000002</v>
      </c>
      <c r="D5349">
        <f t="shared" si="87"/>
        <v>21.880973601628288</v>
      </c>
      <c r="E5349">
        <v>-5.9224253553647145E-3</v>
      </c>
    </row>
    <row r="5350" spans="2:5" x14ac:dyDescent="0.3">
      <c r="B5350" s="91">
        <v>37616</v>
      </c>
      <c r="C5350" s="145">
        <v>24.590796999999998</v>
      </c>
      <c r="D5350">
        <f t="shared" si="87"/>
        <v>-0.89496513653912435</v>
      </c>
      <c r="E5350">
        <v>-5.9246024514503443E-3</v>
      </c>
    </row>
    <row r="5351" spans="2:5" x14ac:dyDescent="0.3">
      <c r="B5351" s="91">
        <v>43577</v>
      </c>
      <c r="C5351" s="145">
        <v>234.12033099999999</v>
      </c>
      <c r="D5351">
        <f t="shared" si="87"/>
        <v>6.0978546967634442</v>
      </c>
      <c r="E5351">
        <v>-5.9259037272274126E-3</v>
      </c>
    </row>
    <row r="5352" spans="2:5" x14ac:dyDescent="0.3">
      <c r="B5352" s="91">
        <v>37811</v>
      </c>
      <c r="C5352" s="145">
        <v>32.984661000000003</v>
      </c>
      <c r="D5352">
        <f t="shared" si="87"/>
        <v>-0.88388326732659073</v>
      </c>
      <c r="E5352">
        <v>-5.9285062220291529E-3</v>
      </c>
    </row>
    <row r="5353" spans="2:5" x14ac:dyDescent="0.3">
      <c r="B5353" s="91">
        <v>43256</v>
      </c>
      <c r="C5353" s="145">
        <v>284.06466699999999</v>
      </c>
      <c r="D5353">
        <f t="shared" si="87"/>
        <v>3.3243743712245881</v>
      </c>
      <c r="E5353">
        <v>-5.9305212141618586E-3</v>
      </c>
    </row>
    <row r="5354" spans="2:5" x14ac:dyDescent="0.3">
      <c r="B5354" s="91">
        <v>38253</v>
      </c>
      <c r="C5354" s="145">
        <v>65.689194000000001</v>
      </c>
      <c r="D5354">
        <f t="shared" si="87"/>
        <v>-0.89386995278061321</v>
      </c>
      <c r="E5354">
        <v>-5.9388354786946984E-3</v>
      </c>
    </row>
    <row r="5355" spans="2:5" x14ac:dyDescent="0.3">
      <c r="B5355" s="91">
        <v>45141</v>
      </c>
      <c r="C5355" s="145">
        <v>618.95001200000002</v>
      </c>
      <c r="D5355">
        <f t="shared" si="87"/>
        <v>24.413518817459046</v>
      </c>
      <c r="E5355">
        <v>-5.942362253887932E-3</v>
      </c>
    </row>
    <row r="5356" spans="2:5" x14ac:dyDescent="0.3">
      <c r="B5356" s="91">
        <v>39864</v>
      </c>
      <c r="C5356" s="145">
        <v>24.355148</v>
      </c>
      <c r="D5356">
        <f t="shared" si="87"/>
        <v>-0.94677329955914469</v>
      </c>
      <c r="E5356">
        <v>-5.945840356565946E-3</v>
      </c>
    </row>
    <row r="5357" spans="2:5" x14ac:dyDescent="0.3">
      <c r="B5357" s="91">
        <v>44809</v>
      </c>
      <c r="C5357" s="145">
        <v>457.57388300000002</v>
      </c>
      <c r="D5357">
        <f t="shared" si="87"/>
        <v>15.737821086110289</v>
      </c>
      <c r="E5357">
        <v>-5.9556021137839501E-3</v>
      </c>
    </row>
    <row r="5358" spans="2:5" x14ac:dyDescent="0.3">
      <c r="B5358" s="91">
        <v>36224</v>
      </c>
      <c r="C5358" s="145">
        <v>27.337720999999998</v>
      </c>
      <c r="D5358">
        <f t="shared" si="87"/>
        <v>-0.93669685383186108</v>
      </c>
      <c r="E5358">
        <v>-5.9620704009151395E-3</v>
      </c>
    </row>
    <row r="5359" spans="2:5" x14ac:dyDescent="0.3">
      <c r="B5359" s="91">
        <v>44644</v>
      </c>
      <c r="C5359" s="145">
        <v>431.85406499999999</v>
      </c>
      <c r="D5359">
        <f t="shared" si="87"/>
        <v>5.6458525530575185</v>
      </c>
      <c r="E5359">
        <v>-5.9659618926177068E-3</v>
      </c>
    </row>
    <row r="5360" spans="2:5" x14ac:dyDescent="0.3">
      <c r="B5360" s="91">
        <v>35334</v>
      </c>
      <c r="C5360" s="145">
        <v>64.980987999999996</v>
      </c>
      <c r="D5360">
        <f t="shared" si="87"/>
        <v>-0.77630913467106888</v>
      </c>
      <c r="E5360">
        <v>-5.9691881750803819E-3</v>
      </c>
    </row>
    <row r="5361" spans="2:5" x14ac:dyDescent="0.3">
      <c r="B5361" s="91">
        <v>44404</v>
      </c>
      <c r="C5361" s="145">
        <v>290.494598</v>
      </c>
      <c r="D5361">
        <f t="shared" si="87"/>
        <v>3.2675729250325691</v>
      </c>
      <c r="E5361">
        <v>-5.9696584269612069E-3</v>
      </c>
    </row>
    <row r="5362" spans="2:5" x14ac:dyDescent="0.3">
      <c r="B5362" s="91">
        <v>37977</v>
      </c>
      <c r="C5362" s="145">
        <v>68.070212999999995</v>
      </c>
      <c r="D5362">
        <f t="shared" si="87"/>
        <v>-0.82234750849280391</v>
      </c>
      <c r="E5362">
        <v>-5.9750104622737898E-3</v>
      </c>
    </row>
    <row r="5363" spans="2:5" x14ac:dyDescent="0.3">
      <c r="B5363" s="91">
        <v>41613</v>
      </c>
      <c r="C5363" s="145">
        <v>383.16497800000002</v>
      </c>
      <c r="D5363">
        <f t="shared" si="87"/>
        <v>-0.20058401006611803</v>
      </c>
      <c r="E5363">
        <v>-5.9849662497548101E-3</v>
      </c>
    </row>
    <row r="5364" spans="2:5" x14ac:dyDescent="0.3">
      <c r="B5364" s="91">
        <v>45050</v>
      </c>
      <c r="C5364" s="145">
        <v>479.30612200000002</v>
      </c>
      <c r="D5364">
        <f t="shared" si="87"/>
        <v>2.3348992385902347</v>
      </c>
      <c r="E5364">
        <v>-5.9955187125703179E-3</v>
      </c>
    </row>
    <row r="5365" spans="2:5" x14ac:dyDescent="0.3">
      <c r="B5365" s="91">
        <v>40200</v>
      </c>
      <c r="C5365" s="145">
        <v>143.72431900000001</v>
      </c>
      <c r="D5365">
        <f t="shared" si="87"/>
        <v>-0.40711445318957806</v>
      </c>
      <c r="E5365">
        <v>-6.0046387592112222E-3</v>
      </c>
    </row>
    <row r="5366" spans="2:5" x14ac:dyDescent="0.3">
      <c r="B5366" s="91">
        <v>40640</v>
      </c>
      <c r="C5366" s="145">
        <v>242.41494800000001</v>
      </c>
      <c r="D5366">
        <f t="shared" si="87"/>
        <v>-0.75582700349508869</v>
      </c>
      <c r="E5366">
        <v>-6.0058556586273428E-3</v>
      </c>
    </row>
    <row r="5367" spans="2:5" x14ac:dyDescent="0.3">
      <c r="B5367" s="91">
        <v>45398</v>
      </c>
      <c r="C5367" s="145">
        <v>992.79998799999998</v>
      </c>
      <c r="D5367">
        <f t="shared" si="87"/>
        <v>4.1184291140788414</v>
      </c>
      <c r="E5367">
        <v>-6.0072087225535691E-3</v>
      </c>
    </row>
    <row r="5368" spans="2:5" x14ac:dyDescent="0.3">
      <c r="B5368" s="91">
        <v>40429</v>
      </c>
      <c r="C5368" s="145">
        <v>193.96575899999999</v>
      </c>
      <c r="D5368">
        <f t="shared" si="87"/>
        <v>1.5126591590702305</v>
      </c>
      <c r="E5368">
        <v>-6.0144741641643181E-3</v>
      </c>
    </row>
    <row r="5369" spans="2:5" x14ac:dyDescent="0.3">
      <c r="B5369" s="91">
        <v>39692</v>
      </c>
      <c r="C5369" s="145">
        <v>77.195412000000005</v>
      </c>
      <c r="D5369">
        <f t="shared" si="87"/>
        <v>3.3400342309623512</v>
      </c>
      <c r="E5369">
        <v>-6.0172365567333118E-3</v>
      </c>
    </row>
    <row r="5370" spans="2:5" x14ac:dyDescent="0.3">
      <c r="B5370" s="91">
        <v>34178</v>
      </c>
      <c r="C5370" s="145">
        <v>17.786821</v>
      </c>
      <c r="D5370">
        <f t="shared" si="87"/>
        <v>-0.91674168548626056</v>
      </c>
      <c r="E5370">
        <v>-6.0239344602905131E-3</v>
      </c>
    </row>
    <row r="5371" spans="2:5" x14ac:dyDescent="0.3">
      <c r="B5371" s="91">
        <v>43585</v>
      </c>
      <c r="C5371" s="145">
        <v>213.63417100000001</v>
      </c>
      <c r="D5371">
        <f t="shared" si="87"/>
        <v>-0.72990180446447728</v>
      </c>
      <c r="E5371">
        <v>-6.029675783474295E-3</v>
      </c>
    </row>
    <row r="5372" spans="2:5" x14ac:dyDescent="0.3">
      <c r="B5372" s="91">
        <v>45296</v>
      </c>
      <c r="C5372" s="145">
        <v>790.95001200000002</v>
      </c>
      <c r="D5372">
        <f t="shared" si="87"/>
        <v>0.55510614538597192</v>
      </c>
      <c r="E5372">
        <v>-6.0320301602261829E-3</v>
      </c>
    </row>
    <row r="5373" spans="2:5" x14ac:dyDescent="0.3">
      <c r="B5373" s="91">
        <v>42677</v>
      </c>
      <c r="C5373" s="145">
        <v>508.61480699999998</v>
      </c>
      <c r="D5373">
        <f t="shared" si="87"/>
        <v>0.21649975831919774</v>
      </c>
      <c r="E5373">
        <v>-6.0393429286634426E-3</v>
      </c>
    </row>
    <row r="5374" spans="2:5" x14ac:dyDescent="0.3">
      <c r="B5374" s="91">
        <v>43034</v>
      </c>
      <c r="C5374" s="145">
        <v>418.096924</v>
      </c>
      <c r="D5374">
        <f t="shared" si="87"/>
        <v>-0.13507937371474504</v>
      </c>
      <c r="E5374">
        <v>-6.0433862567496081E-3</v>
      </c>
    </row>
    <row r="5375" spans="2:5" x14ac:dyDescent="0.3">
      <c r="B5375" s="91">
        <v>44503</v>
      </c>
      <c r="C5375" s="145">
        <v>483.39340199999998</v>
      </c>
      <c r="D5375">
        <f t="shared" si="87"/>
        <v>0.8612710022310297</v>
      </c>
      <c r="E5375">
        <v>-6.0469871196139491E-3</v>
      </c>
    </row>
    <row r="5376" spans="2:5" x14ac:dyDescent="0.3">
      <c r="B5376" s="91">
        <v>40996</v>
      </c>
      <c r="C5376" s="145">
        <v>259.711456</v>
      </c>
      <c r="D5376">
        <f t="shared" si="87"/>
        <v>0.96938440722039865</v>
      </c>
      <c r="E5376">
        <v>-6.0483480846550012E-3</v>
      </c>
    </row>
    <row r="5377" spans="2:5" x14ac:dyDescent="0.3">
      <c r="B5377" s="91">
        <v>39456</v>
      </c>
      <c r="C5377" s="145">
        <v>131.87443500000001</v>
      </c>
      <c r="D5377">
        <f t="shared" si="87"/>
        <v>-0.266100136024853</v>
      </c>
      <c r="E5377">
        <v>-6.0654873263140952E-3</v>
      </c>
    </row>
    <row r="5378" spans="2:5" x14ac:dyDescent="0.3">
      <c r="B5378" s="91">
        <v>43613</v>
      </c>
      <c r="C5378" s="145">
        <v>179.68995699999999</v>
      </c>
      <c r="D5378">
        <f t="shared" si="87"/>
        <v>0.27951264918788871</v>
      </c>
      <c r="E5378">
        <v>-6.0656505161929891E-3</v>
      </c>
    </row>
    <row r="5379" spans="2:5" x14ac:dyDescent="0.3">
      <c r="B5379" s="91">
        <v>40343</v>
      </c>
      <c r="C5379" s="145">
        <v>140.436249</v>
      </c>
      <c r="D5379">
        <f t="shared" si="87"/>
        <v>2.1257355824155009</v>
      </c>
      <c r="E5379">
        <v>-6.0792081192389495E-3</v>
      </c>
    </row>
    <row r="5380" spans="2:5" x14ac:dyDescent="0.3">
      <c r="B5380" s="91">
        <v>37875</v>
      </c>
      <c r="C5380" s="145">
        <v>44.929023999999998</v>
      </c>
      <c r="D5380">
        <f t="shared" si="87"/>
        <v>-0.701474545128983</v>
      </c>
      <c r="E5380">
        <v>-6.0921041914181566E-3</v>
      </c>
    </row>
    <row r="5381" spans="2:5" x14ac:dyDescent="0.3">
      <c r="B5381" s="91">
        <v>39121</v>
      </c>
      <c r="C5381" s="145">
        <v>150.50315900000001</v>
      </c>
      <c r="D5381">
        <f t="shared" si="87"/>
        <v>3.2826595878967133</v>
      </c>
      <c r="E5381">
        <v>-6.0957017427260129E-3</v>
      </c>
    </row>
    <row r="5382" spans="2:5" x14ac:dyDescent="0.3">
      <c r="B5382" s="91">
        <v>33753</v>
      </c>
      <c r="C5382" s="145">
        <v>35.142451999999999</v>
      </c>
      <c r="D5382">
        <f t="shared" si="87"/>
        <v>-0.91857875825899638</v>
      </c>
      <c r="E5382">
        <v>-6.097592879200398E-3</v>
      </c>
    </row>
    <row r="5383" spans="2:5" x14ac:dyDescent="0.3">
      <c r="B5383" s="91">
        <v>41774</v>
      </c>
      <c r="C5383" s="145">
        <v>431.61282299999999</v>
      </c>
      <c r="D5383">
        <f t="shared" si="87"/>
        <v>0.93566641866714861</v>
      </c>
      <c r="E5383">
        <v>-6.1037486603351798E-3</v>
      </c>
    </row>
    <row r="5384" spans="2:5" x14ac:dyDescent="0.3">
      <c r="B5384" s="91">
        <v>40564</v>
      </c>
      <c r="C5384" s="145">
        <v>222.978928</v>
      </c>
      <c r="D5384">
        <f t="shared" si="87"/>
        <v>-0.76121339594619919</v>
      </c>
      <c r="E5384">
        <v>-6.1103203146932157E-3</v>
      </c>
    </row>
    <row r="5385" spans="2:5" x14ac:dyDescent="0.3">
      <c r="B5385" s="91">
        <v>45329</v>
      </c>
      <c r="C5385" s="145">
        <v>933.79998799999998</v>
      </c>
      <c r="D5385">
        <f t="shared" ref="D5385:D5448" si="88">(C5385-C5386)/C5386</f>
        <v>2.3975709092305193</v>
      </c>
      <c r="E5385">
        <v>-6.1199511185561313E-3</v>
      </c>
    </row>
    <row r="5386" spans="2:5" x14ac:dyDescent="0.3">
      <c r="B5386" s="91">
        <v>43353</v>
      </c>
      <c r="C5386" s="145">
        <v>274.843414</v>
      </c>
      <c r="D5386">
        <f t="shared" si="88"/>
        <v>9.9871253869121883</v>
      </c>
      <c r="E5386">
        <v>-6.1282763638991688E-3</v>
      </c>
    </row>
    <row r="5387" spans="2:5" x14ac:dyDescent="0.3">
      <c r="B5387" s="91">
        <v>37683</v>
      </c>
      <c r="C5387" s="145">
        <v>25.015042999999999</v>
      </c>
      <c r="D5387">
        <f t="shared" si="88"/>
        <v>-0.92675810834511085</v>
      </c>
      <c r="E5387">
        <v>-6.1293682406534464E-3</v>
      </c>
    </row>
    <row r="5388" spans="2:5" x14ac:dyDescent="0.3">
      <c r="B5388" s="91">
        <v>41554</v>
      </c>
      <c r="C5388" s="145">
        <v>341.5401</v>
      </c>
      <c r="D5388">
        <f t="shared" si="88"/>
        <v>0.20305224628517393</v>
      </c>
      <c r="E5388">
        <v>-6.1419530518927188E-3</v>
      </c>
    </row>
    <row r="5389" spans="2:5" x14ac:dyDescent="0.3">
      <c r="B5389" s="91">
        <v>41416</v>
      </c>
      <c r="C5389" s="145">
        <v>283.89465300000001</v>
      </c>
      <c r="D5389">
        <f t="shared" si="88"/>
        <v>-0.40203787686851356</v>
      </c>
      <c r="E5389">
        <v>-6.1443317057692662E-3</v>
      </c>
    </row>
    <row r="5390" spans="2:5" x14ac:dyDescent="0.3">
      <c r="B5390" s="91">
        <v>44775</v>
      </c>
      <c r="C5390" s="145">
        <v>474.77029399999998</v>
      </c>
      <c r="D5390">
        <f t="shared" si="88"/>
        <v>5.5799775773373828</v>
      </c>
      <c r="E5390">
        <v>-6.1560781625596972E-3</v>
      </c>
    </row>
    <row r="5391" spans="2:5" x14ac:dyDescent="0.3">
      <c r="B5391" s="91">
        <v>35242</v>
      </c>
      <c r="C5391" s="145">
        <v>72.153785999999997</v>
      </c>
      <c r="D5391">
        <f t="shared" si="88"/>
        <v>-0.85604911583462395</v>
      </c>
      <c r="E5391">
        <v>-6.1566159065468886E-3</v>
      </c>
    </row>
    <row r="5392" spans="2:5" x14ac:dyDescent="0.3">
      <c r="B5392" s="91">
        <v>41876</v>
      </c>
      <c r="C5392" s="145">
        <v>501.238922</v>
      </c>
      <c r="D5392">
        <f t="shared" si="88"/>
        <v>22.733242871181208</v>
      </c>
      <c r="E5392">
        <v>-6.1577368945577851E-3</v>
      </c>
    </row>
    <row r="5393" spans="2:5" x14ac:dyDescent="0.3">
      <c r="B5393" s="91">
        <v>37309</v>
      </c>
      <c r="C5393" s="145">
        <v>21.119698</v>
      </c>
      <c r="D5393">
        <f t="shared" si="88"/>
        <v>-0.95380392293421723</v>
      </c>
      <c r="E5393">
        <v>-6.1707701609047321E-3</v>
      </c>
    </row>
    <row r="5394" spans="2:5" x14ac:dyDescent="0.3">
      <c r="B5394" s="91">
        <v>44530</v>
      </c>
      <c r="C5394" s="145">
        <v>457.17514</v>
      </c>
      <c r="D5394">
        <f t="shared" si="88"/>
        <v>0.57546694208557725</v>
      </c>
      <c r="E5394">
        <v>-6.1762072881000989E-3</v>
      </c>
    </row>
    <row r="5395" spans="2:5" x14ac:dyDescent="0.3">
      <c r="B5395" s="91">
        <v>41443</v>
      </c>
      <c r="C5395" s="145">
        <v>290.183899</v>
      </c>
      <c r="D5395">
        <f t="shared" si="88"/>
        <v>0.81363431558518062</v>
      </c>
      <c r="E5395">
        <v>-6.1779774471599699E-3</v>
      </c>
    </row>
    <row r="5396" spans="2:5" x14ac:dyDescent="0.3">
      <c r="B5396" s="91">
        <v>43808</v>
      </c>
      <c r="C5396" s="145">
        <v>160.001328</v>
      </c>
      <c r="D5396">
        <f t="shared" si="88"/>
        <v>-0.5571776593688047</v>
      </c>
      <c r="E5396">
        <v>-6.1919133699711321E-3</v>
      </c>
    </row>
    <row r="5397" spans="2:5" x14ac:dyDescent="0.3">
      <c r="B5397" s="91">
        <v>41624</v>
      </c>
      <c r="C5397" s="145">
        <v>361.32171599999998</v>
      </c>
      <c r="D5397">
        <f t="shared" si="88"/>
        <v>2.7169876942579674E-4</v>
      </c>
      <c r="E5397">
        <v>-6.2103718056785821E-3</v>
      </c>
    </row>
    <row r="5398" spans="2:5" x14ac:dyDescent="0.3">
      <c r="B5398" s="91">
        <v>41648</v>
      </c>
      <c r="C5398" s="145">
        <v>361.22357199999999</v>
      </c>
      <c r="D5398">
        <f t="shared" si="88"/>
        <v>3.7084791960715595</v>
      </c>
      <c r="E5398">
        <v>-6.211963917636113E-3</v>
      </c>
    </row>
    <row r="5399" spans="2:5" x14ac:dyDescent="0.3">
      <c r="B5399" s="91">
        <v>38002</v>
      </c>
      <c r="C5399" s="145">
        <v>76.717674000000002</v>
      </c>
      <c r="D5399">
        <f t="shared" si="88"/>
        <v>-0.64781416062471209</v>
      </c>
      <c r="E5399">
        <v>-6.2174563429375131E-3</v>
      </c>
    </row>
    <row r="5400" spans="2:5" x14ac:dyDescent="0.3">
      <c r="B5400" s="91">
        <v>41110</v>
      </c>
      <c r="C5400" s="145">
        <v>217.832932</v>
      </c>
      <c r="D5400">
        <f t="shared" si="88"/>
        <v>-0.58922484380792761</v>
      </c>
      <c r="E5400">
        <v>-6.227756302423987E-3</v>
      </c>
    </row>
    <row r="5401" spans="2:5" x14ac:dyDescent="0.3">
      <c r="B5401" s="91">
        <v>42640</v>
      </c>
      <c r="C5401" s="145">
        <v>530.29724099999999</v>
      </c>
      <c r="D5401">
        <f t="shared" si="88"/>
        <v>2.9462165833042993</v>
      </c>
      <c r="E5401">
        <v>-6.2580750149943912E-3</v>
      </c>
    </row>
    <row r="5402" spans="2:5" x14ac:dyDescent="0.3">
      <c r="B5402" s="91">
        <v>44132</v>
      </c>
      <c r="C5402" s="145">
        <v>134.38118</v>
      </c>
      <c r="D5402">
        <f t="shared" si="88"/>
        <v>1.2537938810050215</v>
      </c>
      <c r="E5402">
        <v>-6.2660667370556828E-3</v>
      </c>
    </row>
    <row r="5403" spans="2:5" x14ac:dyDescent="0.3">
      <c r="B5403" s="91">
        <v>35352</v>
      </c>
      <c r="C5403" s="145">
        <v>59.624431999999999</v>
      </c>
      <c r="D5403">
        <f t="shared" si="88"/>
        <v>7.3423071479055482E-3</v>
      </c>
      <c r="E5403">
        <v>-6.2669196647692138E-3</v>
      </c>
    </row>
    <row r="5404" spans="2:5" x14ac:dyDescent="0.3">
      <c r="B5404" s="91">
        <v>40016</v>
      </c>
      <c r="C5404" s="145">
        <v>59.189841999999999</v>
      </c>
      <c r="D5404">
        <f t="shared" si="88"/>
        <v>-0.8071009764849042</v>
      </c>
      <c r="E5404">
        <v>-6.267215240862798E-3</v>
      </c>
    </row>
    <row r="5405" spans="2:5" x14ac:dyDescent="0.3">
      <c r="B5405" s="91">
        <v>43263</v>
      </c>
      <c r="C5405" s="145">
        <v>306.843658</v>
      </c>
      <c r="D5405">
        <f t="shared" si="88"/>
        <v>-0.26098440891016844</v>
      </c>
      <c r="E5405">
        <v>-6.2953953221916567E-3</v>
      </c>
    </row>
    <row r="5406" spans="2:5" x14ac:dyDescent="0.3">
      <c r="B5406" s="91">
        <v>45009</v>
      </c>
      <c r="C5406" s="145">
        <v>415.20593300000002</v>
      </c>
      <c r="D5406">
        <f t="shared" si="88"/>
        <v>1.3068402296897776</v>
      </c>
      <c r="E5406">
        <v>-6.3222893944127343E-3</v>
      </c>
    </row>
    <row r="5407" spans="2:5" x14ac:dyDescent="0.3">
      <c r="B5407" s="91">
        <v>44183</v>
      </c>
      <c r="C5407" s="145">
        <v>179.98902899999999</v>
      </c>
      <c r="D5407">
        <f t="shared" si="88"/>
        <v>-0.53017787985859754</v>
      </c>
      <c r="E5407">
        <v>-6.3290923303075909E-3</v>
      </c>
    </row>
    <row r="5408" spans="2:5" x14ac:dyDescent="0.3">
      <c r="B5408" s="91">
        <v>42510</v>
      </c>
      <c r="C5408" s="145">
        <v>383.10037199999999</v>
      </c>
      <c r="D5408">
        <f t="shared" si="88"/>
        <v>0.44417278993827114</v>
      </c>
      <c r="E5408">
        <v>-6.3323259093590852E-3</v>
      </c>
    </row>
    <row r="5409" spans="2:5" x14ac:dyDescent="0.3">
      <c r="B5409" s="91">
        <v>43293</v>
      </c>
      <c r="C5409" s="145">
        <v>265.27322400000003</v>
      </c>
      <c r="D5409">
        <f t="shared" si="88"/>
        <v>0.75757820420677113</v>
      </c>
      <c r="E5409">
        <v>-6.3479610655549305E-3</v>
      </c>
    </row>
    <row r="5410" spans="2:5" x14ac:dyDescent="0.3">
      <c r="B5410" s="91">
        <v>39007</v>
      </c>
      <c r="C5410" s="145">
        <v>150.931107</v>
      </c>
      <c r="D5410">
        <f t="shared" si="88"/>
        <v>-0.4344596909183196</v>
      </c>
      <c r="E5410">
        <v>-6.3529022551258498E-3</v>
      </c>
    </row>
    <row r="5411" spans="2:5" x14ac:dyDescent="0.3">
      <c r="B5411" s="91">
        <v>41176</v>
      </c>
      <c r="C5411" s="145">
        <v>266.87948599999999</v>
      </c>
      <c r="D5411">
        <f t="shared" si="88"/>
        <v>2.3724744318924587</v>
      </c>
      <c r="E5411">
        <v>-6.3533527096045076E-3</v>
      </c>
    </row>
    <row r="5412" spans="2:5" x14ac:dyDescent="0.3">
      <c r="B5412" s="91">
        <v>38089</v>
      </c>
      <c r="C5412" s="145">
        <v>79.134620999999996</v>
      </c>
      <c r="D5412">
        <f t="shared" si="88"/>
        <v>-0.81149072434160063</v>
      </c>
      <c r="E5412">
        <v>-6.3700603997053455E-3</v>
      </c>
    </row>
    <row r="5413" spans="2:5" x14ac:dyDescent="0.3">
      <c r="B5413" s="91">
        <v>44886</v>
      </c>
      <c r="C5413" s="145">
        <v>419.79165599999999</v>
      </c>
      <c r="D5413">
        <f t="shared" si="88"/>
        <v>-0.16918216181309262</v>
      </c>
      <c r="E5413">
        <v>-6.3708798525942472E-3</v>
      </c>
    </row>
    <row r="5414" spans="2:5" x14ac:dyDescent="0.3">
      <c r="B5414" s="91">
        <v>42579</v>
      </c>
      <c r="C5414" s="145">
        <v>505.27520800000002</v>
      </c>
      <c r="D5414">
        <f t="shared" si="88"/>
        <v>5.8190359577459763</v>
      </c>
      <c r="E5414">
        <v>-6.3712915541195006E-3</v>
      </c>
    </row>
    <row r="5415" spans="2:5" x14ac:dyDescent="0.3">
      <c r="B5415" s="91">
        <v>35271</v>
      </c>
      <c r="C5415" s="145">
        <v>74.097747999999996</v>
      </c>
      <c r="D5415">
        <f t="shared" si="88"/>
        <v>2.6249735885007452</v>
      </c>
      <c r="E5415">
        <v>-6.374175992975452E-3</v>
      </c>
    </row>
    <row r="5416" spans="2:5" x14ac:dyDescent="0.3">
      <c r="B5416" s="91">
        <v>37537</v>
      </c>
      <c r="C5416" s="145">
        <v>20.440906999999999</v>
      </c>
      <c r="D5416">
        <f t="shared" si="88"/>
        <v>-0.96676275284552837</v>
      </c>
      <c r="E5416">
        <v>-6.3741864745820945E-3</v>
      </c>
    </row>
    <row r="5417" spans="2:5" x14ac:dyDescent="0.3">
      <c r="B5417" s="91">
        <v>45142</v>
      </c>
      <c r="C5417" s="145">
        <v>615</v>
      </c>
      <c r="D5417">
        <f t="shared" si="88"/>
        <v>4.2454882532024305</v>
      </c>
      <c r="E5417">
        <v>-6.3817948516333737E-3</v>
      </c>
    </row>
    <row r="5418" spans="2:5" x14ac:dyDescent="0.3">
      <c r="B5418" s="91">
        <v>39337</v>
      </c>
      <c r="C5418" s="145">
        <v>117.24361399999999</v>
      </c>
      <c r="D5418">
        <f t="shared" si="88"/>
        <v>-0.49801658009888911</v>
      </c>
      <c r="E5418">
        <v>-6.3847389197050821E-3</v>
      </c>
    </row>
    <row r="5419" spans="2:5" x14ac:dyDescent="0.3">
      <c r="B5419" s="91">
        <v>40654</v>
      </c>
      <c r="C5419" s="145">
        <v>233.56073000000001</v>
      </c>
      <c r="D5419">
        <f t="shared" si="88"/>
        <v>-0.74955957965840647</v>
      </c>
      <c r="E5419">
        <v>-6.3911321085603715E-3</v>
      </c>
    </row>
    <row r="5420" spans="2:5" x14ac:dyDescent="0.3">
      <c r="B5420" s="91">
        <v>45341</v>
      </c>
      <c r="C5420" s="145">
        <v>932.59997599999997</v>
      </c>
      <c r="D5420">
        <f t="shared" si="88"/>
        <v>7.3579477350073077</v>
      </c>
      <c r="E5420">
        <v>-6.3924996307479134E-3</v>
      </c>
    </row>
    <row r="5421" spans="2:5" x14ac:dyDescent="0.3">
      <c r="B5421" s="91">
        <v>40080</v>
      </c>
      <c r="C5421" s="145">
        <v>111.582413</v>
      </c>
      <c r="D5421">
        <f t="shared" si="88"/>
        <v>0.72185505299982988</v>
      </c>
      <c r="E5421">
        <v>-6.4149850394692775E-3</v>
      </c>
    </row>
    <row r="5422" spans="2:5" x14ac:dyDescent="0.3">
      <c r="B5422" s="91">
        <v>35332</v>
      </c>
      <c r="C5422" s="145">
        <v>64.803604000000007</v>
      </c>
      <c r="D5422">
        <f t="shared" si="88"/>
        <v>3.5265451040244202</v>
      </c>
      <c r="E5422">
        <v>-6.4179683119541409E-3</v>
      </c>
    </row>
    <row r="5423" spans="2:5" x14ac:dyDescent="0.3">
      <c r="B5423" s="91">
        <v>36880</v>
      </c>
      <c r="C5423" s="145">
        <v>14.31635</v>
      </c>
      <c r="D5423">
        <f t="shared" si="88"/>
        <v>-0.46838185944606564</v>
      </c>
      <c r="E5423">
        <v>-6.4240099166398027E-3</v>
      </c>
    </row>
    <row r="5424" spans="2:5" x14ac:dyDescent="0.3">
      <c r="B5424" s="91">
        <v>36563</v>
      </c>
      <c r="C5424" s="145">
        <v>26.929762</v>
      </c>
      <c r="D5424">
        <f t="shared" si="88"/>
        <v>-0.5029885545723759</v>
      </c>
      <c r="E5424">
        <v>-6.4262615112880917E-3</v>
      </c>
    </row>
    <row r="5425" spans="2:5" x14ac:dyDescent="0.3">
      <c r="B5425" s="91">
        <v>34933</v>
      </c>
      <c r="C5425" s="145">
        <v>54.183383999999997</v>
      </c>
      <c r="D5425">
        <f t="shared" si="88"/>
        <v>-0.89333282348373655</v>
      </c>
      <c r="E5425">
        <v>-6.4309863268651188E-3</v>
      </c>
    </row>
    <row r="5426" spans="2:5" x14ac:dyDescent="0.3">
      <c r="B5426" s="91">
        <v>42776</v>
      </c>
      <c r="C5426" s="145">
        <v>507.96679699999999</v>
      </c>
      <c r="D5426">
        <f t="shared" si="88"/>
        <v>0.39750383063505834</v>
      </c>
      <c r="E5426">
        <v>-6.4346053312324533E-3</v>
      </c>
    </row>
    <row r="5427" spans="2:5" x14ac:dyDescent="0.3">
      <c r="B5427" s="91">
        <v>41634</v>
      </c>
      <c r="C5427" s="145">
        <v>363.48150600000002</v>
      </c>
      <c r="D5427">
        <f t="shared" si="88"/>
        <v>32.949905509850318</v>
      </c>
      <c r="E5427">
        <v>-6.4403978807582368E-3</v>
      </c>
    </row>
    <row r="5428" spans="2:5" x14ac:dyDescent="0.3">
      <c r="B5428" s="91">
        <v>37106</v>
      </c>
      <c r="C5428" s="145">
        <v>10.706407</v>
      </c>
      <c r="D5428">
        <f t="shared" si="88"/>
        <v>-0.98781285486624926</v>
      </c>
      <c r="E5428">
        <v>-6.4424735728012307E-3</v>
      </c>
    </row>
    <row r="5429" spans="2:5" x14ac:dyDescent="0.3">
      <c r="B5429" s="91">
        <v>45323</v>
      </c>
      <c r="C5429" s="145">
        <v>878.5</v>
      </c>
      <c r="D5429">
        <f t="shared" si="88"/>
        <v>51.918390505073361</v>
      </c>
      <c r="E5429">
        <v>-6.4465187996401146E-3</v>
      </c>
    </row>
    <row r="5430" spans="2:5" x14ac:dyDescent="0.3">
      <c r="B5430" s="91">
        <v>34157</v>
      </c>
      <c r="C5430" s="145">
        <v>16.601033999999999</v>
      </c>
      <c r="D5430">
        <f t="shared" si="88"/>
        <v>-0.97037136525408441</v>
      </c>
      <c r="E5430">
        <v>-6.4515580741970769E-3</v>
      </c>
    </row>
    <row r="5431" spans="2:5" x14ac:dyDescent="0.3">
      <c r="B5431" s="91">
        <v>42653</v>
      </c>
      <c r="C5431" s="145">
        <v>560.30371100000002</v>
      </c>
      <c r="D5431">
        <f t="shared" si="88"/>
        <v>3.8203372579147259</v>
      </c>
      <c r="E5431">
        <v>-6.4522052423925174E-3</v>
      </c>
    </row>
    <row r="5432" spans="2:5" x14ac:dyDescent="0.3">
      <c r="B5432" s="91">
        <v>40144</v>
      </c>
      <c r="C5432" s="145">
        <v>116.23745</v>
      </c>
      <c r="D5432">
        <f t="shared" si="88"/>
        <v>-0.69134009647049766</v>
      </c>
      <c r="E5432">
        <v>-6.473398596402679E-3</v>
      </c>
    </row>
    <row r="5433" spans="2:5" x14ac:dyDescent="0.3">
      <c r="B5433" s="91">
        <v>41662</v>
      </c>
      <c r="C5433" s="145">
        <v>376.58746300000001</v>
      </c>
      <c r="D5433">
        <f t="shared" si="88"/>
        <v>14.918339454799435</v>
      </c>
      <c r="E5433">
        <v>-6.4749727779325524E-3</v>
      </c>
    </row>
    <row r="5434" spans="2:5" x14ac:dyDescent="0.3">
      <c r="B5434" s="91">
        <v>37740</v>
      </c>
      <c r="C5434" s="145">
        <v>23.657458999999999</v>
      </c>
      <c r="D5434">
        <f t="shared" si="88"/>
        <v>0.43437366100387953</v>
      </c>
      <c r="E5434">
        <v>-6.4788234001132636E-3</v>
      </c>
    </row>
    <row r="5435" spans="2:5" x14ac:dyDescent="0.3">
      <c r="B5435" s="91">
        <v>34158</v>
      </c>
      <c r="C5435" s="145">
        <v>16.493233</v>
      </c>
      <c r="D5435">
        <f t="shared" si="88"/>
        <v>-0.94449970653200055</v>
      </c>
      <c r="E5435">
        <v>-6.4936316617385699E-3</v>
      </c>
    </row>
    <row r="5436" spans="2:5" x14ac:dyDescent="0.3">
      <c r="B5436" s="91">
        <v>44417</v>
      </c>
      <c r="C5436" s="145">
        <v>297.17379799999998</v>
      </c>
      <c r="D5436">
        <f t="shared" si="88"/>
        <v>-0.31534222437383669</v>
      </c>
      <c r="E5436">
        <v>-6.4989091569651733E-3</v>
      </c>
    </row>
    <row r="5437" spans="2:5" x14ac:dyDescent="0.3">
      <c r="B5437" s="91">
        <v>44897</v>
      </c>
      <c r="C5437" s="145">
        <v>434.047211</v>
      </c>
      <c r="D5437">
        <f t="shared" si="88"/>
        <v>5.4333823827854069</v>
      </c>
      <c r="E5437">
        <v>-6.5031623970889848E-3</v>
      </c>
    </row>
    <row r="5438" spans="2:5" x14ac:dyDescent="0.3">
      <c r="B5438" s="91">
        <v>35177</v>
      </c>
      <c r="C5438" s="145">
        <v>67.467963999999995</v>
      </c>
      <c r="D5438">
        <f t="shared" si="88"/>
        <v>-0.85223091703901788</v>
      </c>
      <c r="E5438">
        <v>-6.5068476155952853E-3</v>
      </c>
    </row>
    <row r="5439" spans="2:5" x14ac:dyDescent="0.3">
      <c r="B5439" s="91">
        <v>42893</v>
      </c>
      <c r="C5439" s="145">
        <v>456.57699600000001</v>
      </c>
      <c r="D5439">
        <f t="shared" si="88"/>
        <v>5.3115660227445669E-2</v>
      </c>
      <c r="E5439">
        <v>-6.5075532502061797E-3</v>
      </c>
    </row>
    <row r="5440" spans="2:5" x14ac:dyDescent="0.3">
      <c r="B5440" s="91">
        <v>43041</v>
      </c>
      <c r="C5440" s="145">
        <v>433.548767</v>
      </c>
      <c r="D5440">
        <f t="shared" si="88"/>
        <v>7.2035490900316663</v>
      </c>
      <c r="E5440">
        <v>-6.510522002396546E-3</v>
      </c>
    </row>
    <row r="5441" spans="2:5" x14ac:dyDescent="0.3">
      <c r="B5441" s="91">
        <v>35559</v>
      </c>
      <c r="C5441" s="145">
        <v>52.848927000000003</v>
      </c>
      <c r="D5441">
        <f t="shared" si="88"/>
        <v>-0.66013658426589628</v>
      </c>
      <c r="E5441">
        <v>-6.5348774432029957E-3</v>
      </c>
    </row>
    <row r="5442" spans="2:5" x14ac:dyDescent="0.3">
      <c r="B5442" s="91">
        <v>40393</v>
      </c>
      <c r="C5442" s="145">
        <v>155.50048799999999</v>
      </c>
      <c r="D5442">
        <f t="shared" si="88"/>
        <v>-0.65123501823043795</v>
      </c>
      <c r="E5442">
        <v>-6.5496792184536259E-3</v>
      </c>
    </row>
    <row r="5443" spans="2:5" x14ac:dyDescent="0.3">
      <c r="B5443" s="91">
        <v>44819</v>
      </c>
      <c r="C5443" s="145">
        <v>445.86038200000002</v>
      </c>
      <c r="D5443">
        <f t="shared" si="88"/>
        <v>0.11325446077304475</v>
      </c>
      <c r="E5443">
        <v>-6.5526935855896645E-3</v>
      </c>
    </row>
    <row r="5444" spans="2:5" x14ac:dyDescent="0.3">
      <c r="B5444" s="91">
        <v>42993</v>
      </c>
      <c r="C5444" s="145">
        <v>400.50177000000002</v>
      </c>
      <c r="D5444">
        <f t="shared" si="88"/>
        <v>4.8504110410514301</v>
      </c>
      <c r="E5444">
        <v>-6.5528871052880702E-3</v>
      </c>
    </row>
    <row r="5445" spans="2:5" x14ac:dyDescent="0.3">
      <c r="B5445" s="91">
        <v>38069</v>
      </c>
      <c r="C5445" s="145">
        <v>68.457031000000001</v>
      </c>
      <c r="D5445">
        <f t="shared" si="88"/>
        <v>-0.86662057414656568</v>
      </c>
      <c r="E5445">
        <v>-6.5568927791999293E-3</v>
      </c>
    </row>
    <row r="5446" spans="2:5" x14ac:dyDescent="0.3">
      <c r="B5446" s="91">
        <v>42748</v>
      </c>
      <c r="C5446" s="145">
        <v>513.25030500000003</v>
      </c>
      <c r="D5446">
        <f t="shared" si="88"/>
        <v>0.30888504892265145</v>
      </c>
      <c r="E5446">
        <v>-6.5605982935447883E-3</v>
      </c>
    </row>
    <row r="5447" spans="2:5" x14ac:dyDescent="0.3">
      <c r="B5447" s="91">
        <v>44845</v>
      </c>
      <c r="C5447" s="145">
        <v>392.12786899999998</v>
      </c>
      <c r="D5447">
        <f t="shared" si="88"/>
        <v>2.253587540964618</v>
      </c>
      <c r="E5447">
        <v>-6.5664784963859442E-3</v>
      </c>
    </row>
    <row r="5448" spans="2:5" x14ac:dyDescent="0.3">
      <c r="B5448" s="91">
        <v>39195</v>
      </c>
      <c r="C5448" s="145">
        <v>120.52169000000001</v>
      </c>
      <c r="D5448">
        <f t="shared" si="88"/>
        <v>8.3954730856836122</v>
      </c>
      <c r="E5448">
        <v>-6.5708907937917834E-3</v>
      </c>
    </row>
    <row r="5449" spans="2:5" x14ac:dyDescent="0.3">
      <c r="B5449" s="91">
        <v>37197</v>
      </c>
      <c r="C5449" s="145">
        <v>12.827634</v>
      </c>
      <c r="D5449">
        <f t="shared" ref="D5449:D5512" si="89">(C5449-C5450)/C5450</f>
        <v>-0.89356812271338237</v>
      </c>
      <c r="E5449">
        <v>-6.5711601268973055E-3</v>
      </c>
    </row>
    <row r="5450" spans="2:5" x14ac:dyDescent="0.3">
      <c r="B5450" s="91">
        <v>44064</v>
      </c>
      <c r="C5450" s="145">
        <v>120.524361</v>
      </c>
      <c r="D5450">
        <f t="shared" si="89"/>
        <v>0.143262415558916</v>
      </c>
      <c r="E5450">
        <v>-6.5735547431400327E-3</v>
      </c>
    </row>
    <row r="5451" spans="2:5" x14ac:dyDescent="0.3">
      <c r="B5451" s="91">
        <v>44041</v>
      </c>
      <c r="C5451" s="145">
        <v>105.421432</v>
      </c>
      <c r="D5451">
        <f t="shared" si="89"/>
        <v>-0.81317904516189032</v>
      </c>
      <c r="E5451">
        <v>-6.5758377214389574E-3</v>
      </c>
    </row>
    <row r="5452" spans="2:5" x14ac:dyDescent="0.3">
      <c r="B5452" s="91">
        <v>45096</v>
      </c>
      <c r="C5452" s="145">
        <v>564.29125999999997</v>
      </c>
      <c r="D5452">
        <f t="shared" si="89"/>
        <v>2.94512493019195</v>
      </c>
      <c r="E5452">
        <v>-6.5812450387048469E-3</v>
      </c>
    </row>
    <row r="5453" spans="2:5" x14ac:dyDescent="0.3">
      <c r="B5453" s="91">
        <v>38987</v>
      </c>
      <c r="C5453" s="145">
        <v>143.03507999999999</v>
      </c>
      <c r="D5453">
        <f t="shared" si="89"/>
        <v>-0.66655550613110104</v>
      </c>
      <c r="E5453">
        <v>-6.5854592723671316E-3</v>
      </c>
    </row>
    <row r="5454" spans="2:5" x14ac:dyDescent="0.3">
      <c r="B5454" s="91">
        <v>41780</v>
      </c>
      <c r="C5454" s="145">
        <v>428.96218900000002</v>
      </c>
      <c r="D5454">
        <f t="shared" si="89"/>
        <v>-0.10523095094474574</v>
      </c>
      <c r="E5454">
        <v>-6.5930841116997431E-3</v>
      </c>
    </row>
    <row r="5455" spans="2:5" x14ac:dyDescent="0.3">
      <c r="B5455" s="91">
        <v>42564</v>
      </c>
      <c r="C5455" s="145">
        <v>479.41107199999999</v>
      </c>
      <c r="D5455">
        <f t="shared" si="89"/>
        <v>5.1256258129698988</v>
      </c>
      <c r="E5455">
        <v>-6.6073795572626137E-3</v>
      </c>
    </row>
    <row r="5456" spans="2:5" x14ac:dyDescent="0.3">
      <c r="B5456" s="91">
        <v>38400</v>
      </c>
      <c r="C5456" s="145">
        <v>78.263199</v>
      </c>
      <c r="D5456">
        <f t="shared" si="89"/>
        <v>-0.71138677558635488</v>
      </c>
      <c r="E5456">
        <v>-6.6077558118781817E-3</v>
      </c>
    </row>
    <row r="5457" spans="2:5" x14ac:dyDescent="0.3">
      <c r="B5457" s="91">
        <v>41254</v>
      </c>
      <c r="C5457" s="145">
        <v>271.16982999999999</v>
      </c>
      <c r="D5457">
        <f t="shared" si="89"/>
        <v>15.708651207349765</v>
      </c>
      <c r="E5457">
        <v>-6.6085283610659911E-3</v>
      </c>
    </row>
    <row r="5458" spans="2:5" x14ac:dyDescent="0.3">
      <c r="B5458" s="91">
        <v>36931</v>
      </c>
      <c r="C5458" s="145">
        <v>16.229306999999999</v>
      </c>
      <c r="D5458">
        <f t="shared" si="89"/>
        <v>-0.91277374767461295</v>
      </c>
      <c r="E5458">
        <v>-6.6101501845563923E-3</v>
      </c>
    </row>
    <row r="5459" spans="2:5" x14ac:dyDescent="0.3">
      <c r="B5459" s="91">
        <v>40417</v>
      </c>
      <c r="C5459" s="145">
        <v>186.05989099999999</v>
      </c>
      <c r="D5459">
        <f t="shared" si="89"/>
        <v>0.13252295828561128</v>
      </c>
      <c r="E5459">
        <v>-6.6172697569224816E-3</v>
      </c>
    </row>
    <row r="5460" spans="2:5" x14ac:dyDescent="0.3">
      <c r="B5460" s="91">
        <v>43797</v>
      </c>
      <c r="C5460" s="145">
        <v>164.28796399999999</v>
      </c>
      <c r="D5460">
        <f t="shared" si="89"/>
        <v>-0.69863762431904664</v>
      </c>
      <c r="E5460">
        <v>-6.6304445378711947E-3</v>
      </c>
    </row>
    <row r="5461" spans="2:5" x14ac:dyDescent="0.3">
      <c r="B5461" s="91">
        <v>42663</v>
      </c>
      <c r="C5461" s="145">
        <v>545.15087900000003</v>
      </c>
      <c r="D5461">
        <f t="shared" si="89"/>
        <v>3.672245598030103</v>
      </c>
      <c r="E5461">
        <v>-6.6304698930780811E-3</v>
      </c>
    </row>
    <row r="5462" spans="2:5" x14ac:dyDescent="0.3">
      <c r="B5462" s="91">
        <v>39574</v>
      </c>
      <c r="C5462" s="145">
        <v>116.678558</v>
      </c>
      <c r="D5462">
        <f t="shared" si="89"/>
        <v>-0.71107020815997091</v>
      </c>
      <c r="E5462">
        <v>-6.6328932433362799E-3</v>
      </c>
    </row>
    <row r="5463" spans="2:5" x14ac:dyDescent="0.3">
      <c r="B5463" s="91">
        <v>41732</v>
      </c>
      <c r="C5463" s="145">
        <v>403.83013899999997</v>
      </c>
      <c r="D5463">
        <f t="shared" si="89"/>
        <v>2.0628282614998983</v>
      </c>
      <c r="E5463">
        <v>-6.6410071030764441E-3</v>
      </c>
    </row>
    <row r="5464" spans="2:5" x14ac:dyDescent="0.3">
      <c r="B5464" s="91">
        <v>39428</v>
      </c>
      <c r="C5464" s="145">
        <v>131.84877</v>
      </c>
      <c r="D5464">
        <f t="shared" si="89"/>
        <v>2.4113553059437285</v>
      </c>
      <c r="E5464">
        <v>-6.6433464881802797E-3</v>
      </c>
    </row>
    <row r="5465" spans="2:5" x14ac:dyDescent="0.3">
      <c r="B5465" s="91">
        <v>37845</v>
      </c>
      <c r="C5465" s="145">
        <v>38.649966999999997</v>
      </c>
      <c r="D5465">
        <f t="shared" si="89"/>
        <v>-0.9276178879382817</v>
      </c>
      <c r="E5465">
        <v>-6.6734893135710445E-3</v>
      </c>
    </row>
    <row r="5466" spans="2:5" x14ac:dyDescent="0.3">
      <c r="B5466" s="91">
        <v>41961</v>
      </c>
      <c r="C5466" s="145">
        <v>533.97125200000005</v>
      </c>
      <c r="D5466">
        <f t="shared" si="89"/>
        <v>-0.42357503553279086</v>
      </c>
      <c r="E5466">
        <v>-6.6942607843442532E-3</v>
      </c>
    </row>
    <row r="5467" spans="2:5" x14ac:dyDescent="0.3">
      <c r="B5467" s="91">
        <v>45342</v>
      </c>
      <c r="C5467" s="145">
        <v>926.34997599999997</v>
      </c>
      <c r="D5467">
        <f t="shared" si="89"/>
        <v>13.882962666392039</v>
      </c>
      <c r="E5467">
        <v>-6.7016943607555914E-3</v>
      </c>
    </row>
    <row r="5468" spans="2:5" x14ac:dyDescent="0.3">
      <c r="B5468" s="91">
        <v>38140</v>
      </c>
      <c r="C5468" s="145">
        <v>62.242310000000003</v>
      </c>
      <c r="D5468">
        <f t="shared" si="89"/>
        <v>-0.64854319842888375</v>
      </c>
      <c r="E5468">
        <v>-6.7049238110787777E-3</v>
      </c>
    </row>
    <row r="5469" spans="2:5" x14ac:dyDescent="0.3">
      <c r="B5469" s="91">
        <v>44179</v>
      </c>
      <c r="C5469" s="145">
        <v>177.098038</v>
      </c>
      <c r="D5469">
        <f t="shared" si="89"/>
        <v>-0.15935585895038812</v>
      </c>
      <c r="E5469">
        <v>-6.7095466287224485E-3</v>
      </c>
    </row>
    <row r="5470" spans="2:5" x14ac:dyDescent="0.3">
      <c r="B5470" s="91">
        <v>40687</v>
      </c>
      <c r="C5470" s="145">
        <v>210.66944899999999</v>
      </c>
      <c r="D5470">
        <f t="shared" si="89"/>
        <v>2.0214037911567306</v>
      </c>
      <c r="E5470">
        <v>-6.7290077741870759E-3</v>
      </c>
    </row>
    <row r="5471" spans="2:5" x14ac:dyDescent="0.3">
      <c r="B5471" s="91">
        <v>38512</v>
      </c>
      <c r="C5471" s="145">
        <v>69.725684999999999</v>
      </c>
      <c r="D5471">
        <f t="shared" si="89"/>
        <v>6.8518412977412846E-2</v>
      </c>
      <c r="E5471">
        <v>-6.7314243399821307E-3</v>
      </c>
    </row>
    <row r="5472" spans="2:5" x14ac:dyDescent="0.3">
      <c r="B5472" s="91">
        <v>35621</v>
      </c>
      <c r="C5472" s="145">
        <v>65.254547000000002</v>
      </c>
      <c r="D5472">
        <f t="shared" si="89"/>
        <v>0.10266701271381957</v>
      </c>
      <c r="E5472">
        <v>-6.7319549661577745E-3</v>
      </c>
    </row>
    <row r="5473" spans="2:5" x14ac:dyDescent="0.3">
      <c r="B5473" s="91">
        <v>37945</v>
      </c>
      <c r="C5473" s="145">
        <v>59.178832999999997</v>
      </c>
      <c r="D5473">
        <f t="shared" si="89"/>
        <v>2.7345188739856474</v>
      </c>
      <c r="E5473">
        <v>-6.7354499986673685E-3</v>
      </c>
    </row>
    <row r="5474" spans="2:5" x14ac:dyDescent="0.3">
      <c r="B5474" s="91">
        <v>34166</v>
      </c>
      <c r="C5474" s="145">
        <v>15.846441</v>
      </c>
      <c r="D5474">
        <f t="shared" si="89"/>
        <v>-0.22330269207382017</v>
      </c>
      <c r="E5474">
        <v>-6.7568863503512265E-3</v>
      </c>
    </row>
    <row r="5475" spans="2:5" x14ac:dyDescent="0.3">
      <c r="B5475" s="91">
        <v>37487</v>
      </c>
      <c r="C5475" s="145">
        <v>20.402338</v>
      </c>
      <c r="D5475">
        <f t="shared" si="89"/>
        <v>-0.83832567895790078</v>
      </c>
      <c r="E5475">
        <v>-6.7593477941362912E-3</v>
      </c>
    </row>
    <row r="5476" spans="2:5" x14ac:dyDescent="0.3">
      <c r="B5476" s="91">
        <v>40224</v>
      </c>
      <c r="C5476" s="145">
        <v>126.19405399999999</v>
      </c>
      <c r="D5476">
        <f t="shared" si="89"/>
        <v>0.65190520769458626</v>
      </c>
      <c r="E5476">
        <v>-6.7607831665127639E-3</v>
      </c>
    </row>
    <row r="5477" spans="2:5" x14ac:dyDescent="0.3">
      <c r="B5477" s="91">
        <v>39673</v>
      </c>
      <c r="C5477" s="145">
        <v>76.393035999999995</v>
      </c>
      <c r="D5477">
        <f t="shared" si="89"/>
        <v>-0.86079722660639579</v>
      </c>
      <c r="E5477">
        <v>-6.7636977106702552E-3</v>
      </c>
    </row>
    <row r="5478" spans="2:5" x14ac:dyDescent="0.3">
      <c r="B5478" s="91">
        <v>42662</v>
      </c>
      <c r="C5478" s="145">
        <v>548.78961200000003</v>
      </c>
      <c r="D5478">
        <f t="shared" si="89"/>
        <v>6.7576270699830792</v>
      </c>
      <c r="E5478">
        <v>-6.7658875409586762E-3</v>
      </c>
    </row>
    <row r="5479" spans="2:5" x14ac:dyDescent="0.3">
      <c r="B5479" s="91">
        <v>35306</v>
      </c>
      <c r="C5479" s="145">
        <v>70.741943000000006</v>
      </c>
      <c r="D5479">
        <f t="shared" si="89"/>
        <v>3.4947924678395128</v>
      </c>
      <c r="E5479">
        <v>-6.7732720397015774E-3</v>
      </c>
    </row>
    <row r="5480" spans="2:5" x14ac:dyDescent="0.3">
      <c r="B5480" s="91">
        <v>34169</v>
      </c>
      <c r="C5480" s="145">
        <v>15.738645</v>
      </c>
      <c r="D5480">
        <f t="shared" si="89"/>
        <v>-0.90986184514232993</v>
      </c>
      <c r="E5480">
        <v>-6.8025369229595747E-3</v>
      </c>
    </row>
    <row r="5481" spans="2:5" x14ac:dyDescent="0.3">
      <c r="B5481" s="91">
        <v>43615</v>
      </c>
      <c r="C5481" s="145">
        <v>174.60580400000001</v>
      </c>
      <c r="D5481">
        <f t="shared" si="89"/>
        <v>0.26295194455440457</v>
      </c>
      <c r="E5481">
        <v>-6.8046635944768999E-3</v>
      </c>
    </row>
    <row r="5482" spans="2:5" x14ac:dyDescent="0.3">
      <c r="B5482" s="91">
        <v>39036</v>
      </c>
      <c r="C5482" s="145">
        <v>138.25213600000001</v>
      </c>
      <c r="D5482">
        <f t="shared" si="89"/>
        <v>-0.54737312368146218</v>
      </c>
      <c r="E5482">
        <v>-6.8117437621359233E-3</v>
      </c>
    </row>
    <row r="5483" spans="2:5" x14ac:dyDescent="0.3">
      <c r="B5483" s="91">
        <v>41281</v>
      </c>
      <c r="C5483" s="145">
        <v>305.443939</v>
      </c>
      <c r="D5483">
        <f t="shared" si="89"/>
        <v>0.16276919154847333</v>
      </c>
      <c r="E5483">
        <v>-6.8165860037459119E-3</v>
      </c>
    </row>
    <row r="5484" spans="2:5" x14ac:dyDescent="0.3">
      <c r="B5484" s="91">
        <v>41197</v>
      </c>
      <c r="C5484" s="145">
        <v>262.686646</v>
      </c>
      <c r="D5484">
        <f t="shared" si="89"/>
        <v>11.334378185437624</v>
      </c>
      <c r="E5484">
        <v>-6.8202590534996591E-3</v>
      </c>
    </row>
    <row r="5485" spans="2:5" x14ac:dyDescent="0.3">
      <c r="B5485" s="91">
        <v>37305</v>
      </c>
      <c r="C5485" s="145">
        <v>21.297113</v>
      </c>
      <c r="D5485">
        <f t="shared" si="89"/>
        <v>9.3992892602644915E-2</v>
      </c>
      <c r="E5485">
        <v>-6.8345110701666916E-3</v>
      </c>
    </row>
    <row r="5486" spans="2:5" x14ac:dyDescent="0.3">
      <c r="B5486" s="91">
        <v>36123</v>
      </c>
      <c r="C5486" s="145">
        <v>19.467323</v>
      </c>
      <c r="D5486">
        <f t="shared" si="89"/>
        <v>-0.29712195224631832</v>
      </c>
      <c r="E5486">
        <v>-6.8439747519000622E-3</v>
      </c>
    </row>
    <row r="5487" spans="2:5" x14ac:dyDescent="0.3">
      <c r="B5487" s="91">
        <v>39790</v>
      </c>
      <c r="C5487" s="145">
        <v>27.696587000000001</v>
      </c>
      <c r="D5487">
        <f t="shared" si="89"/>
        <v>-0.9065029098850319</v>
      </c>
      <c r="E5487">
        <v>-6.8559765503068805E-3</v>
      </c>
    </row>
    <row r="5488" spans="2:5" x14ac:dyDescent="0.3">
      <c r="B5488" s="91">
        <v>41341</v>
      </c>
      <c r="C5488" s="145">
        <v>296.229401</v>
      </c>
      <c r="D5488">
        <f t="shared" si="89"/>
        <v>0.32835342464290213</v>
      </c>
      <c r="E5488">
        <v>-6.8649863258512427E-3</v>
      </c>
    </row>
    <row r="5489" spans="2:5" x14ac:dyDescent="0.3">
      <c r="B5489" s="91">
        <v>43371</v>
      </c>
      <c r="C5489" s="145">
        <v>223.00495900000001</v>
      </c>
      <c r="D5489">
        <f t="shared" si="89"/>
        <v>3.6390898324791183</v>
      </c>
      <c r="E5489">
        <v>-6.8812292880333333E-3</v>
      </c>
    </row>
    <row r="5490" spans="2:5" x14ac:dyDescent="0.3">
      <c r="B5490" s="91">
        <v>35747</v>
      </c>
      <c r="C5490" s="145">
        <v>48.070843000000004</v>
      </c>
      <c r="D5490">
        <f t="shared" si="89"/>
        <v>-0.87830747372416595</v>
      </c>
      <c r="E5490">
        <v>-6.8903495192974857E-3</v>
      </c>
    </row>
    <row r="5491" spans="2:5" x14ac:dyDescent="0.3">
      <c r="B5491" s="91">
        <v>44848</v>
      </c>
      <c r="C5491" s="145">
        <v>395.01886000000002</v>
      </c>
      <c r="D5491">
        <f t="shared" si="89"/>
        <v>5.8647311437035554E-2</v>
      </c>
      <c r="E5491">
        <v>-6.8922285522626196E-3</v>
      </c>
    </row>
    <row r="5492" spans="2:5" x14ac:dyDescent="0.3">
      <c r="B5492" s="91">
        <v>42374</v>
      </c>
      <c r="C5492" s="145">
        <v>373.135468</v>
      </c>
      <c r="D5492">
        <f t="shared" si="89"/>
        <v>23.03751609059201</v>
      </c>
      <c r="E5492">
        <v>-6.8955776475577869E-3</v>
      </c>
    </row>
    <row r="5493" spans="2:5" x14ac:dyDescent="0.3">
      <c r="B5493" s="91">
        <v>34081</v>
      </c>
      <c r="C5493" s="145">
        <v>15.523046000000001</v>
      </c>
      <c r="D5493">
        <f t="shared" si="89"/>
        <v>-0.3009939878366199</v>
      </c>
      <c r="E5493">
        <v>-6.8961749270144198E-3</v>
      </c>
    </row>
    <row r="5494" spans="2:5" x14ac:dyDescent="0.3">
      <c r="B5494" s="91">
        <v>37568</v>
      </c>
      <c r="C5494" s="145">
        <v>22.207314</v>
      </c>
      <c r="D5494">
        <f t="shared" si="89"/>
        <v>-0.94660468316303681</v>
      </c>
      <c r="E5494">
        <v>-6.8987963373968045E-3</v>
      </c>
    </row>
    <row r="5495" spans="2:5" x14ac:dyDescent="0.3">
      <c r="B5495" s="91">
        <v>44903</v>
      </c>
      <c r="C5495" s="145">
        <v>415.90377799999999</v>
      </c>
      <c r="D5495">
        <f t="shared" si="89"/>
        <v>-0.10768891619172469</v>
      </c>
      <c r="E5495">
        <v>-6.9030499449516825E-3</v>
      </c>
    </row>
    <row r="5496" spans="2:5" x14ac:dyDescent="0.3">
      <c r="B5496" s="91">
        <v>42801</v>
      </c>
      <c r="C5496" s="145">
        <v>466.09728999999999</v>
      </c>
      <c r="D5496">
        <f t="shared" si="89"/>
        <v>-0.24610224019409627</v>
      </c>
      <c r="E5496">
        <v>-6.9032006600780954E-3</v>
      </c>
    </row>
    <row r="5497" spans="2:5" x14ac:dyDescent="0.3">
      <c r="B5497" s="91">
        <v>45148</v>
      </c>
      <c r="C5497" s="145">
        <v>618.25</v>
      </c>
      <c r="D5497">
        <f t="shared" si="89"/>
        <v>1.2648695001976105</v>
      </c>
      <c r="E5497">
        <v>-6.9070565944657682E-3</v>
      </c>
    </row>
    <row r="5498" spans="2:5" x14ac:dyDescent="0.3">
      <c r="B5498" s="91">
        <v>41253</v>
      </c>
      <c r="C5498" s="145">
        <v>272.97378500000002</v>
      </c>
      <c r="D5498">
        <f t="shared" si="89"/>
        <v>3.1967022590419565</v>
      </c>
      <c r="E5498">
        <v>-6.9170937921401105E-3</v>
      </c>
    </row>
    <row r="5499" spans="2:5" x14ac:dyDescent="0.3">
      <c r="B5499" s="91">
        <v>35328</v>
      </c>
      <c r="C5499" s="145">
        <v>65.044830000000005</v>
      </c>
      <c r="D5499">
        <f t="shared" si="89"/>
        <v>-0.82205976186322494</v>
      </c>
      <c r="E5499">
        <v>-6.9324979971801199E-3</v>
      </c>
    </row>
    <row r="5500" spans="2:5" x14ac:dyDescent="0.3">
      <c r="B5500" s="91">
        <v>41641</v>
      </c>
      <c r="C5500" s="145">
        <v>365.54312099999999</v>
      </c>
      <c r="D5500">
        <f t="shared" si="89"/>
        <v>1.2207907618323213</v>
      </c>
      <c r="E5500">
        <v>-6.9343152072131511E-3</v>
      </c>
    </row>
    <row r="5501" spans="2:5" x14ac:dyDescent="0.3">
      <c r="B5501" s="91">
        <v>40872</v>
      </c>
      <c r="C5501" s="145">
        <v>164.60043300000001</v>
      </c>
      <c r="D5501">
        <f t="shared" si="89"/>
        <v>-0.37847183830456499</v>
      </c>
      <c r="E5501">
        <v>-6.9344510950500636E-3</v>
      </c>
    </row>
    <row r="5502" spans="2:5" x14ac:dyDescent="0.3">
      <c r="B5502" s="91">
        <v>41172</v>
      </c>
      <c r="C5502" s="145">
        <v>264.831818</v>
      </c>
      <c r="D5502">
        <f t="shared" si="89"/>
        <v>-0.11323056803267942</v>
      </c>
      <c r="E5502">
        <v>-6.946899280755872E-3</v>
      </c>
    </row>
    <row r="5503" spans="2:5" x14ac:dyDescent="0.3">
      <c r="B5503" s="91">
        <v>42429</v>
      </c>
      <c r="C5503" s="145">
        <v>298.64788800000002</v>
      </c>
      <c r="D5503">
        <f t="shared" si="89"/>
        <v>11.209220547055443</v>
      </c>
      <c r="E5503">
        <v>-6.9581288390511949E-3</v>
      </c>
    </row>
    <row r="5504" spans="2:5" x14ac:dyDescent="0.3">
      <c r="B5504" s="91">
        <v>35977</v>
      </c>
      <c r="C5504" s="145">
        <v>24.460847999999999</v>
      </c>
      <c r="D5504">
        <f t="shared" si="89"/>
        <v>0.1940803395874092</v>
      </c>
      <c r="E5504">
        <v>-6.9592046108298937E-3</v>
      </c>
    </row>
    <row r="5505" spans="2:5" x14ac:dyDescent="0.3">
      <c r="B5505" s="91">
        <v>36609</v>
      </c>
      <c r="C5505" s="145">
        <v>20.485094</v>
      </c>
      <c r="D5505">
        <f t="shared" si="89"/>
        <v>-0.88866565901896277</v>
      </c>
      <c r="E5505">
        <v>-6.9750893681962646E-3</v>
      </c>
    </row>
    <row r="5506" spans="2:5" x14ac:dyDescent="0.3">
      <c r="B5506" s="91">
        <v>40849</v>
      </c>
      <c r="C5506" s="145">
        <v>183.996185</v>
      </c>
      <c r="D5506">
        <f t="shared" si="89"/>
        <v>-0.52029070058141291</v>
      </c>
      <c r="E5506">
        <v>-6.9786883115693001E-3</v>
      </c>
    </row>
    <row r="5507" spans="2:5" x14ac:dyDescent="0.3">
      <c r="B5507" s="91">
        <v>41618</v>
      </c>
      <c r="C5507" s="145">
        <v>383.55767800000001</v>
      </c>
      <c r="D5507">
        <f t="shared" si="89"/>
        <v>6.7020198667371416</v>
      </c>
      <c r="E5507">
        <v>-6.9893990505838213E-3</v>
      </c>
    </row>
    <row r="5508" spans="2:5" x14ac:dyDescent="0.3">
      <c r="B5508" s="91">
        <v>34862</v>
      </c>
      <c r="C5508" s="145">
        <v>49.799621999999999</v>
      </c>
      <c r="D5508">
        <f t="shared" si="89"/>
        <v>-0.88451084714012196</v>
      </c>
      <c r="E5508">
        <v>-6.9931938437976862E-3</v>
      </c>
    </row>
    <row r="5509" spans="2:5" x14ac:dyDescent="0.3">
      <c r="B5509" s="91">
        <v>42916</v>
      </c>
      <c r="C5509" s="145">
        <v>431.20605499999999</v>
      </c>
      <c r="D5509">
        <f t="shared" si="89"/>
        <v>18.441015313506991</v>
      </c>
      <c r="E5509">
        <v>-7.0018444036941147E-3</v>
      </c>
    </row>
    <row r="5510" spans="2:5" x14ac:dyDescent="0.3">
      <c r="B5510" s="91">
        <v>36056</v>
      </c>
      <c r="C5510" s="145">
        <v>22.180223000000002</v>
      </c>
      <c r="D5510">
        <f t="shared" si="89"/>
        <v>-0.94169387847950337</v>
      </c>
      <c r="E5510">
        <v>-7.0070216612210558E-3</v>
      </c>
    </row>
    <row r="5511" spans="2:5" x14ac:dyDescent="0.3">
      <c r="B5511" s="91">
        <v>42513</v>
      </c>
      <c r="C5511" s="145">
        <v>380.409851</v>
      </c>
      <c r="D5511">
        <f t="shared" si="89"/>
        <v>2.0058721716425509</v>
      </c>
      <c r="E5511">
        <v>-7.0230185002273758E-3</v>
      </c>
    </row>
    <row r="5512" spans="2:5" x14ac:dyDescent="0.3">
      <c r="B5512" s="91">
        <v>43753</v>
      </c>
      <c r="C5512" s="145">
        <v>126.555565</v>
      </c>
      <c r="D5512">
        <f t="shared" si="89"/>
        <v>7.3262168308108189</v>
      </c>
      <c r="E5512">
        <v>-7.0394784527469216E-3</v>
      </c>
    </row>
    <row r="5513" spans="2:5" x14ac:dyDescent="0.3">
      <c r="B5513" s="91">
        <v>34088</v>
      </c>
      <c r="C5513" s="145">
        <v>15.199648</v>
      </c>
      <c r="D5513">
        <f t="shared" ref="D5513:D5576" si="90">(C5513-C5514)/C5514</f>
        <v>-0.36311813853892394</v>
      </c>
      <c r="E5513">
        <v>-7.0421937140918685E-3</v>
      </c>
    </row>
    <row r="5514" spans="2:5" x14ac:dyDescent="0.3">
      <c r="B5514" s="91">
        <v>37686</v>
      </c>
      <c r="C5514" s="145">
        <v>23.865725999999999</v>
      </c>
      <c r="D5514">
        <f t="shared" si="90"/>
        <v>-0.834469153209068</v>
      </c>
      <c r="E5514">
        <v>-7.0602050199162656E-3</v>
      </c>
    </row>
    <row r="5515" spans="2:5" x14ac:dyDescent="0.3">
      <c r="B5515" s="91">
        <v>40254</v>
      </c>
      <c r="C5515" s="145">
        <v>144.17690999999999</v>
      </c>
      <c r="D5515">
        <f t="shared" si="90"/>
        <v>1.9260501981184226</v>
      </c>
      <c r="E5515">
        <v>-7.0606607411201807E-3</v>
      </c>
    </row>
    <row r="5516" spans="2:5" x14ac:dyDescent="0.3">
      <c r="B5516" s="91">
        <v>34877</v>
      </c>
      <c r="C5516" s="145">
        <v>49.273560000000003</v>
      </c>
      <c r="D5516">
        <f t="shared" si="90"/>
        <v>-0.81221487768794531</v>
      </c>
      <c r="E5516">
        <v>-7.0672679746126904E-3</v>
      </c>
    </row>
    <row r="5517" spans="2:5" x14ac:dyDescent="0.3">
      <c r="B5517" s="91">
        <v>40956</v>
      </c>
      <c r="C5517" s="145">
        <v>262.39331099999998</v>
      </c>
      <c r="D5517">
        <f t="shared" si="90"/>
        <v>16.311548925010513</v>
      </c>
      <c r="E5517">
        <v>-7.0678853432968088E-3</v>
      </c>
    </row>
    <row r="5518" spans="2:5" x14ac:dyDescent="0.3">
      <c r="B5518" s="91">
        <v>36935</v>
      </c>
      <c r="C5518" s="145">
        <v>15.157125000000001</v>
      </c>
      <c r="D5518">
        <f t="shared" si="90"/>
        <v>-0.95382822526431232</v>
      </c>
      <c r="E5518">
        <v>-7.0741046642828175E-3</v>
      </c>
    </row>
    <row r="5519" spans="2:5" x14ac:dyDescent="0.3">
      <c r="B5519" s="91">
        <v>44467</v>
      </c>
      <c r="C5519" s="145">
        <v>328.27685500000001</v>
      </c>
      <c r="D5519">
        <f t="shared" si="90"/>
        <v>-0.29794265521936097</v>
      </c>
      <c r="E5519">
        <v>-7.0858268134933967E-3</v>
      </c>
    </row>
    <row r="5520" spans="2:5" x14ac:dyDescent="0.3">
      <c r="B5520" s="91">
        <v>42823</v>
      </c>
      <c r="C5520" s="145">
        <v>467.59265099999999</v>
      </c>
      <c r="D5520">
        <f t="shared" si="90"/>
        <v>23.055411606085102</v>
      </c>
      <c r="E5520">
        <v>-7.0914659017481873E-3</v>
      </c>
    </row>
    <row r="5521" spans="2:5" x14ac:dyDescent="0.3">
      <c r="B5521" s="91">
        <v>37403</v>
      </c>
      <c r="C5521" s="145">
        <v>19.438148000000002</v>
      </c>
      <c r="D5521">
        <f t="shared" si="90"/>
        <v>-0.60049773188928279</v>
      </c>
      <c r="E5521">
        <v>-7.092202928825779E-3</v>
      </c>
    </row>
    <row r="5522" spans="2:5" x14ac:dyDescent="0.3">
      <c r="B5522" s="91">
        <v>35481</v>
      </c>
      <c r="C5522" s="145">
        <v>48.655914000000003</v>
      </c>
      <c r="D5522">
        <f t="shared" si="90"/>
        <v>-0.93238007808847323</v>
      </c>
      <c r="E5522">
        <v>-7.0942806419427608E-3</v>
      </c>
    </row>
    <row r="5523" spans="2:5" x14ac:dyDescent="0.3">
      <c r="B5523" s="91">
        <v>45286</v>
      </c>
      <c r="C5523" s="145">
        <v>719.54998799999998</v>
      </c>
      <c r="D5523">
        <f t="shared" si="90"/>
        <v>19.311373545120748</v>
      </c>
      <c r="E5523">
        <v>-7.1064218500385924E-3</v>
      </c>
    </row>
    <row r="5524" spans="2:5" x14ac:dyDescent="0.3">
      <c r="B5524" s="91">
        <v>35871</v>
      </c>
      <c r="C5524" s="145">
        <v>35.425964</v>
      </c>
      <c r="D5524">
        <f t="shared" si="90"/>
        <v>2.2898943510638263</v>
      </c>
      <c r="E5524">
        <v>-7.1124130889656141E-3</v>
      </c>
    </row>
    <row r="5525" spans="2:5" x14ac:dyDescent="0.3">
      <c r="B5525" s="91">
        <v>37172</v>
      </c>
      <c r="C5525" s="145">
        <v>10.768115999999999</v>
      </c>
      <c r="D5525">
        <f t="shared" si="90"/>
        <v>-0.96315307031775466</v>
      </c>
      <c r="E5525">
        <v>-7.1125127279188837E-3</v>
      </c>
    </row>
    <row r="5526" spans="2:5" x14ac:dyDescent="0.3">
      <c r="B5526" s="91">
        <v>44441</v>
      </c>
      <c r="C5526" s="145">
        <v>292.23916600000001</v>
      </c>
      <c r="D5526">
        <f t="shared" si="90"/>
        <v>-0.20748851618457387</v>
      </c>
      <c r="E5526">
        <v>-7.1126191977035616E-3</v>
      </c>
    </row>
    <row r="5527" spans="2:5" x14ac:dyDescent="0.3">
      <c r="B5527" s="91">
        <v>43159</v>
      </c>
      <c r="C5527" s="145">
        <v>368.75070199999999</v>
      </c>
      <c r="D5527">
        <f t="shared" si="90"/>
        <v>5.1053019616169539</v>
      </c>
      <c r="E5527">
        <v>-7.1131062500633876E-3</v>
      </c>
    </row>
    <row r="5528" spans="2:5" x14ac:dyDescent="0.3">
      <c r="B5528" s="91">
        <v>37943</v>
      </c>
      <c r="C5528" s="145">
        <v>60.398437999999999</v>
      </c>
      <c r="D5528">
        <f t="shared" si="90"/>
        <v>-0.19611945111426723</v>
      </c>
      <c r="E5528">
        <v>-7.1143249145575035E-3</v>
      </c>
    </row>
    <row r="5529" spans="2:5" x14ac:dyDescent="0.3">
      <c r="B5529" s="91">
        <v>35256</v>
      </c>
      <c r="C5529" s="145">
        <v>75.133598000000006</v>
      </c>
      <c r="D5529">
        <f t="shared" si="90"/>
        <v>4.0142383401016417</v>
      </c>
      <c r="E5529">
        <v>-7.1253219667819223E-3</v>
      </c>
    </row>
    <row r="5530" spans="2:5" x14ac:dyDescent="0.3">
      <c r="B5530" s="91">
        <v>33323</v>
      </c>
      <c r="C5530" s="145">
        <v>14.98405</v>
      </c>
      <c r="D5530">
        <f t="shared" si="90"/>
        <v>-0.36413680756325006</v>
      </c>
      <c r="E5530">
        <v>-7.1429939243370646E-3</v>
      </c>
    </row>
    <row r="5531" spans="2:5" x14ac:dyDescent="0.3">
      <c r="B5531" s="91">
        <v>37424</v>
      </c>
      <c r="C5531" s="145">
        <v>23.564896000000001</v>
      </c>
      <c r="D5531">
        <f t="shared" si="90"/>
        <v>-0.52167729888101022</v>
      </c>
      <c r="E5531">
        <v>-7.149733182689565E-3</v>
      </c>
    </row>
    <row r="5532" spans="2:5" x14ac:dyDescent="0.3">
      <c r="B5532" s="91">
        <v>40004</v>
      </c>
      <c r="C5532" s="145">
        <v>49.265686000000002</v>
      </c>
      <c r="D5532">
        <f t="shared" si="90"/>
        <v>-0.71475191642470859</v>
      </c>
      <c r="E5532">
        <v>-7.1560150826347965E-3</v>
      </c>
    </row>
    <row r="5533" spans="2:5" x14ac:dyDescent="0.3">
      <c r="B5533" s="91">
        <v>43620</v>
      </c>
      <c r="C5533" s="145">
        <v>172.711716</v>
      </c>
      <c r="D5533">
        <f t="shared" si="90"/>
        <v>1.9738823713186626</v>
      </c>
      <c r="E5533">
        <v>-7.1632822495913493E-3</v>
      </c>
    </row>
    <row r="5534" spans="2:5" x14ac:dyDescent="0.3">
      <c r="B5534" s="91">
        <v>34992</v>
      </c>
      <c r="C5534" s="145">
        <v>58.076175999999997</v>
      </c>
      <c r="D5534">
        <f t="shared" si="90"/>
        <v>2.9039526762456935</v>
      </c>
      <c r="E5534">
        <v>-7.1940264292164151E-3</v>
      </c>
    </row>
    <row r="5535" spans="2:5" x14ac:dyDescent="0.3">
      <c r="B5535" s="91">
        <v>33324</v>
      </c>
      <c r="C5535" s="145">
        <v>14.876250000000001</v>
      </c>
      <c r="D5535">
        <f t="shared" si="90"/>
        <v>-0.92242225481830353</v>
      </c>
      <c r="E5535">
        <v>-7.1943166233427698E-3</v>
      </c>
    </row>
    <row r="5536" spans="2:5" x14ac:dyDescent="0.3">
      <c r="B5536" s="91">
        <v>40703</v>
      </c>
      <c r="C5536" s="145">
        <v>191.75924699999999</v>
      </c>
      <c r="D5536">
        <f t="shared" si="90"/>
        <v>-0.61773271727563828</v>
      </c>
      <c r="E5536">
        <v>-7.194621061224914E-3</v>
      </c>
    </row>
    <row r="5537" spans="2:5" x14ac:dyDescent="0.3">
      <c r="B5537" s="91">
        <v>42580</v>
      </c>
      <c r="C5537" s="145">
        <v>501.63656600000002</v>
      </c>
      <c r="D5537">
        <f t="shared" si="90"/>
        <v>-1.4424517752507166E-2</v>
      </c>
      <c r="E5537">
        <v>-7.2013072131573977E-3</v>
      </c>
    </row>
    <row r="5538" spans="2:5" x14ac:dyDescent="0.3">
      <c r="B5538" s="91">
        <v>41884</v>
      </c>
      <c r="C5538" s="145">
        <v>508.97833300000002</v>
      </c>
      <c r="D5538">
        <f t="shared" si="90"/>
        <v>24.27190841269125</v>
      </c>
      <c r="E5538">
        <v>-7.2117046616289619E-3</v>
      </c>
    </row>
    <row r="5539" spans="2:5" x14ac:dyDescent="0.3">
      <c r="B5539" s="91">
        <v>37372</v>
      </c>
      <c r="C5539" s="145">
        <v>20.140083000000001</v>
      </c>
      <c r="D5539">
        <f t="shared" si="90"/>
        <v>-0.65152920259759517</v>
      </c>
      <c r="E5539">
        <v>-7.2240175477114033E-3</v>
      </c>
    </row>
    <row r="5540" spans="2:5" x14ac:dyDescent="0.3">
      <c r="B5540" s="91">
        <v>35006</v>
      </c>
      <c r="C5540" s="145">
        <v>57.795611999999998</v>
      </c>
      <c r="D5540">
        <f t="shared" si="90"/>
        <v>-0.85183812186367569</v>
      </c>
      <c r="E5540">
        <v>-7.2291742736921754E-3</v>
      </c>
    </row>
    <row r="5541" spans="2:5" x14ac:dyDescent="0.3">
      <c r="B5541" s="91">
        <v>44923</v>
      </c>
      <c r="C5541" s="145">
        <v>390.08422899999999</v>
      </c>
      <c r="D5541">
        <f t="shared" si="90"/>
        <v>5.3477393299032023</v>
      </c>
      <c r="E5541">
        <v>-7.230699091003513E-3</v>
      </c>
    </row>
    <row r="5542" spans="2:5" x14ac:dyDescent="0.3">
      <c r="B5542" s="91">
        <v>38233</v>
      </c>
      <c r="C5542" s="145">
        <v>61.452464999999997</v>
      </c>
      <c r="D5542">
        <f t="shared" si="90"/>
        <v>1.8214976827227545</v>
      </c>
      <c r="E5542">
        <v>-7.2455887366166712E-3</v>
      </c>
    </row>
    <row r="5543" spans="2:5" x14ac:dyDescent="0.3">
      <c r="B5543" s="91">
        <v>36656</v>
      </c>
      <c r="C5543" s="145">
        <v>21.780087000000002</v>
      </c>
      <c r="D5543">
        <f t="shared" si="90"/>
        <v>-0.91635757207094171</v>
      </c>
      <c r="E5543">
        <v>-7.2487869727129806E-3</v>
      </c>
    </row>
    <row r="5544" spans="2:5" x14ac:dyDescent="0.3">
      <c r="B5544" s="91">
        <v>41204</v>
      </c>
      <c r="C5544" s="145">
        <v>260.39520299999998</v>
      </c>
      <c r="D5544">
        <f t="shared" si="90"/>
        <v>6.2848034047403614</v>
      </c>
      <c r="E5544">
        <v>-7.2490341087152145E-3</v>
      </c>
    </row>
    <row r="5545" spans="2:5" x14ac:dyDescent="0.3">
      <c r="B5545" s="91">
        <v>35859</v>
      </c>
      <c r="C5545" s="145">
        <v>35.744987000000002</v>
      </c>
      <c r="D5545">
        <f t="shared" si="90"/>
        <v>-0.88852357332771237</v>
      </c>
      <c r="E5545">
        <v>-7.2491804907741869E-3</v>
      </c>
    </row>
    <row r="5546" spans="2:5" x14ac:dyDescent="0.3">
      <c r="B5546" s="91">
        <v>44251</v>
      </c>
      <c r="C5546" s="145">
        <v>320.65063500000002</v>
      </c>
      <c r="D5546">
        <f t="shared" si="90"/>
        <v>-0.47204964572189256</v>
      </c>
      <c r="E5546">
        <v>-7.2530355171403381E-3</v>
      </c>
    </row>
    <row r="5547" spans="2:5" x14ac:dyDescent="0.3">
      <c r="B5547" s="91">
        <v>45152</v>
      </c>
      <c r="C5547" s="145">
        <v>607.34997599999997</v>
      </c>
      <c r="D5547">
        <f t="shared" si="90"/>
        <v>29.377342577862358</v>
      </c>
      <c r="E5547">
        <v>-7.2736385866029396E-3</v>
      </c>
    </row>
    <row r="5548" spans="2:5" x14ac:dyDescent="0.3">
      <c r="B5548" s="91">
        <v>37375</v>
      </c>
      <c r="C5548" s="145">
        <v>19.993518999999999</v>
      </c>
      <c r="D5548">
        <f t="shared" si="90"/>
        <v>-0.84291355584445093</v>
      </c>
      <c r="E5548">
        <v>-7.2772291951329823E-3</v>
      </c>
    </row>
    <row r="5549" spans="2:5" x14ac:dyDescent="0.3">
      <c r="B5549" s="91">
        <v>39281</v>
      </c>
      <c r="C5549" s="145">
        <v>127.277176</v>
      </c>
      <c r="D5549">
        <f t="shared" si="90"/>
        <v>1.0825479249857055</v>
      </c>
      <c r="E5549">
        <v>-7.2781665175262232E-3</v>
      </c>
    </row>
    <row r="5550" spans="2:5" x14ac:dyDescent="0.3">
      <c r="B5550" s="91">
        <v>38167</v>
      </c>
      <c r="C5550" s="145">
        <v>61.116084999999998</v>
      </c>
      <c r="D5550">
        <f t="shared" si="90"/>
        <v>-0.12135372582680201</v>
      </c>
      <c r="E5550">
        <v>-7.2851130820493458E-3</v>
      </c>
    </row>
    <row r="5551" spans="2:5" x14ac:dyDescent="0.3">
      <c r="B5551" s="91">
        <v>35291</v>
      </c>
      <c r="C5551" s="145">
        <v>69.557097999999996</v>
      </c>
      <c r="D5551">
        <f t="shared" si="90"/>
        <v>-0.8290629459768476</v>
      </c>
      <c r="E5551">
        <v>-7.2905534018044473E-3</v>
      </c>
    </row>
    <row r="5552" spans="2:5" x14ac:dyDescent="0.3">
      <c r="B5552" s="91">
        <v>42489</v>
      </c>
      <c r="C5552" s="145">
        <v>406.91644300000002</v>
      </c>
      <c r="D5552">
        <f t="shared" si="90"/>
        <v>4.4668133837929327</v>
      </c>
      <c r="E5552">
        <v>-7.2930662815466974E-3</v>
      </c>
    </row>
    <row r="5553" spans="2:5" x14ac:dyDescent="0.3">
      <c r="B5553" s="91">
        <v>38076</v>
      </c>
      <c r="C5553" s="145">
        <v>74.433937</v>
      </c>
      <c r="D5553">
        <f t="shared" si="90"/>
        <v>0.56061013253099756</v>
      </c>
      <c r="E5553">
        <v>-7.2949492656925142E-3</v>
      </c>
    </row>
    <row r="5554" spans="2:5" x14ac:dyDescent="0.3">
      <c r="B5554" s="91">
        <v>34884</v>
      </c>
      <c r="C5554" s="145">
        <v>47.695408</v>
      </c>
      <c r="D5554">
        <f t="shared" si="90"/>
        <v>0.62664705771411722</v>
      </c>
      <c r="E5554">
        <v>-7.2992384731765635E-3</v>
      </c>
    </row>
    <row r="5555" spans="2:5" x14ac:dyDescent="0.3">
      <c r="B5555" s="91">
        <v>34312</v>
      </c>
      <c r="C5555" s="145">
        <v>29.321300999999998</v>
      </c>
      <c r="D5555">
        <f t="shared" si="90"/>
        <v>-0.83899912834964685</v>
      </c>
      <c r="E5555">
        <v>-7.2994111806508801E-3</v>
      </c>
    </row>
    <row r="5556" spans="2:5" x14ac:dyDescent="0.3">
      <c r="B5556" s="91">
        <v>40752</v>
      </c>
      <c r="C5556" s="145">
        <v>182.11889600000001</v>
      </c>
      <c r="D5556">
        <f t="shared" si="90"/>
        <v>5.0038205523245107</v>
      </c>
      <c r="E5556">
        <v>-7.309023238485036E-3</v>
      </c>
    </row>
    <row r="5557" spans="2:5" x14ac:dyDescent="0.3">
      <c r="B5557" s="91">
        <v>36209</v>
      </c>
      <c r="C5557" s="145">
        <v>30.333834</v>
      </c>
      <c r="D5557">
        <f t="shared" si="90"/>
        <v>-0.76338744050634644</v>
      </c>
      <c r="E5557">
        <v>-7.3170109927136358E-3</v>
      </c>
    </row>
    <row r="5558" spans="2:5" x14ac:dyDescent="0.3">
      <c r="B5558" s="91">
        <v>43724</v>
      </c>
      <c r="C5558" s="145">
        <v>128.20043899999999</v>
      </c>
      <c r="D5558">
        <f t="shared" si="90"/>
        <v>-0.6931153630983633</v>
      </c>
      <c r="E5558">
        <v>-7.3331041328554619E-3</v>
      </c>
    </row>
    <row r="5559" spans="2:5" x14ac:dyDescent="0.3">
      <c r="B5559" s="91">
        <v>44951</v>
      </c>
      <c r="C5559" s="145">
        <v>417.74798600000003</v>
      </c>
      <c r="D5559">
        <f t="shared" si="90"/>
        <v>4.6564301734870375</v>
      </c>
      <c r="E5559">
        <v>-7.3434200733862942E-3</v>
      </c>
    </row>
    <row r="5560" spans="2:5" x14ac:dyDescent="0.3">
      <c r="B5560" s="91">
        <v>39650</v>
      </c>
      <c r="C5560" s="145">
        <v>73.853645</v>
      </c>
      <c r="D5560">
        <f t="shared" si="90"/>
        <v>0.42734042029728275</v>
      </c>
      <c r="E5560">
        <v>-7.3477773389206908E-3</v>
      </c>
    </row>
    <row r="5561" spans="2:5" x14ac:dyDescent="0.3">
      <c r="B5561" s="91">
        <v>35524</v>
      </c>
      <c r="C5561" s="145">
        <v>51.742137999999997</v>
      </c>
      <c r="D5561">
        <f t="shared" si="90"/>
        <v>0.77773182267874963</v>
      </c>
      <c r="E5561">
        <v>-7.3498733397011906E-3</v>
      </c>
    </row>
    <row r="5562" spans="2:5" x14ac:dyDescent="0.3">
      <c r="B5562" s="91">
        <v>33836</v>
      </c>
      <c r="C5562" s="145">
        <v>29.105705</v>
      </c>
      <c r="D5562">
        <f t="shared" si="90"/>
        <v>-0.39097119986062462</v>
      </c>
      <c r="E5562">
        <v>-7.3528797374986165E-3</v>
      </c>
    </row>
    <row r="5563" spans="2:5" x14ac:dyDescent="0.3">
      <c r="B5563" s="91">
        <v>35423</v>
      </c>
      <c r="C5563" s="145">
        <v>47.790359000000002</v>
      </c>
      <c r="D5563">
        <f t="shared" si="90"/>
        <v>-0.87294721129744368</v>
      </c>
      <c r="E5563">
        <v>-7.3680816837503049E-3</v>
      </c>
    </row>
    <row r="5564" spans="2:5" x14ac:dyDescent="0.3">
      <c r="B5564" s="91">
        <v>41599</v>
      </c>
      <c r="C5564" s="145">
        <v>376.145691</v>
      </c>
      <c r="D5564">
        <f t="shared" si="90"/>
        <v>4.957959764659873</v>
      </c>
      <c r="E5564">
        <v>-7.3833736718369293E-3</v>
      </c>
    </row>
    <row r="5565" spans="2:5" x14ac:dyDescent="0.3">
      <c r="B5565" s="91">
        <v>35153</v>
      </c>
      <c r="C5565" s="145">
        <v>63.133305</v>
      </c>
      <c r="D5565">
        <f t="shared" si="90"/>
        <v>-0.87897666104947514</v>
      </c>
      <c r="E5565">
        <v>-7.3885543033883607E-3</v>
      </c>
    </row>
    <row r="5566" spans="2:5" x14ac:dyDescent="0.3">
      <c r="B5566" s="91">
        <v>42116</v>
      </c>
      <c r="C5566" s="145">
        <v>521.66223100000002</v>
      </c>
      <c r="D5566">
        <f t="shared" si="90"/>
        <v>2.5965514110367867</v>
      </c>
      <c r="E5566">
        <v>-7.3947348911111398E-3</v>
      </c>
    </row>
    <row r="5567" spans="2:5" x14ac:dyDescent="0.3">
      <c r="B5567" s="91">
        <v>40353</v>
      </c>
      <c r="C5567" s="145">
        <v>145.04512</v>
      </c>
      <c r="D5567">
        <f t="shared" si="90"/>
        <v>-0.71824211657411441</v>
      </c>
      <c r="E5567">
        <v>-7.3951922559191297E-3</v>
      </c>
    </row>
    <row r="5568" spans="2:5" x14ac:dyDescent="0.3">
      <c r="B5568" s="91">
        <v>42138</v>
      </c>
      <c r="C5568" s="145">
        <v>514.78637700000002</v>
      </c>
      <c r="D5568">
        <f t="shared" si="90"/>
        <v>0.75076308065744635</v>
      </c>
      <c r="E5568">
        <v>-7.397567317333674E-3</v>
      </c>
    </row>
    <row r="5569" spans="2:5" x14ac:dyDescent="0.3">
      <c r="B5569" s="91">
        <v>41344</v>
      </c>
      <c r="C5569" s="145">
        <v>294.03543100000002</v>
      </c>
      <c r="D5569">
        <f t="shared" si="90"/>
        <v>3.5834550010863353</v>
      </c>
      <c r="E5569">
        <v>-7.4063208871018816E-3</v>
      </c>
    </row>
    <row r="5570" spans="2:5" x14ac:dyDescent="0.3">
      <c r="B5570" s="91">
        <v>38190</v>
      </c>
      <c r="C5570" s="145">
        <v>64.151482000000001</v>
      </c>
      <c r="D5570">
        <f t="shared" si="90"/>
        <v>0.38161517786909932</v>
      </c>
      <c r="E5570">
        <v>-7.4349681076804706E-3</v>
      </c>
    </row>
    <row r="5571" spans="2:5" x14ac:dyDescent="0.3">
      <c r="B5571" s="91">
        <v>35891</v>
      </c>
      <c r="C5571" s="145">
        <v>46.432236000000003</v>
      </c>
      <c r="D5571">
        <f t="shared" si="90"/>
        <v>-0.89242568616069351</v>
      </c>
      <c r="E5571">
        <v>-7.4392723920418723E-3</v>
      </c>
    </row>
    <row r="5572" spans="2:5" x14ac:dyDescent="0.3">
      <c r="B5572" s="91">
        <v>42188</v>
      </c>
      <c r="C5572" s="145">
        <v>431.62939499999999</v>
      </c>
      <c r="D5572">
        <f t="shared" si="90"/>
        <v>-4.283266091141362E-2</v>
      </c>
      <c r="E5572">
        <v>-7.447285478578378E-3</v>
      </c>
    </row>
    <row r="5573" spans="2:5" x14ac:dyDescent="0.3">
      <c r="B5573" s="91">
        <v>42905</v>
      </c>
      <c r="C5573" s="145">
        <v>450.94454999999999</v>
      </c>
      <c r="D5573">
        <f t="shared" si="90"/>
        <v>9.9419288717256062</v>
      </c>
      <c r="E5573">
        <v>-7.4602255595302208E-3</v>
      </c>
    </row>
    <row r="5574" spans="2:5" x14ac:dyDescent="0.3">
      <c r="B5574" s="91">
        <v>36451</v>
      </c>
      <c r="C5574" s="145">
        <v>41.212527999999999</v>
      </c>
      <c r="D5574">
        <f t="shared" si="90"/>
        <v>-0.87530998250099135</v>
      </c>
      <c r="E5574">
        <v>-7.4776349370717409E-3</v>
      </c>
    </row>
    <row r="5575" spans="2:5" x14ac:dyDescent="0.3">
      <c r="B5575" s="91">
        <v>43214</v>
      </c>
      <c r="C5575" s="145">
        <v>330.51986699999998</v>
      </c>
      <c r="D5575">
        <f t="shared" si="90"/>
        <v>0.69164638199189177</v>
      </c>
      <c r="E5575">
        <v>-7.4838665389576975E-3</v>
      </c>
    </row>
    <row r="5576" spans="2:5" x14ac:dyDescent="0.3">
      <c r="B5576" s="91">
        <v>40409</v>
      </c>
      <c r="C5576" s="145">
        <v>195.383545</v>
      </c>
      <c r="D5576">
        <f t="shared" si="90"/>
        <v>5.8395529090098677</v>
      </c>
      <c r="E5576">
        <v>-7.4883336657817056E-3</v>
      </c>
    </row>
    <row r="5577" spans="2:5" x14ac:dyDescent="0.3">
      <c r="B5577" s="91">
        <v>33499</v>
      </c>
      <c r="C5577" s="145">
        <v>28.566713</v>
      </c>
      <c r="D5577">
        <f t="shared" ref="D5577:D5640" si="91">(C5577-C5578)/C5578</f>
        <v>-0.96006889566444853</v>
      </c>
      <c r="E5577">
        <v>-7.4905734630255497E-3</v>
      </c>
    </row>
    <row r="5578" spans="2:5" x14ac:dyDescent="0.3">
      <c r="B5578" s="91">
        <v>45272</v>
      </c>
      <c r="C5578" s="145">
        <v>715.40002400000003</v>
      </c>
      <c r="D5578">
        <f t="shared" si="91"/>
        <v>5.01096989365415</v>
      </c>
      <c r="E5578">
        <v>-7.4916260958649665E-3</v>
      </c>
    </row>
    <row r="5579" spans="2:5" x14ac:dyDescent="0.3">
      <c r="B5579" s="91">
        <v>39510</v>
      </c>
      <c r="C5579" s="145">
        <v>119.015739</v>
      </c>
      <c r="D5579">
        <f t="shared" si="91"/>
        <v>0.83817059121077409</v>
      </c>
      <c r="E5579">
        <v>-7.4963229265933981E-3</v>
      </c>
    </row>
    <row r="5580" spans="2:5" x14ac:dyDescent="0.3">
      <c r="B5580" s="91">
        <v>35321</v>
      </c>
      <c r="C5580" s="145">
        <v>64.746841000000003</v>
      </c>
      <c r="D5580">
        <f t="shared" si="91"/>
        <v>-0.89226815141430948</v>
      </c>
      <c r="E5580">
        <v>-7.5043384140297213E-3</v>
      </c>
    </row>
    <row r="5581" spans="2:5" x14ac:dyDescent="0.3">
      <c r="B5581" s="91">
        <v>45169</v>
      </c>
      <c r="C5581" s="145">
        <v>601</v>
      </c>
      <c r="D5581">
        <f t="shared" si="91"/>
        <v>41.23633004663003</v>
      </c>
      <c r="E5581">
        <v>-7.5138107343170899E-3</v>
      </c>
    </row>
    <row r="5582" spans="2:5" x14ac:dyDescent="0.3">
      <c r="B5582" s="91">
        <v>33290</v>
      </c>
      <c r="C5582" s="145">
        <v>14.229456000000001</v>
      </c>
      <c r="D5582">
        <f t="shared" si="91"/>
        <v>-0.5</v>
      </c>
      <c r="E5582">
        <v>-7.5187340616270698E-3</v>
      </c>
    </row>
    <row r="5583" spans="2:5" x14ac:dyDescent="0.3">
      <c r="B5583" s="91">
        <v>33477</v>
      </c>
      <c r="C5583" s="145">
        <v>28.458912000000002</v>
      </c>
      <c r="D5583">
        <f t="shared" si="91"/>
        <v>-0.53898940443431709</v>
      </c>
      <c r="E5583">
        <v>-7.5187686735978263E-3</v>
      </c>
    </row>
    <row r="5584" spans="2:5" x14ac:dyDescent="0.3">
      <c r="B5584" s="91">
        <v>35341</v>
      </c>
      <c r="C5584" s="145">
        <v>61.731579000000004</v>
      </c>
      <c r="D5584">
        <f t="shared" si="91"/>
        <v>-0.85945533873221236</v>
      </c>
      <c r="E5584">
        <v>-7.5280919198726605E-3</v>
      </c>
    </row>
    <row r="5585" spans="2:5" x14ac:dyDescent="0.3">
      <c r="B5585" s="91">
        <v>42846</v>
      </c>
      <c r="C5585" s="145">
        <v>439.23104899999998</v>
      </c>
      <c r="D5585">
        <f t="shared" si="91"/>
        <v>1.1300231592607668</v>
      </c>
      <c r="E5585">
        <v>-7.5459116303619421E-3</v>
      </c>
    </row>
    <row r="5586" spans="2:5" x14ac:dyDescent="0.3">
      <c r="B5586" s="91">
        <v>40451</v>
      </c>
      <c r="C5586" s="145">
        <v>206.209518</v>
      </c>
      <c r="D5586">
        <f t="shared" si="91"/>
        <v>2.9335804583706859</v>
      </c>
      <c r="E5586">
        <v>-7.54657648803371E-3</v>
      </c>
    </row>
    <row r="5587" spans="2:5" x14ac:dyDescent="0.3">
      <c r="B5587" s="91">
        <v>35068</v>
      </c>
      <c r="C5587" s="145">
        <v>52.422854999999998</v>
      </c>
      <c r="D5587">
        <f t="shared" si="91"/>
        <v>-0.84232011408784746</v>
      </c>
      <c r="E5587">
        <v>-7.5689288382377309E-3</v>
      </c>
    </row>
    <row r="5588" spans="2:5" x14ac:dyDescent="0.3">
      <c r="B5588" s="91">
        <v>43223</v>
      </c>
      <c r="C5588" s="145">
        <v>332.46380599999998</v>
      </c>
      <c r="D5588">
        <f t="shared" si="91"/>
        <v>1.5722295188221085</v>
      </c>
      <c r="E5588">
        <v>-7.5881770317532179E-3</v>
      </c>
    </row>
    <row r="5589" spans="2:5" x14ac:dyDescent="0.3">
      <c r="B5589" s="91">
        <v>40232</v>
      </c>
      <c r="C5589" s="145">
        <v>129.25122099999999</v>
      </c>
      <c r="D5589">
        <f t="shared" si="91"/>
        <v>-0.72378768563276941</v>
      </c>
      <c r="E5589">
        <v>-7.5882959547525011E-3</v>
      </c>
    </row>
    <row r="5590" spans="2:5" x14ac:dyDescent="0.3">
      <c r="B5590" s="91">
        <v>45035</v>
      </c>
      <c r="C5590" s="145">
        <v>467.94155899999998</v>
      </c>
      <c r="D5590">
        <f t="shared" si="91"/>
        <v>7.4756722377751494E-2</v>
      </c>
      <c r="E5590">
        <v>-7.6110406252580427E-3</v>
      </c>
    </row>
    <row r="5591" spans="2:5" x14ac:dyDescent="0.3">
      <c r="B5591" s="91">
        <v>44966</v>
      </c>
      <c r="C5591" s="145">
        <v>435.39300500000002</v>
      </c>
      <c r="D5591">
        <f t="shared" si="91"/>
        <v>0.26539186918197755</v>
      </c>
      <c r="E5591">
        <v>-7.611925719539267E-3</v>
      </c>
    </row>
    <row r="5592" spans="2:5" x14ac:dyDescent="0.3">
      <c r="B5592" s="91">
        <v>43167</v>
      </c>
      <c r="C5592" s="145">
        <v>344.077606</v>
      </c>
      <c r="D5592">
        <f t="shared" si="91"/>
        <v>0.51647617565106818</v>
      </c>
      <c r="E5592">
        <v>-7.6192860992821158E-3</v>
      </c>
    </row>
    <row r="5593" spans="2:5" x14ac:dyDescent="0.3">
      <c r="B5593" s="91">
        <v>43376</v>
      </c>
      <c r="C5593" s="145">
        <v>226.892853</v>
      </c>
      <c r="D5593">
        <f t="shared" si="91"/>
        <v>7.095302407423965</v>
      </c>
      <c r="E5593">
        <v>-7.6302820088229861E-3</v>
      </c>
    </row>
    <row r="5594" spans="2:5" x14ac:dyDescent="0.3">
      <c r="B5594" s="91">
        <v>33555</v>
      </c>
      <c r="C5594" s="145">
        <v>28.027718</v>
      </c>
      <c r="D5594">
        <f t="shared" si="91"/>
        <v>-0.93341970409046127</v>
      </c>
      <c r="E5594">
        <v>-7.6334883234130653E-3</v>
      </c>
    </row>
    <row r="5595" spans="2:5" x14ac:dyDescent="0.3">
      <c r="B5595" s="91">
        <v>41751</v>
      </c>
      <c r="C5595" s="145">
        <v>420.96115099999997</v>
      </c>
      <c r="D5595">
        <f t="shared" si="91"/>
        <v>8.4024107326189298E-2</v>
      </c>
      <c r="E5595">
        <v>-7.6371490224974676E-3</v>
      </c>
    </row>
    <row r="5596" spans="2:5" x14ac:dyDescent="0.3">
      <c r="B5596" s="91">
        <v>42507</v>
      </c>
      <c r="C5596" s="145">
        <v>388.331909</v>
      </c>
      <c r="D5596">
        <f t="shared" si="91"/>
        <v>-0.60319634243425924</v>
      </c>
      <c r="E5596">
        <v>-7.6395053170244644E-3</v>
      </c>
    </row>
    <row r="5597" spans="2:5" x14ac:dyDescent="0.3">
      <c r="B5597" s="91">
        <v>45378</v>
      </c>
      <c r="C5597" s="145">
        <v>978.65002400000003</v>
      </c>
      <c r="D5597">
        <f t="shared" si="91"/>
        <v>34.052037903549717</v>
      </c>
      <c r="E5597">
        <v>-7.655635680523582E-3</v>
      </c>
    </row>
    <row r="5598" spans="2:5" x14ac:dyDescent="0.3">
      <c r="B5598" s="91">
        <v>33842</v>
      </c>
      <c r="C5598" s="145">
        <v>27.919917999999999</v>
      </c>
      <c r="D5598">
        <f t="shared" si="91"/>
        <v>0</v>
      </c>
      <c r="E5598">
        <v>-7.6629473229194566E-3</v>
      </c>
    </row>
    <row r="5599" spans="2:5" x14ac:dyDescent="0.3">
      <c r="B5599" s="91">
        <v>33511</v>
      </c>
      <c r="C5599" s="145">
        <v>27.919917999999999</v>
      </c>
      <c r="D5599">
        <f t="shared" si="91"/>
        <v>-0.48703852600014053</v>
      </c>
      <c r="E5599">
        <v>-7.6629473229194566E-3</v>
      </c>
    </row>
    <row r="5600" spans="2:5" x14ac:dyDescent="0.3">
      <c r="B5600" s="91">
        <v>35012</v>
      </c>
      <c r="C5600" s="145">
        <v>54.428879000000002</v>
      </c>
      <c r="D5600">
        <f t="shared" si="91"/>
        <v>0.18268598538436856</v>
      </c>
      <c r="E5600">
        <v>-7.6723475541025819E-3</v>
      </c>
    </row>
    <row r="5601" spans="2:5" x14ac:dyDescent="0.3">
      <c r="B5601" s="91">
        <v>36417</v>
      </c>
      <c r="C5601" s="145">
        <v>46.021411999999998</v>
      </c>
      <c r="D5601">
        <f t="shared" si="91"/>
        <v>0.14242981756586112</v>
      </c>
      <c r="E5601">
        <v>-7.6749096121352441E-3</v>
      </c>
    </row>
    <row r="5602" spans="2:5" x14ac:dyDescent="0.3">
      <c r="B5602" s="91">
        <v>35912</v>
      </c>
      <c r="C5602" s="145">
        <v>40.283797999999997</v>
      </c>
      <c r="D5602">
        <f t="shared" si="91"/>
        <v>-0.83478284322041141</v>
      </c>
      <c r="E5602">
        <v>-7.6798535091246352E-3</v>
      </c>
    </row>
    <row r="5603" spans="2:5" x14ac:dyDescent="0.3">
      <c r="B5603" s="91">
        <v>40547</v>
      </c>
      <c r="C5603" s="145">
        <v>243.82333399999999</v>
      </c>
      <c r="D5603">
        <f t="shared" si="91"/>
        <v>7.7668008215985829</v>
      </c>
      <c r="E5603">
        <v>-7.6808570108016991E-3</v>
      </c>
    </row>
    <row r="5604" spans="2:5" x14ac:dyDescent="0.3">
      <c r="B5604" s="91">
        <v>33556</v>
      </c>
      <c r="C5604" s="145">
        <v>27.812121999999999</v>
      </c>
      <c r="D5604">
        <f t="shared" si="91"/>
        <v>-0.94152420060025321</v>
      </c>
      <c r="E5604">
        <v>-7.6922423723544478E-3</v>
      </c>
    </row>
    <row r="5605" spans="2:5" x14ac:dyDescent="0.3">
      <c r="B5605" s="91">
        <v>45051</v>
      </c>
      <c r="C5605" s="145">
        <v>475.61764499999998</v>
      </c>
      <c r="D5605">
        <f t="shared" si="91"/>
        <v>5.3482763580873245</v>
      </c>
      <c r="E5605">
        <v>-7.6954514676531383E-3</v>
      </c>
    </row>
    <row r="5606" spans="2:5" x14ac:dyDescent="0.3">
      <c r="B5606" s="91">
        <v>35262</v>
      </c>
      <c r="C5606" s="145">
        <v>74.920753000000005</v>
      </c>
      <c r="D5606">
        <f t="shared" si="91"/>
        <v>-0.5830554236261517</v>
      </c>
      <c r="E5606">
        <v>-7.7052397113430062E-3</v>
      </c>
    </row>
    <row r="5607" spans="2:5" x14ac:dyDescent="0.3">
      <c r="B5607" s="91">
        <v>43500</v>
      </c>
      <c r="C5607" s="145">
        <v>179.68995699999999</v>
      </c>
      <c r="D5607">
        <f t="shared" si="91"/>
        <v>0.38663512761008806</v>
      </c>
      <c r="E5607">
        <v>-7.7071008660313141E-3</v>
      </c>
    </row>
    <row r="5608" spans="2:5" x14ac:dyDescent="0.3">
      <c r="B5608" s="91">
        <v>38771</v>
      </c>
      <c r="C5608" s="145">
        <v>129.587051</v>
      </c>
      <c r="D5608">
        <f t="shared" si="91"/>
        <v>-0.71945412050394097</v>
      </c>
      <c r="E5608">
        <v>-7.7083952253476345E-3</v>
      </c>
    </row>
    <row r="5609" spans="2:5" x14ac:dyDescent="0.3">
      <c r="B5609" s="91">
        <v>42732</v>
      </c>
      <c r="C5609" s="145">
        <v>461.91037</v>
      </c>
      <c r="D5609">
        <f t="shared" si="91"/>
        <v>0.50024279255647242</v>
      </c>
      <c r="E5609">
        <v>-7.7096522314806263E-3</v>
      </c>
    </row>
    <row r="5610" spans="2:5" x14ac:dyDescent="0.3">
      <c r="B5610" s="91">
        <v>44396</v>
      </c>
      <c r="C5610" s="145">
        <v>307.89041099999997</v>
      </c>
      <c r="D5610">
        <f t="shared" si="91"/>
        <v>10.113442873157377</v>
      </c>
      <c r="E5610">
        <v>-7.7107593879610888E-3</v>
      </c>
    </row>
    <row r="5611" spans="2:5" x14ac:dyDescent="0.3">
      <c r="B5611" s="91">
        <v>33512</v>
      </c>
      <c r="C5611" s="145">
        <v>27.704322999999999</v>
      </c>
      <c r="D5611">
        <f t="shared" si="91"/>
        <v>-0.94448528169464563</v>
      </c>
      <c r="E5611">
        <v>-7.7219066331068896E-3</v>
      </c>
    </row>
    <row r="5612" spans="2:5" x14ac:dyDescent="0.3">
      <c r="B5612" s="91">
        <v>44596</v>
      </c>
      <c r="C5612" s="145">
        <v>499.044647</v>
      </c>
      <c r="D5612">
        <f t="shared" si="91"/>
        <v>0.13257920322755556</v>
      </c>
      <c r="E5612">
        <v>-7.7304186923873724E-3</v>
      </c>
    </row>
    <row r="5613" spans="2:5" x14ac:dyDescent="0.3">
      <c r="B5613" s="91">
        <v>44963</v>
      </c>
      <c r="C5613" s="145">
        <v>440.62670900000001</v>
      </c>
      <c r="D5613">
        <f t="shared" si="91"/>
        <v>39.715412085497924</v>
      </c>
      <c r="E5613">
        <v>-7.7449526931672955E-3</v>
      </c>
    </row>
    <row r="5614" spans="2:5" x14ac:dyDescent="0.3">
      <c r="B5614" s="91">
        <v>36830</v>
      </c>
      <c r="C5614" s="145">
        <v>10.822111</v>
      </c>
      <c r="D5614">
        <f t="shared" si="91"/>
        <v>-0.92875319474982132</v>
      </c>
      <c r="E5614">
        <v>-7.7793445653051053E-3</v>
      </c>
    </row>
    <row r="5615" spans="2:5" x14ac:dyDescent="0.3">
      <c r="B5615" s="91">
        <v>39006</v>
      </c>
      <c r="C5615" s="145">
        <v>151.89608799999999</v>
      </c>
      <c r="D5615">
        <f t="shared" si="91"/>
        <v>-0.67249973530871987</v>
      </c>
      <c r="E5615">
        <v>-7.7835020077323203E-3</v>
      </c>
    </row>
    <row r="5616" spans="2:5" x14ac:dyDescent="0.3">
      <c r="B5616" s="91">
        <v>44778</v>
      </c>
      <c r="C5616" s="145">
        <v>463.80447400000003</v>
      </c>
      <c r="D5616">
        <f t="shared" si="91"/>
        <v>8.9833733298611995E-2</v>
      </c>
      <c r="E5616">
        <v>-7.7841364718784023E-3</v>
      </c>
    </row>
    <row r="5617" spans="2:5" x14ac:dyDescent="0.3">
      <c r="B5617" s="91">
        <v>42920</v>
      </c>
      <c r="C5617" s="145">
        <v>425.57360799999998</v>
      </c>
      <c r="D5617">
        <f t="shared" si="91"/>
        <v>0.13885553008846607</v>
      </c>
      <c r="E5617">
        <v>-7.7861906271723359E-3</v>
      </c>
    </row>
    <row r="5618" spans="2:5" x14ac:dyDescent="0.3">
      <c r="B5618" s="91">
        <v>43139</v>
      </c>
      <c r="C5618" s="145">
        <v>373.68533300000001</v>
      </c>
      <c r="D5618">
        <f t="shared" si="91"/>
        <v>12.647651397911087</v>
      </c>
      <c r="E5618">
        <v>-7.8083450177757509E-3</v>
      </c>
    </row>
    <row r="5619" spans="2:5" x14ac:dyDescent="0.3">
      <c r="B5619" s="91">
        <v>33819</v>
      </c>
      <c r="C5619" s="145">
        <v>27.380925999999999</v>
      </c>
      <c r="D5619">
        <f t="shared" si="91"/>
        <v>-0.78945126048798886</v>
      </c>
      <c r="E5619">
        <v>-7.8126135219841065E-3</v>
      </c>
    </row>
    <row r="5620" spans="2:5" x14ac:dyDescent="0.3">
      <c r="B5620" s="91">
        <v>40154</v>
      </c>
      <c r="C5620" s="145">
        <v>130.045547</v>
      </c>
      <c r="D5620">
        <f t="shared" si="91"/>
        <v>1.2159397587267609</v>
      </c>
      <c r="E5620">
        <v>-7.8217906046241376E-3</v>
      </c>
    </row>
    <row r="5621" spans="2:5" x14ac:dyDescent="0.3">
      <c r="B5621" s="91">
        <v>35138</v>
      </c>
      <c r="C5621" s="145">
        <v>58.686408999999998</v>
      </c>
      <c r="D5621">
        <f t="shared" si="91"/>
        <v>-0.73464361693774727</v>
      </c>
      <c r="E5621">
        <v>-7.8261927021549323E-3</v>
      </c>
    </row>
    <row r="5622" spans="2:5" x14ac:dyDescent="0.3">
      <c r="B5622" s="91">
        <v>43580</v>
      </c>
      <c r="C5622" s="145">
        <v>221.160721</v>
      </c>
      <c r="D5622">
        <f t="shared" si="91"/>
        <v>3.1488397018578023</v>
      </c>
      <c r="E5622">
        <v>-7.8264276861678313E-3</v>
      </c>
    </row>
    <row r="5623" spans="2:5" x14ac:dyDescent="0.3">
      <c r="B5623" s="91">
        <v>35041</v>
      </c>
      <c r="C5623" s="145">
        <v>53.306643999999999</v>
      </c>
      <c r="D5623">
        <f t="shared" si="91"/>
        <v>-0.60347409800559382</v>
      </c>
      <c r="E5623">
        <v>-7.8327517997401497E-3</v>
      </c>
    </row>
    <row r="5624" spans="2:5" x14ac:dyDescent="0.3">
      <c r="B5624" s="91">
        <v>39374</v>
      </c>
      <c r="C5624" s="145">
        <v>134.43420399999999</v>
      </c>
      <c r="D5624">
        <f t="shared" si="91"/>
        <v>-0.7272630518533677</v>
      </c>
      <c r="E5624">
        <v>-7.8347019725849305E-3</v>
      </c>
    </row>
    <row r="5625" spans="2:5" x14ac:dyDescent="0.3">
      <c r="B5625" s="91">
        <v>41985</v>
      </c>
      <c r="C5625" s="145">
        <v>492.90792800000003</v>
      </c>
      <c r="D5625">
        <f t="shared" si="91"/>
        <v>0.68853726770645052</v>
      </c>
      <c r="E5625">
        <v>-7.8388907320431547E-3</v>
      </c>
    </row>
    <row r="5626" spans="2:5" x14ac:dyDescent="0.3">
      <c r="B5626" s="91">
        <v>41520</v>
      </c>
      <c r="C5626" s="145">
        <v>291.914154</v>
      </c>
      <c r="D5626">
        <f t="shared" si="91"/>
        <v>-0.62785040149361349</v>
      </c>
      <c r="E5626">
        <v>-7.8411653224528619E-3</v>
      </c>
    </row>
    <row r="5627" spans="2:5" x14ac:dyDescent="0.3">
      <c r="B5627" s="91">
        <v>45293</v>
      </c>
      <c r="C5627" s="145">
        <v>784.40002400000003</v>
      </c>
      <c r="D5627">
        <f t="shared" si="91"/>
        <v>1.3470388087881964</v>
      </c>
      <c r="E5627">
        <v>-7.8420847308499526E-3</v>
      </c>
    </row>
    <row r="5628" spans="2:5" x14ac:dyDescent="0.3">
      <c r="B5628" s="91">
        <v>44370</v>
      </c>
      <c r="C5628" s="145">
        <v>334.20837399999999</v>
      </c>
      <c r="D5628">
        <f t="shared" si="91"/>
        <v>21.852024948425257</v>
      </c>
      <c r="E5628">
        <v>-7.8425203982703893E-3</v>
      </c>
    </row>
    <row r="5629" spans="2:5" x14ac:dyDescent="0.3">
      <c r="B5629" s="91">
        <v>36914</v>
      </c>
      <c r="C5629" s="145">
        <v>14.624891</v>
      </c>
      <c r="D5629">
        <f t="shared" si="91"/>
        <v>-0.93804414721869256</v>
      </c>
      <c r="E5629">
        <v>-7.8492766302361953E-3</v>
      </c>
    </row>
    <row r="5630" spans="2:5" x14ac:dyDescent="0.3">
      <c r="B5630" s="91">
        <v>40941</v>
      </c>
      <c r="C5630" s="145">
        <v>236.05342099999999</v>
      </c>
      <c r="D5630">
        <f t="shared" si="91"/>
        <v>-0.14818392341036965</v>
      </c>
      <c r="E5630">
        <v>-7.8502349925516305E-3</v>
      </c>
    </row>
    <row r="5631" spans="2:5" x14ac:dyDescent="0.3">
      <c r="B5631" s="91">
        <v>41458</v>
      </c>
      <c r="C5631" s="145">
        <v>277.11782799999997</v>
      </c>
      <c r="D5631">
        <f t="shared" si="91"/>
        <v>0.28626393537976924</v>
      </c>
      <c r="E5631">
        <v>-7.8548068909148078E-3</v>
      </c>
    </row>
    <row r="5632" spans="2:5" x14ac:dyDescent="0.3">
      <c r="B5632" s="91">
        <v>41124</v>
      </c>
      <c r="C5632" s="145">
        <v>215.443985</v>
      </c>
      <c r="D5632">
        <f t="shared" si="91"/>
        <v>0.51852554207307167</v>
      </c>
      <c r="E5632">
        <v>-7.8581029390347532E-3</v>
      </c>
    </row>
    <row r="5633" spans="2:5" x14ac:dyDescent="0.3">
      <c r="B5633" s="91">
        <v>38958</v>
      </c>
      <c r="C5633" s="145">
        <v>141.87709000000001</v>
      </c>
      <c r="D5633">
        <f t="shared" si="91"/>
        <v>1.2670691292259426</v>
      </c>
      <c r="E5633">
        <v>-7.8630008322078775E-3</v>
      </c>
    </row>
    <row r="5634" spans="2:5" x14ac:dyDescent="0.3">
      <c r="B5634" s="91">
        <v>38244</v>
      </c>
      <c r="C5634" s="145">
        <v>62.581721999999999</v>
      </c>
      <c r="D5634">
        <f t="shared" si="91"/>
        <v>1.3037351029321236</v>
      </c>
      <c r="E5634">
        <v>-7.872233186286947E-3</v>
      </c>
    </row>
    <row r="5635" spans="2:5" x14ac:dyDescent="0.3">
      <c r="B5635" s="91">
        <v>33820</v>
      </c>
      <c r="C5635" s="145">
        <v>27.165329</v>
      </c>
      <c r="D5635">
        <f t="shared" si="91"/>
        <v>-0.86466355106155968</v>
      </c>
      <c r="E5635">
        <v>-7.8739849777176608E-3</v>
      </c>
    </row>
    <row r="5636" spans="2:5" x14ac:dyDescent="0.3">
      <c r="B5636" s="91">
        <v>43558</v>
      </c>
      <c r="C5636" s="145">
        <v>200.724411</v>
      </c>
      <c r="D5636">
        <f t="shared" si="91"/>
        <v>17.98053459970836</v>
      </c>
      <c r="E5636">
        <v>-7.8836522209010957E-3</v>
      </c>
    </row>
    <row r="5637" spans="2:5" x14ac:dyDescent="0.3">
      <c r="B5637" s="91">
        <v>36823</v>
      </c>
      <c r="C5637" s="145">
        <v>10.575277</v>
      </c>
      <c r="D5637">
        <f t="shared" si="91"/>
        <v>-0.96847009547985907</v>
      </c>
      <c r="E5637">
        <v>-7.959567461063027E-3</v>
      </c>
    </row>
    <row r="5638" spans="2:5" x14ac:dyDescent="0.3">
      <c r="B5638" s="91">
        <v>43207</v>
      </c>
      <c r="C5638" s="145">
        <v>335.40466300000003</v>
      </c>
      <c r="D5638">
        <f t="shared" si="91"/>
        <v>-0.4305178910190583</v>
      </c>
      <c r="E5638">
        <v>-7.9610140132519575E-3</v>
      </c>
    </row>
    <row r="5639" spans="2:5" x14ac:dyDescent="0.3">
      <c r="B5639" s="91">
        <v>45110</v>
      </c>
      <c r="C5639" s="145">
        <v>588.96435499999995</v>
      </c>
      <c r="D5639">
        <f t="shared" si="91"/>
        <v>0.46260642962058474</v>
      </c>
      <c r="E5639">
        <v>-7.9758014316280886E-3</v>
      </c>
    </row>
    <row r="5640" spans="2:5" x14ac:dyDescent="0.3">
      <c r="B5640" s="91">
        <v>42480</v>
      </c>
      <c r="C5640" s="145">
        <v>402.68136600000003</v>
      </c>
      <c r="D5640">
        <f t="shared" si="91"/>
        <v>0.10071057586020007</v>
      </c>
      <c r="E5640">
        <v>-7.9783858468725818E-3</v>
      </c>
    </row>
    <row r="5641" spans="2:5" x14ac:dyDescent="0.3">
      <c r="B5641" s="91">
        <v>41632</v>
      </c>
      <c r="C5641" s="145">
        <v>365.83764600000001</v>
      </c>
      <c r="D5641">
        <f t="shared" ref="D5641:D5704" si="92">(C5641-C5642)/C5642</f>
        <v>4.0395807588439157</v>
      </c>
      <c r="E5641">
        <v>-7.9861640837994678E-3</v>
      </c>
    </row>
    <row r="5642" spans="2:5" x14ac:dyDescent="0.3">
      <c r="B5642" s="91">
        <v>38428</v>
      </c>
      <c r="C5642" s="145">
        <v>72.592872999999997</v>
      </c>
      <c r="D5642">
        <f t="shared" si="92"/>
        <v>-0.81947109272240082</v>
      </c>
      <c r="E5642">
        <v>-7.9895429099490489E-3</v>
      </c>
    </row>
    <row r="5643" spans="2:5" x14ac:dyDescent="0.3">
      <c r="B5643" s="91">
        <v>41703</v>
      </c>
      <c r="C5643" s="145">
        <v>402.11218300000002</v>
      </c>
      <c r="D5643">
        <f t="shared" si="92"/>
        <v>4.4047102511196119</v>
      </c>
      <c r="E5643">
        <v>-7.9921291679353294E-3</v>
      </c>
    </row>
    <row r="5644" spans="2:5" x14ac:dyDescent="0.3">
      <c r="B5644" s="91">
        <v>39679</v>
      </c>
      <c r="C5644" s="145">
        <v>74.400322000000003</v>
      </c>
      <c r="D5644">
        <f t="shared" si="92"/>
        <v>1.3627450202029705</v>
      </c>
      <c r="E5644">
        <v>-7.994397219270883E-3</v>
      </c>
    </row>
    <row r="5645" spans="2:5" x14ac:dyDescent="0.3">
      <c r="B5645" s="91">
        <v>35950</v>
      </c>
      <c r="C5645" s="145">
        <v>31.488934</v>
      </c>
      <c r="D5645">
        <f t="shared" si="92"/>
        <v>0.17785524263760383</v>
      </c>
      <c r="E5645">
        <v>-7.9946555281077136E-3</v>
      </c>
    </row>
    <row r="5646" spans="2:5" x14ac:dyDescent="0.3">
      <c r="B5646" s="91">
        <v>33826</v>
      </c>
      <c r="C5646" s="145">
        <v>26.734128999999999</v>
      </c>
      <c r="D5646">
        <f t="shared" si="92"/>
        <v>-0.33846154721749372</v>
      </c>
      <c r="E5646">
        <v>-8.000264492406494E-3</v>
      </c>
    </row>
    <row r="5647" spans="2:5" x14ac:dyDescent="0.3">
      <c r="B5647" s="91">
        <v>34767</v>
      </c>
      <c r="C5647" s="145">
        <v>40.412056</v>
      </c>
      <c r="D5647">
        <f t="shared" si="92"/>
        <v>-0.61502366631396599</v>
      </c>
      <c r="E5647">
        <v>-8.0003000640287009E-3</v>
      </c>
    </row>
    <row r="5648" spans="2:5" x14ac:dyDescent="0.3">
      <c r="B5648" s="91">
        <v>43994</v>
      </c>
      <c r="C5648" s="145">
        <v>104.972832</v>
      </c>
      <c r="D5648">
        <f t="shared" si="92"/>
        <v>-0.75345353149557326</v>
      </c>
      <c r="E5648">
        <v>-8.0075267300124854E-3</v>
      </c>
    </row>
    <row r="5649" spans="2:5" x14ac:dyDescent="0.3">
      <c r="B5649" s="91">
        <v>44755</v>
      </c>
      <c r="C5649" s="145">
        <v>425.77301</v>
      </c>
      <c r="D5649">
        <f t="shared" si="92"/>
        <v>17.597728434811529</v>
      </c>
      <c r="E5649">
        <v>-8.0129120266254836E-3</v>
      </c>
    </row>
    <row r="5650" spans="2:5" x14ac:dyDescent="0.3">
      <c r="B5650" s="91">
        <v>37431</v>
      </c>
      <c r="C5650" s="145">
        <v>22.893818</v>
      </c>
      <c r="D5650">
        <f t="shared" si="92"/>
        <v>-0.80508873147649263</v>
      </c>
      <c r="E5650">
        <v>-8.0212952578717026E-3</v>
      </c>
    </row>
    <row r="5651" spans="2:5" x14ac:dyDescent="0.3">
      <c r="B5651" s="91">
        <v>39573</v>
      </c>
      <c r="C5651" s="145">
        <v>117.45764200000001</v>
      </c>
      <c r="D5651">
        <f t="shared" si="92"/>
        <v>0.63656870112244746</v>
      </c>
      <c r="E5651">
        <v>-8.0254011402091565E-3</v>
      </c>
    </row>
    <row r="5652" spans="2:5" x14ac:dyDescent="0.3">
      <c r="B5652" s="91">
        <v>35314</v>
      </c>
      <c r="C5652" s="145">
        <v>71.770675999999995</v>
      </c>
      <c r="D5652">
        <f t="shared" si="92"/>
        <v>-0.80569533211622024</v>
      </c>
      <c r="E5652">
        <v>-8.040696346937392E-3</v>
      </c>
    </row>
    <row r="5653" spans="2:5" x14ac:dyDescent="0.3">
      <c r="B5653" s="91">
        <v>41572</v>
      </c>
      <c r="C5653" s="145">
        <v>369.37185699999998</v>
      </c>
      <c r="D5653">
        <f t="shared" si="92"/>
        <v>-8.9288235550058298E-2</v>
      </c>
      <c r="E5653">
        <v>-8.0410974265704704E-3</v>
      </c>
    </row>
    <row r="5654" spans="2:5" x14ac:dyDescent="0.3">
      <c r="B5654" s="91">
        <v>43081</v>
      </c>
      <c r="C5654" s="145">
        <v>405.58590700000002</v>
      </c>
      <c r="D5654">
        <f t="shared" si="92"/>
        <v>14.294428814498417</v>
      </c>
      <c r="E5654">
        <v>-8.0458057906167939E-3</v>
      </c>
    </row>
    <row r="5655" spans="2:5" x14ac:dyDescent="0.3">
      <c r="B5655" s="91">
        <v>33520</v>
      </c>
      <c r="C5655" s="145">
        <v>26.518539000000001</v>
      </c>
      <c r="D5655">
        <f t="shared" si="92"/>
        <v>0.33097807835626608</v>
      </c>
      <c r="E5655">
        <v>-8.0642238241611999E-3</v>
      </c>
    </row>
    <row r="5656" spans="2:5" x14ac:dyDescent="0.3">
      <c r="B5656" s="91">
        <v>36700</v>
      </c>
      <c r="C5656" s="145">
        <v>19.924098999999998</v>
      </c>
      <c r="D5656">
        <f t="shared" si="92"/>
        <v>-0.95541780647102892</v>
      </c>
      <c r="E5656">
        <v>-8.0646373813197565E-3</v>
      </c>
    </row>
    <row r="5657" spans="2:5" x14ac:dyDescent="0.3">
      <c r="B5657" s="91">
        <v>42901</v>
      </c>
      <c r="C5657" s="145">
        <v>446.907104</v>
      </c>
      <c r="D5657">
        <f t="shared" si="92"/>
        <v>-0.27184178574338086</v>
      </c>
      <c r="E5657">
        <v>-8.0762109944572651E-3</v>
      </c>
    </row>
    <row r="5658" spans="2:5" x14ac:dyDescent="0.3">
      <c r="B5658" s="91">
        <v>45155</v>
      </c>
      <c r="C5658" s="145">
        <v>613.75</v>
      </c>
      <c r="D5658">
        <f t="shared" si="92"/>
        <v>0.88676267992826008</v>
      </c>
      <c r="E5658">
        <v>-8.0808080808080808E-3</v>
      </c>
    </row>
    <row r="5659" spans="2:5" x14ac:dyDescent="0.3">
      <c r="B5659" s="91">
        <v>41533</v>
      </c>
      <c r="C5659" s="145">
        <v>325.29263300000002</v>
      </c>
      <c r="D5659">
        <f t="shared" si="92"/>
        <v>6.6709653230055385E-2</v>
      </c>
      <c r="E5659">
        <v>-8.0826930026177985E-3</v>
      </c>
    </row>
    <row r="5660" spans="2:5" x14ac:dyDescent="0.3">
      <c r="B5660" s="91">
        <v>43265</v>
      </c>
      <c r="C5660" s="145">
        <v>304.94955399999998</v>
      </c>
      <c r="D5660">
        <f t="shared" si="92"/>
        <v>4.349310249537177E-2</v>
      </c>
      <c r="E5660">
        <v>-8.1064090038530483E-3</v>
      </c>
    </row>
    <row r="5661" spans="2:5" x14ac:dyDescent="0.3">
      <c r="B5661" s="91">
        <v>44403</v>
      </c>
      <c r="C5661" s="145">
        <v>292.23916600000001</v>
      </c>
      <c r="D5661">
        <f t="shared" si="92"/>
        <v>0.85083615169076898</v>
      </c>
      <c r="E5661">
        <v>-8.120470018376829E-3</v>
      </c>
    </row>
    <row r="5662" spans="2:5" x14ac:dyDescent="0.3">
      <c r="B5662" s="91">
        <v>40807</v>
      </c>
      <c r="C5662" s="145">
        <v>157.89575199999999</v>
      </c>
      <c r="D5662">
        <f t="shared" si="92"/>
        <v>0.10335197074689952</v>
      </c>
      <c r="E5662">
        <v>-8.122713560050376E-3</v>
      </c>
    </row>
    <row r="5663" spans="2:5" x14ac:dyDescent="0.3">
      <c r="B5663" s="91">
        <v>40281</v>
      </c>
      <c r="C5663" s="145">
        <v>143.105515</v>
      </c>
      <c r="D5663">
        <f t="shared" si="92"/>
        <v>4.4406667590010951</v>
      </c>
      <c r="E5663">
        <v>-8.1300261342467893E-3</v>
      </c>
    </row>
    <row r="5664" spans="2:5" x14ac:dyDescent="0.3">
      <c r="B5664" s="91">
        <v>33630</v>
      </c>
      <c r="C5664" s="145">
        <v>26.302937</v>
      </c>
      <c r="D5664">
        <f t="shared" si="92"/>
        <v>-0.75773572820040702</v>
      </c>
      <c r="E5664">
        <v>-8.1302367374009744E-3</v>
      </c>
    </row>
    <row r="5665" spans="2:5" x14ac:dyDescent="0.3">
      <c r="B5665" s="91">
        <v>39566</v>
      </c>
      <c r="C5665" s="145">
        <v>108.571259</v>
      </c>
      <c r="D5665">
        <f t="shared" si="92"/>
        <v>1.9782541143018562</v>
      </c>
      <c r="E5665">
        <v>-8.1339744871483689E-3</v>
      </c>
    </row>
    <row r="5666" spans="2:5" x14ac:dyDescent="0.3">
      <c r="B5666" s="91">
        <v>37839</v>
      </c>
      <c r="C5666" s="145">
        <v>36.454666000000003</v>
      </c>
      <c r="D5666">
        <f t="shared" si="92"/>
        <v>-0.78564898233106983</v>
      </c>
      <c r="E5666">
        <v>-8.1352428897840962E-3</v>
      </c>
    </row>
    <row r="5667" spans="2:5" x14ac:dyDescent="0.3">
      <c r="B5667" s="91">
        <v>43782</v>
      </c>
      <c r="C5667" s="145">
        <v>170.06994599999999</v>
      </c>
      <c r="D5667">
        <f t="shared" si="92"/>
        <v>8.3635197331547424</v>
      </c>
      <c r="E5667">
        <v>-8.1395047942884463E-3</v>
      </c>
    </row>
    <row r="5668" spans="2:5" x14ac:dyDescent="0.3">
      <c r="B5668" s="91">
        <v>36081</v>
      </c>
      <c r="C5668" s="145">
        <v>18.163036000000002</v>
      </c>
      <c r="D5668">
        <f t="shared" si="92"/>
        <v>-0.8246034237482881</v>
      </c>
      <c r="E5668">
        <v>-8.1400831297428148E-3</v>
      </c>
    </row>
    <row r="5669" spans="2:5" x14ac:dyDescent="0.3">
      <c r="B5669" s="91">
        <v>38707</v>
      </c>
      <c r="C5669" s="145">
        <v>103.554108</v>
      </c>
      <c r="D5669">
        <f t="shared" si="92"/>
        <v>-0.65856626295951759</v>
      </c>
      <c r="E5669">
        <v>-8.1404825774551715E-3</v>
      </c>
    </row>
    <row r="5670" spans="2:5" x14ac:dyDescent="0.3">
      <c r="B5670" s="91">
        <v>41019</v>
      </c>
      <c r="C5670" s="145">
        <v>303.29196200000001</v>
      </c>
      <c r="D5670">
        <f t="shared" si="92"/>
        <v>3.4390467672337683</v>
      </c>
      <c r="E5670">
        <v>-8.1442119226788103E-3</v>
      </c>
    </row>
    <row r="5671" spans="2:5" x14ac:dyDescent="0.3">
      <c r="B5671" s="91">
        <v>35187</v>
      </c>
      <c r="C5671" s="145">
        <v>68.323668999999995</v>
      </c>
      <c r="D5671">
        <f t="shared" si="92"/>
        <v>-0.53413258351980786</v>
      </c>
      <c r="E5671">
        <v>-8.1459910955108076E-3</v>
      </c>
    </row>
    <row r="5672" spans="2:5" x14ac:dyDescent="0.3">
      <c r="B5672" s="91">
        <v>38789</v>
      </c>
      <c r="C5672" s="145">
        <v>146.659042</v>
      </c>
      <c r="D5672">
        <f t="shared" si="92"/>
        <v>5.0073210658825058</v>
      </c>
      <c r="E5672">
        <v>-8.1474463308972983E-3</v>
      </c>
    </row>
    <row r="5673" spans="2:5" x14ac:dyDescent="0.3">
      <c r="B5673" s="91">
        <v>37613</v>
      </c>
      <c r="C5673" s="145">
        <v>24.413385000000002</v>
      </c>
      <c r="D5673">
        <f t="shared" si="92"/>
        <v>-0.92359686516180994</v>
      </c>
      <c r="E5673">
        <v>-8.1480653585705286E-3</v>
      </c>
    </row>
    <row r="5674" spans="2:5" x14ac:dyDescent="0.3">
      <c r="B5674" s="91">
        <v>41288</v>
      </c>
      <c r="C5674" s="145">
        <v>319.53381300000001</v>
      </c>
      <c r="D5674">
        <f t="shared" si="92"/>
        <v>-0.19927624788650089</v>
      </c>
      <c r="E5674">
        <v>-8.1719257655731656E-3</v>
      </c>
    </row>
    <row r="5675" spans="2:5" x14ac:dyDescent="0.3">
      <c r="B5675" s="91">
        <v>43125</v>
      </c>
      <c r="C5675" s="145">
        <v>399.05624399999999</v>
      </c>
      <c r="D5675">
        <f t="shared" si="92"/>
        <v>-9.4753549971453591E-2</v>
      </c>
      <c r="E5675">
        <v>-8.1764549283163037E-3</v>
      </c>
    </row>
    <row r="5676" spans="2:5" x14ac:dyDescent="0.3">
      <c r="B5676" s="91">
        <v>44812</v>
      </c>
      <c r="C5676" s="145">
        <v>440.82607999999999</v>
      </c>
      <c r="D5676">
        <f t="shared" si="92"/>
        <v>-0.28593812725765783</v>
      </c>
      <c r="E5676">
        <v>-8.18663793613939E-3</v>
      </c>
    </row>
    <row r="5677" spans="2:5" x14ac:dyDescent="0.3">
      <c r="B5677" s="91">
        <v>45208</v>
      </c>
      <c r="C5677" s="145">
        <v>617.34997599999997</v>
      </c>
      <c r="D5677">
        <f t="shared" si="92"/>
        <v>-0.35029470826822096</v>
      </c>
      <c r="E5677">
        <v>-8.1934868691110989E-3</v>
      </c>
    </row>
    <row r="5678" spans="2:5" x14ac:dyDescent="0.3">
      <c r="B5678" s="91">
        <v>45351</v>
      </c>
      <c r="C5678" s="145">
        <v>950.20001200000002</v>
      </c>
      <c r="D5678">
        <f t="shared" si="92"/>
        <v>5.3855653644896053</v>
      </c>
      <c r="E5678">
        <v>-8.1937018927241718E-3</v>
      </c>
    </row>
    <row r="5679" spans="2:5" x14ac:dyDescent="0.3">
      <c r="B5679" s="91">
        <v>38803</v>
      </c>
      <c r="C5679" s="145">
        <v>148.80436700000001</v>
      </c>
      <c r="D5679">
        <f t="shared" si="92"/>
        <v>-0.60200466879221493</v>
      </c>
      <c r="E5679">
        <v>-8.1946643985204726E-3</v>
      </c>
    </row>
    <row r="5680" spans="2:5" x14ac:dyDescent="0.3">
      <c r="B5680" s="91">
        <v>42986</v>
      </c>
      <c r="C5680" s="145">
        <v>373.884705</v>
      </c>
      <c r="D5680">
        <f t="shared" si="92"/>
        <v>5.4473218119457085</v>
      </c>
      <c r="E5680">
        <v>-8.1977888473988309E-3</v>
      </c>
    </row>
    <row r="5681" spans="2:5" x14ac:dyDescent="0.3">
      <c r="B5681" s="91">
        <v>37936</v>
      </c>
      <c r="C5681" s="145">
        <v>57.990699999999997</v>
      </c>
      <c r="D5681">
        <f t="shared" si="92"/>
        <v>-0.14011323203409212</v>
      </c>
      <c r="E5681">
        <v>-8.2087818623192716E-3</v>
      </c>
    </row>
    <row r="5682" spans="2:5" x14ac:dyDescent="0.3">
      <c r="B5682" s="91">
        <v>35212</v>
      </c>
      <c r="C5682" s="145">
        <v>67.439926</v>
      </c>
      <c r="D5682">
        <f t="shared" si="92"/>
        <v>0.61665698365419919</v>
      </c>
      <c r="E5682">
        <v>-8.2514044272564736E-3</v>
      </c>
    </row>
    <row r="5683" spans="2:5" x14ac:dyDescent="0.3">
      <c r="B5683" s="91">
        <v>34834</v>
      </c>
      <c r="C5683" s="145">
        <v>41.715668000000001</v>
      </c>
      <c r="D5683">
        <f t="shared" si="92"/>
        <v>-0.71452212514936109</v>
      </c>
      <c r="E5683">
        <v>-8.2646144899930912E-3</v>
      </c>
    </row>
    <row r="5684" spans="2:5" x14ac:dyDescent="0.3">
      <c r="B5684" s="91">
        <v>40352</v>
      </c>
      <c r="C5684" s="145">
        <v>146.12574799999999</v>
      </c>
      <c r="D5684">
        <f t="shared" si="92"/>
        <v>2.7758776593476813</v>
      </c>
      <c r="E5684">
        <v>-8.2744069799751581E-3</v>
      </c>
    </row>
    <row r="5685" spans="2:5" x14ac:dyDescent="0.3">
      <c r="B5685" s="91">
        <v>34366</v>
      </c>
      <c r="C5685" s="145">
        <v>38.699809999999999</v>
      </c>
      <c r="D5685">
        <f t="shared" si="92"/>
        <v>-0.92613341548712125</v>
      </c>
      <c r="E5685">
        <v>-8.2872485742777387E-3</v>
      </c>
    </row>
    <row r="5686" spans="2:5" x14ac:dyDescent="0.3">
      <c r="B5686" s="91">
        <v>41946</v>
      </c>
      <c r="C5686" s="145">
        <v>523.91497800000002</v>
      </c>
      <c r="D5686">
        <f t="shared" si="92"/>
        <v>4.0071003432829079E-2</v>
      </c>
      <c r="E5686">
        <v>-8.3045804303103713E-3</v>
      </c>
    </row>
    <row r="5687" spans="2:5" x14ac:dyDescent="0.3">
      <c r="B5687" s="91">
        <v>42779</v>
      </c>
      <c r="C5687" s="145">
        <v>503.73001099999999</v>
      </c>
      <c r="D5687">
        <f t="shared" si="92"/>
        <v>0.93158936275413839</v>
      </c>
      <c r="E5687">
        <v>-8.3406750697526295E-3</v>
      </c>
    </row>
    <row r="5688" spans="2:5" x14ac:dyDescent="0.3">
      <c r="B5688" s="91">
        <v>41192</v>
      </c>
      <c r="C5688" s="145">
        <v>260.78524800000002</v>
      </c>
      <c r="D5688">
        <f t="shared" si="92"/>
        <v>2.5980227194875249</v>
      </c>
      <c r="E5688">
        <v>-8.3425166974068661E-3</v>
      </c>
    </row>
    <row r="5689" spans="2:5" x14ac:dyDescent="0.3">
      <c r="B5689" s="91">
        <v>35247</v>
      </c>
      <c r="C5689" s="145">
        <v>72.480155999999994</v>
      </c>
      <c r="D5689">
        <f t="shared" si="92"/>
        <v>-0.89739502613606936</v>
      </c>
      <c r="E5689">
        <v>-8.3477294536536718E-3</v>
      </c>
    </row>
    <row r="5690" spans="2:5" x14ac:dyDescent="0.3">
      <c r="B5690" s="91">
        <v>45260</v>
      </c>
      <c r="C5690" s="145">
        <v>706.40002400000003</v>
      </c>
      <c r="D5690">
        <f t="shared" si="92"/>
        <v>6.5138738266488472E-2</v>
      </c>
      <c r="E5690">
        <v>-8.3525685413933948E-3</v>
      </c>
    </row>
    <row r="5691" spans="2:5" x14ac:dyDescent="0.3">
      <c r="B5691" s="91">
        <v>45219</v>
      </c>
      <c r="C5691" s="145">
        <v>663.20001200000002</v>
      </c>
      <c r="D5691">
        <f t="shared" si="92"/>
        <v>8.5819996072420501</v>
      </c>
      <c r="E5691">
        <v>-8.3731700066955895E-3</v>
      </c>
    </row>
    <row r="5692" spans="2:5" x14ac:dyDescent="0.3">
      <c r="B5692" s="91">
        <v>38492</v>
      </c>
      <c r="C5692" s="145">
        <v>69.213111999999995</v>
      </c>
      <c r="D5692">
        <f t="shared" si="92"/>
        <v>-0.37323436803964644</v>
      </c>
      <c r="E5692">
        <v>-8.376527761809114E-3</v>
      </c>
    </row>
    <row r="5693" spans="2:5" x14ac:dyDescent="0.3">
      <c r="B5693" s="91">
        <v>39251</v>
      </c>
      <c r="C5693" s="145">
        <v>110.429016</v>
      </c>
      <c r="D5693">
        <f t="shared" si="92"/>
        <v>-0.88535193664428646</v>
      </c>
      <c r="E5693">
        <v>-8.3793633313146813E-3</v>
      </c>
    </row>
    <row r="5694" spans="2:5" x14ac:dyDescent="0.3">
      <c r="B5694" s="91">
        <v>45401</v>
      </c>
      <c r="C5694" s="145">
        <v>963.20001200000002</v>
      </c>
      <c r="D5694">
        <f t="shared" si="92"/>
        <v>1.9208042791092155</v>
      </c>
      <c r="E5694">
        <v>-8.3903476618811951E-3</v>
      </c>
    </row>
    <row r="5695" spans="2:5" x14ac:dyDescent="0.3">
      <c r="B5695" s="91">
        <v>43231</v>
      </c>
      <c r="C5695" s="145">
        <v>329.77218599999998</v>
      </c>
      <c r="D5695">
        <f t="shared" si="92"/>
        <v>11.962469032691052</v>
      </c>
      <c r="E5695">
        <v>-8.3933472592350282E-3</v>
      </c>
    </row>
    <row r="5696" spans="2:5" x14ac:dyDescent="0.3">
      <c r="B5696" s="91">
        <v>33623</v>
      </c>
      <c r="C5696" s="145">
        <v>25.440538</v>
      </c>
      <c r="D5696">
        <f t="shared" si="92"/>
        <v>0.2156880847358727</v>
      </c>
      <c r="E5696">
        <v>-8.403485808990958E-3</v>
      </c>
    </row>
    <row r="5697" spans="2:5" x14ac:dyDescent="0.3">
      <c r="B5697" s="91">
        <v>37553</v>
      </c>
      <c r="C5697" s="145">
        <v>20.926863000000001</v>
      </c>
      <c r="D5697">
        <f t="shared" si="92"/>
        <v>-0.95491874628693052</v>
      </c>
      <c r="E5697">
        <v>-8.4063544856531336E-3</v>
      </c>
    </row>
    <row r="5698" spans="2:5" x14ac:dyDescent="0.3">
      <c r="B5698" s="91">
        <v>42727</v>
      </c>
      <c r="C5698" s="145">
        <v>464.203217</v>
      </c>
      <c r="D5698">
        <f t="shared" si="92"/>
        <v>4.6442421499282469</v>
      </c>
      <c r="E5698">
        <v>-8.4114493882111053E-3</v>
      </c>
    </row>
    <row r="5699" spans="2:5" x14ac:dyDescent="0.3">
      <c r="B5699" s="91">
        <v>43958</v>
      </c>
      <c r="C5699" s="145">
        <v>82.243674999999996</v>
      </c>
      <c r="D5699">
        <f t="shared" si="92"/>
        <v>-0.33225412700715695</v>
      </c>
      <c r="E5699">
        <v>-8.4133405368049894E-3</v>
      </c>
    </row>
    <row r="5700" spans="2:5" x14ac:dyDescent="0.3">
      <c r="B5700" s="91">
        <v>44060</v>
      </c>
      <c r="C5700" s="145">
        <v>123.16613</v>
      </c>
      <c r="D5700">
        <f t="shared" si="92"/>
        <v>-2.9099825941934006E-2</v>
      </c>
      <c r="E5700">
        <v>-8.4269690963097704E-3</v>
      </c>
    </row>
    <row r="5701" spans="2:5" x14ac:dyDescent="0.3">
      <c r="B5701" s="91">
        <v>39350</v>
      </c>
      <c r="C5701" s="145">
        <v>126.85766599999999</v>
      </c>
      <c r="D5701">
        <f t="shared" si="92"/>
        <v>-0.66165104769629657</v>
      </c>
      <c r="E5701">
        <v>-8.4315741611898573E-3</v>
      </c>
    </row>
    <row r="5702" spans="2:5" x14ac:dyDescent="0.3">
      <c r="B5702" s="91">
        <v>42976</v>
      </c>
      <c r="C5702" s="145">
        <v>374.93145800000002</v>
      </c>
      <c r="D5702">
        <f t="shared" si="92"/>
        <v>14.32855812562304</v>
      </c>
      <c r="E5702">
        <v>-8.4365265777408566E-3</v>
      </c>
    </row>
    <row r="5703" spans="2:5" x14ac:dyDescent="0.3">
      <c r="B5703" s="91">
        <v>37666</v>
      </c>
      <c r="C5703" s="145">
        <v>24.459669000000002</v>
      </c>
      <c r="D5703">
        <f t="shared" si="92"/>
        <v>-0.92655345023079427</v>
      </c>
      <c r="E5703">
        <v>-8.4424605277937294E-3</v>
      </c>
    </row>
    <row r="5704" spans="2:5" x14ac:dyDescent="0.3">
      <c r="B5704" s="91">
        <v>42397</v>
      </c>
      <c r="C5704" s="145">
        <v>333.026794</v>
      </c>
      <c r="D5704">
        <f t="shared" si="92"/>
        <v>12.202278188946984</v>
      </c>
      <c r="E5704">
        <v>-8.4556328229682624E-3</v>
      </c>
    </row>
    <row r="5705" spans="2:5" x14ac:dyDescent="0.3">
      <c r="B5705" s="91">
        <v>34295</v>
      </c>
      <c r="C5705" s="145">
        <v>25.224948999999999</v>
      </c>
      <c r="D5705">
        <f t="shared" ref="D5705:D5768" si="93">(C5705-C5706)/C5706</f>
        <v>-0.85071641293889644</v>
      </c>
      <c r="E5705">
        <v>-8.4742311660233501E-3</v>
      </c>
    </row>
    <row r="5706" spans="2:5" x14ac:dyDescent="0.3">
      <c r="B5706" s="91">
        <v>43874</v>
      </c>
      <c r="C5706" s="145">
        <v>168.97335799999999</v>
      </c>
      <c r="D5706">
        <f t="shared" si="93"/>
        <v>-0.45056517696083259</v>
      </c>
      <c r="E5706">
        <v>-8.4820192488797037E-3</v>
      </c>
    </row>
    <row r="5707" spans="2:5" x14ac:dyDescent="0.3">
      <c r="B5707" s="91">
        <v>41278</v>
      </c>
      <c r="C5707" s="145">
        <v>307.54031400000002</v>
      </c>
      <c r="D5707">
        <f t="shared" si="93"/>
        <v>-0.39241516794610282</v>
      </c>
      <c r="E5707">
        <v>-8.4879106270472661E-3</v>
      </c>
    </row>
    <row r="5708" spans="2:5" x14ac:dyDescent="0.3">
      <c r="B5708" s="91">
        <v>41906</v>
      </c>
      <c r="C5708" s="145">
        <v>506.16851800000001</v>
      </c>
      <c r="D5708">
        <f t="shared" si="93"/>
        <v>0.28267296743057074</v>
      </c>
      <c r="E5708">
        <v>-8.4974079664020159E-3</v>
      </c>
    </row>
    <row r="5709" spans="2:5" x14ac:dyDescent="0.3">
      <c r="B5709" s="91">
        <v>43130</v>
      </c>
      <c r="C5709" s="145">
        <v>394.62008700000001</v>
      </c>
      <c r="D5709">
        <f t="shared" si="93"/>
        <v>1.5884781851296745</v>
      </c>
      <c r="E5709">
        <v>-8.5159621093586716E-3</v>
      </c>
    </row>
    <row r="5710" spans="2:5" x14ac:dyDescent="0.3">
      <c r="B5710" s="91">
        <v>40378</v>
      </c>
      <c r="C5710" s="145">
        <v>152.45254499999999</v>
      </c>
      <c r="D5710">
        <f t="shared" si="93"/>
        <v>-0.63414426944033531</v>
      </c>
      <c r="E5710">
        <v>-8.5295536244992722E-3</v>
      </c>
    </row>
    <row r="5711" spans="2:5" x14ac:dyDescent="0.3">
      <c r="B5711" s="91">
        <v>44914</v>
      </c>
      <c r="C5711" s="145">
        <v>416.70126299999998</v>
      </c>
      <c r="D5711">
        <f t="shared" si="93"/>
        <v>15.661817667247037</v>
      </c>
      <c r="E5711">
        <v>-8.5389520238521258E-3</v>
      </c>
    </row>
    <row r="5712" spans="2:5" x14ac:dyDescent="0.3">
      <c r="B5712" s="91">
        <v>34296</v>
      </c>
      <c r="C5712" s="145">
        <v>25.009352</v>
      </c>
      <c r="D5712">
        <f t="shared" si="93"/>
        <v>0</v>
      </c>
      <c r="E5712">
        <v>-8.546974663853589E-3</v>
      </c>
    </row>
    <row r="5713" spans="2:5" x14ac:dyDescent="0.3">
      <c r="B5713" s="91">
        <v>33609</v>
      </c>
      <c r="C5713" s="145">
        <v>25.009352</v>
      </c>
      <c r="D5713">
        <f t="shared" si="93"/>
        <v>1.3376079360714495</v>
      </c>
      <c r="E5713">
        <v>-8.546974663853589E-3</v>
      </c>
    </row>
    <row r="5714" spans="2:5" x14ac:dyDescent="0.3">
      <c r="B5714" s="91">
        <v>36979</v>
      </c>
      <c r="C5714" s="145">
        <v>10.698694</v>
      </c>
      <c r="D5714">
        <f t="shared" si="93"/>
        <v>-0.86068969337404999</v>
      </c>
      <c r="E5714">
        <v>-8.5775920265822765E-3</v>
      </c>
    </row>
    <row r="5715" spans="2:5" x14ac:dyDescent="0.3">
      <c r="B5715" s="91">
        <v>38322</v>
      </c>
      <c r="C5715" s="145">
        <v>76.797577000000004</v>
      </c>
      <c r="D5715">
        <f t="shared" si="93"/>
        <v>2.1921104252336976</v>
      </c>
      <c r="E5715">
        <v>-8.581194133465796E-3</v>
      </c>
    </row>
    <row r="5716" spans="2:5" x14ac:dyDescent="0.3">
      <c r="B5716" s="91">
        <v>37628</v>
      </c>
      <c r="C5716" s="145">
        <v>24.058558999999999</v>
      </c>
      <c r="D5716">
        <f t="shared" si="93"/>
        <v>-0.52064246921771473</v>
      </c>
      <c r="E5716">
        <v>-8.5825383867608532E-3</v>
      </c>
    </row>
    <row r="5717" spans="2:5" x14ac:dyDescent="0.3">
      <c r="B5717" s="91">
        <v>34590</v>
      </c>
      <c r="C5717" s="145">
        <v>50.189174999999999</v>
      </c>
      <c r="D5717">
        <f t="shared" si="93"/>
        <v>-0.65686295690706287</v>
      </c>
      <c r="E5717">
        <v>-8.5837044670408983E-3</v>
      </c>
    </row>
    <row r="5718" spans="2:5" x14ac:dyDescent="0.3">
      <c r="B5718" s="91">
        <v>39016</v>
      </c>
      <c r="C5718" s="145">
        <v>146.26568599999999</v>
      </c>
      <c r="D5718">
        <f t="shared" si="93"/>
        <v>-0.6366357814864414</v>
      </c>
      <c r="E5718">
        <v>-8.5880215030296157E-3</v>
      </c>
    </row>
    <row r="5719" spans="2:5" x14ac:dyDescent="0.3">
      <c r="B5719" s="91">
        <v>42321</v>
      </c>
      <c r="C5719" s="145">
        <v>402.53189099999997</v>
      </c>
      <c r="D5719">
        <f t="shared" si="93"/>
        <v>13.636624886443332</v>
      </c>
      <c r="E5719">
        <v>-8.590057727333171E-3</v>
      </c>
    </row>
    <row r="5720" spans="2:5" x14ac:dyDescent="0.3">
      <c r="B5720" s="91">
        <v>36223</v>
      </c>
      <c r="C5720" s="145">
        <v>27.501688000000001</v>
      </c>
      <c r="D5720">
        <f t="shared" si="93"/>
        <v>-0.94236057734314382</v>
      </c>
      <c r="E5720">
        <v>-8.5973129445199251E-3</v>
      </c>
    </row>
    <row r="5721" spans="2:5" x14ac:dyDescent="0.3">
      <c r="B5721" s="91">
        <v>41997</v>
      </c>
      <c r="C5721" s="145">
        <v>477.13330100000002</v>
      </c>
      <c r="D5721">
        <f t="shared" si="93"/>
        <v>3.1004721731400857E-4</v>
      </c>
      <c r="E5721">
        <v>-8.6039709964073272E-3</v>
      </c>
    </row>
    <row r="5722" spans="2:5" x14ac:dyDescent="0.3">
      <c r="B5722" s="91">
        <v>41928</v>
      </c>
      <c r="C5722" s="145">
        <v>476.98541299999999</v>
      </c>
      <c r="D5722">
        <f t="shared" si="93"/>
        <v>2.9575850810775095</v>
      </c>
      <c r="E5722">
        <v>-8.6066156743439121E-3</v>
      </c>
    </row>
    <row r="5723" spans="2:5" x14ac:dyDescent="0.3">
      <c r="B5723" s="91">
        <v>43691</v>
      </c>
      <c r="C5723" s="145">
        <v>120.524361</v>
      </c>
      <c r="D5723">
        <f t="shared" si="93"/>
        <v>0.55752027500894585</v>
      </c>
      <c r="E5723">
        <v>-8.6100809914541315E-3</v>
      </c>
    </row>
    <row r="5724" spans="2:5" x14ac:dyDescent="0.3">
      <c r="B5724" s="91">
        <v>38366</v>
      </c>
      <c r="C5724" s="145">
        <v>77.382210000000001</v>
      </c>
      <c r="D5724">
        <f t="shared" si="93"/>
        <v>-0.70640088274818602</v>
      </c>
      <c r="E5724">
        <v>-8.6190539820846356E-3</v>
      </c>
    </row>
    <row r="5725" spans="2:5" x14ac:dyDescent="0.3">
      <c r="B5725" s="91">
        <v>41452</v>
      </c>
      <c r="C5725" s="145">
        <v>263.56417800000003</v>
      </c>
      <c r="D5725">
        <f t="shared" si="93"/>
        <v>9.630264248789091</v>
      </c>
      <c r="E5725">
        <v>-8.6192412414839072E-3</v>
      </c>
    </row>
    <row r="5726" spans="2:5" x14ac:dyDescent="0.3">
      <c r="B5726" s="91">
        <v>34262</v>
      </c>
      <c r="C5726" s="145">
        <v>24.793755999999998</v>
      </c>
      <c r="D5726">
        <f t="shared" si="93"/>
        <v>0</v>
      </c>
      <c r="E5726">
        <v>-8.6206152002659426E-3</v>
      </c>
    </row>
    <row r="5727" spans="2:5" x14ac:dyDescent="0.3">
      <c r="B5727" s="91">
        <v>33610</v>
      </c>
      <c r="C5727" s="145">
        <v>24.793755999999998</v>
      </c>
      <c r="D5727">
        <f t="shared" si="93"/>
        <v>-0.90965572125277816</v>
      </c>
      <c r="E5727">
        <v>-8.6206152002659426E-3</v>
      </c>
    </row>
    <row r="5728" spans="2:5" x14ac:dyDescent="0.3">
      <c r="B5728" s="91">
        <v>41450</v>
      </c>
      <c r="C5728" s="145">
        <v>274.43637100000001</v>
      </c>
      <c r="D5728">
        <f t="shared" si="93"/>
        <v>-0.40049718934559492</v>
      </c>
      <c r="E5728">
        <v>-8.6297959517914174E-3</v>
      </c>
    </row>
    <row r="5729" spans="2:5" x14ac:dyDescent="0.3">
      <c r="B5729" s="91">
        <v>44798</v>
      </c>
      <c r="C5729" s="145">
        <v>457.77328499999999</v>
      </c>
      <c r="D5729">
        <f t="shared" si="93"/>
        <v>-0.11025505642376289</v>
      </c>
      <c r="E5729">
        <v>-8.6355288417553442E-3</v>
      </c>
    </row>
    <row r="5730" spans="2:5" x14ac:dyDescent="0.3">
      <c r="B5730" s="91">
        <v>41968</v>
      </c>
      <c r="C5730" s="145">
        <v>514.49945100000002</v>
      </c>
      <c r="D5730">
        <f t="shared" si="93"/>
        <v>0.28575736532585638</v>
      </c>
      <c r="E5730">
        <v>-8.6437150016776525E-3</v>
      </c>
    </row>
    <row r="5731" spans="2:5" x14ac:dyDescent="0.3">
      <c r="B5731" s="91">
        <v>43006</v>
      </c>
      <c r="C5731" s="145">
        <v>400.15283199999999</v>
      </c>
      <c r="D5731">
        <f t="shared" si="93"/>
        <v>1.1898526356445267</v>
      </c>
      <c r="E5731">
        <v>-8.6441358347554929E-3</v>
      </c>
    </row>
    <row r="5732" spans="2:5" x14ac:dyDescent="0.3">
      <c r="B5732" s="91">
        <v>43483</v>
      </c>
      <c r="C5732" s="145">
        <v>182.73048399999999</v>
      </c>
      <c r="D5732">
        <f t="shared" si="93"/>
        <v>0.39179958699620077</v>
      </c>
      <c r="E5732">
        <v>-8.6532574169065884E-3</v>
      </c>
    </row>
    <row r="5733" spans="2:5" x14ac:dyDescent="0.3">
      <c r="B5733" s="91">
        <v>44103</v>
      </c>
      <c r="C5733" s="145">
        <v>131.29080200000001</v>
      </c>
      <c r="D5733">
        <f t="shared" si="93"/>
        <v>4.318441275616034</v>
      </c>
      <c r="E5733">
        <v>-8.6564699728227251E-3</v>
      </c>
    </row>
    <row r="5734" spans="2:5" x14ac:dyDescent="0.3">
      <c r="B5734" s="91">
        <v>33612</v>
      </c>
      <c r="C5734" s="145">
        <v>24.685955</v>
      </c>
      <c r="D5734">
        <f t="shared" si="93"/>
        <v>-0.68121930030440214</v>
      </c>
      <c r="E5734">
        <v>-8.6579744105909125E-3</v>
      </c>
    </row>
    <row r="5735" spans="2:5" x14ac:dyDescent="0.3">
      <c r="B5735" s="91">
        <v>38589</v>
      </c>
      <c r="C5735" s="145">
        <v>77.438675000000003</v>
      </c>
      <c r="D5735">
        <f t="shared" si="93"/>
        <v>-0.8507883399797983</v>
      </c>
      <c r="E5735">
        <v>-8.6617231699895048E-3</v>
      </c>
    </row>
    <row r="5736" spans="2:5" x14ac:dyDescent="0.3">
      <c r="B5736" s="91">
        <v>41967</v>
      </c>
      <c r="C5736" s="145">
        <v>518.98541299999999</v>
      </c>
      <c r="D5736">
        <f t="shared" si="93"/>
        <v>3.1366938935198139</v>
      </c>
      <c r="E5736">
        <v>-8.6628038486870392E-3</v>
      </c>
    </row>
    <row r="5737" spans="2:5" x14ac:dyDescent="0.3">
      <c r="B5737" s="91">
        <v>43754</v>
      </c>
      <c r="C5737" s="145">
        <v>125.458984</v>
      </c>
      <c r="D5737">
        <f t="shared" si="93"/>
        <v>2.438689783349552</v>
      </c>
      <c r="E5737">
        <v>-8.6648184929678951E-3</v>
      </c>
    </row>
    <row r="5738" spans="2:5" x14ac:dyDescent="0.3">
      <c r="B5738" s="91">
        <v>35815</v>
      </c>
      <c r="C5738" s="145">
        <v>36.484530999999997</v>
      </c>
      <c r="D5738">
        <f t="shared" si="93"/>
        <v>-0.93394185235974103</v>
      </c>
      <c r="E5738">
        <v>-8.6684815996887071E-3</v>
      </c>
    </row>
    <row r="5739" spans="2:5" x14ac:dyDescent="0.3">
      <c r="B5739" s="91">
        <v>42073</v>
      </c>
      <c r="C5739" s="145">
        <v>552.30932600000006</v>
      </c>
      <c r="D5739">
        <f t="shared" si="93"/>
        <v>18.584925245038811</v>
      </c>
      <c r="E5739">
        <v>-8.6710543584422664E-3</v>
      </c>
    </row>
    <row r="5740" spans="2:5" x14ac:dyDescent="0.3">
      <c r="B5740" s="91">
        <v>37785</v>
      </c>
      <c r="C5740" s="145">
        <v>28.200737</v>
      </c>
      <c r="D5740">
        <f t="shared" si="93"/>
        <v>1.4636115304140183</v>
      </c>
      <c r="E5740">
        <v>-8.6767343810643799E-3</v>
      </c>
    </row>
    <row r="5741" spans="2:5" x14ac:dyDescent="0.3">
      <c r="B5741" s="91">
        <v>37084</v>
      </c>
      <c r="C5741" s="145">
        <v>11.446909</v>
      </c>
      <c r="D5741">
        <f t="shared" si="93"/>
        <v>-0.91311922766622122</v>
      </c>
      <c r="E5741">
        <v>-8.6840212571289814E-3</v>
      </c>
    </row>
    <row r="5742" spans="2:5" x14ac:dyDescent="0.3">
      <c r="B5742" s="91">
        <v>40157</v>
      </c>
      <c r="C5742" s="145">
        <v>131.75422699999999</v>
      </c>
      <c r="D5742">
        <f t="shared" si="93"/>
        <v>-0.27600733012054296</v>
      </c>
      <c r="E5742">
        <v>-8.6868299742088057E-3</v>
      </c>
    </row>
    <row r="5743" spans="2:5" x14ac:dyDescent="0.3">
      <c r="B5743" s="91">
        <v>43426</v>
      </c>
      <c r="C5743" s="145">
        <v>181.98281900000001</v>
      </c>
      <c r="D5743">
        <f t="shared" si="93"/>
        <v>3.9506436525967525</v>
      </c>
      <c r="E5743">
        <v>-8.6884998943363018E-3</v>
      </c>
    </row>
    <row r="5744" spans="2:5" x14ac:dyDescent="0.3">
      <c r="B5744" s="91">
        <v>34381</v>
      </c>
      <c r="C5744" s="145">
        <v>36.759425999999998</v>
      </c>
      <c r="D5744">
        <f t="shared" si="93"/>
        <v>-0.76163777635957108</v>
      </c>
      <c r="E5744">
        <v>-8.7209914562874323E-3</v>
      </c>
    </row>
    <row r="5745" spans="2:5" x14ac:dyDescent="0.3">
      <c r="B5745" s="91">
        <v>40303</v>
      </c>
      <c r="C5745" s="145">
        <v>154.21665999999999</v>
      </c>
      <c r="D5745">
        <f t="shared" si="93"/>
        <v>-0.62102572035350645</v>
      </c>
      <c r="E5745">
        <v>-8.72718849279484E-3</v>
      </c>
    </row>
    <row r="5746" spans="2:5" x14ac:dyDescent="0.3">
      <c r="B5746" s="91">
        <v>43003</v>
      </c>
      <c r="C5746" s="145">
        <v>406.93173200000001</v>
      </c>
      <c r="D5746">
        <f t="shared" si="93"/>
        <v>-2.4798693549749319E-2</v>
      </c>
      <c r="E5746">
        <v>-8.74201393125041E-3</v>
      </c>
    </row>
    <row r="5747" spans="2:5" x14ac:dyDescent="0.3">
      <c r="B5747" s="91">
        <v>41752</v>
      </c>
      <c r="C5747" s="145">
        <v>417.27972399999999</v>
      </c>
      <c r="D5747">
        <f t="shared" si="93"/>
        <v>-0.12062970052770493</v>
      </c>
      <c r="E5747">
        <v>-8.7452891822789262E-3</v>
      </c>
    </row>
    <row r="5748" spans="2:5" x14ac:dyDescent="0.3">
      <c r="B5748" s="91">
        <v>44559</v>
      </c>
      <c r="C5748" s="145">
        <v>474.52105699999998</v>
      </c>
      <c r="D5748">
        <f t="shared" si="93"/>
        <v>-4.3696657506990415E-2</v>
      </c>
      <c r="E5748">
        <v>-8.746418834939226E-3</v>
      </c>
    </row>
    <row r="5749" spans="2:5" x14ac:dyDescent="0.3">
      <c r="B5749" s="91">
        <v>42741</v>
      </c>
      <c r="C5749" s="145">
        <v>496.20349099999999</v>
      </c>
      <c r="D5749">
        <f t="shared" si="93"/>
        <v>3.1688393515368123</v>
      </c>
      <c r="E5749">
        <v>-8.7623077539534487E-3</v>
      </c>
    </row>
    <row r="5750" spans="2:5" x14ac:dyDescent="0.3">
      <c r="B5750" s="91">
        <v>40142</v>
      </c>
      <c r="C5750" s="145">
        <v>119.02677199999999</v>
      </c>
      <c r="D5750">
        <f t="shared" si="93"/>
        <v>3.8856440549852014</v>
      </c>
      <c r="E5750">
        <v>-8.7684854013904707E-3</v>
      </c>
    </row>
    <row r="5751" spans="2:5" x14ac:dyDescent="0.3">
      <c r="B5751" s="91">
        <v>33574</v>
      </c>
      <c r="C5751" s="145">
        <v>24.362555</v>
      </c>
      <c r="D5751">
        <f t="shared" si="93"/>
        <v>-0.91988694998043141</v>
      </c>
      <c r="E5751">
        <v>-8.7720979241853042E-3</v>
      </c>
    </row>
    <row r="5752" spans="2:5" x14ac:dyDescent="0.3">
      <c r="B5752" s="91">
        <v>44291</v>
      </c>
      <c r="C5752" s="145">
        <v>304.10220299999997</v>
      </c>
      <c r="D5752">
        <f t="shared" si="93"/>
        <v>0.17178748215435688</v>
      </c>
      <c r="E5752">
        <v>-8.7733839413057565E-3</v>
      </c>
    </row>
    <row r="5753" spans="2:5" x14ac:dyDescent="0.3">
      <c r="B5753" s="91">
        <v>40968</v>
      </c>
      <c r="C5753" s="145">
        <v>259.51992799999999</v>
      </c>
      <c r="D5753">
        <f t="shared" si="93"/>
        <v>0.22440590973226279</v>
      </c>
      <c r="E5753">
        <v>-8.7797646977257615E-3</v>
      </c>
    </row>
    <row r="5754" spans="2:5" x14ac:dyDescent="0.3">
      <c r="B5754" s="91">
        <v>40458</v>
      </c>
      <c r="C5754" s="145">
        <v>211.95579499999999</v>
      </c>
      <c r="D5754">
        <f t="shared" si="93"/>
        <v>7.398034267876854</v>
      </c>
      <c r="E5754">
        <v>-8.7819842448672199E-3</v>
      </c>
    </row>
    <row r="5755" spans="2:5" x14ac:dyDescent="0.3">
      <c r="B5755" s="91">
        <v>37644</v>
      </c>
      <c r="C5755" s="145">
        <v>25.238738999999999</v>
      </c>
      <c r="D5755">
        <f t="shared" si="93"/>
        <v>-0.38193116244990338</v>
      </c>
      <c r="E5755">
        <v>-8.7851005887930513E-3</v>
      </c>
    </row>
    <row r="5756" spans="2:5" x14ac:dyDescent="0.3">
      <c r="B5756" s="91">
        <v>35787</v>
      </c>
      <c r="C5756" s="145">
        <v>40.834834999999998</v>
      </c>
      <c r="D5756">
        <f t="shared" si="93"/>
        <v>-0.69115739549464472</v>
      </c>
      <c r="E5756">
        <v>-8.799834649618964E-3</v>
      </c>
    </row>
    <row r="5757" spans="2:5" x14ac:dyDescent="0.3">
      <c r="B5757" s="91">
        <v>38901</v>
      </c>
      <c r="C5757" s="145">
        <v>132.218918</v>
      </c>
      <c r="D5757">
        <f t="shared" si="93"/>
        <v>6.8950987050666264</v>
      </c>
      <c r="E5757">
        <v>-8.8068182414501664E-3</v>
      </c>
    </row>
    <row r="5758" spans="2:5" x14ac:dyDescent="0.3">
      <c r="B5758" s="91">
        <v>36102</v>
      </c>
      <c r="C5758" s="145">
        <v>16.746962</v>
      </c>
      <c r="D5758">
        <f t="shared" si="93"/>
        <v>-0.94223992353399733</v>
      </c>
      <c r="E5758">
        <v>-8.8221362887748039E-3</v>
      </c>
    </row>
    <row r="5759" spans="2:5" x14ac:dyDescent="0.3">
      <c r="B5759" s="91">
        <v>41396</v>
      </c>
      <c r="C5759" s="145">
        <v>289.94009399999999</v>
      </c>
      <c r="D5759">
        <f t="shared" si="93"/>
        <v>4.2806237741640727</v>
      </c>
      <c r="E5759">
        <v>-8.8335112235143048E-3</v>
      </c>
    </row>
    <row r="5760" spans="2:5" x14ac:dyDescent="0.3">
      <c r="B5760" s="91">
        <v>35516</v>
      </c>
      <c r="C5760" s="145">
        <v>54.906410000000001</v>
      </c>
      <c r="D5760">
        <f t="shared" si="93"/>
        <v>7.5345457975333069E-2</v>
      </c>
      <c r="E5760">
        <v>-8.8369828815803627E-3</v>
      </c>
    </row>
    <row r="5761" spans="2:5" x14ac:dyDescent="0.3">
      <c r="B5761" s="91">
        <v>40001</v>
      </c>
      <c r="C5761" s="145">
        <v>51.059322000000002</v>
      </c>
      <c r="D5761">
        <f t="shared" si="93"/>
        <v>1.1860740183836453</v>
      </c>
      <c r="E5761">
        <v>-8.8370936520258576E-3</v>
      </c>
    </row>
    <row r="5762" spans="2:5" x14ac:dyDescent="0.3">
      <c r="B5762" s="91">
        <v>37425</v>
      </c>
      <c r="C5762" s="145">
        <v>23.356629999999999</v>
      </c>
      <c r="D5762">
        <f t="shared" si="93"/>
        <v>-0.69510289399284053</v>
      </c>
      <c r="E5762">
        <v>-8.8379766242126356E-3</v>
      </c>
    </row>
    <row r="5763" spans="2:5" x14ac:dyDescent="0.3">
      <c r="B5763" s="91">
        <v>40032</v>
      </c>
      <c r="C5763" s="145">
        <v>76.604957999999996</v>
      </c>
      <c r="D5763">
        <f t="shared" si="93"/>
        <v>0.15845739997224109</v>
      </c>
      <c r="E5763">
        <v>-8.8431219115606211E-3</v>
      </c>
    </row>
    <row r="5764" spans="2:5" x14ac:dyDescent="0.3">
      <c r="B5764" s="91">
        <v>37971</v>
      </c>
      <c r="C5764" s="145">
        <v>66.126694000000001</v>
      </c>
      <c r="D5764">
        <f t="shared" si="93"/>
        <v>-0.59129518689216831</v>
      </c>
      <c r="E5764">
        <v>-8.8456814133160266E-3</v>
      </c>
    </row>
    <row r="5765" spans="2:5" x14ac:dyDescent="0.3">
      <c r="B5765" s="91">
        <v>43649</v>
      </c>
      <c r="C5765" s="145">
        <v>161.79573099999999</v>
      </c>
      <c r="D5765">
        <f t="shared" si="93"/>
        <v>6.2354331191773467</v>
      </c>
      <c r="E5765">
        <v>-8.8549629001194972E-3</v>
      </c>
    </row>
    <row r="5766" spans="2:5" x14ac:dyDescent="0.3">
      <c r="B5766" s="91">
        <v>37567</v>
      </c>
      <c r="C5766" s="145">
        <v>22.361581999999999</v>
      </c>
      <c r="D5766">
        <f t="shared" si="93"/>
        <v>-0.93173683538563146</v>
      </c>
      <c r="E5766">
        <v>-8.8888754937809442E-3</v>
      </c>
    </row>
    <row r="5767" spans="2:5" x14ac:dyDescent="0.3">
      <c r="B5767" s="91">
        <v>43215</v>
      </c>
      <c r="C5767" s="145">
        <v>327.57904100000002</v>
      </c>
      <c r="D5767">
        <f t="shared" si="93"/>
        <v>12.14798786390368</v>
      </c>
      <c r="E5767">
        <v>-8.8975771008644351E-3</v>
      </c>
    </row>
    <row r="5768" spans="2:5" x14ac:dyDescent="0.3">
      <c r="B5768" s="91">
        <v>37677</v>
      </c>
      <c r="C5768" s="145">
        <v>24.914766</v>
      </c>
      <c r="D5768">
        <f t="shared" si="93"/>
        <v>-0.906412955183029</v>
      </c>
      <c r="E5768">
        <v>-8.8985555281783091E-3</v>
      </c>
    </row>
    <row r="5769" spans="2:5" x14ac:dyDescent="0.3">
      <c r="B5769" s="91">
        <v>43285</v>
      </c>
      <c r="C5769" s="145">
        <v>266.22024499999998</v>
      </c>
      <c r="D5769">
        <f t="shared" ref="D5769:D5832" si="94">(C5769-C5770)/C5770</f>
        <v>6.6706503107984802E-2</v>
      </c>
      <c r="E5769">
        <v>-8.9071622615723555E-3</v>
      </c>
    </row>
    <row r="5770" spans="2:5" x14ac:dyDescent="0.3">
      <c r="B5770" s="91">
        <v>43364</v>
      </c>
      <c r="C5770" s="145">
        <v>249.572159</v>
      </c>
      <c r="D5770">
        <f t="shared" si="94"/>
        <v>-0.46380381920016511</v>
      </c>
      <c r="E5770">
        <v>-8.9073704336398631E-3</v>
      </c>
    </row>
    <row r="5771" spans="2:5" x14ac:dyDescent="0.3">
      <c r="B5771" s="91">
        <v>44805</v>
      </c>
      <c r="C5771" s="145">
        <v>465.449341</v>
      </c>
      <c r="D5771">
        <f t="shared" si="94"/>
        <v>-7.5528774455411896E-2</v>
      </c>
      <c r="E5771">
        <v>-8.9153054636587192E-3</v>
      </c>
    </row>
    <row r="5772" spans="2:5" x14ac:dyDescent="0.3">
      <c r="B5772" s="91">
        <v>42144</v>
      </c>
      <c r="C5772" s="145">
        <v>503.47628800000001</v>
      </c>
      <c r="D5772">
        <f t="shared" si="94"/>
        <v>9.4382565461990904</v>
      </c>
      <c r="E5772">
        <v>-8.9250082976666707E-3</v>
      </c>
    </row>
    <row r="5773" spans="2:5" x14ac:dyDescent="0.3">
      <c r="B5773" s="91">
        <v>34633</v>
      </c>
      <c r="C5773" s="145">
        <v>48.233753</v>
      </c>
      <c r="D5773">
        <f t="shared" si="94"/>
        <v>-0.92086340771123876</v>
      </c>
      <c r="E5773">
        <v>-8.928381733302149E-3</v>
      </c>
    </row>
    <row r="5774" spans="2:5" x14ac:dyDescent="0.3">
      <c r="B5774" s="91">
        <v>45145</v>
      </c>
      <c r="C5774" s="145">
        <v>609.5</v>
      </c>
      <c r="D5774">
        <f t="shared" si="94"/>
        <v>0.84073345378968212</v>
      </c>
      <c r="E5774">
        <v>-8.9430894308943094E-3</v>
      </c>
    </row>
    <row r="5775" spans="2:5" x14ac:dyDescent="0.3">
      <c r="B5775" s="91">
        <v>43228</v>
      </c>
      <c r="C5775" s="145">
        <v>331.11801100000002</v>
      </c>
      <c r="D5775">
        <f t="shared" si="94"/>
        <v>1.5340538761977911</v>
      </c>
      <c r="E5775">
        <v>-8.9511654191628421E-3</v>
      </c>
    </row>
    <row r="5776" spans="2:5" x14ac:dyDescent="0.3">
      <c r="B5776" s="91">
        <v>39429</v>
      </c>
      <c r="C5776" s="145">
        <v>130.66731300000001</v>
      </c>
      <c r="D5776">
        <f t="shared" si="94"/>
        <v>-0.70752703571082376</v>
      </c>
      <c r="E5776">
        <v>-8.9606979268748183E-3</v>
      </c>
    </row>
    <row r="5777" spans="2:5" x14ac:dyDescent="0.3">
      <c r="B5777" s="91">
        <v>41830</v>
      </c>
      <c r="C5777" s="145">
        <v>446.76715100000001</v>
      </c>
      <c r="D5777">
        <f t="shared" si="94"/>
        <v>-0.13644595089909423</v>
      </c>
      <c r="E5777">
        <v>-8.9666871156626575E-3</v>
      </c>
    </row>
    <row r="5778" spans="2:5" x14ac:dyDescent="0.3">
      <c r="B5778" s="91">
        <v>41963</v>
      </c>
      <c r="C5778" s="145">
        <v>517.35864300000003</v>
      </c>
      <c r="D5778">
        <f t="shared" si="94"/>
        <v>1.572622119004125</v>
      </c>
      <c r="E5778">
        <v>-8.9706322629364947E-3</v>
      </c>
    </row>
    <row r="5779" spans="2:5" x14ac:dyDescent="0.3">
      <c r="B5779" s="91">
        <v>40443</v>
      </c>
      <c r="C5779" s="145">
        <v>201.101685</v>
      </c>
      <c r="D5779">
        <f t="shared" si="94"/>
        <v>7.1447119311213445</v>
      </c>
      <c r="E5779">
        <v>-8.9764641914952693E-3</v>
      </c>
    </row>
    <row r="5780" spans="2:5" x14ac:dyDescent="0.3">
      <c r="B5780" s="91">
        <v>37678</v>
      </c>
      <c r="C5780" s="145">
        <v>24.691074</v>
      </c>
      <c r="D5780">
        <f t="shared" si="94"/>
        <v>-0.90449959793913604</v>
      </c>
      <c r="E5780">
        <v>-8.9782902235565759E-3</v>
      </c>
    </row>
    <row r="5781" spans="2:5" x14ac:dyDescent="0.3">
      <c r="B5781" s="91">
        <v>43342</v>
      </c>
      <c r="C5781" s="145">
        <v>258.54418900000002</v>
      </c>
      <c r="D5781">
        <f t="shared" si="94"/>
        <v>9.4809856539627368</v>
      </c>
      <c r="E5781">
        <v>-8.9798030565750794E-3</v>
      </c>
    </row>
    <row r="5782" spans="2:5" x14ac:dyDescent="0.3">
      <c r="B5782" s="91">
        <v>37664</v>
      </c>
      <c r="C5782" s="145">
        <v>24.667926999999999</v>
      </c>
      <c r="D5782">
        <f t="shared" si="94"/>
        <v>-0.78755338535776009</v>
      </c>
      <c r="E5782">
        <v>-8.9869179297487386E-3</v>
      </c>
    </row>
    <row r="5783" spans="2:5" x14ac:dyDescent="0.3">
      <c r="B5783" s="91">
        <v>39258</v>
      </c>
      <c r="C5783" s="145">
        <v>116.113533</v>
      </c>
      <c r="D5783">
        <f t="shared" si="94"/>
        <v>0.73048753225470398</v>
      </c>
      <c r="E5783">
        <v>-8.9874786377837548E-3</v>
      </c>
    </row>
    <row r="5784" spans="2:5" x14ac:dyDescent="0.3">
      <c r="B5784" s="91">
        <v>38453</v>
      </c>
      <c r="C5784" s="145">
        <v>67.098740000000006</v>
      </c>
      <c r="D5784">
        <f t="shared" si="94"/>
        <v>-0.21453920615721039</v>
      </c>
      <c r="E5784">
        <v>-8.9900908372899362E-3</v>
      </c>
    </row>
    <row r="5785" spans="2:5" x14ac:dyDescent="0.3">
      <c r="B5785" s="91">
        <v>38616</v>
      </c>
      <c r="C5785" s="145">
        <v>85.425956999999997</v>
      </c>
      <c r="D5785">
        <f t="shared" si="94"/>
        <v>-0.15305959580956924</v>
      </c>
      <c r="E5785">
        <v>-8.9978276965304964E-3</v>
      </c>
    </row>
    <row r="5786" spans="2:5" x14ac:dyDescent="0.3">
      <c r="B5786" s="91">
        <v>38701</v>
      </c>
      <c r="C5786" s="145">
        <v>100.864189</v>
      </c>
      <c r="D5786">
        <f t="shared" si="94"/>
        <v>1.5265770285922693</v>
      </c>
      <c r="E5786">
        <v>-8.99867680388328E-3</v>
      </c>
    </row>
    <row r="5787" spans="2:5" x14ac:dyDescent="0.3">
      <c r="B5787" s="91">
        <v>35913</v>
      </c>
      <c r="C5787" s="145">
        <v>39.921280000000003</v>
      </c>
      <c r="D5787">
        <f t="shared" si="94"/>
        <v>-0.16481297494247288</v>
      </c>
      <c r="E5787">
        <v>-8.9991018225241415E-3</v>
      </c>
    </row>
    <row r="5788" spans="2:5" x14ac:dyDescent="0.3">
      <c r="B5788" s="91">
        <v>34634</v>
      </c>
      <c r="C5788" s="145">
        <v>47.799210000000002</v>
      </c>
      <c r="D5788">
        <f t="shared" si="94"/>
        <v>1.3490461068856252</v>
      </c>
      <c r="E5788">
        <v>-9.0091061336238527E-3</v>
      </c>
    </row>
    <row r="5789" spans="2:5" x14ac:dyDescent="0.3">
      <c r="B5789" s="91">
        <v>37482</v>
      </c>
      <c r="C5789" s="145">
        <v>20.348348999999999</v>
      </c>
      <c r="D5789">
        <f t="shared" si="94"/>
        <v>-0.95866808107911872</v>
      </c>
      <c r="E5789">
        <v>-9.0156696344388717E-3</v>
      </c>
    </row>
    <row r="5790" spans="2:5" x14ac:dyDescent="0.3">
      <c r="B5790" s="91">
        <v>42607</v>
      </c>
      <c r="C5790" s="145">
        <v>492.31561299999998</v>
      </c>
      <c r="D5790">
        <f t="shared" si="94"/>
        <v>6.0406932873659152</v>
      </c>
      <c r="E5790">
        <v>-9.0298072206831236E-3</v>
      </c>
    </row>
    <row r="5791" spans="2:5" x14ac:dyDescent="0.3">
      <c r="B5791" s="91">
        <v>39716</v>
      </c>
      <c r="C5791" s="145">
        <v>69.924308999999994</v>
      </c>
      <c r="D5791">
        <f t="shared" si="94"/>
        <v>0.21575658005520182</v>
      </c>
      <c r="E5791">
        <v>-9.0324414593860626E-3</v>
      </c>
    </row>
    <row r="5792" spans="2:5" x14ac:dyDescent="0.3">
      <c r="B5792" s="91">
        <v>34970</v>
      </c>
      <c r="C5792" s="145">
        <v>57.515056999999999</v>
      </c>
      <c r="D5792">
        <f t="shared" si="94"/>
        <v>1.2061182927779779</v>
      </c>
      <c r="E5792">
        <v>-9.0634039767711182E-3</v>
      </c>
    </row>
    <row r="5793" spans="2:5" x14ac:dyDescent="0.3">
      <c r="B5793" s="91">
        <v>36237</v>
      </c>
      <c r="C5793" s="145">
        <v>26.070703999999999</v>
      </c>
      <c r="D5793">
        <f t="shared" si="94"/>
        <v>-0.89737138768800184</v>
      </c>
      <c r="E5793">
        <v>-9.0652685653280097E-3</v>
      </c>
    </row>
    <row r="5794" spans="2:5" x14ac:dyDescent="0.3">
      <c r="B5794" s="91">
        <v>40535</v>
      </c>
      <c r="C5794" s="145">
        <v>254.02958699999999</v>
      </c>
      <c r="D5794">
        <f t="shared" si="94"/>
        <v>-0.47502817189442781</v>
      </c>
      <c r="E5794">
        <v>-9.0833768385433049E-3</v>
      </c>
    </row>
    <row r="5795" spans="2:5" x14ac:dyDescent="0.3">
      <c r="B5795" s="91">
        <v>44790</v>
      </c>
      <c r="C5795" s="145">
        <v>483.89184599999999</v>
      </c>
      <c r="D5795">
        <f t="shared" si="94"/>
        <v>0.17161477211130002</v>
      </c>
      <c r="E5795">
        <v>-9.084440581358183E-3</v>
      </c>
    </row>
    <row r="5796" spans="2:5" x14ac:dyDescent="0.3">
      <c r="B5796" s="91">
        <v>43053</v>
      </c>
      <c r="C5796" s="145">
        <v>413.01275600000002</v>
      </c>
      <c r="D5796">
        <f t="shared" si="94"/>
        <v>16.57488824333311</v>
      </c>
      <c r="E5796">
        <v>-9.0887697658971756E-3</v>
      </c>
    </row>
    <row r="5797" spans="2:5" x14ac:dyDescent="0.3">
      <c r="B5797" s="91">
        <v>34268</v>
      </c>
      <c r="C5797" s="145">
        <v>23.500164000000002</v>
      </c>
      <c r="D5797">
        <f t="shared" si="94"/>
        <v>-0.94517175150949173</v>
      </c>
      <c r="E5797">
        <v>-9.0909577735279884E-3</v>
      </c>
    </row>
    <row r="5798" spans="2:5" x14ac:dyDescent="0.3">
      <c r="B5798" s="91">
        <v>43104</v>
      </c>
      <c r="C5798" s="145">
        <v>428.61416600000001</v>
      </c>
      <c r="D5798">
        <f t="shared" si="94"/>
        <v>0.83689122461121812</v>
      </c>
      <c r="E5798">
        <v>-9.1033780322598793E-3</v>
      </c>
    </row>
    <row r="5799" spans="2:5" x14ac:dyDescent="0.3">
      <c r="B5799" s="91">
        <v>41130</v>
      </c>
      <c r="C5799" s="145">
        <v>233.336716</v>
      </c>
      <c r="D5799">
        <f t="shared" si="94"/>
        <v>-0.44084100881350885</v>
      </c>
      <c r="E5799">
        <v>-9.1097743506854244E-3</v>
      </c>
    </row>
    <row r="5800" spans="2:5" x14ac:dyDescent="0.3">
      <c r="B5800" s="91">
        <v>43097</v>
      </c>
      <c r="C5800" s="145">
        <v>417.29940800000003</v>
      </c>
      <c r="D5800">
        <f t="shared" si="94"/>
        <v>1.1995337635394858</v>
      </c>
      <c r="E5800">
        <v>-9.1135162424677597E-3</v>
      </c>
    </row>
    <row r="5801" spans="2:5" x14ac:dyDescent="0.3">
      <c r="B5801" s="91">
        <v>40707</v>
      </c>
      <c r="C5801" s="145">
        <v>189.721756</v>
      </c>
      <c r="D5801">
        <f t="shared" si="94"/>
        <v>-0.35986056021447188</v>
      </c>
      <c r="E5801">
        <v>-9.1211714197716905E-3</v>
      </c>
    </row>
    <row r="5802" spans="2:5" x14ac:dyDescent="0.3">
      <c r="B5802" s="91">
        <v>41325</v>
      </c>
      <c r="C5802" s="145">
        <v>296.37567100000001</v>
      </c>
      <c r="D5802">
        <f t="shared" si="94"/>
        <v>-0.15707574571445049</v>
      </c>
      <c r="E5802">
        <v>-9.1278517724819042E-3</v>
      </c>
    </row>
    <row r="5803" spans="2:5" x14ac:dyDescent="0.3">
      <c r="B5803" s="91">
        <v>44362</v>
      </c>
      <c r="C5803" s="145">
        <v>351.60415599999999</v>
      </c>
      <c r="D5803">
        <f t="shared" si="94"/>
        <v>22.375727333208744</v>
      </c>
      <c r="E5803">
        <v>-9.1305734767128544E-3</v>
      </c>
    </row>
    <row r="5804" spans="2:5" x14ac:dyDescent="0.3">
      <c r="B5804" s="91">
        <v>37246</v>
      </c>
      <c r="C5804" s="145">
        <v>15.041421</v>
      </c>
      <c r="D5804">
        <f t="shared" si="94"/>
        <v>-0.9664107306397951</v>
      </c>
      <c r="E5804">
        <v>-9.1463488944363378E-3</v>
      </c>
    </row>
    <row r="5805" spans="2:5" x14ac:dyDescent="0.3">
      <c r="B5805" s="91">
        <v>42842</v>
      </c>
      <c r="C5805" s="145">
        <v>447.80435199999999</v>
      </c>
      <c r="D5805">
        <f t="shared" si="94"/>
        <v>0.1227531694095037</v>
      </c>
      <c r="E5805">
        <v>-9.1540289544196265E-3</v>
      </c>
    </row>
    <row r="5806" spans="2:5" x14ac:dyDescent="0.3">
      <c r="B5806" s="91">
        <v>42324</v>
      </c>
      <c r="C5806" s="145">
        <v>398.84487899999999</v>
      </c>
      <c r="D5806">
        <f t="shared" si="94"/>
        <v>0.54587271355910805</v>
      </c>
      <c r="E5806">
        <v>-9.159552528472786E-3</v>
      </c>
    </row>
    <row r="5807" spans="2:5" x14ac:dyDescent="0.3">
      <c r="B5807" s="91">
        <v>41205</v>
      </c>
      <c r="C5807" s="145">
        <v>258.00628699999999</v>
      </c>
      <c r="D5807">
        <f t="shared" si="94"/>
        <v>10.080573389380199</v>
      </c>
      <c r="E5807">
        <v>-9.174193581438575E-3</v>
      </c>
    </row>
    <row r="5808" spans="2:5" x14ac:dyDescent="0.3">
      <c r="B5808" s="91">
        <v>34271</v>
      </c>
      <c r="C5808" s="145">
        <v>23.284561</v>
      </c>
      <c r="D5808">
        <f t="shared" si="94"/>
        <v>0</v>
      </c>
      <c r="E5808">
        <v>-9.1745317181616912E-3</v>
      </c>
    </row>
    <row r="5809" spans="2:5" x14ac:dyDescent="0.3">
      <c r="B5809" s="91">
        <v>34227</v>
      </c>
      <c r="C5809" s="145">
        <v>23.284561</v>
      </c>
      <c r="D5809">
        <f t="shared" si="94"/>
        <v>0</v>
      </c>
      <c r="E5809">
        <v>-9.1745317181616912E-3</v>
      </c>
    </row>
    <row r="5810" spans="2:5" x14ac:dyDescent="0.3">
      <c r="B5810" s="91">
        <v>34205</v>
      </c>
      <c r="C5810" s="145">
        <v>23.284561</v>
      </c>
      <c r="D5810">
        <f t="shared" si="94"/>
        <v>-0.93013122296862283</v>
      </c>
      <c r="E5810">
        <v>-9.1745317181616912E-3</v>
      </c>
    </row>
    <row r="5811" spans="2:5" x14ac:dyDescent="0.3">
      <c r="B5811" s="91">
        <v>44368</v>
      </c>
      <c r="C5811" s="145">
        <v>333.26132200000001</v>
      </c>
      <c r="D5811">
        <f t="shared" si="94"/>
        <v>-0.13873500558220314</v>
      </c>
      <c r="E5811">
        <v>-9.1878921314158674E-3</v>
      </c>
    </row>
    <row r="5812" spans="2:5" x14ac:dyDescent="0.3">
      <c r="B5812" s="91">
        <v>44692</v>
      </c>
      <c r="C5812" s="145">
        <v>386.94400000000002</v>
      </c>
      <c r="D5812">
        <f t="shared" si="94"/>
        <v>-0.4256434717118574</v>
      </c>
      <c r="E5812">
        <v>-9.189590887078096E-3</v>
      </c>
    </row>
    <row r="5813" spans="2:5" x14ac:dyDescent="0.3">
      <c r="B5813" s="91">
        <v>45254</v>
      </c>
      <c r="C5813" s="145">
        <v>673.70001200000002</v>
      </c>
      <c r="D5813">
        <f t="shared" si="94"/>
        <v>1.6148179647174086</v>
      </c>
      <c r="E5813">
        <v>-9.1918521798628923E-3</v>
      </c>
    </row>
    <row r="5814" spans="2:5" x14ac:dyDescent="0.3">
      <c r="B5814" s="91">
        <v>43315</v>
      </c>
      <c r="C5814" s="145">
        <v>257.64700299999998</v>
      </c>
      <c r="D5814">
        <f t="shared" si="94"/>
        <v>1.2283701554342801</v>
      </c>
      <c r="E5814">
        <v>-9.2007080876709921E-3</v>
      </c>
    </row>
    <row r="5815" spans="2:5" x14ac:dyDescent="0.3">
      <c r="B5815" s="91">
        <v>38916</v>
      </c>
      <c r="C5815" s="145">
        <v>115.62127700000001</v>
      </c>
      <c r="D5815">
        <f t="shared" si="94"/>
        <v>3.6449869124660643</v>
      </c>
      <c r="E5815">
        <v>-9.203949755146542E-3</v>
      </c>
    </row>
    <row r="5816" spans="2:5" x14ac:dyDescent="0.3">
      <c r="B5816" s="91">
        <v>37620</v>
      </c>
      <c r="C5816" s="145">
        <v>24.891625999999999</v>
      </c>
      <c r="D5816">
        <f t="shared" si="94"/>
        <v>-0.58734498078411501</v>
      </c>
      <c r="E5816">
        <v>-9.2109894051809922E-3</v>
      </c>
    </row>
    <row r="5817" spans="2:5" x14ac:dyDescent="0.3">
      <c r="B5817" s="91">
        <v>34977</v>
      </c>
      <c r="C5817" s="145">
        <v>60.320667</v>
      </c>
      <c r="D5817">
        <f t="shared" si="94"/>
        <v>-0.89053058628345849</v>
      </c>
      <c r="E5817">
        <v>-9.21659826361876E-3</v>
      </c>
    </row>
    <row r="5818" spans="2:5" x14ac:dyDescent="0.3">
      <c r="B5818" s="91">
        <v>42046</v>
      </c>
      <c r="C5818" s="145">
        <v>551.02758800000004</v>
      </c>
      <c r="D5818">
        <f t="shared" si="94"/>
        <v>21.947740283399149</v>
      </c>
      <c r="E5818">
        <v>-9.2182501606864423E-3</v>
      </c>
    </row>
    <row r="5819" spans="2:5" x14ac:dyDescent="0.3">
      <c r="B5819" s="91">
        <v>37711</v>
      </c>
      <c r="C5819" s="145">
        <v>24.012281000000002</v>
      </c>
      <c r="D5819">
        <f t="shared" si="94"/>
        <v>-0.29585727171638487</v>
      </c>
      <c r="E5819">
        <v>-9.229832923989989E-3</v>
      </c>
    </row>
    <row r="5820" spans="2:5" x14ac:dyDescent="0.3">
      <c r="B5820" s="91">
        <v>36480</v>
      </c>
      <c r="C5820" s="145">
        <v>34.101439999999997</v>
      </c>
      <c r="D5820">
        <f t="shared" si="94"/>
        <v>0.42199360088201565</v>
      </c>
      <c r="E5820">
        <v>-9.2407496192131056E-3</v>
      </c>
    </row>
    <row r="5821" spans="2:5" x14ac:dyDescent="0.3">
      <c r="B5821" s="91">
        <v>37755</v>
      </c>
      <c r="C5821" s="145">
        <v>23.98143</v>
      </c>
      <c r="D5821">
        <f t="shared" si="94"/>
        <v>-0.94244934649982093</v>
      </c>
      <c r="E5821">
        <v>-9.2415150809816108E-3</v>
      </c>
    </row>
    <row r="5822" spans="2:5" x14ac:dyDescent="0.3">
      <c r="B5822" s="91">
        <v>43123</v>
      </c>
      <c r="C5822" s="145">
        <v>416.70126299999998</v>
      </c>
      <c r="D5822">
        <f t="shared" si="94"/>
        <v>-0.12277019759658248</v>
      </c>
      <c r="E5822">
        <v>-9.243888183875176E-3</v>
      </c>
    </row>
    <row r="5823" spans="2:5" x14ac:dyDescent="0.3">
      <c r="B5823" s="91">
        <v>42811</v>
      </c>
      <c r="C5823" s="145">
        <v>475.01950099999999</v>
      </c>
      <c r="D5823">
        <f t="shared" si="94"/>
        <v>4.0721482507354017</v>
      </c>
      <c r="E5823">
        <v>-9.2525484857737643E-3</v>
      </c>
    </row>
    <row r="5824" spans="2:5" x14ac:dyDescent="0.3">
      <c r="B5824" s="91">
        <v>38688</v>
      </c>
      <c r="C5824" s="145">
        <v>93.652527000000006</v>
      </c>
      <c r="D5824">
        <f t="shared" si="94"/>
        <v>3.0596759733401142</v>
      </c>
      <c r="E5824">
        <v>-9.2528840595004231E-3</v>
      </c>
    </row>
    <row r="5825" spans="2:5" x14ac:dyDescent="0.3">
      <c r="B5825" s="91">
        <v>34233</v>
      </c>
      <c r="C5825" s="145">
        <v>23.068966</v>
      </c>
      <c r="D5825">
        <f t="shared" si="94"/>
        <v>0</v>
      </c>
      <c r="E5825">
        <v>-9.2591395646239773E-3</v>
      </c>
    </row>
    <row r="5826" spans="2:5" x14ac:dyDescent="0.3">
      <c r="B5826" s="91">
        <v>34228</v>
      </c>
      <c r="C5826" s="145">
        <v>23.068966</v>
      </c>
      <c r="D5826">
        <f t="shared" si="94"/>
        <v>0</v>
      </c>
      <c r="E5826">
        <v>-9.2591395646239773E-3</v>
      </c>
    </row>
    <row r="5827" spans="2:5" x14ac:dyDescent="0.3">
      <c r="B5827" s="91">
        <v>34206</v>
      </c>
      <c r="C5827" s="145">
        <v>23.068966</v>
      </c>
      <c r="D5827">
        <f t="shared" si="94"/>
        <v>-0.92240560692414653</v>
      </c>
      <c r="E5827">
        <v>-9.2591395646239773E-3</v>
      </c>
    </row>
    <row r="5828" spans="2:5" x14ac:dyDescent="0.3">
      <c r="B5828" s="91">
        <v>41263</v>
      </c>
      <c r="C5828" s="145">
        <v>297.30197099999998</v>
      </c>
      <c r="D5828">
        <f t="shared" si="94"/>
        <v>1.2133539251557803</v>
      </c>
      <c r="E5828">
        <v>-9.2608073908374399E-3</v>
      </c>
    </row>
    <row r="5829" spans="2:5" x14ac:dyDescent="0.3">
      <c r="B5829" s="91">
        <v>40168</v>
      </c>
      <c r="C5829" s="145">
        <v>134.32193000000001</v>
      </c>
      <c r="D5829">
        <f t="shared" si="94"/>
        <v>-0.21158234400186038</v>
      </c>
      <c r="E5829">
        <v>-9.264687731310374E-3</v>
      </c>
    </row>
    <row r="5830" spans="2:5" x14ac:dyDescent="0.3">
      <c r="B5830" s="91">
        <v>43460</v>
      </c>
      <c r="C5830" s="145">
        <v>170.36900299999999</v>
      </c>
      <c r="D5830">
        <f t="shared" si="94"/>
        <v>-0.66275757046234052</v>
      </c>
      <c r="E5830">
        <v>-9.2753813319163131E-3</v>
      </c>
    </row>
    <row r="5831" spans="2:5" x14ac:dyDescent="0.3">
      <c r="B5831" s="91">
        <v>41897</v>
      </c>
      <c r="C5831" s="145">
        <v>505.18258700000001</v>
      </c>
      <c r="D5831">
        <f t="shared" si="94"/>
        <v>1.1954392878858522</v>
      </c>
      <c r="E5831">
        <v>-9.2807452304333113E-3</v>
      </c>
    </row>
    <row r="5832" spans="2:5" x14ac:dyDescent="0.3">
      <c r="B5832" s="91">
        <v>40665</v>
      </c>
      <c r="C5832" s="145">
        <v>230.105469</v>
      </c>
      <c r="D5832">
        <f t="shared" si="94"/>
        <v>1.185583225073866</v>
      </c>
      <c r="E5832">
        <v>-9.2978310165761791E-3</v>
      </c>
    </row>
    <row r="5833" spans="2:5" x14ac:dyDescent="0.3">
      <c r="B5833" s="91">
        <v>40123</v>
      </c>
      <c r="C5833" s="145">
        <v>105.283325</v>
      </c>
      <c r="D5833">
        <f t="shared" ref="D5833:D5896" si="95">(C5833-C5834)/C5834</f>
        <v>-0.26376075145108074</v>
      </c>
      <c r="E5833">
        <v>-9.2995119043987468E-3</v>
      </c>
    </row>
    <row r="5834" spans="2:5" x14ac:dyDescent="0.3">
      <c r="B5834" s="91">
        <v>38954</v>
      </c>
      <c r="C5834" s="145">
        <v>143.00151099999999</v>
      </c>
      <c r="D5834">
        <f t="shared" si="95"/>
        <v>5.2279719829583575</v>
      </c>
      <c r="E5834">
        <v>-9.3013153339740664E-3</v>
      </c>
    </row>
    <row r="5835" spans="2:5" x14ac:dyDescent="0.3">
      <c r="B5835" s="91">
        <v>33584</v>
      </c>
      <c r="C5835" s="145">
        <v>22.961168000000001</v>
      </c>
      <c r="D5835">
        <f t="shared" si="95"/>
        <v>-0.91318718620333272</v>
      </c>
      <c r="E5835">
        <v>-9.3022904620208621E-3</v>
      </c>
    </row>
    <row r="5836" spans="2:5" x14ac:dyDescent="0.3">
      <c r="B5836" s="91">
        <v>41194</v>
      </c>
      <c r="C5836" s="145">
        <v>264.49054000000001</v>
      </c>
      <c r="D5836">
        <f t="shared" si="95"/>
        <v>0.73510429550304179</v>
      </c>
      <c r="E5836">
        <v>-9.3132344053705844E-3</v>
      </c>
    </row>
    <row r="5837" spans="2:5" x14ac:dyDescent="0.3">
      <c r="B5837" s="91">
        <v>38826</v>
      </c>
      <c r="C5837" s="145">
        <v>152.43495200000001</v>
      </c>
      <c r="D5837">
        <f t="shared" si="95"/>
        <v>1.3032480953226953</v>
      </c>
      <c r="E5837">
        <v>-9.3308539442048359E-3</v>
      </c>
    </row>
    <row r="5838" spans="2:5" x14ac:dyDescent="0.3">
      <c r="B5838" s="91">
        <v>35605</v>
      </c>
      <c r="C5838" s="145">
        <v>66.182602000000003</v>
      </c>
      <c r="D5838">
        <f t="shared" si="95"/>
        <v>-0.53719734303538791</v>
      </c>
      <c r="E5838">
        <v>-9.333721241720291E-3</v>
      </c>
    </row>
    <row r="5839" spans="2:5" x14ac:dyDescent="0.3">
      <c r="B5839" s="91">
        <v>40274</v>
      </c>
      <c r="C5839" s="145">
        <v>143.00393700000001</v>
      </c>
      <c r="D5839">
        <f t="shared" si="95"/>
        <v>-0.65291643414831668</v>
      </c>
      <c r="E5839">
        <v>-9.3414794718830133E-3</v>
      </c>
    </row>
    <row r="5840" spans="2:5" x14ac:dyDescent="0.3">
      <c r="B5840" s="91">
        <v>44904</v>
      </c>
      <c r="C5840" s="145">
        <v>412.01586900000001</v>
      </c>
      <c r="D5840">
        <f t="shared" si="95"/>
        <v>1.295473431099464</v>
      </c>
      <c r="E5840">
        <v>-9.3480973380337482E-3</v>
      </c>
    </row>
    <row r="5841" spans="2:5" x14ac:dyDescent="0.3">
      <c r="B5841" s="91">
        <v>43431</v>
      </c>
      <c r="C5841" s="145">
        <v>179.49058500000001</v>
      </c>
      <c r="D5841">
        <f t="shared" si="95"/>
        <v>-0.23504015821511962</v>
      </c>
      <c r="E5841">
        <v>-9.3535070005098288E-3</v>
      </c>
    </row>
    <row r="5842" spans="2:5" x14ac:dyDescent="0.3">
      <c r="B5842" s="91">
        <v>40660</v>
      </c>
      <c r="C5842" s="145">
        <v>234.640533</v>
      </c>
      <c r="D5842">
        <f t="shared" si="95"/>
        <v>10.019444362780851</v>
      </c>
      <c r="E5842">
        <v>-9.3554437175295772E-3</v>
      </c>
    </row>
    <row r="5843" spans="2:5" x14ac:dyDescent="0.3">
      <c r="B5843" s="91">
        <v>36047</v>
      </c>
      <c r="C5843" s="145">
        <v>21.293317999999999</v>
      </c>
      <c r="D5843">
        <f t="shared" si="95"/>
        <v>-6.3847562032637029E-2</v>
      </c>
      <c r="E5843">
        <v>-9.3616784502001688E-3</v>
      </c>
    </row>
    <row r="5844" spans="2:5" x14ac:dyDescent="0.3">
      <c r="B5844" s="91">
        <v>33449</v>
      </c>
      <c r="C5844" s="145">
        <v>22.745567000000001</v>
      </c>
      <c r="D5844">
        <f t="shared" si="95"/>
        <v>-0.91344288026662024</v>
      </c>
      <c r="E5844">
        <v>-9.3898097866798192E-3</v>
      </c>
    </row>
    <row r="5845" spans="2:5" x14ac:dyDescent="0.3">
      <c r="B5845" s="91">
        <v>43294</v>
      </c>
      <c r="C5845" s="145">
        <v>262.78100599999999</v>
      </c>
      <c r="D5845">
        <f t="shared" si="95"/>
        <v>18.0108538262796</v>
      </c>
      <c r="E5845">
        <v>-9.3949097553850235E-3</v>
      </c>
    </row>
    <row r="5846" spans="2:5" x14ac:dyDescent="0.3">
      <c r="B5846" s="91">
        <v>36756</v>
      </c>
      <c r="C5846" s="145">
        <v>13.822683</v>
      </c>
      <c r="D5846">
        <f t="shared" si="95"/>
        <v>-0.41303636926706339</v>
      </c>
      <c r="E5846">
        <v>-9.3973603772216242E-3</v>
      </c>
    </row>
    <row r="5847" spans="2:5" x14ac:dyDescent="0.3">
      <c r="B5847" s="91">
        <v>37649</v>
      </c>
      <c r="C5847" s="145">
        <v>23.549471</v>
      </c>
      <c r="D5847">
        <f t="shared" si="95"/>
        <v>0.11627066213638623</v>
      </c>
      <c r="E5847">
        <v>-9.409516991111545E-3</v>
      </c>
    </row>
    <row r="5848" spans="2:5" x14ac:dyDescent="0.3">
      <c r="B5848" s="91">
        <v>37306</v>
      </c>
      <c r="C5848" s="145">
        <v>21.09656</v>
      </c>
      <c r="D5848">
        <f t="shared" si="95"/>
        <v>-0.72993045868306861</v>
      </c>
      <c r="E5848">
        <v>-9.4169101699370858E-3</v>
      </c>
    </row>
    <row r="5849" spans="2:5" x14ac:dyDescent="0.3">
      <c r="B5849" s="91">
        <v>38588</v>
      </c>
      <c r="C5849" s="145">
        <v>78.115288000000007</v>
      </c>
      <c r="D5849">
        <f t="shared" si="95"/>
        <v>0.71205878896489205</v>
      </c>
      <c r="E5849">
        <v>-9.4171284265571528E-3</v>
      </c>
    </row>
    <row r="5850" spans="2:5" x14ac:dyDescent="0.3">
      <c r="B5850" s="91">
        <v>34687</v>
      </c>
      <c r="C5850" s="145">
        <v>45.626522000000001</v>
      </c>
      <c r="D5850">
        <f t="shared" si="95"/>
        <v>0</v>
      </c>
      <c r="E5850">
        <v>-9.4337406550654025E-3</v>
      </c>
    </row>
    <row r="5851" spans="2:5" x14ac:dyDescent="0.3">
      <c r="B5851" s="91">
        <v>34491</v>
      </c>
      <c r="C5851" s="145">
        <v>45.626522000000001</v>
      </c>
      <c r="D5851">
        <f t="shared" si="95"/>
        <v>-0.89075372661326313</v>
      </c>
      <c r="E5851">
        <v>-9.4337406550654025E-3</v>
      </c>
    </row>
    <row r="5852" spans="2:5" x14ac:dyDescent="0.3">
      <c r="B5852" s="91">
        <v>43118</v>
      </c>
      <c r="C5852" s="145">
        <v>417.64831500000003</v>
      </c>
      <c r="D5852">
        <f t="shared" si="95"/>
        <v>33.509088572996127</v>
      </c>
      <c r="E5852">
        <v>-9.4574016284832193E-3</v>
      </c>
    </row>
    <row r="5853" spans="2:5" x14ac:dyDescent="0.3">
      <c r="B5853" s="91">
        <v>37047</v>
      </c>
      <c r="C5853" s="145">
        <v>12.10256</v>
      </c>
      <c r="D5853">
        <f t="shared" si="95"/>
        <v>-0.95864500233421801</v>
      </c>
      <c r="E5853">
        <v>-9.4697577331770821E-3</v>
      </c>
    </row>
    <row r="5854" spans="2:5" x14ac:dyDescent="0.3">
      <c r="B5854" s="91">
        <v>41512</v>
      </c>
      <c r="C5854" s="145">
        <v>292.65048200000001</v>
      </c>
      <c r="D5854">
        <f t="shared" si="95"/>
        <v>12.90930492230788</v>
      </c>
      <c r="E5854">
        <v>-9.4699525904296949E-3</v>
      </c>
    </row>
    <row r="5855" spans="2:5" x14ac:dyDescent="0.3">
      <c r="B5855" s="91">
        <v>36049</v>
      </c>
      <c r="C5855" s="145">
        <v>21.039906999999999</v>
      </c>
      <c r="D5855">
        <f t="shared" si="95"/>
        <v>-0.85535617688296328</v>
      </c>
      <c r="E5855">
        <v>-9.4736449619601329E-3</v>
      </c>
    </row>
    <row r="5856" spans="2:5" x14ac:dyDescent="0.3">
      <c r="B5856" s="91">
        <v>39126</v>
      </c>
      <c r="C5856" s="145">
        <v>145.460114</v>
      </c>
      <c r="D5856">
        <f t="shared" si="95"/>
        <v>-6.6505117715146139E-2</v>
      </c>
      <c r="E5856">
        <v>-9.4852910723861126E-3</v>
      </c>
    </row>
    <row r="5857" spans="2:5" x14ac:dyDescent="0.3">
      <c r="B5857" s="91">
        <v>39090</v>
      </c>
      <c r="C5857" s="145">
        <v>155.823151</v>
      </c>
      <c r="D5857">
        <f t="shared" si="95"/>
        <v>-0.55257246863625009</v>
      </c>
      <c r="E5857">
        <v>-9.4943532149260636E-3</v>
      </c>
    </row>
    <row r="5858" spans="2:5" x14ac:dyDescent="0.3">
      <c r="B5858" s="91">
        <v>44363</v>
      </c>
      <c r="C5858" s="145">
        <v>348.26455700000002</v>
      </c>
      <c r="D5858">
        <f t="shared" si="95"/>
        <v>13.9502336646387</v>
      </c>
      <c r="E5858">
        <v>-9.498178400371253E-3</v>
      </c>
    </row>
    <row r="5859" spans="2:5" x14ac:dyDescent="0.3">
      <c r="B5859" s="91">
        <v>37651</v>
      </c>
      <c r="C5859" s="145">
        <v>23.294924000000002</v>
      </c>
      <c r="D5859">
        <f t="shared" si="95"/>
        <v>-0.48252241810387947</v>
      </c>
      <c r="E5859">
        <v>-9.5111897325241071E-3</v>
      </c>
    </row>
    <row r="5860" spans="2:5" x14ac:dyDescent="0.3">
      <c r="B5860" s="91">
        <v>35397</v>
      </c>
      <c r="C5860" s="145">
        <v>45.016295999999997</v>
      </c>
      <c r="D5860">
        <f t="shared" si="95"/>
        <v>-0.75161388254518158</v>
      </c>
      <c r="E5860">
        <v>-9.5223493862736461E-3</v>
      </c>
    </row>
    <row r="5861" spans="2:5" x14ac:dyDescent="0.3">
      <c r="B5861" s="91">
        <v>44173</v>
      </c>
      <c r="C5861" s="145">
        <v>181.235153</v>
      </c>
      <c r="D5861">
        <f t="shared" si="95"/>
        <v>2.1105027947132191</v>
      </c>
      <c r="E5861">
        <v>-9.5341338017014641E-3</v>
      </c>
    </row>
    <row r="5862" spans="2:5" x14ac:dyDescent="0.3">
      <c r="B5862" s="91">
        <v>35143</v>
      </c>
      <c r="C5862" s="145">
        <v>58.265549</v>
      </c>
      <c r="D5862">
        <f t="shared" si="95"/>
        <v>-0.55643396088651509</v>
      </c>
      <c r="E5862">
        <v>-9.5389013126710928E-3</v>
      </c>
    </row>
    <row r="5863" spans="2:5" x14ac:dyDescent="0.3">
      <c r="B5863" s="91">
        <v>40206</v>
      </c>
      <c r="C5863" s="145">
        <v>131.357101</v>
      </c>
      <c r="D5863">
        <f t="shared" si="95"/>
        <v>0.26942678249848984</v>
      </c>
      <c r="E5863">
        <v>-9.5410013984661476E-3</v>
      </c>
    </row>
    <row r="5864" spans="2:5" x14ac:dyDescent="0.3">
      <c r="B5864" s="91">
        <v>44007</v>
      </c>
      <c r="C5864" s="145">
        <v>103.477493</v>
      </c>
      <c r="D5864">
        <f t="shared" si="95"/>
        <v>-0.76096071624298744</v>
      </c>
      <c r="E5864">
        <v>-9.5420037301391907E-3</v>
      </c>
    </row>
    <row r="5865" spans="2:5" x14ac:dyDescent="0.3">
      <c r="B5865" s="91">
        <v>41772</v>
      </c>
      <c r="C5865" s="145">
        <v>432.88906900000001</v>
      </c>
      <c r="D5865">
        <f t="shared" si="95"/>
        <v>6.4358523702287753</v>
      </c>
      <c r="E5865">
        <v>-9.5462611817048494E-3</v>
      </c>
    </row>
    <row r="5866" spans="2:5" x14ac:dyDescent="0.3">
      <c r="B5866" s="91">
        <v>35005</v>
      </c>
      <c r="C5866" s="145">
        <v>58.216468999999996</v>
      </c>
      <c r="D5866">
        <f t="shared" si="95"/>
        <v>-0.13444248277172915</v>
      </c>
      <c r="E5866">
        <v>-9.5463440311765804E-3</v>
      </c>
    </row>
    <row r="5867" spans="2:5" x14ac:dyDescent="0.3">
      <c r="B5867" s="91">
        <v>38517</v>
      </c>
      <c r="C5867" s="145">
        <v>67.258926000000002</v>
      </c>
      <c r="D5867">
        <f t="shared" si="95"/>
        <v>0.49548306208314913</v>
      </c>
      <c r="E5867">
        <v>-9.5533098036393524E-3</v>
      </c>
    </row>
    <row r="5868" spans="2:5" x14ac:dyDescent="0.3">
      <c r="B5868" s="91">
        <v>34703</v>
      </c>
      <c r="C5868" s="145">
        <v>44.974716000000001</v>
      </c>
      <c r="D5868">
        <f t="shared" si="95"/>
        <v>-0.92567390880213829</v>
      </c>
      <c r="E5868">
        <v>-9.5693274137173927E-3</v>
      </c>
    </row>
    <row r="5869" spans="2:5" x14ac:dyDescent="0.3">
      <c r="B5869" s="91">
        <v>45163</v>
      </c>
      <c r="C5869" s="145">
        <v>605.09997599999997</v>
      </c>
      <c r="D5869">
        <f t="shared" si="95"/>
        <v>1.0603728845356366</v>
      </c>
      <c r="E5869">
        <v>-9.5753103938068917E-3</v>
      </c>
    </row>
    <row r="5870" spans="2:5" x14ac:dyDescent="0.3">
      <c r="B5870" s="91">
        <v>44446</v>
      </c>
      <c r="C5870" s="145">
        <v>293.68469199999998</v>
      </c>
      <c r="D5870">
        <f t="shared" si="95"/>
        <v>-0.43449359575769458</v>
      </c>
      <c r="E5870">
        <v>-9.5813781719338558E-3</v>
      </c>
    </row>
    <row r="5871" spans="2:5" x14ac:dyDescent="0.3">
      <c r="B5871" s="91">
        <v>41956</v>
      </c>
      <c r="C5871" s="145">
        <v>519.33044400000006</v>
      </c>
      <c r="D5871">
        <f t="shared" si="95"/>
        <v>7.0491517833638211</v>
      </c>
      <c r="E5871">
        <v>-9.5892364264890586E-3</v>
      </c>
    </row>
    <row r="5872" spans="2:5" x14ac:dyDescent="0.3">
      <c r="B5872" s="91">
        <v>38275</v>
      </c>
      <c r="C5872" s="145">
        <v>64.519897</v>
      </c>
      <c r="D5872">
        <f t="shared" si="95"/>
        <v>0.44920293037745768</v>
      </c>
      <c r="E5872">
        <v>-9.5892544253679112E-3</v>
      </c>
    </row>
    <row r="5873" spans="2:5" x14ac:dyDescent="0.3">
      <c r="B5873" s="91">
        <v>34484</v>
      </c>
      <c r="C5873" s="145">
        <v>44.520954000000003</v>
      </c>
      <c r="D5873">
        <f t="shared" si="95"/>
        <v>-0.8331293728458169</v>
      </c>
      <c r="E5873">
        <v>-9.5922891159727856E-3</v>
      </c>
    </row>
    <row r="5874" spans="2:5" x14ac:dyDescent="0.3">
      <c r="B5874" s="91">
        <v>41003</v>
      </c>
      <c r="C5874" s="145">
        <v>266.79922499999998</v>
      </c>
      <c r="D5874">
        <f t="shared" si="95"/>
        <v>-0.4795944530209531</v>
      </c>
      <c r="E5874">
        <v>-9.6001907690788282E-3</v>
      </c>
    </row>
    <row r="5875" spans="2:5" x14ac:dyDescent="0.3">
      <c r="B5875" s="91">
        <v>41883</v>
      </c>
      <c r="C5875" s="145">
        <v>512.67559800000004</v>
      </c>
      <c r="D5875">
        <f t="shared" si="95"/>
        <v>3.0676978222665792</v>
      </c>
      <c r="E5875">
        <v>-9.6180401774951831E-3</v>
      </c>
    </row>
    <row r="5876" spans="2:5" x14ac:dyDescent="0.3">
      <c r="B5876" s="91">
        <v>39274</v>
      </c>
      <c r="C5876" s="145">
        <v>126.03581200000001</v>
      </c>
      <c r="D5876">
        <f t="shared" si="95"/>
        <v>0.89988368629297355</v>
      </c>
      <c r="E5876">
        <v>-9.6198932516444007E-3</v>
      </c>
    </row>
    <row r="5877" spans="2:5" x14ac:dyDescent="0.3">
      <c r="B5877" s="91">
        <v>35194</v>
      </c>
      <c r="C5877" s="145">
        <v>66.338699000000005</v>
      </c>
      <c r="D5877">
        <f t="shared" si="95"/>
        <v>-0.84208481807421498</v>
      </c>
      <c r="E5877">
        <v>-9.6334517924925537E-3</v>
      </c>
    </row>
    <row r="5878" spans="2:5" x14ac:dyDescent="0.3">
      <c r="B5878" s="91">
        <v>43066</v>
      </c>
      <c r="C5878" s="145">
        <v>420.09069799999997</v>
      </c>
      <c r="D5878">
        <f t="shared" si="95"/>
        <v>6.286242064935851</v>
      </c>
      <c r="E5878">
        <v>-9.6357689515985424E-3</v>
      </c>
    </row>
    <row r="5879" spans="2:5" x14ac:dyDescent="0.3">
      <c r="B5879" s="91">
        <v>34998</v>
      </c>
      <c r="C5879" s="145">
        <v>57.655330999999997</v>
      </c>
      <c r="D5879">
        <f t="shared" si="95"/>
        <v>4.1978799118578776</v>
      </c>
      <c r="E5879">
        <v>-9.6388188709967924E-3</v>
      </c>
    </row>
    <row r="5880" spans="2:5" x14ac:dyDescent="0.3">
      <c r="B5880" s="91">
        <v>36826</v>
      </c>
      <c r="C5880" s="145">
        <v>11.092086</v>
      </c>
      <c r="D5880">
        <f t="shared" si="95"/>
        <v>-0.96327229986545293</v>
      </c>
      <c r="E5880">
        <v>-9.6417220100510608E-3</v>
      </c>
    </row>
    <row r="5881" spans="2:5" x14ac:dyDescent="0.3">
      <c r="B5881" s="91">
        <v>43266</v>
      </c>
      <c r="C5881" s="145">
        <v>302.00872800000002</v>
      </c>
      <c r="D5881">
        <f t="shared" si="95"/>
        <v>0.20409375420212095</v>
      </c>
      <c r="E5881">
        <v>-9.6436474866920408E-3</v>
      </c>
    </row>
    <row r="5882" spans="2:5" x14ac:dyDescent="0.3">
      <c r="B5882" s="91">
        <v>43319</v>
      </c>
      <c r="C5882" s="145">
        <v>250.81828300000001</v>
      </c>
      <c r="D5882">
        <f t="shared" si="95"/>
        <v>-5.661792434904088E-2</v>
      </c>
      <c r="E5882">
        <v>-9.6437517857588598E-3</v>
      </c>
    </row>
    <row r="5883" spans="2:5" x14ac:dyDescent="0.3">
      <c r="B5883" s="91">
        <v>43283</v>
      </c>
      <c r="C5883" s="145">
        <v>265.87136800000002</v>
      </c>
      <c r="D5883">
        <f t="shared" si="95"/>
        <v>1.3992190427436897</v>
      </c>
      <c r="E5883">
        <v>-9.6545390567170999E-3</v>
      </c>
    </row>
    <row r="5884" spans="2:5" x14ac:dyDescent="0.3">
      <c r="B5884" s="91">
        <v>40074</v>
      </c>
      <c r="C5884" s="145">
        <v>110.81579600000001</v>
      </c>
      <c r="D5884">
        <f t="shared" si="95"/>
        <v>1.4879969798046326</v>
      </c>
      <c r="E5884">
        <v>-9.6575280648564243E-3</v>
      </c>
    </row>
    <row r="5885" spans="2:5" x14ac:dyDescent="0.3">
      <c r="B5885" s="91">
        <v>34668</v>
      </c>
      <c r="C5885" s="145">
        <v>44.540165000000002</v>
      </c>
      <c r="D5885">
        <f t="shared" si="95"/>
        <v>0</v>
      </c>
      <c r="E5885">
        <v>-9.6621177107599522E-3</v>
      </c>
    </row>
    <row r="5886" spans="2:5" x14ac:dyDescent="0.3">
      <c r="B5886" s="91">
        <v>34498</v>
      </c>
      <c r="C5886" s="145">
        <v>44.540165000000002</v>
      </c>
      <c r="D5886">
        <f t="shared" si="95"/>
        <v>-0.91921348286788496</v>
      </c>
      <c r="E5886">
        <v>-9.6621177107599522E-3</v>
      </c>
    </row>
    <row r="5887" spans="2:5" x14ac:dyDescent="0.3">
      <c r="B5887" s="91">
        <v>42636</v>
      </c>
      <c r="C5887" s="145">
        <v>551.33166500000004</v>
      </c>
      <c r="D5887">
        <f t="shared" si="95"/>
        <v>4.3487944715365696</v>
      </c>
      <c r="E5887">
        <v>-9.6696530875170304E-3</v>
      </c>
    </row>
    <row r="5888" spans="2:5" x14ac:dyDescent="0.3">
      <c r="B5888" s="91">
        <v>40092</v>
      </c>
      <c r="C5888" s="145">
        <v>103.075874</v>
      </c>
      <c r="D5888">
        <f t="shared" si="95"/>
        <v>0.54333854018825467</v>
      </c>
      <c r="E5888">
        <v>-9.6726229793626245E-3</v>
      </c>
    </row>
    <row r="5889" spans="2:5" x14ac:dyDescent="0.3">
      <c r="B5889" s="91">
        <v>35213</v>
      </c>
      <c r="C5889" s="145">
        <v>66.787598000000003</v>
      </c>
      <c r="D5889">
        <f t="shared" si="95"/>
        <v>-0.74298141726528832</v>
      </c>
      <c r="E5889">
        <v>-9.6727271023398977E-3</v>
      </c>
    </row>
    <row r="5890" spans="2:5" x14ac:dyDescent="0.3">
      <c r="B5890" s="91">
        <v>40960</v>
      </c>
      <c r="C5890" s="145">
        <v>259.85513300000002</v>
      </c>
      <c r="D5890">
        <f t="shared" si="95"/>
        <v>-0.45723054609050023</v>
      </c>
      <c r="E5890">
        <v>-9.673181036234416E-3</v>
      </c>
    </row>
    <row r="5891" spans="2:5" x14ac:dyDescent="0.3">
      <c r="B5891" s="91">
        <v>45048</v>
      </c>
      <c r="C5891" s="145">
        <v>478.75784299999998</v>
      </c>
      <c r="D5891">
        <f t="shared" si="95"/>
        <v>12.752151454738353</v>
      </c>
      <c r="E5891">
        <v>-9.6917783536082033E-3</v>
      </c>
    </row>
    <row r="5892" spans="2:5" x14ac:dyDescent="0.3">
      <c r="B5892" s="91">
        <v>36476</v>
      </c>
      <c r="C5892" s="145">
        <v>34.813305</v>
      </c>
      <c r="D5892">
        <f t="shared" si="95"/>
        <v>-0.86009791412571512</v>
      </c>
      <c r="E5892">
        <v>-9.6940637719803747E-3</v>
      </c>
    </row>
    <row r="5893" spans="2:5" x14ac:dyDescent="0.3">
      <c r="B5893" s="91">
        <v>41369</v>
      </c>
      <c r="C5893" s="145">
        <v>248.84049999999999</v>
      </c>
      <c r="D5893">
        <f t="shared" si="95"/>
        <v>10.315571202374791</v>
      </c>
      <c r="E5893">
        <v>-9.7011327083657752E-3</v>
      </c>
    </row>
    <row r="5894" spans="2:5" x14ac:dyDescent="0.3">
      <c r="B5894" s="91">
        <v>34016</v>
      </c>
      <c r="C5894" s="145">
        <v>21.99098</v>
      </c>
      <c r="D5894">
        <f t="shared" si="95"/>
        <v>-0.94908949791274511</v>
      </c>
      <c r="E5894">
        <v>-9.7087002647908739E-3</v>
      </c>
    </row>
    <row r="5895" spans="2:5" x14ac:dyDescent="0.3">
      <c r="B5895" s="91">
        <v>43110</v>
      </c>
      <c r="C5895" s="145">
        <v>431.95370500000001</v>
      </c>
      <c r="D5895">
        <f t="shared" si="95"/>
        <v>13.038465194703669</v>
      </c>
      <c r="E5895">
        <v>-9.7132234563161828E-3</v>
      </c>
    </row>
    <row r="5896" spans="2:5" x14ac:dyDescent="0.3">
      <c r="B5896" s="91">
        <v>36522</v>
      </c>
      <c r="C5896" s="145">
        <v>30.769297000000002</v>
      </c>
      <c r="D5896">
        <f t="shared" si="95"/>
        <v>-0.94989529685309737</v>
      </c>
      <c r="E5896">
        <v>-9.7492207430127202E-3</v>
      </c>
    </row>
    <row r="5897" spans="2:5" x14ac:dyDescent="0.3">
      <c r="B5897" s="91">
        <v>45197</v>
      </c>
      <c r="C5897" s="145">
        <v>614.09997599999997</v>
      </c>
      <c r="D5897">
        <f t="shared" ref="D5897:D5960" si="96">(C5897-C5898)/C5898</f>
        <v>2.6798921772973676</v>
      </c>
      <c r="E5897">
        <v>-9.755781288174328E-3</v>
      </c>
    </row>
    <row r="5898" spans="2:5" x14ac:dyDescent="0.3">
      <c r="B5898" s="91">
        <v>43629</v>
      </c>
      <c r="C5898" s="145">
        <v>166.87988300000001</v>
      </c>
      <c r="D5898">
        <f t="shared" si="96"/>
        <v>-0.26778809012529275</v>
      </c>
      <c r="E5898">
        <v>-9.7604764498558736E-3</v>
      </c>
    </row>
    <row r="5899" spans="2:5" x14ac:dyDescent="0.3">
      <c r="B5899" s="91">
        <v>41078</v>
      </c>
      <c r="C5899" s="145">
        <v>227.912003</v>
      </c>
      <c r="D5899">
        <f t="shared" si="96"/>
        <v>-0.25916287460273435</v>
      </c>
      <c r="E5899">
        <v>-9.7793972030856564E-3</v>
      </c>
    </row>
    <row r="5900" spans="2:5" x14ac:dyDescent="0.3">
      <c r="B5900" s="91">
        <v>44456</v>
      </c>
      <c r="C5900" s="145">
        <v>307.64117399999998</v>
      </c>
      <c r="D5900">
        <f t="shared" si="96"/>
        <v>7.6252522050533192E-2</v>
      </c>
      <c r="E5900">
        <v>-9.7866336524704469E-3</v>
      </c>
    </row>
    <row r="5901" spans="2:5" x14ac:dyDescent="0.3">
      <c r="B5901" s="91">
        <v>41436</v>
      </c>
      <c r="C5901" s="145">
        <v>285.84478799999999</v>
      </c>
      <c r="D5901">
        <f t="shared" si="96"/>
        <v>-0.48694291592466327</v>
      </c>
      <c r="E5901">
        <v>-9.795625988862685E-3</v>
      </c>
    </row>
    <row r="5902" spans="2:5" x14ac:dyDescent="0.3">
      <c r="B5902" s="91">
        <v>42072</v>
      </c>
      <c r="C5902" s="145">
        <v>557.14031999999997</v>
      </c>
      <c r="D5902">
        <f t="shared" si="96"/>
        <v>2.079210718618361</v>
      </c>
      <c r="E5902">
        <v>-9.8123973417852724E-3</v>
      </c>
    </row>
    <row r="5903" spans="2:5" x14ac:dyDescent="0.3">
      <c r="B5903" s="91">
        <v>43486</v>
      </c>
      <c r="C5903" s="145">
        <v>180.936081</v>
      </c>
      <c r="D5903">
        <f t="shared" si="96"/>
        <v>-0.61259338199970137</v>
      </c>
      <c r="E5903">
        <v>-9.8199433434433877E-3</v>
      </c>
    </row>
    <row r="5904" spans="2:5" x14ac:dyDescent="0.3">
      <c r="B5904" s="91">
        <v>42725</v>
      </c>
      <c r="C5904" s="145">
        <v>467.04437300000001</v>
      </c>
      <c r="D5904">
        <f t="shared" si="96"/>
        <v>-0.17499669261630824</v>
      </c>
      <c r="E5904">
        <v>-9.8276988062715124E-3</v>
      </c>
    </row>
    <row r="5905" spans="2:5" x14ac:dyDescent="0.3">
      <c r="B5905" s="91">
        <v>42058</v>
      </c>
      <c r="C5905" s="145">
        <v>566.112122</v>
      </c>
      <c r="D5905">
        <f t="shared" si="96"/>
        <v>3.5761406493636527</v>
      </c>
      <c r="E5905">
        <v>-9.8291340300762278E-3</v>
      </c>
    </row>
    <row r="5906" spans="2:5" x14ac:dyDescent="0.3">
      <c r="B5906" s="91">
        <v>40219</v>
      </c>
      <c r="C5906" s="145">
        <v>123.70951100000001</v>
      </c>
      <c r="D5906">
        <f t="shared" si="96"/>
        <v>-0.1285154854590532</v>
      </c>
      <c r="E5906">
        <v>-9.832210518428048E-3</v>
      </c>
    </row>
    <row r="5907" spans="2:5" x14ac:dyDescent="0.3">
      <c r="B5907" s="91">
        <v>38960</v>
      </c>
      <c r="C5907" s="145">
        <v>141.95262099999999</v>
      </c>
      <c r="D5907">
        <f t="shared" si="96"/>
        <v>0.89281386981457234</v>
      </c>
      <c r="E5907">
        <v>-9.8331207251669585E-3</v>
      </c>
    </row>
    <row r="5908" spans="2:5" x14ac:dyDescent="0.3">
      <c r="B5908" s="91">
        <v>38370</v>
      </c>
      <c r="C5908" s="145">
        <v>74.995552000000004</v>
      </c>
      <c r="D5908">
        <f t="shared" si="96"/>
        <v>-0.82204781050739628</v>
      </c>
      <c r="E5908">
        <v>-9.8339486788150444E-3</v>
      </c>
    </row>
    <row r="5909" spans="2:5" x14ac:dyDescent="0.3">
      <c r="B5909" s="91">
        <v>43031</v>
      </c>
      <c r="C5909" s="145">
        <v>421.43652300000002</v>
      </c>
      <c r="D5909">
        <f t="shared" si="96"/>
        <v>1.2704082218935067</v>
      </c>
      <c r="E5909">
        <v>-9.8372182357591605E-3</v>
      </c>
    </row>
    <row r="5910" spans="2:5" x14ac:dyDescent="0.3">
      <c r="B5910" s="91">
        <v>43860</v>
      </c>
      <c r="C5910" s="145">
        <v>185.621475</v>
      </c>
      <c r="D5910">
        <f t="shared" si="96"/>
        <v>-0.59327215568781855</v>
      </c>
      <c r="E5910">
        <v>-9.8378194768602555E-3</v>
      </c>
    </row>
    <row r="5911" spans="2:5" x14ac:dyDescent="0.3">
      <c r="B5911" s="91">
        <v>42793</v>
      </c>
      <c r="C5911" s="145">
        <v>456.37759399999999</v>
      </c>
      <c r="D5911">
        <f t="shared" si="96"/>
        <v>-0.17095415465296529</v>
      </c>
      <c r="E5911">
        <v>-9.8410855123541655E-3</v>
      </c>
    </row>
    <row r="5912" spans="2:5" x14ac:dyDescent="0.3">
      <c r="B5912" s="91">
        <v>42076</v>
      </c>
      <c r="C5912" s="145">
        <v>550.48535200000003</v>
      </c>
      <c r="D5912">
        <f t="shared" si="96"/>
        <v>3.2331224167221349</v>
      </c>
      <c r="E5912">
        <v>-9.8421271683861479E-3</v>
      </c>
    </row>
    <row r="5913" spans="2:5" x14ac:dyDescent="0.3">
      <c r="B5913" s="91">
        <v>39279</v>
      </c>
      <c r="C5913" s="145">
        <v>130.04238900000001</v>
      </c>
      <c r="D5913">
        <f t="shared" si="96"/>
        <v>4.2373261371764395</v>
      </c>
      <c r="E5913">
        <v>-9.8426035002318838E-3</v>
      </c>
    </row>
    <row r="5914" spans="2:5" x14ac:dyDescent="0.3">
      <c r="B5914" s="91">
        <v>37623</v>
      </c>
      <c r="C5914" s="145">
        <v>24.829920000000001</v>
      </c>
      <c r="D5914">
        <f t="shared" si="96"/>
        <v>-0.95170194463244429</v>
      </c>
      <c r="E5914">
        <v>-9.8431399853425913E-3</v>
      </c>
    </row>
    <row r="5915" spans="2:5" x14ac:dyDescent="0.3">
      <c r="B5915" s="91">
        <v>44581</v>
      </c>
      <c r="C5915" s="145">
        <v>514.09771699999999</v>
      </c>
      <c r="D5915">
        <f t="shared" si="96"/>
        <v>0.59575146001974233</v>
      </c>
      <c r="E5915">
        <v>-9.8876322627526915E-3</v>
      </c>
    </row>
    <row r="5916" spans="2:5" x14ac:dyDescent="0.3">
      <c r="B5916" s="91">
        <v>41285</v>
      </c>
      <c r="C5916" s="145">
        <v>322.16653400000001</v>
      </c>
      <c r="D5916">
        <f t="shared" si="96"/>
        <v>13.895327217569918</v>
      </c>
      <c r="E5916">
        <v>-9.889054965000612E-3</v>
      </c>
    </row>
    <row r="5917" spans="2:5" x14ac:dyDescent="0.3">
      <c r="B5917" s="91">
        <v>36060</v>
      </c>
      <c r="C5917" s="145">
        <v>21.628698</v>
      </c>
      <c r="D5917">
        <f t="shared" si="96"/>
        <v>-0.49840183942456567</v>
      </c>
      <c r="E5917">
        <v>-9.8942830289829274E-3</v>
      </c>
    </row>
    <row r="5918" spans="2:5" x14ac:dyDescent="0.3">
      <c r="B5918" s="91">
        <v>33723</v>
      </c>
      <c r="C5918" s="145">
        <v>43.119571999999998</v>
      </c>
      <c r="D5918">
        <f t="shared" si="96"/>
        <v>-7.6920965043743529E-3</v>
      </c>
      <c r="E5918">
        <v>-9.9009509959022291E-3</v>
      </c>
    </row>
    <row r="5919" spans="2:5" x14ac:dyDescent="0.3">
      <c r="B5919" s="91">
        <v>34653</v>
      </c>
      <c r="C5919" s="145">
        <v>43.453823</v>
      </c>
      <c r="D5919">
        <f t="shared" si="96"/>
        <v>-0.75084733980374507</v>
      </c>
      <c r="E5919">
        <v>-9.9010300293040868E-3</v>
      </c>
    </row>
    <row r="5920" spans="2:5" x14ac:dyDescent="0.3">
      <c r="B5920" s="91">
        <v>43815</v>
      </c>
      <c r="C5920" s="145">
        <v>174.406418</v>
      </c>
      <c r="D5920">
        <f t="shared" si="96"/>
        <v>13.140338997287408</v>
      </c>
      <c r="E5920">
        <v>-9.9038219405708401E-3</v>
      </c>
    </row>
    <row r="5921" spans="2:5" x14ac:dyDescent="0.3">
      <c r="B5921" s="91">
        <v>36808</v>
      </c>
      <c r="C5921" s="145">
        <v>12.333963000000001</v>
      </c>
      <c r="D5921">
        <f t="shared" si="96"/>
        <v>-0.896187745706853</v>
      </c>
      <c r="E5921">
        <v>-9.9072983392497847E-3</v>
      </c>
    </row>
    <row r="5922" spans="2:5" x14ac:dyDescent="0.3">
      <c r="B5922" s="91">
        <v>39490</v>
      </c>
      <c r="C5922" s="145">
        <v>118.81028000000001</v>
      </c>
      <c r="D5922">
        <f t="shared" si="96"/>
        <v>1.7479126055296217</v>
      </c>
      <c r="E5922">
        <v>-9.9166022744530888E-3</v>
      </c>
    </row>
    <row r="5923" spans="2:5" x14ac:dyDescent="0.3">
      <c r="B5923" s="91">
        <v>34743</v>
      </c>
      <c r="C5923" s="145">
        <v>43.236556999999998</v>
      </c>
      <c r="D5923">
        <f t="shared" si="96"/>
        <v>-0.74344092988350996</v>
      </c>
      <c r="E5923">
        <v>-9.9502881734343761E-3</v>
      </c>
    </row>
    <row r="5924" spans="2:5" x14ac:dyDescent="0.3">
      <c r="B5924" s="91">
        <v>43628</v>
      </c>
      <c r="C5924" s="145">
        <v>168.524765</v>
      </c>
      <c r="D5924">
        <f t="shared" si="96"/>
        <v>-0.7347319877487547</v>
      </c>
      <c r="E5924">
        <v>-9.9560695408531276E-3</v>
      </c>
    </row>
    <row r="5925" spans="2:5" x14ac:dyDescent="0.3">
      <c r="B5925" s="91">
        <v>45135</v>
      </c>
      <c r="C5925" s="145">
        <v>635.29998799999998</v>
      </c>
      <c r="D5925">
        <f t="shared" si="96"/>
        <v>10.150372490547456</v>
      </c>
      <c r="E5925">
        <v>-9.9735450838670543E-3</v>
      </c>
    </row>
    <row r="5926" spans="2:5" x14ac:dyDescent="0.3">
      <c r="B5926" s="91">
        <v>37915</v>
      </c>
      <c r="C5926" s="145">
        <v>56.975673999999998</v>
      </c>
      <c r="D5926">
        <f t="shared" si="96"/>
        <v>1.9183398497294288</v>
      </c>
      <c r="E5926">
        <v>-9.980701324676218E-3</v>
      </c>
    </row>
    <row r="5927" spans="2:5" x14ac:dyDescent="0.3">
      <c r="B5927" s="91">
        <v>36669</v>
      </c>
      <c r="C5927" s="145">
        <v>19.523316999999999</v>
      </c>
      <c r="D5927">
        <f t="shared" si="96"/>
        <v>-0.94725509066427938</v>
      </c>
      <c r="E5927">
        <v>-9.9847775524197508E-3</v>
      </c>
    </row>
    <row r="5928" spans="2:5" x14ac:dyDescent="0.3">
      <c r="B5928" s="91">
        <v>42468</v>
      </c>
      <c r="C5928" s="145">
        <v>370.14599600000003</v>
      </c>
      <c r="D5928">
        <f t="shared" si="96"/>
        <v>16.341773915637813</v>
      </c>
      <c r="E5928">
        <v>-9.9947003987020475E-3</v>
      </c>
    </row>
    <row r="5929" spans="2:5" x14ac:dyDescent="0.3">
      <c r="B5929" s="91">
        <v>33974</v>
      </c>
      <c r="C5929" s="145">
        <v>21.344183000000001</v>
      </c>
      <c r="D5929">
        <f t="shared" si="96"/>
        <v>0</v>
      </c>
      <c r="E5929">
        <v>-1.0000238406818972E-2</v>
      </c>
    </row>
    <row r="5930" spans="2:5" x14ac:dyDescent="0.3">
      <c r="B5930" s="91">
        <v>33960</v>
      </c>
      <c r="C5930" s="145">
        <v>21.344183000000001</v>
      </c>
      <c r="D5930">
        <f t="shared" si="96"/>
        <v>-0.40664421567441611</v>
      </c>
      <c r="E5930">
        <v>-1.0000238406818972E-2</v>
      </c>
    </row>
    <row r="5931" spans="2:5" x14ac:dyDescent="0.3">
      <c r="B5931" s="91">
        <v>36489</v>
      </c>
      <c r="C5931" s="145">
        <v>35.971981</v>
      </c>
      <c r="D5931">
        <f t="shared" si="96"/>
        <v>-0.48765544072408745</v>
      </c>
      <c r="E5931">
        <v>-1.000415929474128E-2</v>
      </c>
    </row>
    <row r="5932" spans="2:5" x14ac:dyDescent="0.3">
      <c r="B5932" s="91">
        <v>38533</v>
      </c>
      <c r="C5932" s="145">
        <v>70.210526000000002</v>
      </c>
      <c r="D5932">
        <f t="shared" si="96"/>
        <v>4.7499892920457549</v>
      </c>
      <c r="E5932">
        <v>-1.0005748015003079E-2</v>
      </c>
    </row>
    <row r="5933" spans="2:5" x14ac:dyDescent="0.3">
      <c r="B5933" s="91">
        <v>36809</v>
      </c>
      <c r="C5933" s="145">
        <v>12.210549</v>
      </c>
      <c r="D5933">
        <f t="shared" si="96"/>
        <v>-0.4076886128623099</v>
      </c>
      <c r="E5933">
        <v>-1.00060296921598E-2</v>
      </c>
    </row>
    <row r="5934" spans="2:5" x14ac:dyDescent="0.3">
      <c r="B5934" s="91">
        <v>36144</v>
      </c>
      <c r="C5934" s="145">
        <v>20.615084</v>
      </c>
      <c r="D5934">
        <f t="shared" si="96"/>
        <v>-0.87021989036291525</v>
      </c>
      <c r="E5934">
        <v>-1.0021480741550636E-2</v>
      </c>
    </row>
    <row r="5935" spans="2:5" x14ac:dyDescent="0.3">
      <c r="B5935" s="91">
        <v>38811</v>
      </c>
      <c r="C5935" s="145">
        <v>158.84625199999999</v>
      </c>
      <c r="D5935">
        <f t="shared" si="96"/>
        <v>-0.52424532101379684</v>
      </c>
      <c r="E5935">
        <v>-1.0027865958112871E-2</v>
      </c>
    </row>
    <row r="5936" spans="2:5" x14ac:dyDescent="0.3">
      <c r="B5936" s="91">
        <v>41544</v>
      </c>
      <c r="C5936" s="145">
        <v>333.88269000000003</v>
      </c>
      <c r="D5936">
        <f t="shared" si="96"/>
        <v>1.6736264689001923</v>
      </c>
      <c r="E5936">
        <v>-1.0042120844383634E-2</v>
      </c>
    </row>
    <row r="5937" spans="2:5" x14ac:dyDescent="0.3">
      <c r="B5937" s="91">
        <v>39444</v>
      </c>
      <c r="C5937" s="145">
        <v>124.880081</v>
      </c>
      <c r="D5937">
        <f t="shared" si="96"/>
        <v>2.8030594204504209</v>
      </c>
      <c r="E5937">
        <v>-1.0044058876973034E-2</v>
      </c>
    </row>
    <row r="5938" spans="2:5" x14ac:dyDescent="0.3">
      <c r="B5938" s="91">
        <v>36347</v>
      </c>
      <c r="C5938" s="145">
        <v>32.836742000000001</v>
      </c>
      <c r="D5938">
        <f t="shared" si="96"/>
        <v>-0.23282269939331141</v>
      </c>
      <c r="E5938">
        <v>-1.0045537599813262E-2</v>
      </c>
    </row>
    <row r="5939" spans="2:5" x14ac:dyDescent="0.3">
      <c r="B5939" s="91">
        <v>34708</v>
      </c>
      <c r="C5939" s="145">
        <v>42.802025</v>
      </c>
      <c r="D5939">
        <f t="shared" si="96"/>
        <v>7.751953498309018E-3</v>
      </c>
      <c r="E5939">
        <v>-1.0050106441176555E-2</v>
      </c>
    </row>
    <row r="5940" spans="2:5" x14ac:dyDescent="0.3">
      <c r="B5940" s="91">
        <v>34402</v>
      </c>
      <c r="C5940" s="145">
        <v>42.472777999999998</v>
      </c>
      <c r="D5940">
        <f t="shared" si="96"/>
        <v>-0.70164459783075461</v>
      </c>
      <c r="E5940">
        <v>-1.0050303962504593E-2</v>
      </c>
    </row>
    <row r="5941" spans="2:5" x14ac:dyDescent="0.3">
      <c r="B5941" s="91">
        <v>44071</v>
      </c>
      <c r="C5941" s="145">
        <v>142.356323</v>
      </c>
      <c r="D5941">
        <f t="shared" si="96"/>
        <v>-0.69461076579002023</v>
      </c>
      <c r="E5941">
        <v>-1.0052000802576715E-2</v>
      </c>
    </row>
    <row r="5942" spans="2:5" x14ac:dyDescent="0.3">
      <c r="B5942" s="91">
        <v>44554</v>
      </c>
      <c r="C5942" s="145">
        <v>466.147156</v>
      </c>
      <c r="D5942">
        <f t="shared" si="96"/>
        <v>3.2913614787905082E-2</v>
      </c>
      <c r="E5942">
        <v>-1.0056141064311866E-2</v>
      </c>
    </row>
    <row r="5943" spans="2:5" x14ac:dyDescent="0.3">
      <c r="B5943" s="91">
        <v>42908</v>
      </c>
      <c r="C5943" s="145">
        <v>451.29345699999999</v>
      </c>
      <c r="D5943">
        <f t="shared" si="96"/>
        <v>1.6604740038297823</v>
      </c>
      <c r="E5943">
        <v>-1.0059010156529406E-2</v>
      </c>
    </row>
    <row r="5944" spans="2:5" x14ac:dyDescent="0.3">
      <c r="B5944" s="91">
        <v>40891</v>
      </c>
      <c r="C5944" s="145">
        <v>169.62896699999999</v>
      </c>
      <c r="D5944">
        <f t="shared" si="96"/>
        <v>-0.81461315081967212</v>
      </c>
      <c r="E5944">
        <v>-1.0061542939742395E-2</v>
      </c>
    </row>
    <row r="5945" spans="2:5" x14ac:dyDescent="0.3">
      <c r="B5945" s="91">
        <v>45331</v>
      </c>
      <c r="C5945" s="145">
        <v>915</v>
      </c>
      <c r="D5945">
        <f t="shared" si="96"/>
        <v>1.2224943462112063</v>
      </c>
      <c r="E5945">
        <v>-1.0061655437347019E-2</v>
      </c>
    </row>
    <row r="5946" spans="2:5" x14ac:dyDescent="0.3">
      <c r="B5946" s="91">
        <v>42340</v>
      </c>
      <c r="C5946" s="145">
        <v>411.69958500000001</v>
      </c>
      <c r="D5946">
        <f t="shared" si="96"/>
        <v>2.5567789476453211E-2</v>
      </c>
      <c r="E5946">
        <v>-1.0063609236024888E-2</v>
      </c>
    </row>
    <row r="5947" spans="2:5" x14ac:dyDescent="0.3">
      <c r="B5947" s="91">
        <v>42328</v>
      </c>
      <c r="C5947" s="145">
        <v>401.43576000000002</v>
      </c>
      <c r="D5947">
        <f t="shared" si="96"/>
        <v>1.1591791035339414</v>
      </c>
      <c r="E5947">
        <v>-1.0075012244791666E-2</v>
      </c>
    </row>
    <row r="5948" spans="2:5" x14ac:dyDescent="0.3">
      <c r="B5948" s="91">
        <v>43854</v>
      </c>
      <c r="C5948" s="145">
        <v>185.920547</v>
      </c>
      <c r="D5948">
        <f t="shared" si="96"/>
        <v>6.6737061183923236</v>
      </c>
      <c r="E5948">
        <v>-1.0084884971371496E-2</v>
      </c>
    </row>
    <row r="5949" spans="2:5" x14ac:dyDescent="0.3">
      <c r="B5949" s="91">
        <v>37757</v>
      </c>
      <c r="C5949" s="145">
        <v>24.228259999999999</v>
      </c>
      <c r="D5949">
        <f t="shared" si="96"/>
        <v>-0.90787003666556754</v>
      </c>
      <c r="E5949">
        <v>-1.0085109376903713E-2</v>
      </c>
    </row>
    <row r="5950" spans="2:5" x14ac:dyDescent="0.3">
      <c r="B5950" s="91">
        <v>41191</v>
      </c>
      <c r="C5950" s="145">
        <v>262.97915599999999</v>
      </c>
      <c r="D5950">
        <f t="shared" si="96"/>
        <v>4.101128301896674</v>
      </c>
      <c r="E5950">
        <v>-1.0093662913451103E-2</v>
      </c>
    </row>
    <row r="5951" spans="2:5" x14ac:dyDescent="0.3">
      <c r="B5951" s="91">
        <v>34905</v>
      </c>
      <c r="C5951" s="145">
        <v>51.553134999999997</v>
      </c>
      <c r="D5951">
        <f t="shared" si="96"/>
        <v>1.4399709000876821</v>
      </c>
      <c r="E5951">
        <v>-1.0100964521622314E-2</v>
      </c>
    </row>
    <row r="5952" spans="2:5" x14ac:dyDescent="0.3">
      <c r="B5952" s="91">
        <v>34030</v>
      </c>
      <c r="C5952" s="145">
        <v>21.128585999999999</v>
      </c>
      <c r="D5952">
        <f t="shared" si="96"/>
        <v>-0.82698418609879754</v>
      </c>
      <c r="E5952">
        <v>-1.0100972241476868E-2</v>
      </c>
    </row>
    <row r="5953" spans="2:5" x14ac:dyDescent="0.3">
      <c r="B5953" s="91">
        <v>43683</v>
      </c>
      <c r="C5953" s="145">
        <v>122.119392</v>
      </c>
      <c r="D5953">
        <f t="shared" si="96"/>
        <v>2.7362212235799932</v>
      </c>
      <c r="E5953">
        <v>-1.0101016160035444E-2</v>
      </c>
    </row>
    <row r="5954" spans="2:5" x14ac:dyDescent="0.3">
      <c r="B5954" s="91">
        <v>35832</v>
      </c>
      <c r="C5954" s="145">
        <v>32.685268000000001</v>
      </c>
      <c r="D5954">
        <f t="shared" si="96"/>
        <v>0.19193557262708219</v>
      </c>
      <c r="E5954">
        <v>-1.0101245657057384E-2</v>
      </c>
    </row>
    <row r="5955" spans="2:5" x14ac:dyDescent="0.3">
      <c r="B5955" s="91">
        <v>36584</v>
      </c>
      <c r="C5955" s="145">
        <v>27.422008999999999</v>
      </c>
      <c r="D5955">
        <f t="shared" si="96"/>
        <v>-0.45828970369511413</v>
      </c>
      <c r="E5955">
        <v>-1.0114931242862701E-2</v>
      </c>
    </row>
    <row r="5956" spans="2:5" x14ac:dyDescent="0.3">
      <c r="B5956" s="91">
        <v>35432</v>
      </c>
      <c r="C5956" s="145">
        <v>50.621169999999999</v>
      </c>
      <c r="D5956">
        <f t="shared" si="96"/>
        <v>-0.2922679954459016</v>
      </c>
      <c r="E5956">
        <v>-1.0127557231959759E-2</v>
      </c>
    </row>
    <row r="5957" spans="2:5" x14ac:dyDescent="0.3">
      <c r="B5957" s="91">
        <v>39644</v>
      </c>
      <c r="C5957" s="145">
        <v>71.525902000000002</v>
      </c>
      <c r="D5957">
        <f t="shared" si="96"/>
        <v>0.39215620136212564</v>
      </c>
      <c r="E5957">
        <v>-1.0128009973853394E-2</v>
      </c>
    </row>
    <row r="5958" spans="2:5" x14ac:dyDescent="0.3">
      <c r="B5958" s="91">
        <v>34898</v>
      </c>
      <c r="C5958" s="145">
        <v>51.377785000000003</v>
      </c>
      <c r="D5958">
        <f t="shared" si="96"/>
        <v>-0.81710926459682809</v>
      </c>
      <c r="E5958">
        <v>-1.0134803180189824E-2</v>
      </c>
    </row>
    <row r="5959" spans="2:5" x14ac:dyDescent="0.3">
      <c r="B5959" s="91">
        <v>41418</v>
      </c>
      <c r="C5959" s="145">
        <v>280.92065400000001</v>
      </c>
      <c r="D5959">
        <f t="shared" si="96"/>
        <v>-0.26863167407320732</v>
      </c>
      <c r="E5959">
        <v>-1.0135746606334753E-2</v>
      </c>
    </row>
    <row r="5960" spans="2:5" x14ac:dyDescent="0.3">
      <c r="B5960" s="91">
        <v>42964</v>
      </c>
      <c r="C5960" s="145">
        <v>384.102844</v>
      </c>
      <c r="D5960">
        <f t="shared" si="96"/>
        <v>6.3424827650304589</v>
      </c>
      <c r="E5960">
        <v>-1.0147763202544187E-2</v>
      </c>
    </row>
    <row r="5961" spans="2:5" x14ac:dyDescent="0.3">
      <c r="B5961" s="91">
        <v>35562</v>
      </c>
      <c r="C5961" s="145">
        <v>52.312393</v>
      </c>
      <c r="D5961">
        <f t="shared" ref="D5961:D6024" si="97">(C5961-C5962)/C5962</f>
        <v>-0.91478678782394052</v>
      </c>
      <c r="E5961">
        <v>-1.0152221255126015E-2</v>
      </c>
    </row>
    <row r="5962" spans="2:5" x14ac:dyDescent="0.3">
      <c r="B5962" s="91">
        <v>45161</v>
      </c>
      <c r="C5962" s="145">
        <v>613.90002400000003</v>
      </c>
      <c r="D5962">
        <f t="shared" si="97"/>
        <v>0.33062528520306755</v>
      </c>
      <c r="E5962">
        <v>-1.0157993998877873E-2</v>
      </c>
    </row>
    <row r="5963" spans="2:5" x14ac:dyDescent="0.3">
      <c r="B5963" s="91">
        <v>42802</v>
      </c>
      <c r="C5963" s="145">
        <v>461.36206099999998</v>
      </c>
      <c r="D5963">
        <f t="shared" si="97"/>
        <v>20.933220118058347</v>
      </c>
      <c r="E5963">
        <v>-1.0159314592882537E-2</v>
      </c>
    </row>
    <row r="5964" spans="2:5" x14ac:dyDescent="0.3">
      <c r="B5964" s="91">
        <v>37515</v>
      </c>
      <c r="C5964" s="145">
        <v>21.034852999999998</v>
      </c>
      <c r="D5964">
        <f t="shared" si="97"/>
        <v>-0.97724239611263519</v>
      </c>
      <c r="E5964">
        <v>-1.0163319723199582E-2</v>
      </c>
    </row>
    <row r="5965" spans="2:5" x14ac:dyDescent="0.3">
      <c r="B5965" s="91">
        <v>45330</v>
      </c>
      <c r="C5965" s="145">
        <v>924.29998799999998</v>
      </c>
      <c r="D5965">
        <f t="shared" si="97"/>
        <v>1.3838043540895035</v>
      </c>
      <c r="E5965">
        <v>-1.0173484816964893E-2</v>
      </c>
    </row>
    <row r="5966" spans="2:5" x14ac:dyDescent="0.3">
      <c r="B5966" s="91">
        <v>44729</v>
      </c>
      <c r="C5966" s="145">
        <v>387.74154700000003</v>
      </c>
      <c r="D5966">
        <f t="shared" si="97"/>
        <v>-0.11005600840876423</v>
      </c>
      <c r="E5966">
        <v>-1.0179429445846164E-2</v>
      </c>
    </row>
    <row r="5967" spans="2:5" x14ac:dyDescent="0.3">
      <c r="B5967" s="91">
        <v>44753</v>
      </c>
      <c r="C5967" s="145">
        <v>435.69207799999998</v>
      </c>
      <c r="D5967">
        <f t="shared" si="97"/>
        <v>-1.0818749673279891E-2</v>
      </c>
      <c r="E5967">
        <v>-1.0191381601694095E-2</v>
      </c>
    </row>
    <row r="5968" spans="2:5" x14ac:dyDescent="0.3">
      <c r="B5968" s="91">
        <v>41851</v>
      </c>
      <c r="C5968" s="145">
        <v>440.45727499999998</v>
      </c>
      <c r="D5968">
        <f t="shared" si="97"/>
        <v>9.449706838904028</v>
      </c>
      <c r="E5968">
        <v>-1.0191673053684623E-2</v>
      </c>
    </row>
    <row r="5969" spans="2:5" x14ac:dyDescent="0.3">
      <c r="B5969" s="91">
        <v>34519</v>
      </c>
      <c r="C5969" s="145">
        <v>42.150204000000002</v>
      </c>
      <c r="D5969">
        <f t="shared" si="97"/>
        <v>-0.90298464086737007</v>
      </c>
      <c r="E5969">
        <v>-1.0204100562494902E-2</v>
      </c>
    </row>
    <row r="5970" spans="2:5" x14ac:dyDescent="0.3">
      <c r="B5970" s="91">
        <v>42178</v>
      </c>
      <c r="C5970" s="145">
        <v>434.46939099999997</v>
      </c>
      <c r="D5970">
        <f t="shared" si="97"/>
        <v>6.1607032716302799E-3</v>
      </c>
      <c r="E5970">
        <v>-1.0215640499738231E-2</v>
      </c>
    </row>
    <row r="5971" spans="2:5" x14ac:dyDescent="0.3">
      <c r="B5971" s="91">
        <v>41779</v>
      </c>
      <c r="C5971" s="145">
        <v>431.80914300000001</v>
      </c>
      <c r="D5971">
        <f t="shared" si="97"/>
        <v>-0.29966861078739082</v>
      </c>
      <c r="E5971">
        <v>-1.0238605813204018E-2</v>
      </c>
    </row>
    <row r="5972" spans="2:5" x14ac:dyDescent="0.3">
      <c r="B5972" s="91">
        <v>45124</v>
      </c>
      <c r="C5972" s="145">
        <v>616.57830799999999</v>
      </c>
      <c r="D5972">
        <f t="shared" si="97"/>
        <v>2.9193424843474416</v>
      </c>
      <c r="E5972">
        <v>-1.0241657615567909E-2</v>
      </c>
    </row>
    <row r="5973" spans="2:5" x14ac:dyDescent="0.3">
      <c r="B5973" s="91">
        <v>39087</v>
      </c>
      <c r="C5973" s="145">
        <v>157.31677199999999</v>
      </c>
      <c r="D5973">
        <f t="shared" si="97"/>
        <v>-0.77983797545036138</v>
      </c>
      <c r="E5973">
        <v>-1.0241735674498167E-2</v>
      </c>
    </row>
    <row r="5974" spans="2:5" x14ac:dyDescent="0.3">
      <c r="B5974" s="91">
        <v>45268</v>
      </c>
      <c r="C5974" s="145">
        <v>714.54998799999998</v>
      </c>
      <c r="D5974">
        <f t="shared" si="97"/>
        <v>16.040302229218788</v>
      </c>
      <c r="E5974">
        <v>-1.0250050387145129E-2</v>
      </c>
    </row>
    <row r="5975" spans="2:5" x14ac:dyDescent="0.3">
      <c r="B5975" s="91">
        <v>34796</v>
      </c>
      <c r="C5975" s="145">
        <v>41.932941</v>
      </c>
      <c r="D5975">
        <f t="shared" si="97"/>
        <v>0</v>
      </c>
      <c r="E5975">
        <v>-1.0256287641788648E-2</v>
      </c>
    </row>
    <row r="5976" spans="2:5" x14ac:dyDescent="0.3">
      <c r="B5976" s="91">
        <v>34746</v>
      </c>
      <c r="C5976" s="145">
        <v>41.932941</v>
      </c>
      <c r="D5976">
        <f t="shared" si="97"/>
        <v>1.0134332626576434</v>
      </c>
      <c r="E5976">
        <v>-1.0256287641788648E-2</v>
      </c>
    </row>
    <row r="5977" spans="2:5" x14ac:dyDescent="0.3">
      <c r="B5977" s="91">
        <v>37517</v>
      </c>
      <c r="C5977" s="145">
        <v>20.826585999999999</v>
      </c>
      <c r="D5977">
        <f t="shared" si="97"/>
        <v>-0.74561279616889431</v>
      </c>
      <c r="E5977">
        <v>-1.0263863282060104E-2</v>
      </c>
    </row>
    <row r="5978" spans="2:5" x14ac:dyDescent="0.3">
      <c r="B5978" s="91">
        <v>38665</v>
      </c>
      <c r="C5978" s="145">
        <v>81.869629000000003</v>
      </c>
      <c r="D5978">
        <f t="shared" si="97"/>
        <v>-0.84048790969544573</v>
      </c>
      <c r="E5978">
        <v>-1.02744662662968E-2</v>
      </c>
    </row>
    <row r="5979" spans="2:5" x14ac:dyDescent="0.3">
      <c r="B5979" s="91">
        <v>45071</v>
      </c>
      <c r="C5979" s="145">
        <v>513.25030500000003</v>
      </c>
      <c r="D5979">
        <f t="shared" si="97"/>
        <v>0.26049688440843249</v>
      </c>
      <c r="E5979">
        <v>-1.028461671397566E-2</v>
      </c>
    </row>
    <row r="5980" spans="2:5" x14ac:dyDescent="0.3">
      <c r="B5980" s="91">
        <v>44746</v>
      </c>
      <c r="C5980" s="145">
        <v>407.18093900000002</v>
      </c>
      <c r="D5980">
        <f t="shared" si="97"/>
        <v>2.7795631015948916</v>
      </c>
      <c r="E5980">
        <v>-1.0298087402669281E-2</v>
      </c>
    </row>
    <row r="5981" spans="2:5" x14ac:dyDescent="0.3">
      <c r="B5981" s="91">
        <v>39541</v>
      </c>
      <c r="C5981" s="145">
        <v>107.732277</v>
      </c>
      <c r="D5981">
        <f t="shared" si="97"/>
        <v>-0.75802049422693307</v>
      </c>
      <c r="E5981">
        <v>-1.0302657436913505E-2</v>
      </c>
    </row>
    <row r="5982" spans="2:5" x14ac:dyDescent="0.3">
      <c r="B5982" s="91">
        <v>42858</v>
      </c>
      <c r="C5982" s="145">
        <v>445.212402</v>
      </c>
      <c r="D5982">
        <f t="shared" si="97"/>
        <v>9.6725463919216157</v>
      </c>
      <c r="E5982">
        <v>-1.0304723822011501E-2</v>
      </c>
    </row>
    <row r="5983" spans="2:5" x14ac:dyDescent="0.3">
      <c r="B5983" s="91">
        <v>34764</v>
      </c>
      <c r="C5983" s="145">
        <v>41.715668000000001</v>
      </c>
      <c r="D5983">
        <f t="shared" si="97"/>
        <v>1.0155037905745605</v>
      </c>
      <c r="E5983">
        <v>-1.0309226498642838E-2</v>
      </c>
    </row>
    <row r="5984" spans="2:5" x14ac:dyDescent="0.3">
      <c r="B5984" s="91">
        <v>33989</v>
      </c>
      <c r="C5984" s="145">
        <v>20.697389999999999</v>
      </c>
      <c r="D5984">
        <f t="shared" si="97"/>
        <v>-0.90385784752465237</v>
      </c>
      <c r="E5984">
        <v>-1.0309334548017071E-2</v>
      </c>
    </row>
    <row r="5985" spans="2:5" x14ac:dyDescent="0.3">
      <c r="B5985" s="91">
        <v>43567</v>
      </c>
      <c r="C5985" s="145">
        <v>215.27903699999999</v>
      </c>
      <c r="D5985">
        <f t="shared" si="97"/>
        <v>3.4837811799191267</v>
      </c>
      <c r="E5985">
        <v>-1.0311653509663388E-2</v>
      </c>
    </row>
    <row r="5986" spans="2:5" x14ac:dyDescent="0.3">
      <c r="B5986" s="91">
        <v>35725</v>
      </c>
      <c r="C5986" s="145">
        <v>48.012833000000001</v>
      </c>
      <c r="D5986">
        <f t="shared" si="97"/>
        <v>1.6875487687711488</v>
      </c>
      <c r="E5986">
        <v>-1.0312467412168036E-2</v>
      </c>
    </row>
    <row r="5987" spans="2:5" x14ac:dyDescent="0.3">
      <c r="B5987" s="91">
        <v>36131</v>
      </c>
      <c r="C5987" s="145">
        <v>17.864916000000001</v>
      </c>
      <c r="D5987">
        <f t="shared" si="97"/>
        <v>-0.95887885276261287</v>
      </c>
      <c r="E5987">
        <v>-1.0322114659915584E-2</v>
      </c>
    </row>
    <row r="5988" spans="2:5" x14ac:dyDescent="0.3">
      <c r="B5988" s="91">
        <v>44643</v>
      </c>
      <c r="C5988" s="145">
        <v>434.44595299999997</v>
      </c>
      <c r="D5988">
        <f t="shared" si="97"/>
        <v>4.6706298967477595</v>
      </c>
      <c r="E5988">
        <v>-1.0332748569586615E-2</v>
      </c>
    </row>
    <row r="5989" spans="2:5" x14ac:dyDescent="0.3">
      <c r="B5989" s="91">
        <v>38406</v>
      </c>
      <c r="C5989" s="145">
        <v>76.613349999999997</v>
      </c>
      <c r="D5989">
        <f t="shared" si="97"/>
        <v>-0.8744451353911854</v>
      </c>
      <c r="E5989">
        <v>-1.0345781121646299E-2</v>
      </c>
    </row>
    <row r="5990" spans="2:5" x14ac:dyDescent="0.3">
      <c r="B5990" s="91">
        <v>45125</v>
      </c>
      <c r="C5990" s="145">
        <v>610.19818099999998</v>
      </c>
      <c r="D5990">
        <f t="shared" si="97"/>
        <v>8.3614479481538098</v>
      </c>
      <c r="E5990">
        <v>-1.0347634545716156E-2</v>
      </c>
    </row>
    <row r="5991" spans="2:5" x14ac:dyDescent="0.3">
      <c r="B5991" s="91">
        <v>35607</v>
      </c>
      <c r="C5991" s="145">
        <v>65.182029999999997</v>
      </c>
      <c r="D5991">
        <f t="shared" si="97"/>
        <v>-0.714691195841481</v>
      </c>
      <c r="E5991">
        <v>-1.0347888929631411E-2</v>
      </c>
    </row>
    <row r="5992" spans="2:5" x14ac:dyDescent="0.3">
      <c r="B5992" s="91">
        <v>41152</v>
      </c>
      <c r="C5992" s="145">
        <v>228.46133399999999</v>
      </c>
      <c r="D5992">
        <f t="shared" si="97"/>
        <v>-0.5106269785650106</v>
      </c>
      <c r="E5992">
        <v>-1.0348404796726598E-2</v>
      </c>
    </row>
    <row r="5993" spans="2:5" x14ac:dyDescent="0.3">
      <c r="B5993" s="91">
        <v>42832</v>
      </c>
      <c r="C5993" s="145">
        <v>466.84497099999999</v>
      </c>
      <c r="D5993">
        <f t="shared" si="97"/>
        <v>0.12075942324256141</v>
      </c>
      <c r="E5993">
        <v>-1.0355072632081738E-2</v>
      </c>
    </row>
    <row r="5994" spans="2:5" x14ac:dyDescent="0.3">
      <c r="B5994" s="91">
        <v>41788</v>
      </c>
      <c r="C5994" s="145">
        <v>416.54342700000001</v>
      </c>
      <c r="D5994">
        <f t="shared" si="97"/>
        <v>8.8779700362328384</v>
      </c>
      <c r="E5994">
        <v>-1.0379013143027424E-2</v>
      </c>
    </row>
    <row r="5995" spans="2:5" x14ac:dyDescent="0.3">
      <c r="B5995" s="91">
        <v>35767</v>
      </c>
      <c r="C5995" s="145">
        <v>42.168930000000003</v>
      </c>
      <c r="D5995">
        <f t="shared" si="97"/>
        <v>-0.81829784069835132</v>
      </c>
      <c r="E5995">
        <v>-1.0379521221807802E-2</v>
      </c>
    </row>
    <row r="5996" spans="2:5" x14ac:dyDescent="0.3">
      <c r="B5996" s="91">
        <v>40648</v>
      </c>
      <c r="C5996" s="145">
        <v>232.07720900000001</v>
      </c>
      <c r="D5996">
        <f t="shared" si="97"/>
        <v>3.6438683432284193</v>
      </c>
      <c r="E5996">
        <v>-1.0409776040946235E-2</v>
      </c>
    </row>
    <row r="5997" spans="2:5" x14ac:dyDescent="0.3">
      <c r="B5997" s="91">
        <v>34879</v>
      </c>
      <c r="C5997" s="145">
        <v>49.974975999999998</v>
      </c>
      <c r="D5997">
        <f t="shared" si="97"/>
        <v>0.21060070556677213</v>
      </c>
      <c r="E5997">
        <v>-1.0416326120679055E-2</v>
      </c>
    </row>
    <row r="5998" spans="2:5" x14ac:dyDescent="0.3">
      <c r="B5998" s="91">
        <v>34765</v>
      </c>
      <c r="C5998" s="145">
        <v>41.281139000000003</v>
      </c>
      <c r="D5998">
        <f t="shared" si="97"/>
        <v>0</v>
      </c>
      <c r="E5998">
        <v>-1.0416445926264388E-2</v>
      </c>
    </row>
    <row r="5999" spans="2:5" x14ac:dyDescent="0.3">
      <c r="B5999" s="91">
        <v>34719</v>
      </c>
      <c r="C5999" s="145">
        <v>41.281139000000003</v>
      </c>
      <c r="D5999">
        <f t="shared" si="97"/>
        <v>1.0155040618023989</v>
      </c>
      <c r="E5999">
        <v>-1.0416445926264388E-2</v>
      </c>
    </row>
    <row r="6000" spans="2:5" x14ac:dyDescent="0.3">
      <c r="B6000" s="91">
        <v>33994</v>
      </c>
      <c r="C6000" s="145">
        <v>20.481794000000001</v>
      </c>
      <c r="D6000">
        <f t="shared" si="97"/>
        <v>-0.96652207518513378</v>
      </c>
      <c r="E6000">
        <v>-1.0416579095238477E-2</v>
      </c>
    </row>
    <row r="6001" spans="2:5" x14ac:dyDescent="0.3">
      <c r="B6001" s="91">
        <v>45149</v>
      </c>
      <c r="C6001" s="145">
        <v>611.79998799999998</v>
      </c>
      <c r="D6001">
        <f t="shared" si="97"/>
        <v>2.5446489212893835</v>
      </c>
      <c r="E6001">
        <v>-1.0432692276587165E-2</v>
      </c>
    </row>
    <row r="6002" spans="2:5" x14ac:dyDescent="0.3">
      <c r="B6002" s="91">
        <v>40905</v>
      </c>
      <c r="C6002" s="145">
        <v>172.59818999999999</v>
      </c>
      <c r="D6002">
        <f t="shared" si="97"/>
        <v>6.1511580067002827</v>
      </c>
      <c r="E6002">
        <v>-1.04338688121405E-2</v>
      </c>
    </row>
    <row r="6003" spans="2:5" x14ac:dyDescent="0.3">
      <c r="B6003" s="91">
        <v>37750</v>
      </c>
      <c r="C6003" s="145">
        <v>24.135698000000001</v>
      </c>
      <c r="D6003">
        <f t="shared" si="97"/>
        <v>-0.94055534109000438</v>
      </c>
      <c r="E6003">
        <v>-1.0436426530360754E-2</v>
      </c>
    </row>
    <row r="6004" spans="2:5" x14ac:dyDescent="0.3">
      <c r="B6004" s="91">
        <v>42318</v>
      </c>
      <c r="C6004" s="145">
        <v>406.01962300000002</v>
      </c>
      <c r="D6004">
        <f t="shared" si="97"/>
        <v>4.9621198576044403</v>
      </c>
      <c r="E6004">
        <v>-1.044317319997049E-2</v>
      </c>
    </row>
    <row r="6005" spans="2:5" x14ac:dyDescent="0.3">
      <c r="B6005" s="91">
        <v>38300</v>
      </c>
      <c r="C6005" s="145">
        <v>68.099875999999995</v>
      </c>
      <c r="D6005">
        <f t="shared" si="97"/>
        <v>0.91369818097738931</v>
      </c>
      <c r="E6005">
        <v>-1.0473524735032148E-2</v>
      </c>
    </row>
    <row r="6006" spans="2:5" x14ac:dyDescent="0.3">
      <c r="B6006" s="91">
        <v>35865</v>
      </c>
      <c r="C6006" s="145">
        <v>35.585484000000001</v>
      </c>
      <c r="D6006">
        <f t="shared" si="97"/>
        <v>-0.86160259272124862</v>
      </c>
      <c r="E6006">
        <v>-1.0483642100318815E-2</v>
      </c>
    </row>
    <row r="6007" spans="2:5" x14ac:dyDescent="0.3">
      <c r="B6007" s="91">
        <v>40961</v>
      </c>
      <c r="C6007" s="145">
        <v>257.12536599999999</v>
      </c>
      <c r="D6007">
        <f t="shared" si="97"/>
        <v>3.5066749698620643</v>
      </c>
      <c r="E6007">
        <v>-1.0504957006179431E-2</v>
      </c>
    </row>
    <row r="6008" spans="2:5" x14ac:dyDescent="0.3">
      <c r="B6008" s="91">
        <v>37922</v>
      </c>
      <c r="C6008" s="145">
        <v>57.054340000000003</v>
      </c>
      <c r="D6008">
        <f t="shared" si="97"/>
        <v>-0.56572345551058023</v>
      </c>
      <c r="E6008">
        <v>-1.050764415317015E-2</v>
      </c>
    </row>
    <row r="6009" spans="2:5" x14ac:dyDescent="0.3">
      <c r="B6009" s="91">
        <v>39423</v>
      </c>
      <c r="C6009" s="145">
        <v>131.37789900000001</v>
      </c>
      <c r="D6009">
        <f t="shared" si="97"/>
        <v>0.52407755059350203</v>
      </c>
      <c r="E6009">
        <v>-1.050988168700836E-2</v>
      </c>
    </row>
    <row r="6010" spans="2:5" x14ac:dyDescent="0.3">
      <c r="B6010" s="91">
        <v>38615</v>
      </c>
      <c r="C6010" s="145">
        <v>86.201583999999997</v>
      </c>
      <c r="D6010">
        <f t="shared" si="97"/>
        <v>-0.86106602895834894</v>
      </c>
      <c r="E6010">
        <v>-1.0513309516527861E-2</v>
      </c>
    </row>
    <row r="6011" spans="2:5" x14ac:dyDescent="0.3">
      <c r="B6011" s="91">
        <v>45191</v>
      </c>
      <c r="C6011" s="145">
        <v>620.45001200000002</v>
      </c>
      <c r="D6011">
        <f t="shared" si="97"/>
        <v>11.547289183957856</v>
      </c>
      <c r="E6011">
        <v>-1.0525438364253617E-2</v>
      </c>
    </row>
    <row r="6012" spans="2:5" x14ac:dyDescent="0.3">
      <c r="B6012" s="91">
        <v>34880</v>
      </c>
      <c r="C6012" s="145">
        <v>49.448929</v>
      </c>
      <c r="D6012">
        <f t="shared" si="97"/>
        <v>0.21060085784373722</v>
      </c>
      <c r="E6012">
        <v>-1.0526208156658213E-2</v>
      </c>
    </row>
    <row r="6013" spans="2:5" x14ac:dyDescent="0.3">
      <c r="B6013" s="91">
        <v>34722</v>
      </c>
      <c r="C6013" s="145">
        <v>40.846600000000002</v>
      </c>
      <c r="D6013">
        <f t="shared" si="97"/>
        <v>-0.3984552665369096</v>
      </c>
      <c r="E6013">
        <v>-1.0526332618874708E-2</v>
      </c>
    </row>
    <row r="6014" spans="2:5" x14ac:dyDescent="0.3">
      <c r="B6014" s="91">
        <v>35215</v>
      </c>
      <c r="C6014" s="145">
        <v>67.902846999999994</v>
      </c>
      <c r="D6014">
        <f t="shared" si="97"/>
        <v>-0.83708567670203371</v>
      </c>
      <c r="E6014">
        <v>-1.0527242715009964E-2</v>
      </c>
    </row>
    <row r="6015" spans="2:5" x14ac:dyDescent="0.3">
      <c r="B6015" s="91">
        <v>43052</v>
      </c>
      <c r="C6015" s="145">
        <v>416.80096400000002</v>
      </c>
      <c r="D6015">
        <f t="shared" si="97"/>
        <v>2.0991647673606719</v>
      </c>
      <c r="E6015">
        <v>-1.0531260822734369E-2</v>
      </c>
    </row>
    <row r="6016" spans="2:5" x14ac:dyDescent="0.3">
      <c r="B6016" s="91">
        <v>40338</v>
      </c>
      <c r="C6016" s="145">
        <v>134.488159</v>
      </c>
      <c r="D6016">
        <f t="shared" si="97"/>
        <v>5.8741935337125044</v>
      </c>
      <c r="E6016">
        <v>-1.0532648550850199E-2</v>
      </c>
    </row>
    <row r="6017" spans="2:5" x14ac:dyDescent="0.3">
      <c r="B6017" s="91">
        <v>36025</v>
      </c>
      <c r="C6017" s="145">
        <v>19.564209000000002</v>
      </c>
      <c r="D6017">
        <f t="shared" si="97"/>
        <v>-0.90329727224458656</v>
      </c>
      <c r="E6017">
        <v>-1.0554194995007187E-2</v>
      </c>
    </row>
    <row r="6018" spans="2:5" x14ac:dyDescent="0.3">
      <c r="B6018" s="91">
        <v>40693</v>
      </c>
      <c r="C6018" s="145">
        <v>202.31289699999999</v>
      </c>
      <c r="D6018">
        <f t="shared" si="97"/>
        <v>9.5257437546059906E-2</v>
      </c>
      <c r="E6018">
        <v>-1.0561695509986889E-2</v>
      </c>
    </row>
    <row r="6019" spans="2:5" x14ac:dyDescent="0.3">
      <c r="B6019" s="91">
        <v>40710</v>
      </c>
      <c r="C6019" s="145">
        <v>184.717209</v>
      </c>
      <c r="D6019">
        <f t="shared" si="97"/>
        <v>-0.29036172924448334</v>
      </c>
      <c r="E6019">
        <v>-1.0561796416692564E-2</v>
      </c>
    </row>
    <row r="6020" spans="2:5" x14ac:dyDescent="0.3">
      <c r="B6020" s="91">
        <v>41219</v>
      </c>
      <c r="C6020" s="145">
        <v>260.29769900000002</v>
      </c>
      <c r="D6020">
        <f t="shared" si="97"/>
        <v>12.601738059352908</v>
      </c>
      <c r="E6020">
        <v>-1.0563312610096165E-2</v>
      </c>
    </row>
    <row r="6021" spans="2:5" x14ac:dyDescent="0.3">
      <c r="B6021" s="91">
        <v>36648</v>
      </c>
      <c r="C6021" s="145">
        <v>19.137091000000002</v>
      </c>
      <c r="D6021">
        <f t="shared" si="97"/>
        <v>-0.49052421340249053</v>
      </c>
      <c r="E6021">
        <v>-1.0571791343058707E-2</v>
      </c>
    </row>
    <row r="6022" spans="2:5" x14ac:dyDescent="0.3">
      <c r="B6022" s="91">
        <v>36543</v>
      </c>
      <c r="C6022" s="145">
        <v>37.562317</v>
      </c>
      <c r="D6022">
        <f t="shared" si="97"/>
        <v>-0.88966504759524223</v>
      </c>
      <c r="E6022">
        <v>-1.0572601842834506E-2</v>
      </c>
    </row>
    <row r="6023" spans="2:5" x14ac:dyDescent="0.3">
      <c r="B6023" s="91">
        <v>43168</v>
      </c>
      <c r="C6023" s="145">
        <v>340.438965</v>
      </c>
      <c r="D6023">
        <f t="shared" si="97"/>
        <v>0.28966989532639997</v>
      </c>
      <c r="E6023">
        <v>-1.057505904641759E-2</v>
      </c>
    </row>
    <row r="6024" spans="2:5" x14ac:dyDescent="0.3">
      <c r="B6024" s="91">
        <v>41008</v>
      </c>
      <c r="C6024" s="145">
        <v>263.973724</v>
      </c>
      <c r="D6024">
        <f t="shared" si="97"/>
        <v>-0.23391737760067771</v>
      </c>
      <c r="E6024">
        <v>-1.0590364346073248E-2</v>
      </c>
    </row>
    <row r="6025" spans="2:5" x14ac:dyDescent="0.3">
      <c r="B6025" s="91">
        <v>44364</v>
      </c>
      <c r="C6025" s="145">
        <v>344.57605000000001</v>
      </c>
      <c r="D6025">
        <f t="shared" ref="D6025:D6088" si="98">(C6025-C6026)/C6026</f>
        <v>7.5347792277370385</v>
      </c>
      <c r="E6025">
        <v>-1.0591106461631739E-2</v>
      </c>
    </row>
    <row r="6026" spans="2:5" x14ac:dyDescent="0.3">
      <c r="B6026" s="91">
        <v>37852</v>
      </c>
      <c r="C6026" s="145">
        <v>40.373165</v>
      </c>
      <c r="D6026">
        <f t="shared" si="98"/>
        <v>-0.72634429519692922</v>
      </c>
      <c r="E6026">
        <v>-1.0605565097331991E-2</v>
      </c>
    </row>
    <row r="6027" spans="2:5" x14ac:dyDescent="0.3">
      <c r="B6027" s="91">
        <v>39013</v>
      </c>
      <c r="C6027" s="145">
        <v>147.53270000000001</v>
      </c>
      <c r="D6027">
        <f t="shared" si="98"/>
        <v>-0.78120613580672349</v>
      </c>
      <c r="E6027">
        <v>-1.0635610023018769E-2</v>
      </c>
    </row>
    <row r="6028" spans="2:5" x14ac:dyDescent="0.3">
      <c r="B6028" s="91">
        <v>45250</v>
      </c>
      <c r="C6028" s="145">
        <v>674.29998799999998</v>
      </c>
      <c r="D6028">
        <f t="shared" si="98"/>
        <v>15.814957856622746</v>
      </c>
      <c r="E6028">
        <v>-1.0637517610813897E-2</v>
      </c>
    </row>
    <row r="6029" spans="2:5" x14ac:dyDescent="0.3">
      <c r="B6029" s="91">
        <v>34442</v>
      </c>
      <c r="C6029" s="145">
        <v>40.101199999999999</v>
      </c>
      <c r="D6029">
        <f t="shared" si="98"/>
        <v>0</v>
      </c>
      <c r="E6029">
        <v>-1.0638256403014287E-2</v>
      </c>
    </row>
    <row r="6030" spans="2:5" x14ac:dyDescent="0.3">
      <c r="B6030" s="91">
        <v>34431</v>
      </c>
      <c r="C6030" s="145">
        <v>40.101199999999999</v>
      </c>
      <c r="D6030">
        <f t="shared" si="98"/>
        <v>0</v>
      </c>
      <c r="E6030">
        <v>-1.0638256403014287E-2</v>
      </c>
    </row>
    <row r="6031" spans="2:5" x14ac:dyDescent="0.3">
      <c r="B6031" s="91">
        <v>34428</v>
      </c>
      <c r="C6031" s="145">
        <v>40.101199999999999</v>
      </c>
      <c r="D6031">
        <f t="shared" si="98"/>
        <v>1</v>
      </c>
      <c r="E6031">
        <v>-1.0638256403014287E-2</v>
      </c>
    </row>
    <row r="6032" spans="2:5" x14ac:dyDescent="0.3">
      <c r="B6032" s="91">
        <v>33422</v>
      </c>
      <c r="C6032" s="145">
        <v>20.050599999999999</v>
      </c>
      <c r="D6032">
        <f t="shared" si="98"/>
        <v>-0.15218532598069556</v>
      </c>
      <c r="E6032">
        <v>-1.0638256403014287E-2</v>
      </c>
    </row>
    <row r="6033" spans="2:5" x14ac:dyDescent="0.3">
      <c r="B6033" s="91">
        <v>37691</v>
      </c>
      <c r="C6033" s="145">
        <v>23.649743999999998</v>
      </c>
      <c r="D6033">
        <f t="shared" si="98"/>
        <v>0.13850717996613904</v>
      </c>
      <c r="E6033">
        <v>-1.0648838574922381E-2</v>
      </c>
    </row>
    <row r="6034" spans="2:5" x14ac:dyDescent="0.3">
      <c r="B6034" s="91">
        <v>37496</v>
      </c>
      <c r="C6034" s="145">
        <v>20.772590999999998</v>
      </c>
      <c r="D6034">
        <f t="shared" si="98"/>
        <v>-0.69924847703266713</v>
      </c>
      <c r="E6034">
        <v>-1.0653932857833358E-2</v>
      </c>
    </row>
    <row r="6035" spans="2:5" x14ac:dyDescent="0.3">
      <c r="B6035" s="91">
        <v>38313</v>
      </c>
      <c r="C6035" s="145">
        <v>69.068946999999994</v>
      </c>
      <c r="D6035">
        <f t="shared" si="98"/>
        <v>-0.56879914524661301</v>
      </c>
      <c r="E6035">
        <v>-1.0668881969465699E-2</v>
      </c>
    </row>
    <row r="6036" spans="2:5" x14ac:dyDescent="0.3">
      <c r="B6036" s="91">
        <v>39100</v>
      </c>
      <c r="C6036" s="145">
        <v>160.17813100000001</v>
      </c>
      <c r="D6036">
        <f t="shared" si="98"/>
        <v>-0.61005372730165408</v>
      </c>
      <c r="E6036">
        <v>-1.0676468326766097E-2</v>
      </c>
    </row>
    <row r="6037" spans="2:5" x14ac:dyDescent="0.3">
      <c r="B6037" s="91">
        <v>45012</v>
      </c>
      <c r="C6037" s="145">
        <v>410.769745</v>
      </c>
      <c r="D6037">
        <f t="shared" si="98"/>
        <v>-4.2301012562895937E-2</v>
      </c>
      <c r="E6037">
        <v>-1.068430782755702E-2</v>
      </c>
    </row>
    <row r="6038" spans="2:5" x14ac:dyDescent="0.3">
      <c r="B6038" s="91">
        <v>44678</v>
      </c>
      <c r="C6038" s="145">
        <v>428.913208</v>
      </c>
      <c r="D6038">
        <f t="shared" si="98"/>
        <v>9.6708668134220179</v>
      </c>
      <c r="E6038">
        <v>-1.0692128205268315E-2</v>
      </c>
    </row>
    <row r="6039" spans="2:5" x14ac:dyDescent="0.3">
      <c r="B6039" s="91">
        <v>34758</v>
      </c>
      <c r="C6039" s="145">
        <v>40.194786000000001</v>
      </c>
      <c r="D6039">
        <f t="shared" si="98"/>
        <v>-0.91532067376248849</v>
      </c>
      <c r="E6039">
        <v>-1.0695400783468485E-2</v>
      </c>
    </row>
    <row r="6040" spans="2:5" x14ac:dyDescent="0.3">
      <c r="B6040" s="91">
        <v>42886</v>
      </c>
      <c r="C6040" s="145">
        <v>474.670593</v>
      </c>
      <c r="D6040">
        <f t="shared" si="98"/>
        <v>1.0962847183446243</v>
      </c>
      <c r="E6040">
        <v>-1.0700195543770922E-2</v>
      </c>
    </row>
    <row r="6041" spans="2:5" x14ac:dyDescent="0.3">
      <c r="B6041" s="91">
        <v>40507</v>
      </c>
      <c r="C6041" s="145">
        <v>226.43421900000001</v>
      </c>
      <c r="D6041">
        <f t="shared" si="98"/>
        <v>-0.54010944529153881</v>
      </c>
      <c r="E6041">
        <v>-1.0706729808699763E-2</v>
      </c>
    </row>
    <row r="6042" spans="2:5" x14ac:dyDescent="0.3">
      <c r="B6042" s="91">
        <v>42571</v>
      </c>
      <c r="C6042" s="145">
        <v>492.36544800000001</v>
      </c>
      <c r="D6042">
        <f t="shared" si="98"/>
        <v>-0.10816180397373527</v>
      </c>
      <c r="E6042">
        <v>-1.0716067155971672E-2</v>
      </c>
    </row>
    <row r="6043" spans="2:5" x14ac:dyDescent="0.3">
      <c r="B6043" s="91">
        <v>42668</v>
      </c>
      <c r="C6043" s="145">
        <v>552.07934599999999</v>
      </c>
      <c r="D6043">
        <f t="shared" si="98"/>
        <v>2.8793816271852499</v>
      </c>
      <c r="E6043">
        <v>-1.0718051517083308E-2</v>
      </c>
    </row>
    <row r="6044" spans="2:5" x14ac:dyDescent="0.3">
      <c r="B6044" s="91">
        <v>40248</v>
      </c>
      <c r="C6044" s="145">
        <v>142.311172</v>
      </c>
      <c r="D6044">
        <f t="shared" si="98"/>
        <v>2.4900000098094899</v>
      </c>
      <c r="E6044">
        <v>-1.0722570945070191E-2</v>
      </c>
    </row>
    <row r="6045" spans="2:5" x14ac:dyDescent="0.3">
      <c r="B6045" s="91">
        <v>35906</v>
      </c>
      <c r="C6045" s="145">
        <v>40.77684</v>
      </c>
      <c r="D6045">
        <f t="shared" si="98"/>
        <v>-0.69707514380778257</v>
      </c>
      <c r="E6045">
        <v>-1.0729875914854643E-2</v>
      </c>
    </row>
    <row r="6046" spans="2:5" x14ac:dyDescent="0.3">
      <c r="B6046" s="91">
        <v>39041</v>
      </c>
      <c r="C6046" s="145">
        <v>134.61041299999999</v>
      </c>
      <c r="D6046">
        <f t="shared" si="98"/>
        <v>4.4145702617878966</v>
      </c>
      <c r="E6046">
        <v>-1.0730116928754661E-2</v>
      </c>
    </row>
    <row r="6047" spans="2:5" x14ac:dyDescent="0.3">
      <c r="B6047" s="91">
        <v>37721</v>
      </c>
      <c r="C6047" s="145">
        <v>24.860775</v>
      </c>
      <c r="D6047">
        <f t="shared" si="98"/>
        <v>-0.84559303401086905</v>
      </c>
      <c r="E6047">
        <v>-1.0742775712733483E-2</v>
      </c>
    </row>
    <row r="6048" spans="2:5" x14ac:dyDescent="0.3">
      <c r="B6048" s="91">
        <v>38847</v>
      </c>
      <c r="C6048" s="145">
        <v>161.008118</v>
      </c>
      <c r="D6048">
        <f t="shared" si="98"/>
        <v>-0.58060020097458598</v>
      </c>
      <c r="E6048">
        <v>-1.0747696640616358E-2</v>
      </c>
    </row>
    <row r="6049" spans="2:5" x14ac:dyDescent="0.3">
      <c r="B6049" s="91">
        <v>41584</v>
      </c>
      <c r="C6049" s="145">
        <v>383.901276</v>
      </c>
      <c r="D6049">
        <f t="shared" si="98"/>
        <v>6.4365938243196847</v>
      </c>
      <c r="E6049">
        <v>-1.0751393328453254E-2</v>
      </c>
    </row>
    <row r="6050" spans="2:5" x14ac:dyDescent="0.3">
      <c r="B6050" s="91">
        <v>35045</v>
      </c>
      <c r="C6050" s="145">
        <v>51.623268000000003</v>
      </c>
      <c r="D6050">
        <f t="shared" si="98"/>
        <v>0.30131776677354677</v>
      </c>
      <c r="E6050">
        <v>-1.075269806252975E-2</v>
      </c>
    </row>
    <row r="6051" spans="2:5" x14ac:dyDescent="0.3">
      <c r="B6051" s="91">
        <v>34443</v>
      </c>
      <c r="C6051" s="145">
        <v>39.669994000000003</v>
      </c>
      <c r="D6051">
        <f t="shared" si="98"/>
        <v>0</v>
      </c>
      <c r="E6051">
        <v>-1.0752945049025865E-2</v>
      </c>
    </row>
    <row r="6052" spans="2:5" x14ac:dyDescent="0.3">
      <c r="B6052" s="91">
        <v>34429</v>
      </c>
      <c r="C6052" s="145">
        <v>39.669994000000003</v>
      </c>
      <c r="D6052">
        <f t="shared" si="98"/>
        <v>1</v>
      </c>
      <c r="E6052">
        <v>-1.0752945049025865E-2</v>
      </c>
    </row>
    <row r="6053" spans="2:5" x14ac:dyDescent="0.3">
      <c r="B6053" s="91">
        <v>34185</v>
      </c>
      <c r="C6053" s="145">
        <v>19.834997000000001</v>
      </c>
      <c r="D6053">
        <f t="shared" si="98"/>
        <v>-0.5</v>
      </c>
      <c r="E6053">
        <v>-1.0752945049025865E-2</v>
      </c>
    </row>
    <row r="6054" spans="2:5" x14ac:dyDescent="0.3">
      <c r="B6054" s="91">
        <v>33744</v>
      </c>
      <c r="C6054" s="145">
        <v>39.669994000000003</v>
      </c>
      <c r="D6054">
        <f t="shared" si="98"/>
        <v>-0.90977522802023136</v>
      </c>
      <c r="E6054">
        <v>-1.0752945049025865E-2</v>
      </c>
    </row>
    <row r="6055" spans="2:5" x14ac:dyDescent="0.3">
      <c r="B6055" s="91">
        <v>44970</v>
      </c>
      <c r="C6055" s="145">
        <v>439.67962599999998</v>
      </c>
      <c r="D6055">
        <f t="shared" si="98"/>
        <v>5.9518444119988922</v>
      </c>
      <c r="E6055">
        <v>-1.0766041578028197E-2</v>
      </c>
    </row>
    <row r="6056" spans="2:5" x14ac:dyDescent="0.3">
      <c r="B6056" s="91">
        <v>38239</v>
      </c>
      <c r="C6056" s="145">
        <v>63.246471</v>
      </c>
      <c r="D6056">
        <f t="shared" si="98"/>
        <v>1.3110037357039086</v>
      </c>
      <c r="E6056">
        <v>-1.077276174653626E-2</v>
      </c>
    </row>
    <row r="6057" spans="2:5" x14ac:dyDescent="0.3">
      <c r="B6057" s="91">
        <v>35962</v>
      </c>
      <c r="C6057" s="145">
        <v>27.367533000000002</v>
      </c>
      <c r="D6057">
        <f t="shared" si="98"/>
        <v>-0.55656231806499334</v>
      </c>
      <c r="E6057">
        <v>-1.0775888009880819E-2</v>
      </c>
    </row>
    <row r="6058" spans="2:5" x14ac:dyDescent="0.3">
      <c r="B6058" s="91">
        <v>38170</v>
      </c>
      <c r="C6058" s="145">
        <v>61.716751000000002</v>
      </c>
      <c r="D6058">
        <f t="shared" si="98"/>
        <v>-0.76996542199245221</v>
      </c>
      <c r="E6058">
        <v>-1.0783159418137407E-2</v>
      </c>
    </row>
    <row r="6059" spans="2:5" x14ac:dyDescent="0.3">
      <c r="B6059" s="91">
        <v>41376</v>
      </c>
      <c r="C6059" s="145">
        <v>268.29336499999999</v>
      </c>
      <c r="D6059">
        <f t="shared" si="98"/>
        <v>-0.42341035698379298</v>
      </c>
      <c r="E6059">
        <v>-1.0785404673272287E-2</v>
      </c>
    </row>
    <row r="6060" spans="2:5" x14ac:dyDescent="0.3">
      <c r="B6060" s="91">
        <v>42157</v>
      </c>
      <c r="C6060" s="145">
        <v>465.31076000000002</v>
      </c>
      <c r="D6060">
        <f t="shared" si="98"/>
        <v>8.6918960626192412</v>
      </c>
      <c r="E6060">
        <v>-1.0803868091337515E-2</v>
      </c>
    </row>
    <row r="6061" spans="2:5" x14ac:dyDescent="0.3">
      <c r="B6061" s="91">
        <v>35418</v>
      </c>
      <c r="C6061" s="145">
        <v>48.010292</v>
      </c>
      <c r="D6061">
        <f t="shared" si="98"/>
        <v>-0.91218903392305195</v>
      </c>
      <c r="E6061">
        <v>-1.0817217626037949E-2</v>
      </c>
    </row>
    <row r="6062" spans="2:5" x14ac:dyDescent="0.3">
      <c r="B6062" s="91">
        <v>42633</v>
      </c>
      <c r="C6062" s="145">
        <v>546.74597200000005</v>
      </c>
      <c r="D6062">
        <f t="shared" si="98"/>
        <v>6.391859253323301E-2</v>
      </c>
      <c r="E6062">
        <v>-1.0821581264380074E-2</v>
      </c>
    </row>
    <row r="6063" spans="2:5" x14ac:dyDescent="0.3">
      <c r="B6063" s="91">
        <v>45063</v>
      </c>
      <c r="C6063" s="145">
        <v>513.89831500000003</v>
      </c>
      <c r="D6063">
        <f t="shared" si="98"/>
        <v>0.19094370575114861</v>
      </c>
      <c r="E6063">
        <v>-1.0841528068489653E-2</v>
      </c>
    </row>
    <row r="6064" spans="2:5" x14ac:dyDescent="0.3">
      <c r="B6064" s="91">
        <v>44683</v>
      </c>
      <c r="C6064" s="145">
        <v>431.50512700000002</v>
      </c>
      <c r="D6064">
        <f t="shared" si="98"/>
        <v>1.9890723100715801</v>
      </c>
      <c r="E6064">
        <v>-1.0854703372523788E-2</v>
      </c>
    </row>
    <row r="6065" spans="2:5" x14ac:dyDescent="0.3">
      <c r="B6065" s="91">
        <v>38978</v>
      </c>
      <c r="C6065" s="145">
        <v>144.36088599999999</v>
      </c>
      <c r="D6065">
        <f t="shared" si="98"/>
        <v>-0.66506114245100934</v>
      </c>
      <c r="E6065">
        <v>-1.0866336747803839E-2</v>
      </c>
    </row>
    <row r="6066" spans="2:5" x14ac:dyDescent="0.3">
      <c r="B6066" s="91">
        <v>43115</v>
      </c>
      <c r="C6066" s="145">
        <v>431.00668300000001</v>
      </c>
      <c r="D6066">
        <f t="shared" si="98"/>
        <v>2.7887615103383152</v>
      </c>
      <c r="E6066">
        <v>-1.0867120037604419E-2</v>
      </c>
    </row>
    <row r="6067" spans="2:5" x14ac:dyDescent="0.3">
      <c r="B6067" s="91">
        <v>39261</v>
      </c>
      <c r="C6067" s="145">
        <v>113.759254</v>
      </c>
      <c r="D6067">
        <f t="shared" si="98"/>
        <v>-0.73603096818855762</v>
      </c>
      <c r="E6067">
        <v>-1.0867907977036599E-2</v>
      </c>
    </row>
    <row r="6068" spans="2:5" x14ac:dyDescent="0.3">
      <c r="B6068" s="91">
        <v>43025</v>
      </c>
      <c r="C6068" s="145">
        <v>430.956818</v>
      </c>
      <c r="D6068">
        <f t="shared" si="98"/>
        <v>20.965842088609399</v>
      </c>
      <c r="E6068">
        <v>-1.0868363780532136E-2</v>
      </c>
    </row>
    <row r="6069" spans="2:5" x14ac:dyDescent="0.3">
      <c r="B6069" s="91">
        <v>33371</v>
      </c>
      <c r="C6069" s="145">
        <v>19.619408</v>
      </c>
      <c r="D6069">
        <f t="shared" si="98"/>
        <v>-0.49999998725751532</v>
      </c>
      <c r="E6069">
        <v>-1.0869121885927251E-2</v>
      </c>
    </row>
    <row r="6070" spans="2:5" x14ac:dyDescent="0.3">
      <c r="B6070" s="91">
        <v>34445</v>
      </c>
      <c r="C6070" s="145">
        <v>39.238815000000002</v>
      </c>
      <c r="D6070">
        <f t="shared" si="98"/>
        <v>0</v>
      </c>
      <c r="E6070">
        <v>-1.0869147093896716E-2</v>
      </c>
    </row>
    <row r="6071" spans="2:5" x14ac:dyDescent="0.3">
      <c r="B6071" s="91">
        <v>34417</v>
      </c>
      <c r="C6071" s="145">
        <v>39.238815000000002</v>
      </c>
      <c r="D6071">
        <f t="shared" si="98"/>
        <v>-0.96182994649805442</v>
      </c>
      <c r="E6071">
        <v>-1.0869147093896716E-2</v>
      </c>
    </row>
    <row r="6072" spans="2:5" x14ac:dyDescent="0.3">
      <c r="B6072" s="91">
        <v>45362</v>
      </c>
      <c r="C6072" s="145">
        <v>1028</v>
      </c>
      <c r="D6072">
        <f t="shared" si="98"/>
        <v>0.95605154426435313</v>
      </c>
      <c r="E6072">
        <v>-1.0872749415217188E-2</v>
      </c>
    </row>
    <row r="6073" spans="2:5" x14ac:dyDescent="0.3">
      <c r="B6073" s="91">
        <v>42115</v>
      </c>
      <c r="C6073" s="145">
        <v>525.54852300000005</v>
      </c>
      <c r="D6073">
        <f t="shared" si="98"/>
        <v>0.88289868185257114</v>
      </c>
      <c r="E6073">
        <v>-1.0877651168945658E-2</v>
      </c>
    </row>
    <row r="6074" spans="2:5" x14ac:dyDescent="0.3">
      <c r="B6074" s="91">
        <v>41332</v>
      </c>
      <c r="C6074" s="145">
        <v>279.11673000000002</v>
      </c>
      <c r="D6074">
        <f t="shared" si="98"/>
        <v>10.249995012169704</v>
      </c>
      <c r="E6074">
        <v>-1.0884694378660206E-2</v>
      </c>
    </row>
    <row r="6075" spans="2:5" x14ac:dyDescent="0.3">
      <c r="B6075" s="91">
        <v>39860</v>
      </c>
      <c r="C6075" s="145">
        <v>24.810386999999999</v>
      </c>
      <c r="D6075">
        <f t="shared" si="98"/>
        <v>0.14342986277903494</v>
      </c>
      <c r="E6075">
        <v>-1.0889297116047747E-2</v>
      </c>
    </row>
    <row r="6076" spans="2:5" x14ac:dyDescent="0.3">
      <c r="B6076" s="91">
        <v>37545</v>
      </c>
      <c r="C6076" s="145">
        <v>21.698215000000001</v>
      </c>
      <c r="D6076">
        <f t="shared" si="98"/>
        <v>-0.95932631381598155</v>
      </c>
      <c r="E6076">
        <v>-1.0900093876493778E-2</v>
      </c>
    </row>
    <row r="6077" spans="2:5" x14ac:dyDescent="0.3">
      <c r="B6077" s="91">
        <v>42111</v>
      </c>
      <c r="C6077" s="145">
        <v>533.47058100000004</v>
      </c>
      <c r="D6077">
        <f t="shared" si="98"/>
        <v>1.8302574581290587</v>
      </c>
      <c r="E6077">
        <v>-1.0900778578967554E-2</v>
      </c>
    </row>
    <row r="6078" spans="2:5" x14ac:dyDescent="0.3">
      <c r="B6078" s="91">
        <v>40743</v>
      </c>
      <c r="C6078" s="145">
        <v>188.48835800000001</v>
      </c>
      <c r="D6078">
        <f t="shared" si="98"/>
        <v>3.8301608747923197</v>
      </c>
      <c r="E6078">
        <v>-1.0906569931797335E-2</v>
      </c>
    </row>
    <row r="6079" spans="2:5" x14ac:dyDescent="0.3">
      <c r="B6079" s="91">
        <v>34452</v>
      </c>
      <c r="C6079" s="145">
        <v>39.023204999999997</v>
      </c>
      <c r="D6079">
        <f t="shared" si="98"/>
        <v>1.0000000512515579</v>
      </c>
      <c r="E6079">
        <v>-1.0928820477414515E-2</v>
      </c>
    </row>
    <row r="6080" spans="2:5" x14ac:dyDescent="0.3">
      <c r="B6080" s="91">
        <v>33374</v>
      </c>
      <c r="C6080" s="145">
        <v>19.511602</v>
      </c>
      <c r="D6080">
        <f t="shared" si="98"/>
        <v>-0.61274015606659826</v>
      </c>
      <c r="E6080">
        <v>-1.0928870891852023E-2</v>
      </c>
    </row>
    <row r="6081" spans="2:5" x14ac:dyDescent="0.3">
      <c r="B6081" s="91">
        <v>35720</v>
      </c>
      <c r="C6081" s="145">
        <v>50.383747</v>
      </c>
      <c r="D6081">
        <f t="shared" si="98"/>
        <v>-0.68869247656505372</v>
      </c>
      <c r="E6081">
        <v>-1.0959512482880844E-2</v>
      </c>
    </row>
    <row r="6082" spans="2:5" x14ac:dyDescent="0.3">
      <c r="B6082" s="91">
        <v>43791</v>
      </c>
      <c r="C6082" s="145">
        <v>161.84558100000001</v>
      </c>
      <c r="D6082">
        <f t="shared" si="98"/>
        <v>-0.41535123032117754</v>
      </c>
      <c r="E6082">
        <v>-1.0965553504331732E-2</v>
      </c>
    </row>
    <row r="6083" spans="2:5" x14ac:dyDescent="0.3">
      <c r="B6083" s="91">
        <v>41449</v>
      </c>
      <c r="C6083" s="145">
        <v>276.82531699999998</v>
      </c>
      <c r="D6083">
        <f t="shared" si="98"/>
        <v>6.1332747760838426</v>
      </c>
      <c r="E6083">
        <v>-1.0973806918606749E-2</v>
      </c>
    </row>
    <row r="6084" spans="2:5" x14ac:dyDescent="0.3">
      <c r="B6084" s="91">
        <v>34418</v>
      </c>
      <c r="C6084" s="145">
        <v>38.807606</v>
      </c>
      <c r="D6084">
        <f t="shared" si="98"/>
        <v>0</v>
      </c>
      <c r="E6084">
        <v>-1.0989348174760185E-2</v>
      </c>
    </row>
    <row r="6085" spans="2:5" x14ac:dyDescent="0.3">
      <c r="B6085" s="91">
        <v>33742</v>
      </c>
      <c r="C6085" s="145">
        <v>38.807606</v>
      </c>
      <c r="D6085">
        <f t="shared" si="98"/>
        <v>1</v>
      </c>
      <c r="E6085">
        <v>-1.0989348174760185E-2</v>
      </c>
    </row>
    <row r="6086" spans="2:5" x14ac:dyDescent="0.3">
      <c r="B6086" s="91">
        <v>33392</v>
      </c>
      <c r="C6086" s="145">
        <v>19.403803</v>
      </c>
      <c r="D6086">
        <f t="shared" si="98"/>
        <v>0</v>
      </c>
      <c r="E6086">
        <v>-1.0989373379665688E-2</v>
      </c>
    </row>
    <row r="6087" spans="2:5" x14ac:dyDescent="0.3">
      <c r="B6087" s="91">
        <v>33351</v>
      </c>
      <c r="C6087" s="145">
        <v>19.403803</v>
      </c>
      <c r="D6087">
        <f t="shared" si="98"/>
        <v>-0.56526067260708901</v>
      </c>
      <c r="E6087">
        <v>-1.0989373379665688E-2</v>
      </c>
    </row>
    <row r="6088" spans="2:5" x14ac:dyDescent="0.3">
      <c r="B6088" s="91">
        <v>35412</v>
      </c>
      <c r="C6088" s="145">
        <v>44.633189999999999</v>
      </c>
      <c r="D6088">
        <f t="shared" si="98"/>
        <v>-0.91017695732221382</v>
      </c>
      <c r="E6088">
        <v>-1.1004431704111929E-2</v>
      </c>
    </row>
    <row r="6089" spans="2:5" x14ac:dyDescent="0.3">
      <c r="B6089" s="91">
        <v>44608</v>
      </c>
      <c r="C6089" s="145">
        <v>496.90133700000001</v>
      </c>
      <c r="D6089">
        <f t="shared" ref="D6089:D6152" si="99">(C6089-C6090)/C6090</f>
        <v>1.6110936954006554</v>
      </c>
      <c r="E6089">
        <v>-1.1011823298951074E-2</v>
      </c>
    </row>
    <row r="6090" spans="2:5" x14ac:dyDescent="0.3">
      <c r="B6090" s="91">
        <v>40403</v>
      </c>
      <c r="C6090" s="145">
        <v>190.303909</v>
      </c>
      <c r="D6090">
        <f t="shared" si="99"/>
        <v>-0.58657925710917769</v>
      </c>
      <c r="E6090">
        <v>-1.1027513096366648E-2</v>
      </c>
    </row>
    <row r="6091" spans="2:5" x14ac:dyDescent="0.3">
      <c r="B6091" s="91">
        <v>44806</v>
      </c>
      <c r="C6091" s="145">
        <v>460.315338</v>
      </c>
      <c r="D6091">
        <f t="shared" si="99"/>
        <v>-0.24981200129642767</v>
      </c>
      <c r="E6091">
        <v>-1.1030207903978979E-2</v>
      </c>
    </row>
    <row r="6092" spans="2:5" x14ac:dyDescent="0.3">
      <c r="B6092" s="91">
        <v>45203</v>
      </c>
      <c r="C6092" s="145">
        <v>613.59997599999997</v>
      </c>
      <c r="D6092">
        <f t="shared" si="99"/>
        <v>0.58049697565091818</v>
      </c>
      <c r="E6092">
        <v>-1.104043173102565E-2</v>
      </c>
    </row>
    <row r="6093" spans="2:5" x14ac:dyDescent="0.3">
      <c r="B6093" s="91">
        <v>42348</v>
      </c>
      <c r="C6093" s="145">
        <v>388.23230000000001</v>
      </c>
      <c r="D6093">
        <f t="shared" si="99"/>
        <v>0.22485390431250513</v>
      </c>
      <c r="E6093">
        <v>-1.1041979616947828E-2</v>
      </c>
    </row>
    <row r="6094" spans="2:5" x14ac:dyDescent="0.3">
      <c r="B6094" s="91">
        <v>44463</v>
      </c>
      <c r="C6094" s="145">
        <v>316.96212800000001</v>
      </c>
      <c r="D6094">
        <f t="shared" si="99"/>
        <v>11.867760091447524</v>
      </c>
      <c r="E6094">
        <v>-1.1041993338063416E-2</v>
      </c>
    </row>
    <row r="6095" spans="2:5" x14ac:dyDescent="0.3">
      <c r="B6095" s="91">
        <v>35976</v>
      </c>
      <c r="C6095" s="145">
        <v>24.632269000000001</v>
      </c>
      <c r="D6095">
        <f t="shared" si="99"/>
        <v>-0.79685015447697871</v>
      </c>
      <c r="E6095">
        <v>-1.1071367131128603E-2</v>
      </c>
    </row>
    <row r="6096" spans="2:5" x14ac:dyDescent="0.3">
      <c r="B6096" s="91">
        <v>39190</v>
      </c>
      <c r="C6096" s="145">
        <v>121.251724</v>
      </c>
      <c r="D6096">
        <f t="shared" si="99"/>
        <v>5.7784880849011317</v>
      </c>
      <c r="E6096">
        <v>-1.1086762759556137E-2</v>
      </c>
    </row>
    <row r="6097" spans="2:5" x14ac:dyDescent="0.3">
      <c r="B6097" s="91">
        <v>37271</v>
      </c>
      <c r="C6097" s="145">
        <v>17.887723999999999</v>
      </c>
      <c r="D6097">
        <f t="shared" si="99"/>
        <v>-0.93572223655010978</v>
      </c>
      <c r="E6097">
        <v>-1.1087293348165767E-2</v>
      </c>
    </row>
    <row r="6098" spans="2:5" x14ac:dyDescent="0.3">
      <c r="B6098" s="91">
        <v>41313</v>
      </c>
      <c r="C6098" s="145">
        <v>278.28790300000003</v>
      </c>
      <c r="D6098">
        <f t="shared" si="99"/>
        <v>1.3238683841014875</v>
      </c>
      <c r="E6098">
        <v>-1.1088057488649942E-2</v>
      </c>
    </row>
    <row r="6099" spans="2:5" x14ac:dyDescent="0.3">
      <c r="B6099" s="91">
        <v>39294</v>
      </c>
      <c r="C6099" s="145">
        <v>119.75200700000001</v>
      </c>
      <c r="D6099">
        <f t="shared" si="99"/>
        <v>0.60583404818011455</v>
      </c>
      <c r="E6099">
        <v>-1.1099203486170637E-2</v>
      </c>
    </row>
    <row r="6100" spans="2:5" x14ac:dyDescent="0.3">
      <c r="B6100" s="91">
        <v>35270</v>
      </c>
      <c r="C6100" s="145">
        <v>74.573089999999993</v>
      </c>
      <c r="D6100">
        <f t="shared" si="99"/>
        <v>2.8864020027300095</v>
      </c>
      <c r="E6100">
        <v>-1.1101880716909174E-2</v>
      </c>
    </row>
    <row r="6101" spans="2:5" x14ac:dyDescent="0.3">
      <c r="B6101" s="91">
        <v>33358</v>
      </c>
      <c r="C6101" s="145">
        <v>19.188207999999999</v>
      </c>
      <c r="D6101">
        <f t="shared" si="99"/>
        <v>-0.93542018688686457</v>
      </c>
      <c r="E6101">
        <v>-1.1110966236876371E-2</v>
      </c>
    </row>
    <row r="6102" spans="2:5" x14ac:dyDescent="0.3">
      <c r="B6102" s="91">
        <v>44306</v>
      </c>
      <c r="C6102" s="145">
        <v>297.12393200000002</v>
      </c>
      <c r="D6102">
        <f t="shared" si="99"/>
        <v>6.2084013640661295</v>
      </c>
      <c r="E6102">
        <v>-1.1114823116419956E-2</v>
      </c>
    </row>
    <row r="6103" spans="2:5" x14ac:dyDescent="0.3">
      <c r="B6103" s="91">
        <v>35905</v>
      </c>
      <c r="C6103" s="145">
        <v>41.219116</v>
      </c>
      <c r="D6103">
        <f t="shared" si="99"/>
        <v>1.010431936566927</v>
      </c>
      <c r="E6103">
        <v>-1.1132435741242369E-2</v>
      </c>
    </row>
    <row r="6104" spans="2:5" x14ac:dyDescent="0.3">
      <c r="B6104" s="91">
        <v>37490</v>
      </c>
      <c r="C6104" s="145">
        <v>20.502617000000001</v>
      </c>
      <c r="D6104">
        <f t="shared" si="99"/>
        <v>-0.91936100518772157</v>
      </c>
      <c r="E6104">
        <v>-1.1160737539418339E-2</v>
      </c>
    </row>
    <row r="6105" spans="2:5" x14ac:dyDescent="0.3">
      <c r="B6105" s="91">
        <v>40963</v>
      </c>
      <c r="C6105" s="145">
        <v>254.251892</v>
      </c>
      <c r="D6105">
        <f t="shared" si="99"/>
        <v>1.9460051048645453</v>
      </c>
      <c r="E6105">
        <v>-1.117538127296234E-2</v>
      </c>
    </row>
    <row r="6106" spans="2:5" x14ac:dyDescent="0.3">
      <c r="B6106" s="91">
        <v>39610</v>
      </c>
      <c r="C6106" s="145">
        <v>86.303955000000002</v>
      </c>
      <c r="D6106">
        <f t="shared" si="99"/>
        <v>-0.91509694540088538</v>
      </c>
      <c r="E6106">
        <v>-1.1182124000328498E-2</v>
      </c>
    </row>
    <row r="6107" spans="2:5" x14ac:dyDescent="0.3">
      <c r="B6107" s="91">
        <v>45363</v>
      </c>
      <c r="C6107" s="145">
        <v>1016.5</v>
      </c>
      <c r="D6107">
        <f t="shared" si="99"/>
        <v>0.88280238099355812</v>
      </c>
      <c r="E6107">
        <v>-1.1186770428015564E-2</v>
      </c>
    </row>
    <row r="6108" spans="2:5" x14ac:dyDescent="0.3">
      <c r="B6108" s="91">
        <v>42083</v>
      </c>
      <c r="C6108" s="145">
        <v>539.88671899999997</v>
      </c>
      <c r="D6108">
        <f t="shared" si="99"/>
        <v>8.6724921735161109E-2</v>
      </c>
      <c r="E6108">
        <v>-1.1195491110484745E-2</v>
      </c>
    </row>
    <row r="6109" spans="2:5" x14ac:dyDescent="0.3">
      <c r="B6109" s="91">
        <v>42606</v>
      </c>
      <c r="C6109" s="145">
        <v>496.80163599999997</v>
      </c>
      <c r="D6109">
        <f t="shared" si="99"/>
        <v>-0.19808512138603501</v>
      </c>
      <c r="E6109">
        <v>-1.1210259291900133E-2</v>
      </c>
    </row>
    <row r="6110" spans="2:5" x14ac:dyDescent="0.3">
      <c r="B6110" s="91">
        <v>45119</v>
      </c>
      <c r="C6110" s="145">
        <v>619.51916500000004</v>
      </c>
      <c r="D6110">
        <f t="shared" si="99"/>
        <v>0.45385425820785885</v>
      </c>
      <c r="E6110">
        <v>-1.1217152578603314E-2</v>
      </c>
    </row>
    <row r="6111" spans="2:5" x14ac:dyDescent="0.3">
      <c r="B6111" s="91">
        <v>42866</v>
      </c>
      <c r="C6111" s="145">
        <v>426.12191799999999</v>
      </c>
      <c r="D6111">
        <f t="shared" si="99"/>
        <v>2.7944003977673435</v>
      </c>
      <c r="E6111">
        <v>-1.1218989462651928E-2</v>
      </c>
    </row>
    <row r="6112" spans="2:5" x14ac:dyDescent="0.3">
      <c r="B6112" s="91">
        <v>40079</v>
      </c>
      <c r="C6112" s="145">
        <v>112.302834</v>
      </c>
      <c r="D6112">
        <f t="shared" si="99"/>
        <v>1.9596044739973422</v>
      </c>
      <c r="E6112">
        <v>-1.1222203905788493E-2</v>
      </c>
    </row>
    <row r="6113" spans="2:5" x14ac:dyDescent="0.3">
      <c r="B6113" s="91">
        <v>34352</v>
      </c>
      <c r="C6113" s="145">
        <v>37.945217</v>
      </c>
      <c r="D6113">
        <f t="shared" si="99"/>
        <v>-7.6922825470558901E-3</v>
      </c>
      <c r="E6113">
        <v>-1.1236015662223842E-2</v>
      </c>
    </row>
    <row r="6114" spans="2:5" x14ac:dyDescent="0.3">
      <c r="B6114" s="91">
        <v>34782</v>
      </c>
      <c r="C6114" s="145">
        <v>38.239364999999999</v>
      </c>
      <c r="D6114">
        <f t="shared" si="99"/>
        <v>2.3160048103680286</v>
      </c>
      <c r="E6114">
        <v>-1.1236179055276383E-2</v>
      </c>
    </row>
    <row r="6115" spans="2:5" x14ac:dyDescent="0.3">
      <c r="B6115" s="91">
        <v>37013</v>
      </c>
      <c r="C6115" s="145">
        <v>11.531758</v>
      </c>
      <c r="D6115">
        <f t="shared" si="99"/>
        <v>-0.97136353928812402</v>
      </c>
      <c r="E6115">
        <v>-1.1243355848054155E-2</v>
      </c>
    </row>
    <row r="6116" spans="2:5" x14ac:dyDescent="0.3">
      <c r="B6116" s="91">
        <v>44690</v>
      </c>
      <c r="C6116" s="145">
        <v>402.69494600000002</v>
      </c>
      <c r="D6116">
        <f t="shared" si="99"/>
        <v>13.203847128709352</v>
      </c>
      <c r="E6116">
        <v>-1.1259222508184794E-2</v>
      </c>
    </row>
    <row r="6117" spans="2:5" x14ac:dyDescent="0.3">
      <c r="B6117" s="91">
        <v>33491</v>
      </c>
      <c r="C6117" s="145">
        <v>28.351118</v>
      </c>
      <c r="D6117">
        <f t="shared" si="99"/>
        <v>-0.88146892135244193</v>
      </c>
      <c r="E6117">
        <v>-1.1277996076584985E-2</v>
      </c>
    </row>
    <row r="6118" spans="2:5" x14ac:dyDescent="0.3">
      <c r="B6118" s="91">
        <v>41144</v>
      </c>
      <c r="C6118" s="145">
        <v>239.18720999999999</v>
      </c>
      <c r="D6118">
        <f t="shared" si="99"/>
        <v>-0.52323361860470285</v>
      </c>
      <c r="E6118">
        <v>-1.128570654930806E-2</v>
      </c>
    </row>
    <row r="6119" spans="2:5" x14ac:dyDescent="0.3">
      <c r="B6119" s="91">
        <v>42577</v>
      </c>
      <c r="C6119" s="145">
        <v>501.68640099999999</v>
      </c>
      <c r="D6119">
        <f t="shared" si="99"/>
        <v>7.8879060983654794</v>
      </c>
      <c r="E6119">
        <v>-1.1296625559889433E-2</v>
      </c>
    </row>
    <row r="6120" spans="2:5" x14ac:dyDescent="0.3">
      <c r="B6120" s="91">
        <v>35347</v>
      </c>
      <c r="C6120" s="145">
        <v>56.445960999999997</v>
      </c>
      <c r="D6120">
        <f t="shared" si="99"/>
        <v>0.63994124609937686</v>
      </c>
      <c r="E6120">
        <v>-1.1308739929231286E-2</v>
      </c>
    </row>
    <row r="6121" spans="2:5" x14ac:dyDescent="0.3">
      <c r="B6121" s="91">
        <v>36479</v>
      </c>
      <c r="C6121" s="145">
        <v>34.419502000000001</v>
      </c>
      <c r="D6121">
        <f t="shared" si="99"/>
        <v>-0.88460560473054661</v>
      </c>
      <c r="E6121">
        <v>-1.1311853327341324E-2</v>
      </c>
    </row>
    <row r="6122" spans="2:5" x14ac:dyDescent="0.3">
      <c r="B6122" s="91">
        <v>41340</v>
      </c>
      <c r="C6122" s="145">
        <v>298.27706899999998</v>
      </c>
      <c r="D6122">
        <f t="shared" si="99"/>
        <v>-0.23885344940165046</v>
      </c>
      <c r="E6122">
        <v>-1.1312216834606785E-2</v>
      </c>
    </row>
    <row r="6123" spans="2:5" x14ac:dyDescent="0.3">
      <c r="B6123" s="91">
        <v>44734</v>
      </c>
      <c r="C6123" s="145">
        <v>391.87863199999998</v>
      </c>
      <c r="D6123">
        <f t="shared" si="99"/>
        <v>12.875094327637838</v>
      </c>
      <c r="E6123">
        <v>-1.1317918849247658E-2</v>
      </c>
    </row>
    <row r="6124" spans="2:5" x14ac:dyDescent="0.3">
      <c r="B6124" s="91">
        <v>33554</v>
      </c>
      <c r="C6124" s="145">
        <v>28.243313000000001</v>
      </c>
      <c r="D6124">
        <f t="shared" si="99"/>
        <v>1.4689948025188837</v>
      </c>
      <c r="E6124">
        <v>-1.1320868452733763E-2</v>
      </c>
    </row>
    <row r="6125" spans="2:5" x14ac:dyDescent="0.3">
      <c r="B6125" s="91">
        <v>37026</v>
      </c>
      <c r="C6125" s="145">
        <v>11.439195</v>
      </c>
      <c r="D6125">
        <f t="shared" si="99"/>
        <v>-0.95786553418343101</v>
      </c>
      <c r="E6125">
        <v>-1.133338853200851E-2</v>
      </c>
    </row>
    <row r="6126" spans="2:5" x14ac:dyDescent="0.3">
      <c r="B6126" s="91">
        <v>40987</v>
      </c>
      <c r="C6126" s="145">
        <v>271.49258400000002</v>
      </c>
      <c r="D6126">
        <f t="shared" si="99"/>
        <v>0.22864229973292843</v>
      </c>
      <c r="E6126">
        <v>-1.1335844880787881E-2</v>
      </c>
    </row>
    <row r="6127" spans="2:5" x14ac:dyDescent="0.3">
      <c r="B6127" s="91">
        <v>40553</v>
      </c>
      <c r="C6127" s="145">
        <v>220.96958900000001</v>
      </c>
      <c r="D6127">
        <f t="shared" si="99"/>
        <v>2.3321762455338173</v>
      </c>
      <c r="E6127">
        <v>-1.1342809829451413E-2</v>
      </c>
    </row>
    <row r="6128" spans="2:5" x14ac:dyDescent="0.3">
      <c r="B6128" s="91">
        <v>38195</v>
      </c>
      <c r="C6128" s="145">
        <v>66.313896</v>
      </c>
      <c r="D6128">
        <f t="shared" si="99"/>
        <v>0.84397336981726123</v>
      </c>
      <c r="E6128">
        <v>-1.1343079577062817E-2</v>
      </c>
    </row>
    <row r="6129" spans="2:5" x14ac:dyDescent="0.3">
      <c r="B6129" s="91">
        <v>35864</v>
      </c>
      <c r="C6129" s="145">
        <v>35.962502000000001</v>
      </c>
      <c r="D6129">
        <f t="shared" si="99"/>
        <v>-4.1358529704102365E-2</v>
      </c>
      <c r="E6129">
        <v>-1.1361405233844877E-2</v>
      </c>
    </row>
    <row r="6130" spans="2:5" x14ac:dyDescent="0.3">
      <c r="B6130" s="91">
        <v>34369</v>
      </c>
      <c r="C6130" s="145">
        <v>37.514026999999999</v>
      </c>
      <c r="D6130">
        <f t="shared" si="99"/>
        <v>-7.6922706600044905E-3</v>
      </c>
      <c r="E6130">
        <v>-1.1363487524659587E-2</v>
      </c>
    </row>
    <row r="6131" spans="2:5" x14ac:dyDescent="0.3">
      <c r="B6131" s="91">
        <v>34785</v>
      </c>
      <c r="C6131" s="145">
        <v>37.804831999999998</v>
      </c>
      <c r="D6131">
        <f t="shared" si="99"/>
        <v>-0.93179681700707906</v>
      </c>
      <c r="E6131">
        <v>-1.136349936773275E-2</v>
      </c>
    </row>
    <row r="6132" spans="2:5" x14ac:dyDescent="0.3">
      <c r="B6132" s="91">
        <v>42107</v>
      </c>
      <c r="C6132" s="145">
        <v>554.29718000000003</v>
      </c>
      <c r="D6132">
        <f t="shared" si="99"/>
        <v>2.8678539273214896</v>
      </c>
      <c r="E6132">
        <v>-1.137490920427567E-2</v>
      </c>
    </row>
    <row r="6133" spans="2:5" x14ac:dyDescent="0.3">
      <c r="B6133" s="91">
        <v>40287</v>
      </c>
      <c r="C6133" s="145">
        <v>143.308716</v>
      </c>
      <c r="D6133">
        <f t="shared" si="99"/>
        <v>-0.73752956026323913</v>
      </c>
      <c r="E6133">
        <v>-1.140487930663743E-2</v>
      </c>
    </row>
    <row r="6134" spans="2:5" x14ac:dyDescent="0.3">
      <c r="B6134" s="91">
        <v>42082</v>
      </c>
      <c r="C6134" s="145">
        <v>545.99945100000002</v>
      </c>
      <c r="D6134">
        <f t="shared" si="99"/>
        <v>0.45569337220514888</v>
      </c>
      <c r="E6134">
        <v>-1.1424530970168758E-2</v>
      </c>
    </row>
    <row r="6135" spans="2:5" x14ac:dyDescent="0.3">
      <c r="B6135" s="91">
        <v>42221</v>
      </c>
      <c r="C6135" s="145">
        <v>375.07861300000002</v>
      </c>
      <c r="D6135">
        <f t="shared" si="99"/>
        <v>12.434087198966703</v>
      </c>
      <c r="E6135">
        <v>-1.1424788369981507E-2</v>
      </c>
    </row>
    <row r="6136" spans="2:5" x14ac:dyDescent="0.3">
      <c r="B6136" s="91">
        <v>33484</v>
      </c>
      <c r="C6136" s="145">
        <v>27.919917999999999</v>
      </c>
      <c r="D6136">
        <f t="shared" si="99"/>
        <v>-0.63336339359629468</v>
      </c>
      <c r="E6136">
        <v>-1.1450321001647414E-2</v>
      </c>
    </row>
    <row r="6137" spans="2:5" x14ac:dyDescent="0.3">
      <c r="B6137" s="91">
        <v>38595</v>
      </c>
      <c r="C6137" s="145">
        <v>76.151473999999993</v>
      </c>
      <c r="D6137">
        <f t="shared" si="99"/>
        <v>-0.72953197545527626</v>
      </c>
      <c r="E6137">
        <v>-1.1461066015078755E-2</v>
      </c>
    </row>
    <row r="6138" spans="2:5" x14ac:dyDescent="0.3">
      <c r="B6138" s="91">
        <v>41445</v>
      </c>
      <c r="C6138" s="145">
        <v>281.55444299999999</v>
      </c>
      <c r="D6138">
        <f t="shared" si="99"/>
        <v>3.7237725997829836</v>
      </c>
      <c r="E6138">
        <v>-1.1468751192854589E-2</v>
      </c>
    </row>
    <row r="6139" spans="2:5" x14ac:dyDescent="0.3">
      <c r="B6139" s="91">
        <v>37931</v>
      </c>
      <c r="C6139" s="145">
        <v>59.603724999999997</v>
      </c>
      <c r="D6139">
        <f t="shared" si="99"/>
        <v>0.59494953330438516</v>
      </c>
      <c r="E6139">
        <v>-1.1483800442728141E-2</v>
      </c>
    </row>
    <row r="6140" spans="2:5" x14ac:dyDescent="0.3">
      <c r="B6140" s="91">
        <v>34786</v>
      </c>
      <c r="C6140" s="145">
        <v>37.370289</v>
      </c>
      <c r="D6140">
        <f t="shared" si="99"/>
        <v>7.751944464856708E-3</v>
      </c>
      <c r="E6140">
        <v>-1.1494377226699432E-2</v>
      </c>
    </row>
    <row r="6141" spans="2:5" x14ac:dyDescent="0.3">
      <c r="B6141" s="91">
        <v>34380</v>
      </c>
      <c r="C6141" s="145">
        <v>37.082825</v>
      </c>
      <c r="D6141">
        <f t="shared" si="99"/>
        <v>-0.66618579959410451</v>
      </c>
      <c r="E6141">
        <v>-1.1494420473707048E-2</v>
      </c>
    </row>
    <row r="6142" spans="2:5" x14ac:dyDescent="0.3">
      <c r="B6142" s="91">
        <v>39300</v>
      </c>
      <c r="C6142" s="145">
        <v>111.088219</v>
      </c>
      <c r="D6142">
        <f t="shared" si="99"/>
        <v>-0.88136670637248937</v>
      </c>
      <c r="E6142">
        <v>-1.1502991930944678E-2</v>
      </c>
    </row>
    <row r="6143" spans="2:5" x14ac:dyDescent="0.3">
      <c r="B6143" s="91">
        <v>45428</v>
      </c>
      <c r="C6143" s="145">
        <v>936.40002400000003</v>
      </c>
      <c r="D6143">
        <f t="shared" si="99"/>
        <v>1.2797158272456515</v>
      </c>
      <c r="E6143">
        <v>-1.150634871537648E-2</v>
      </c>
    </row>
    <row r="6144" spans="2:5" x14ac:dyDescent="0.3">
      <c r="B6144" s="91">
        <v>42485</v>
      </c>
      <c r="C6144" s="145">
        <v>410.75295999999997</v>
      </c>
      <c r="D6144">
        <f t="shared" si="99"/>
        <v>27.219836818724286</v>
      </c>
      <c r="E6144">
        <v>-1.1510702252583301E-2</v>
      </c>
    </row>
    <row r="6145" spans="2:5" x14ac:dyDescent="0.3">
      <c r="B6145" s="91">
        <v>36783</v>
      </c>
      <c r="C6145" s="145">
        <v>14.555469</v>
      </c>
      <c r="D6145">
        <f t="shared" si="99"/>
        <v>-0.77914614749369526</v>
      </c>
      <c r="E6145">
        <v>-1.1524284344230777E-2</v>
      </c>
    </row>
    <row r="6146" spans="2:5" x14ac:dyDescent="0.3">
      <c r="B6146" s="91">
        <v>38280</v>
      </c>
      <c r="C6146" s="145">
        <v>65.905434</v>
      </c>
      <c r="D6146">
        <f t="shared" si="99"/>
        <v>0.52705178579542333</v>
      </c>
      <c r="E6146">
        <v>-1.1531580671855387E-2</v>
      </c>
    </row>
    <row r="6147" spans="2:5" x14ac:dyDescent="0.3">
      <c r="B6147" s="91">
        <v>37868</v>
      </c>
      <c r="C6147" s="145">
        <v>43.158611000000001</v>
      </c>
      <c r="D6147">
        <f t="shared" si="99"/>
        <v>0.76670922296923638</v>
      </c>
      <c r="E6147">
        <v>-1.153343536212314E-2</v>
      </c>
    </row>
    <row r="6148" spans="2:5" x14ac:dyDescent="0.3">
      <c r="B6148" s="91">
        <v>37657</v>
      </c>
      <c r="C6148" s="145">
        <v>24.428813999999999</v>
      </c>
      <c r="D6148">
        <f t="shared" si="99"/>
        <v>-0.91931198391245295</v>
      </c>
      <c r="E6148">
        <v>-1.1548010387868263E-2</v>
      </c>
    </row>
    <row r="6149" spans="2:5" x14ac:dyDescent="0.3">
      <c r="B6149" s="91">
        <v>44424</v>
      </c>
      <c r="C6149" s="145">
        <v>302.75640900000002</v>
      </c>
      <c r="D6149">
        <f t="shared" si="99"/>
        <v>8.3937175894429367E-2</v>
      </c>
      <c r="E6149">
        <v>-1.1554111589929967E-2</v>
      </c>
    </row>
    <row r="6150" spans="2:5" x14ac:dyDescent="0.3">
      <c r="B6150" s="91">
        <v>41457</v>
      </c>
      <c r="C6150" s="145">
        <v>279.31176799999997</v>
      </c>
      <c r="D6150">
        <f t="shared" si="99"/>
        <v>-0.23476893381754546</v>
      </c>
      <c r="E6150">
        <v>-1.155966418621901E-2</v>
      </c>
    </row>
    <row r="6151" spans="2:5" x14ac:dyDescent="0.3">
      <c r="B6151" s="91">
        <v>41653</v>
      </c>
      <c r="C6151" s="145">
        <v>365.003174</v>
      </c>
      <c r="D6151">
        <f t="shared" si="99"/>
        <v>0.60173302847075016</v>
      </c>
      <c r="E6151">
        <v>-1.1564532125255727E-2</v>
      </c>
    </row>
    <row r="6152" spans="2:5" x14ac:dyDescent="0.3">
      <c r="B6152" s="91">
        <v>40505</v>
      </c>
      <c r="C6152" s="145">
        <v>227.880157</v>
      </c>
      <c r="D6152">
        <f t="shared" si="99"/>
        <v>8.1790735393609904</v>
      </c>
      <c r="E6152">
        <v>-1.1566464466767059E-2</v>
      </c>
    </row>
    <row r="6153" spans="2:5" x14ac:dyDescent="0.3">
      <c r="B6153" s="91">
        <v>36251</v>
      </c>
      <c r="C6153" s="145">
        <v>24.826052000000001</v>
      </c>
      <c r="D6153">
        <f t="shared" ref="D6153:D6216" si="100">(C6153-C6154)/C6154</f>
        <v>0.10868022091566003</v>
      </c>
      <c r="E6153">
        <v>-1.1572689427600424E-2</v>
      </c>
    </row>
    <row r="6154" spans="2:5" x14ac:dyDescent="0.3">
      <c r="B6154" s="91">
        <v>37299</v>
      </c>
      <c r="C6154" s="145">
        <v>22.392437000000001</v>
      </c>
      <c r="D6154">
        <f t="shared" si="100"/>
        <v>0.1577365038590981</v>
      </c>
      <c r="E6154">
        <v>-1.1576363681949219E-2</v>
      </c>
    </row>
    <row r="6155" spans="2:5" x14ac:dyDescent="0.3">
      <c r="B6155" s="91">
        <v>36644</v>
      </c>
      <c r="C6155" s="145">
        <v>19.341566</v>
      </c>
      <c r="D6155">
        <f t="shared" si="100"/>
        <v>0.63673569933348617</v>
      </c>
      <c r="E6155">
        <v>-1.1609833553037312E-2</v>
      </c>
    </row>
    <row r="6156" spans="2:5" x14ac:dyDescent="0.3">
      <c r="B6156" s="91">
        <v>36815</v>
      </c>
      <c r="C6156" s="145">
        <v>11.817159</v>
      </c>
      <c r="D6156">
        <f t="shared" si="100"/>
        <v>-0.90149732799780624</v>
      </c>
      <c r="E6156">
        <v>-1.1612911104154175E-2</v>
      </c>
    </row>
    <row r="6157" spans="2:5" x14ac:dyDescent="0.3">
      <c r="B6157" s="91">
        <v>39212</v>
      </c>
      <c r="C6157" s="145">
        <v>119.96790300000001</v>
      </c>
      <c r="D6157">
        <f t="shared" si="100"/>
        <v>-0.76233473575657684</v>
      </c>
      <c r="E6157">
        <v>-1.1614217907357194E-2</v>
      </c>
    </row>
    <row r="6158" spans="2:5" x14ac:dyDescent="0.3">
      <c r="B6158" s="91">
        <v>42681</v>
      </c>
      <c r="C6158" s="145">
        <v>504.77676400000001</v>
      </c>
      <c r="D6158">
        <f t="shared" si="100"/>
        <v>12.772285404792594</v>
      </c>
      <c r="E6158">
        <v>-1.1614239591335214E-2</v>
      </c>
    </row>
    <row r="6159" spans="2:5" x14ac:dyDescent="0.3">
      <c r="B6159" s="91">
        <v>34354</v>
      </c>
      <c r="C6159" s="145">
        <v>36.651634000000001</v>
      </c>
      <c r="D6159">
        <f t="shared" si="100"/>
        <v>-0.79859838307043696</v>
      </c>
      <c r="E6159">
        <v>-1.1627781863976068E-2</v>
      </c>
    </row>
    <row r="6160" spans="2:5" x14ac:dyDescent="0.3">
      <c r="B6160" s="91">
        <v>43838</v>
      </c>
      <c r="C6160" s="145">
        <v>181.98281900000001</v>
      </c>
      <c r="D6160">
        <f t="shared" si="100"/>
        <v>1.9400054159366311</v>
      </c>
      <c r="E6160">
        <v>-1.1640444578074987E-2</v>
      </c>
    </row>
    <row r="6161" spans="2:5" x14ac:dyDescent="0.3">
      <c r="B6161" s="91">
        <v>35159</v>
      </c>
      <c r="C6161" s="145">
        <v>61.898803999999998</v>
      </c>
      <c r="D6161">
        <f t="shared" si="100"/>
        <v>-0.29818678574244467</v>
      </c>
      <c r="E6161">
        <v>-1.1647661965856074E-2</v>
      </c>
    </row>
    <row r="6162" spans="2:5" x14ac:dyDescent="0.3">
      <c r="B6162" s="91">
        <v>38639</v>
      </c>
      <c r="C6162" s="145">
        <v>88.198402000000002</v>
      </c>
      <c r="D6162">
        <f t="shared" si="100"/>
        <v>-0.35452486124009058</v>
      </c>
      <c r="E6162">
        <v>-1.1650642472900293E-2</v>
      </c>
    </row>
    <row r="6163" spans="2:5" x14ac:dyDescent="0.3">
      <c r="B6163" s="91">
        <v>39037</v>
      </c>
      <c r="C6163" s="145">
        <v>136.641052</v>
      </c>
      <c r="D6163">
        <f t="shared" si="100"/>
        <v>-0.29709272350217769</v>
      </c>
      <c r="E6163">
        <v>-1.1653230442674717E-2</v>
      </c>
    </row>
    <row r="6164" spans="2:5" x14ac:dyDescent="0.3">
      <c r="B6164" s="91">
        <v>43850</v>
      </c>
      <c r="C6164" s="145">
        <v>194.39413500000001</v>
      </c>
      <c r="D6164">
        <f t="shared" si="100"/>
        <v>-0.32561584345195355</v>
      </c>
      <c r="E6164">
        <v>-1.1657410233668869E-2</v>
      </c>
    </row>
    <row r="6165" spans="2:5" x14ac:dyDescent="0.3">
      <c r="B6165" s="91">
        <v>41032</v>
      </c>
      <c r="C6165" s="145">
        <v>288.25430299999999</v>
      </c>
      <c r="D6165">
        <f t="shared" si="100"/>
        <v>8.1324956591591224</v>
      </c>
      <c r="E6165">
        <v>-1.1658548592888097E-2</v>
      </c>
    </row>
    <row r="6166" spans="2:5" x14ac:dyDescent="0.3">
      <c r="B6166" s="91">
        <v>36179</v>
      </c>
      <c r="C6166" s="145">
        <v>31.563585</v>
      </c>
      <c r="D6166">
        <f t="shared" si="100"/>
        <v>1.1060042527646672</v>
      </c>
      <c r="E6166">
        <v>-1.1668687724938454E-2</v>
      </c>
    </row>
    <row r="6167" spans="2:5" x14ac:dyDescent="0.3">
      <c r="B6167" s="91">
        <v>36874</v>
      </c>
      <c r="C6167" s="145">
        <v>14.987427</v>
      </c>
      <c r="D6167">
        <f t="shared" si="100"/>
        <v>-0.74682730199969982</v>
      </c>
      <c r="E6167">
        <v>-1.1699034628849643E-2</v>
      </c>
    </row>
    <row r="6168" spans="2:5" x14ac:dyDescent="0.3">
      <c r="B6168" s="91">
        <v>34990</v>
      </c>
      <c r="C6168" s="145">
        <v>59.198433000000001</v>
      </c>
      <c r="D6168">
        <f t="shared" si="100"/>
        <v>-0.52447508391128339</v>
      </c>
      <c r="E6168">
        <v>-1.170925152273E-2</v>
      </c>
    </row>
    <row r="6169" spans="2:5" x14ac:dyDescent="0.3">
      <c r="B6169" s="91">
        <v>39220</v>
      </c>
      <c r="C6169" s="145">
        <v>124.490707</v>
      </c>
      <c r="D6169">
        <f t="shared" si="100"/>
        <v>0.44155928236161207</v>
      </c>
      <c r="E6169">
        <v>-1.1723830829451283E-2</v>
      </c>
    </row>
    <row r="6170" spans="2:5" x14ac:dyDescent="0.3">
      <c r="B6170" s="91">
        <v>40039</v>
      </c>
      <c r="C6170" s="145">
        <v>86.358367999999999</v>
      </c>
      <c r="D6170">
        <f t="shared" si="100"/>
        <v>-0.70589875566769877</v>
      </c>
      <c r="E6170">
        <v>-1.17323525175204E-2</v>
      </c>
    </row>
    <row r="6171" spans="2:5" x14ac:dyDescent="0.3">
      <c r="B6171" s="91">
        <v>44308</v>
      </c>
      <c r="C6171" s="145">
        <v>293.63482699999997</v>
      </c>
      <c r="D6171">
        <f t="shared" si="100"/>
        <v>-0.37489391487804075</v>
      </c>
      <c r="E6171">
        <v>-1.1742928200075286E-2</v>
      </c>
    </row>
    <row r="6172" spans="2:5" x14ac:dyDescent="0.3">
      <c r="B6172" s="91">
        <v>45037</v>
      </c>
      <c r="C6172" s="145">
        <v>469.73599200000001</v>
      </c>
      <c r="D6172">
        <f t="shared" si="100"/>
        <v>6.1727082216071496</v>
      </c>
      <c r="E6172">
        <v>-1.1744925018951457E-2</v>
      </c>
    </row>
    <row r="6173" spans="2:5" x14ac:dyDescent="0.3">
      <c r="B6173" s="91">
        <v>37966</v>
      </c>
      <c r="C6173" s="145">
        <v>65.489349000000004</v>
      </c>
      <c r="D6173">
        <f t="shared" si="100"/>
        <v>-0.11570806906651926</v>
      </c>
      <c r="E6173">
        <v>-1.1754996160835888E-2</v>
      </c>
    </row>
    <row r="6174" spans="2:5" x14ac:dyDescent="0.3">
      <c r="B6174" s="91">
        <v>38422</v>
      </c>
      <c r="C6174" s="145">
        <v>74.058516999999995</v>
      </c>
      <c r="D6174">
        <f t="shared" si="100"/>
        <v>-0.83474733147577074</v>
      </c>
      <c r="E6174">
        <v>-1.1755712115658528E-2</v>
      </c>
    </row>
    <row r="6175" spans="2:5" x14ac:dyDescent="0.3">
      <c r="B6175" s="91">
        <v>44767</v>
      </c>
      <c r="C6175" s="145">
        <v>448.15322900000001</v>
      </c>
      <c r="D6175">
        <f t="shared" si="100"/>
        <v>-4.4323977224081108E-2</v>
      </c>
      <c r="E6175">
        <v>-1.1760819315758248E-2</v>
      </c>
    </row>
    <row r="6176" spans="2:5" x14ac:dyDescent="0.3">
      <c r="B6176" s="91">
        <v>44560</v>
      </c>
      <c r="C6176" s="145">
        <v>468.938446</v>
      </c>
      <c r="D6176">
        <f t="shared" si="100"/>
        <v>2.5679912220459888</v>
      </c>
      <c r="E6176">
        <v>-1.176472765043172E-2</v>
      </c>
    </row>
    <row r="6177" spans="2:5" x14ac:dyDescent="0.3">
      <c r="B6177" s="91">
        <v>39283</v>
      </c>
      <c r="C6177" s="145">
        <v>131.42926</v>
      </c>
      <c r="D6177">
        <f t="shared" si="100"/>
        <v>-0.51964314258820299</v>
      </c>
      <c r="E6177">
        <v>-1.177969298620021E-2</v>
      </c>
    </row>
    <row r="6178" spans="2:5" x14ac:dyDescent="0.3">
      <c r="B6178" s="91">
        <v>41222</v>
      </c>
      <c r="C6178" s="145">
        <v>273.60754400000002</v>
      </c>
      <c r="D6178">
        <f t="shared" si="100"/>
        <v>0.83886687738406795</v>
      </c>
      <c r="E6178">
        <v>-1.1797819090697399E-2</v>
      </c>
    </row>
    <row r="6179" spans="2:5" x14ac:dyDescent="0.3">
      <c r="B6179" s="91">
        <v>38965</v>
      </c>
      <c r="C6179" s="145">
        <v>148.791382</v>
      </c>
      <c r="D6179">
        <f t="shared" si="100"/>
        <v>-0.51294615652258713</v>
      </c>
      <c r="E6179">
        <v>-1.1814317895843291E-2</v>
      </c>
    </row>
    <row r="6180" spans="2:5" x14ac:dyDescent="0.3">
      <c r="B6180" s="91">
        <v>41425</v>
      </c>
      <c r="C6180" s="145">
        <v>305.49267600000002</v>
      </c>
      <c r="D6180">
        <f t="shared" si="100"/>
        <v>0.7067379192545783</v>
      </c>
      <c r="E6180">
        <v>-1.1827799112332157E-2</v>
      </c>
    </row>
    <row r="6181" spans="2:5" x14ac:dyDescent="0.3">
      <c r="B6181" s="91">
        <v>43538</v>
      </c>
      <c r="C6181" s="145">
        <v>178.992142</v>
      </c>
      <c r="D6181">
        <f t="shared" si="100"/>
        <v>-0.58373240980880103</v>
      </c>
      <c r="E6181">
        <v>-1.1832636716527395E-2</v>
      </c>
    </row>
    <row r="6182" spans="2:5" x14ac:dyDescent="0.3">
      <c r="B6182" s="91">
        <v>41816</v>
      </c>
      <c r="C6182" s="145">
        <v>429.99298099999999</v>
      </c>
      <c r="D6182">
        <f t="shared" si="100"/>
        <v>6.3506836973961311</v>
      </c>
      <c r="E6182">
        <v>-1.1844255664855599E-2</v>
      </c>
    </row>
    <row r="6183" spans="2:5" x14ac:dyDescent="0.3">
      <c r="B6183" s="91">
        <v>34991</v>
      </c>
      <c r="C6183" s="145">
        <v>58.497005000000001</v>
      </c>
      <c r="D6183">
        <f t="shared" si="100"/>
        <v>1.1705967487471305</v>
      </c>
      <c r="E6183">
        <v>-1.1848759577808418E-2</v>
      </c>
    </row>
    <row r="6184" spans="2:5" x14ac:dyDescent="0.3">
      <c r="B6184" s="91">
        <v>33525</v>
      </c>
      <c r="C6184" s="145">
        <v>26.949733999999999</v>
      </c>
      <c r="D6184">
        <f t="shared" si="100"/>
        <v>-0.91681930141141232</v>
      </c>
      <c r="E6184">
        <v>-1.1857424615435454E-2</v>
      </c>
    </row>
    <row r="6185" spans="2:5" x14ac:dyDescent="0.3">
      <c r="B6185" s="91">
        <v>44238</v>
      </c>
      <c r="C6185" s="145">
        <v>323.99023399999999</v>
      </c>
      <c r="D6185">
        <f t="shared" si="100"/>
        <v>-0.35509475877335783</v>
      </c>
      <c r="E6185">
        <v>-1.1857696033525721E-2</v>
      </c>
    </row>
    <row r="6186" spans="2:5" x14ac:dyDescent="0.3">
      <c r="B6186" s="91">
        <v>42604</v>
      </c>
      <c r="C6186" s="145">
        <v>502.38424700000002</v>
      </c>
      <c r="D6186">
        <f t="shared" si="100"/>
        <v>0.90576470019040711</v>
      </c>
      <c r="E6186">
        <v>-1.1862718109919825E-2</v>
      </c>
    </row>
    <row r="6187" spans="2:5" x14ac:dyDescent="0.3">
      <c r="B6187" s="91">
        <v>41355</v>
      </c>
      <c r="C6187" s="145">
        <v>263.61294600000002</v>
      </c>
      <c r="D6187">
        <f t="shared" si="100"/>
        <v>-0.30071516904856732</v>
      </c>
      <c r="E6187">
        <v>-1.1878748243200342E-2</v>
      </c>
    </row>
    <row r="6188" spans="2:5" x14ac:dyDescent="0.3">
      <c r="B6188" s="91">
        <v>42985</v>
      </c>
      <c r="C6188" s="145">
        <v>376.97506700000002</v>
      </c>
      <c r="D6188">
        <f t="shared" si="100"/>
        <v>1.0047486702917507</v>
      </c>
      <c r="E6188">
        <v>-1.1889275861320211E-2</v>
      </c>
    </row>
    <row r="6189" spans="2:5" x14ac:dyDescent="0.3">
      <c r="B6189" s="91">
        <v>40406</v>
      </c>
      <c r="C6189" s="145">
        <v>188.04106100000001</v>
      </c>
      <c r="D6189">
        <f t="shared" si="100"/>
        <v>-0.64450220698530092</v>
      </c>
      <c r="E6189">
        <v>-1.1890706879804508E-2</v>
      </c>
    </row>
    <row r="6190" spans="2:5" x14ac:dyDescent="0.3">
      <c r="B6190" s="91">
        <v>42675</v>
      </c>
      <c r="C6190" s="145">
        <v>528.95141599999999</v>
      </c>
      <c r="D6190">
        <f t="shared" si="100"/>
        <v>0.58057785867440814</v>
      </c>
      <c r="E6190">
        <v>-1.1918085312600411E-2</v>
      </c>
    </row>
    <row r="6191" spans="2:5" x14ac:dyDescent="0.3">
      <c r="B6191" s="91">
        <v>43178</v>
      </c>
      <c r="C6191" s="145">
        <v>334.65698200000003</v>
      </c>
      <c r="D6191">
        <f t="shared" si="100"/>
        <v>3.4520277708678453</v>
      </c>
      <c r="E6191">
        <v>-1.1920524920877133E-2</v>
      </c>
    </row>
    <row r="6192" spans="2:5" x14ac:dyDescent="0.3">
      <c r="B6192" s="91">
        <v>38547</v>
      </c>
      <c r="C6192" s="145">
        <v>75.169562999999997</v>
      </c>
      <c r="D6192">
        <f t="shared" si="100"/>
        <v>0.19310517068153563</v>
      </c>
      <c r="E6192">
        <v>-1.1930590145598004E-2</v>
      </c>
    </row>
    <row r="6193" spans="2:5" x14ac:dyDescent="0.3">
      <c r="B6193" s="91">
        <v>38156</v>
      </c>
      <c r="C6193" s="145">
        <v>63.003300000000003</v>
      </c>
      <c r="D6193">
        <f t="shared" si="100"/>
        <v>0.30861303090973169</v>
      </c>
      <c r="E6193">
        <v>-1.1934422856429509E-2</v>
      </c>
    </row>
    <row r="6194" spans="2:5" x14ac:dyDescent="0.3">
      <c r="B6194" s="91">
        <v>35422</v>
      </c>
      <c r="C6194" s="145">
        <v>48.145096000000002</v>
      </c>
      <c r="D6194">
        <f t="shared" si="100"/>
        <v>-1.6017514751123955E-2</v>
      </c>
      <c r="E6194">
        <v>-1.1939368804854685E-2</v>
      </c>
    </row>
    <row r="6195" spans="2:5" x14ac:dyDescent="0.3">
      <c r="B6195" s="91">
        <v>39941</v>
      </c>
      <c r="C6195" s="145">
        <v>48.928814000000003</v>
      </c>
      <c r="D6195">
        <f t="shared" si="100"/>
        <v>-0.6679301372683718</v>
      </c>
      <c r="E6195">
        <v>-1.1950738421661996E-2</v>
      </c>
    </row>
    <row r="6196" spans="2:5" x14ac:dyDescent="0.3">
      <c r="B6196" s="91">
        <v>40351</v>
      </c>
      <c r="C6196" s="145">
        <v>147.34494000000001</v>
      </c>
      <c r="D6196">
        <f t="shared" si="100"/>
        <v>6.2576352969913058</v>
      </c>
      <c r="E6196">
        <v>-1.1953480112890966E-2</v>
      </c>
    </row>
    <row r="6197" spans="2:5" x14ac:dyDescent="0.3">
      <c r="B6197" s="91">
        <v>36034</v>
      </c>
      <c r="C6197" s="145">
        <v>20.302059</v>
      </c>
      <c r="D6197">
        <f t="shared" si="100"/>
        <v>-0.92762086141962197</v>
      </c>
      <c r="E6197">
        <v>-1.1969577589265411E-2</v>
      </c>
    </row>
    <row r="6198" spans="2:5" x14ac:dyDescent="0.3">
      <c r="B6198" s="91">
        <v>41038</v>
      </c>
      <c r="C6198" s="145">
        <v>280.49600199999998</v>
      </c>
      <c r="D6198">
        <f t="shared" si="100"/>
        <v>13.698491494063479</v>
      </c>
      <c r="E6198">
        <v>-1.1977152739706245E-2</v>
      </c>
    </row>
    <row r="6199" spans="2:5" x14ac:dyDescent="0.3">
      <c r="B6199" s="91">
        <v>37470</v>
      </c>
      <c r="C6199" s="145">
        <v>19.083318999999999</v>
      </c>
      <c r="D6199">
        <f t="shared" si="100"/>
        <v>-0.96129641108773434</v>
      </c>
      <c r="E6199">
        <v>-1.1981165464786147E-2</v>
      </c>
    </row>
    <row r="6200" spans="2:5" x14ac:dyDescent="0.3">
      <c r="B6200" s="91">
        <v>44599</v>
      </c>
      <c r="C6200" s="145">
        <v>493.06329299999999</v>
      </c>
      <c r="D6200">
        <f t="shared" si="100"/>
        <v>0.53961101091115582</v>
      </c>
      <c r="E6200">
        <v>-1.1985608974982173E-2</v>
      </c>
    </row>
    <row r="6201" spans="2:5" x14ac:dyDescent="0.3">
      <c r="B6201" s="91">
        <v>44263</v>
      </c>
      <c r="C6201" s="145">
        <v>320.25186200000002</v>
      </c>
      <c r="D6201">
        <f t="shared" si="100"/>
        <v>-0.34238850371765384</v>
      </c>
      <c r="E6201">
        <v>-1.1994450294801867E-2</v>
      </c>
    </row>
    <row r="6202" spans="2:5" x14ac:dyDescent="0.3">
      <c r="B6202" s="91">
        <v>41988</v>
      </c>
      <c r="C6202" s="145">
        <v>486.99249300000002</v>
      </c>
      <c r="D6202">
        <f t="shared" si="100"/>
        <v>5.1124875279520976E-2</v>
      </c>
      <c r="E6202">
        <v>-1.200109526337341E-2</v>
      </c>
    </row>
    <row r="6203" spans="2:5" x14ac:dyDescent="0.3">
      <c r="B6203" s="91">
        <v>42821</v>
      </c>
      <c r="C6203" s="145">
        <v>463.30603000000002</v>
      </c>
      <c r="D6203">
        <f t="shared" si="100"/>
        <v>-5.0367762485577255E-2</v>
      </c>
      <c r="E6203">
        <v>-1.2010992163350961E-2</v>
      </c>
    </row>
    <row r="6204" spans="2:5" x14ac:dyDescent="0.3">
      <c r="B6204" s="91">
        <v>44544</v>
      </c>
      <c r="C6204" s="145">
        <v>487.87942500000003</v>
      </c>
      <c r="D6204">
        <f t="shared" si="100"/>
        <v>1.0252879214106996</v>
      </c>
      <c r="E6204">
        <v>-1.2011720420679823E-2</v>
      </c>
    </row>
    <row r="6205" spans="2:5" x14ac:dyDescent="0.3">
      <c r="B6205" s="91">
        <v>40548</v>
      </c>
      <c r="C6205" s="145">
        <v>240.89385999999999</v>
      </c>
      <c r="D6205">
        <f t="shared" si="100"/>
        <v>-0.39881913138849789</v>
      </c>
      <c r="E6205">
        <v>-1.2014740147881002E-2</v>
      </c>
    </row>
    <row r="6206" spans="2:5" x14ac:dyDescent="0.3">
      <c r="B6206" s="91">
        <v>43082</v>
      </c>
      <c r="C6206" s="145">
        <v>400.70114100000001</v>
      </c>
      <c r="D6206">
        <f t="shared" si="100"/>
        <v>10.33267048571201</v>
      </c>
      <c r="E6206">
        <v>-1.2043727150509727E-2</v>
      </c>
    </row>
    <row r="6207" spans="2:5" x14ac:dyDescent="0.3">
      <c r="B6207" s="91">
        <v>33752</v>
      </c>
      <c r="C6207" s="145">
        <v>35.358051000000003</v>
      </c>
      <c r="D6207">
        <f t="shared" si="100"/>
        <v>0.33333329562386532</v>
      </c>
      <c r="E6207">
        <v>-1.2047840979217303E-2</v>
      </c>
    </row>
    <row r="6208" spans="2:5" x14ac:dyDescent="0.3">
      <c r="B6208" s="91">
        <v>33627</v>
      </c>
      <c r="C6208" s="145">
        <v>26.518539000000001</v>
      </c>
      <c r="D6208">
        <f t="shared" si="100"/>
        <v>-0.94044287447524355</v>
      </c>
      <c r="E6208">
        <v>-1.2047978666213675E-2</v>
      </c>
    </row>
    <row r="6209" spans="2:5" x14ac:dyDescent="0.3">
      <c r="B6209" s="91">
        <v>44958</v>
      </c>
      <c r="C6209" s="145">
        <v>445.26223800000002</v>
      </c>
      <c r="D6209">
        <f t="shared" si="100"/>
        <v>5.395581213655622</v>
      </c>
      <c r="E6209">
        <v>-1.2054873532709611E-2</v>
      </c>
    </row>
    <row r="6210" spans="2:5" x14ac:dyDescent="0.3">
      <c r="B6210" s="91">
        <v>37985</v>
      </c>
      <c r="C6210" s="145">
        <v>69.620293000000004</v>
      </c>
      <c r="D6210">
        <f t="shared" si="100"/>
        <v>-0.28918798522836336</v>
      </c>
      <c r="E6210">
        <v>-1.2059338741545432E-2</v>
      </c>
    </row>
    <row r="6211" spans="2:5" x14ac:dyDescent="0.3">
      <c r="B6211" s="91">
        <v>44012</v>
      </c>
      <c r="C6211" s="145">
        <v>97.944732999999999</v>
      </c>
      <c r="D6211">
        <f t="shared" si="100"/>
        <v>-0.31018980301327831</v>
      </c>
      <c r="E6211">
        <v>-1.2066379475713662E-2</v>
      </c>
    </row>
    <row r="6212" spans="2:5" x14ac:dyDescent="0.3">
      <c r="B6212" s="91">
        <v>40203</v>
      </c>
      <c r="C6212" s="145">
        <v>141.98794599999999</v>
      </c>
      <c r="D6212">
        <f t="shared" si="100"/>
        <v>-0.61908887616978892</v>
      </c>
      <c r="E6212">
        <v>-1.2081274846743329E-2</v>
      </c>
    </row>
    <row r="6213" spans="2:5" x14ac:dyDescent="0.3">
      <c r="B6213" s="91">
        <v>41718</v>
      </c>
      <c r="C6213" s="145">
        <v>372.75872800000002</v>
      </c>
      <c r="D6213">
        <f t="shared" si="100"/>
        <v>2.634263535469572</v>
      </c>
      <c r="E6213">
        <v>-1.2098369747378445E-2</v>
      </c>
    </row>
    <row r="6214" spans="2:5" x14ac:dyDescent="0.3">
      <c r="B6214" s="91">
        <v>40115</v>
      </c>
      <c r="C6214" s="145">
        <v>102.567886</v>
      </c>
      <c r="D6214">
        <f t="shared" si="100"/>
        <v>-0.76490137948248049</v>
      </c>
      <c r="E6214">
        <v>-1.2098541180336842E-2</v>
      </c>
    </row>
    <row r="6215" spans="2:5" x14ac:dyDescent="0.3">
      <c r="B6215" s="91">
        <v>41778</v>
      </c>
      <c r="C6215" s="145">
        <v>436.27600100000001</v>
      </c>
      <c r="D6215">
        <f t="shared" si="100"/>
        <v>0.51195618697013012</v>
      </c>
      <c r="E6215">
        <v>-1.2115155088348841E-2</v>
      </c>
    </row>
    <row r="6216" spans="2:5" x14ac:dyDescent="0.3">
      <c r="B6216" s="91">
        <v>44320</v>
      </c>
      <c r="C6216" s="145">
        <v>288.55068999999997</v>
      </c>
      <c r="D6216">
        <f t="shared" si="100"/>
        <v>-8.8489914091572419E-2</v>
      </c>
      <c r="E6216">
        <v>-1.211604336793011E-2</v>
      </c>
    </row>
    <row r="6217" spans="2:5" x14ac:dyDescent="0.3">
      <c r="B6217" s="91">
        <v>44267</v>
      </c>
      <c r="C6217" s="145">
        <v>316.563354</v>
      </c>
      <c r="D6217">
        <f t="shared" ref="D6217:D6280" si="101">(C6217-C6218)/C6218</f>
        <v>7.8583674775305493E-2</v>
      </c>
      <c r="E6217">
        <v>-1.2132606261564273E-2</v>
      </c>
    </row>
    <row r="6218" spans="2:5" x14ac:dyDescent="0.3">
      <c r="B6218" s="91">
        <v>41346</v>
      </c>
      <c r="C6218" s="145">
        <v>293.49911500000002</v>
      </c>
      <c r="D6218">
        <f t="shared" si="101"/>
        <v>-3.4866856916521444E-2</v>
      </c>
      <c r="E6218">
        <v>-1.2143266355749196E-2</v>
      </c>
    </row>
    <row r="6219" spans="2:5" x14ac:dyDescent="0.3">
      <c r="B6219" s="91">
        <v>43270</v>
      </c>
      <c r="C6219" s="145">
        <v>304.10220299999997</v>
      </c>
      <c r="D6219">
        <f t="shared" si="101"/>
        <v>-0.35173006685761271</v>
      </c>
      <c r="E6219">
        <v>-1.214376419407742E-2</v>
      </c>
    </row>
    <row r="6220" spans="2:5" x14ac:dyDescent="0.3">
      <c r="B6220" s="91">
        <v>41990</v>
      </c>
      <c r="C6220" s="145">
        <v>469.09811400000001</v>
      </c>
      <c r="D6220">
        <f t="shared" si="101"/>
        <v>6.5880200356238845</v>
      </c>
      <c r="E6220">
        <v>-1.2145703716157313E-2</v>
      </c>
    </row>
    <row r="6221" spans="2:5" x14ac:dyDescent="0.3">
      <c r="B6221" s="91">
        <v>38245</v>
      </c>
      <c r="C6221" s="145">
        <v>61.820884999999997</v>
      </c>
      <c r="D6221">
        <f t="shared" si="101"/>
        <v>4.4856827239050689</v>
      </c>
      <c r="E6221">
        <v>-1.2157495442519178E-2</v>
      </c>
    </row>
    <row r="6222" spans="2:5" x14ac:dyDescent="0.3">
      <c r="B6222" s="91">
        <v>36819</v>
      </c>
      <c r="C6222" s="145">
        <v>11.269496999999999</v>
      </c>
      <c r="D6222">
        <f t="shared" si="101"/>
        <v>-0.460635833920303</v>
      </c>
      <c r="E6222">
        <v>-1.2170306985941983E-2</v>
      </c>
    </row>
    <row r="6223" spans="2:5" x14ac:dyDescent="0.3">
      <c r="B6223" s="91">
        <v>36627</v>
      </c>
      <c r="C6223" s="145">
        <v>20.894041000000001</v>
      </c>
      <c r="D6223">
        <f t="shared" si="101"/>
        <v>-0.74596877591074795</v>
      </c>
      <c r="E6223">
        <v>-1.2173259950441256E-2</v>
      </c>
    </row>
    <row r="6224" spans="2:5" x14ac:dyDescent="0.3">
      <c r="B6224" s="91">
        <v>38100</v>
      </c>
      <c r="C6224" s="145">
        <v>82.249893</v>
      </c>
      <c r="D6224">
        <f t="shared" si="101"/>
        <v>-0.46260802850406518</v>
      </c>
      <c r="E6224">
        <v>-1.2186120230136366E-2</v>
      </c>
    </row>
    <row r="6225" spans="2:5" x14ac:dyDescent="0.3">
      <c r="B6225" s="91">
        <v>38835</v>
      </c>
      <c r="C6225" s="145">
        <v>153.05381800000001</v>
      </c>
      <c r="D6225">
        <f t="shared" si="101"/>
        <v>0.11876177585263128</v>
      </c>
      <c r="E6225">
        <v>-1.2195043480372593E-2</v>
      </c>
    </row>
    <row r="6226" spans="2:5" x14ac:dyDescent="0.3">
      <c r="B6226" s="91">
        <v>40266</v>
      </c>
      <c r="C6226" s="145">
        <v>136.806442</v>
      </c>
      <c r="D6226">
        <f t="shared" si="101"/>
        <v>-0.71475197752484865</v>
      </c>
      <c r="E6226">
        <v>-1.2204020114333679E-2</v>
      </c>
    </row>
    <row r="6227" spans="2:5" x14ac:dyDescent="0.3">
      <c r="B6227" s="91">
        <v>42738</v>
      </c>
      <c r="C6227" s="145">
        <v>479.60522500000002</v>
      </c>
      <c r="D6227">
        <f t="shared" si="101"/>
        <v>5.998230514649169</v>
      </c>
      <c r="E6227">
        <v>-1.2216353246185941E-2</v>
      </c>
    </row>
    <row r="6228" spans="2:5" x14ac:dyDescent="0.3">
      <c r="B6228" s="91">
        <v>38470</v>
      </c>
      <c r="C6228" s="145">
        <v>68.532355999999993</v>
      </c>
      <c r="D6228">
        <f t="shared" si="101"/>
        <v>-0.84506209852698033</v>
      </c>
      <c r="E6228">
        <v>-1.2236061844320988E-2</v>
      </c>
    </row>
    <row r="6229" spans="2:5" x14ac:dyDescent="0.3">
      <c r="B6229" s="91">
        <v>42843</v>
      </c>
      <c r="C6229" s="145">
        <v>442.32144199999999</v>
      </c>
      <c r="D6229">
        <f t="shared" si="101"/>
        <v>1.5610390090733626</v>
      </c>
      <c r="E6229">
        <v>-1.2243985516246175E-2</v>
      </c>
    </row>
    <row r="6230" spans="2:5" x14ac:dyDescent="0.3">
      <c r="B6230" s="91">
        <v>43490</v>
      </c>
      <c r="C6230" s="145">
        <v>172.711716</v>
      </c>
      <c r="D6230">
        <f t="shared" si="101"/>
        <v>-0.60548785857261955</v>
      </c>
      <c r="E6230">
        <v>-1.2257640223621675E-2</v>
      </c>
    </row>
    <row r="6231" spans="2:5" x14ac:dyDescent="0.3">
      <c r="B6231" s="91">
        <v>44714</v>
      </c>
      <c r="C6231" s="145">
        <v>437.78555299999999</v>
      </c>
      <c r="D6231">
        <f t="shared" si="101"/>
        <v>17.063459505961696</v>
      </c>
      <c r="E6231">
        <v>-1.2258228009315598E-2</v>
      </c>
    </row>
    <row r="6232" spans="2:5" x14ac:dyDescent="0.3">
      <c r="B6232" s="91">
        <v>37708</v>
      </c>
      <c r="C6232" s="145">
        <v>24.235975</v>
      </c>
      <c r="D6232">
        <f t="shared" si="101"/>
        <v>-0.93570031107672935</v>
      </c>
      <c r="E6232">
        <v>-1.2260317195344603E-2</v>
      </c>
    </row>
    <row r="6233" spans="2:5" x14ac:dyDescent="0.3">
      <c r="B6233" s="91">
        <v>42356</v>
      </c>
      <c r="C6233" s="145">
        <v>376.92211900000001</v>
      </c>
      <c r="D6233">
        <f t="shared" si="101"/>
        <v>17.976674006669189</v>
      </c>
      <c r="E6233">
        <v>-1.2273147307754086E-2</v>
      </c>
    </row>
    <row r="6234" spans="2:5" x14ac:dyDescent="0.3">
      <c r="B6234" s="91">
        <v>37329</v>
      </c>
      <c r="C6234" s="145">
        <v>19.862390999999999</v>
      </c>
      <c r="D6234">
        <f t="shared" si="101"/>
        <v>-0.95408090140888524</v>
      </c>
      <c r="E6234">
        <v>-1.2274615867822761E-2</v>
      </c>
    </row>
    <row r="6235" spans="2:5" x14ac:dyDescent="0.3">
      <c r="B6235" s="91">
        <v>43103</v>
      </c>
      <c r="C6235" s="145">
        <v>432.551849</v>
      </c>
      <c r="D6235">
        <f t="shared" si="101"/>
        <v>2.614389460075945</v>
      </c>
      <c r="E6235">
        <v>-1.2292323988681348E-2</v>
      </c>
    </row>
    <row r="6236" spans="2:5" x14ac:dyDescent="0.3">
      <c r="B6236" s="91">
        <v>39401</v>
      </c>
      <c r="C6236" s="145">
        <v>119.674942</v>
      </c>
      <c r="D6236">
        <f t="shared" si="101"/>
        <v>-0.69270621024269929</v>
      </c>
      <c r="E6236">
        <v>-1.2294221398028134E-2</v>
      </c>
    </row>
    <row r="6237" spans="2:5" x14ac:dyDescent="0.3">
      <c r="B6237" s="91">
        <v>41725</v>
      </c>
      <c r="C6237" s="145">
        <v>389.447968</v>
      </c>
      <c r="D6237">
        <f t="shared" si="101"/>
        <v>1.770760987481744</v>
      </c>
      <c r="E6237">
        <v>-1.2324206518062798E-2</v>
      </c>
    </row>
    <row r="6238" spans="2:5" x14ac:dyDescent="0.3">
      <c r="B6238" s="91">
        <v>40249</v>
      </c>
      <c r="C6238" s="145">
        <v>140.55632</v>
      </c>
      <c r="D6238">
        <f t="shared" si="101"/>
        <v>4.8431974168200771</v>
      </c>
      <c r="E6238">
        <v>-1.2331090913930493E-2</v>
      </c>
    </row>
    <row r="6239" spans="2:5" x14ac:dyDescent="0.3">
      <c r="B6239" s="91">
        <v>39868</v>
      </c>
      <c r="C6239" s="145">
        <v>24.054693</v>
      </c>
      <c r="D6239">
        <f t="shared" si="101"/>
        <v>-0.9414044060376151</v>
      </c>
      <c r="E6239">
        <v>-1.2336406249717697E-2</v>
      </c>
    </row>
    <row r="6240" spans="2:5" x14ac:dyDescent="0.3">
      <c r="B6240" s="91">
        <v>44742</v>
      </c>
      <c r="C6240" s="145">
        <v>410.52050800000001</v>
      </c>
      <c r="D6240">
        <f t="shared" si="101"/>
        <v>1.4526503389692167</v>
      </c>
      <c r="E6240">
        <v>-1.2351682692190263E-2</v>
      </c>
    </row>
    <row r="6241" spans="2:5" x14ac:dyDescent="0.3">
      <c r="B6241" s="91">
        <v>43663</v>
      </c>
      <c r="C6241" s="145">
        <v>167.37832599999999</v>
      </c>
      <c r="D6241">
        <f t="shared" si="101"/>
        <v>1.7062664989038441</v>
      </c>
      <c r="E6241">
        <v>-1.2352945890077982E-2</v>
      </c>
    </row>
    <row r="6242" spans="2:5" x14ac:dyDescent="0.3">
      <c r="B6242" s="91">
        <v>39722</v>
      </c>
      <c r="C6242" s="145">
        <v>61.848427000000001</v>
      </c>
      <c r="D6242">
        <f t="shared" si="101"/>
        <v>-0.86244168574601932</v>
      </c>
      <c r="E6242">
        <v>-1.2358259425990651E-2</v>
      </c>
    </row>
    <row r="6243" spans="2:5" x14ac:dyDescent="0.3">
      <c r="B6243" s="91">
        <v>42159</v>
      </c>
      <c r="C6243" s="145">
        <v>449.61605800000001</v>
      </c>
      <c r="D6243">
        <f t="shared" si="101"/>
        <v>10.590971842240032</v>
      </c>
      <c r="E6243">
        <v>-1.2367281269175875E-2</v>
      </c>
    </row>
    <row r="6244" spans="2:5" x14ac:dyDescent="0.3">
      <c r="B6244" s="91">
        <v>35940</v>
      </c>
      <c r="C6244" s="145">
        <v>38.790194999999997</v>
      </c>
      <c r="D6244">
        <f t="shared" si="101"/>
        <v>-0.92417734059561296</v>
      </c>
      <c r="E6244">
        <v>-1.236865192894218E-2</v>
      </c>
    </row>
    <row r="6245" spans="2:5" x14ac:dyDescent="0.3">
      <c r="B6245" s="91">
        <v>41901</v>
      </c>
      <c r="C6245" s="145">
        <v>511.59106400000002</v>
      </c>
      <c r="D6245">
        <f t="shared" si="101"/>
        <v>5.7417003257908483</v>
      </c>
      <c r="E6245">
        <v>-1.2371416586694422E-2</v>
      </c>
    </row>
    <row r="6246" spans="2:5" x14ac:dyDescent="0.3">
      <c r="B6246" s="91">
        <v>38106</v>
      </c>
      <c r="C6246" s="145">
        <v>75.884574999999998</v>
      </c>
      <c r="D6246">
        <f t="shared" si="101"/>
        <v>-0.82314929931399583</v>
      </c>
      <c r="E6246">
        <v>-1.238016412007862E-2</v>
      </c>
    </row>
    <row r="6247" spans="2:5" x14ac:dyDescent="0.3">
      <c r="B6247" s="91">
        <v>42179</v>
      </c>
      <c r="C6247" s="145">
        <v>429.088348</v>
      </c>
      <c r="D6247">
        <f t="shared" si="101"/>
        <v>2.4113401144549602</v>
      </c>
      <c r="E6247">
        <v>-1.2385321294129965E-2</v>
      </c>
    </row>
    <row r="6248" spans="2:5" x14ac:dyDescent="0.3">
      <c r="B6248" s="91">
        <v>38936</v>
      </c>
      <c r="C6248" s="145">
        <v>125.782928</v>
      </c>
      <c r="D6248">
        <f t="shared" si="101"/>
        <v>-0.72211219543107585</v>
      </c>
      <c r="E6248">
        <v>-1.2386402543470626E-2</v>
      </c>
    </row>
    <row r="6249" spans="2:5" x14ac:dyDescent="0.3">
      <c r="B6249" s="91">
        <v>44620</v>
      </c>
      <c r="C6249" s="145">
        <v>452.639252</v>
      </c>
      <c r="D6249">
        <f t="shared" si="101"/>
        <v>3.8701354967779163E-2</v>
      </c>
      <c r="E6249">
        <v>-1.2398090001281337E-2</v>
      </c>
    </row>
    <row r="6250" spans="2:5" x14ac:dyDescent="0.3">
      <c r="B6250" s="91">
        <v>41858</v>
      </c>
      <c r="C6250" s="145">
        <v>435.77420000000001</v>
      </c>
      <c r="D6250">
        <f t="shared" si="101"/>
        <v>-0.18063284487203363</v>
      </c>
      <c r="E6250">
        <v>-1.2400796778210738E-2</v>
      </c>
    </row>
    <row r="6251" spans="2:5" x14ac:dyDescent="0.3">
      <c r="B6251" s="91">
        <v>42683</v>
      </c>
      <c r="C6251" s="145">
        <v>531.84240699999998</v>
      </c>
      <c r="D6251">
        <f t="shared" si="101"/>
        <v>44.631442911105403</v>
      </c>
      <c r="E6251">
        <v>-1.2402843127523541E-2</v>
      </c>
    </row>
    <row r="6252" spans="2:5" x14ac:dyDescent="0.3">
      <c r="B6252" s="91">
        <v>37140</v>
      </c>
      <c r="C6252" s="145">
        <v>11.655174000000001</v>
      </c>
      <c r="D6252">
        <f t="shared" si="101"/>
        <v>-0.9696083297351924</v>
      </c>
      <c r="E6252">
        <v>-1.2418346730801789E-2</v>
      </c>
    </row>
    <row r="6253" spans="2:5" x14ac:dyDescent="0.3">
      <c r="B6253" s="91">
        <v>42508</v>
      </c>
      <c r="C6253" s="145">
        <v>383.49896200000001</v>
      </c>
      <c r="D6253">
        <f t="shared" si="101"/>
        <v>0.16857289150066906</v>
      </c>
      <c r="E6253">
        <v>-1.2445402728932044E-2</v>
      </c>
    </row>
    <row r="6254" spans="2:5" x14ac:dyDescent="0.3">
      <c r="B6254" s="91">
        <v>44243</v>
      </c>
      <c r="C6254" s="145">
        <v>328.17718500000001</v>
      </c>
      <c r="D6254">
        <f t="shared" si="101"/>
        <v>0.1847551805054152</v>
      </c>
      <c r="E6254">
        <v>-1.2449314921083627E-2</v>
      </c>
    </row>
    <row r="6255" spans="2:5" x14ac:dyDescent="0.3">
      <c r="B6255" s="91">
        <v>41039</v>
      </c>
      <c r="C6255" s="145">
        <v>277</v>
      </c>
      <c r="D6255">
        <f t="shared" si="101"/>
        <v>-0.3892653866896521</v>
      </c>
      <c r="E6255">
        <v>-1.2463642886432215E-2</v>
      </c>
    </row>
    <row r="6256" spans="2:5" x14ac:dyDescent="0.3">
      <c r="B6256" s="91">
        <v>42558</v>
      </c>
      <c r="C6256" s="145">
        <v>453.55215500000003</v>
      </c>
      <c r="D6256">
        <f t="shared" si="101"/>
        <v>21.622569301147241</v>
      </c>
      <c r="E6256">
        <v>-1.2475618954283297E-2</v>
      </c>
    </row>
    <row r="6257" spans="2:5" x14ac:dyDescent="0.3">
      <c r="B6257" s="91">
        <v>36021</v>
      </c>
      <c r="C6257" s="145">
        <v>20.048658</v>
      </c>
      <c r="D6257">
        <f t="shared" si="101"/>
        <v>-0.83555892501422224</v>
      </c>
      <c r="E6257">
        <v>-1.2481541896809591E-2</v>
      </c>
    </row>
    <row r="6258" spans="2:5" x14ac:dyDescent="0.3">
      <c r="B6258" s="91">
        <v>44054</v>
      </c>
      <c r="C6258" s="145">
        <v>121.920013</v>
      </c>
      <c r="D6258">
        <f t="shared" si="101"/>
        <v>-0.18424272796161251</v>
      </c>
      <c r="E6258">
        <v>-1.2515122176739744E-2</v>
      </c>
    </row>
    <row r="6259" spans="2:5" x14ac:dyDescent="0.3">
      <c r="B6259" s="91">
        <v>38799</v>
      </c>
      <c r="C6259" s="145">
        <v>149.45623800000001</v>
      </c>
      <c r="D6259">
        <f t="shared" si="101"/>
        <v>-0.41002381272672322</v>
      </c>
      <c r="E6259">
        <v>-1.2538891427087598E-2</v>
      </c>
    </row>
    <row r="6260" spans="2:5" x14ac:dyDescent="0.3">
      <c r="B6260" s="91">
        <v>41179</v>
      </c>
      <c r="C6260" s="145">
        <v>253.32588200000001</v>
      </c>
      <c r="D6260">
        <f t="shared" si="101"/>
        <v>1.2934822047449919</v>
      </c>
      <c r="E6260">
        <v>-1.2542616048787938E-2</v>
      </c>
    </row>
    <row r="6261" spans="2:5" x14ac:dyDescent="0.3">
      <c r="B6261" s="91">
        <v>39519</v>
      </c>
      <c r="C6261" s="145">
        <v>110.454697</v>
      </c>
      <c r="D6261">
        <f t="shared" si="101"/>
        <v>-0.21796112904618437</v>
      </c>
      <c r="E6261">
        <v>-1.2551611540216013E-2</v>
      </c>
    </row>
    <row r="6262" spans="2:5" x14ac:dyDescent="0.3">
      <c r="B6262" s="91">
        <v>38988</v>
      </c>
      <c r="C6262" s="145">
        <v>141.239395</v>
      </c>
      <c r="D6262">
        <f t="shared" si="101"/>
        <v>5.5325354898007467E-2</v>
      </c>
      <c r="E6262">
        <v>-1.2554158042908018E-2</v>
      </c>
    </row>
    <row r="6263" spans="2:5" x14ac:dyDescent="0.3">
      <c r="B6263" s="91">
        <v>39451</v>
      </c>
      <c r="C6263" s="145">
        <v>133.83493000000001</v>
      </c>
      <c r="D6263">
        <f t="shared" si="101"/>
        <v>10.629107270587532</v>
      </c>
      <c r="E6263">
        <v>-1.2569221637794689E-2</v>
      </c>
    </row>
    <row r="6264" spans="2:5" x14ac:dyDescent="0.3">
      <c r="B6264" s="91">
        <v>37141</v>
      </c>
      <c r="C6264" s="145">
        <v>11.508616</v>
      </c>
      <c r="D6264">
        <f t="shared" si="101"/>
        <v>-0.97301114093844199</v>
      </c>
      <c r="E6264">
        <v>-1.2574501247257281E-2</v>
      </c>
    </row>
    <row r="6265" spans="2:5" x14ac:dyDescent="0.3">
      <c r="B6265" s="91">
        <v>44981</v>
      </c>
      <c r="C6265" s="145">
        <v>426.42099000000002</v>
      </c>
      <c r="D6265">
        <f t="shared" si="101"/>
        <v>9.0134686735106033</v>
      </c>
      <c r="E6265">
        <v>-1.2580812455707633E-2</v>
      </c>
    </row>
    <row r="6266" spans="2:5" x14ac:dyDescent="0.3">
      <c r="B6266" s="91">
        <v>34827</v>
      </c>
      <c r="C6266" s="145">
        <v>42.584743000000003</v>
      </c>
      <c r="D6266">
        <f t="shared" si="101"/>
        <v>-0.21110134658782459</v>
      </c>
      <c r="E6266">
        <v>-1.2594601706059359E-2</v>
      </c>
    </row>
    <row r="6267" spans="2:5" x14ac:dyDescent="0.3">
      <c r="B6267" s="91">
        <v>35654</v>
      </c>
      <c r="C6267" s="145">
        <v>53.979992000000003</v>
      </c>
      <c r="D6267">
        <f t="shared" si="101"/>
        <v>-0.85724167118880235</v>
      </c>
      <c r="E6267">
        <v>-1.2599726893604599E-2</v>
      </c>
    </row>
    <row r="6268" spans="2:5" x14ac:dyDescent="0.3">
      <c r="B6268" s="91">
        <v>42975</v>
      </c>
      <c r="C6268" s="145">
        <v>378.12148999999999</v>
      </c>
      <c r="D6268">
        <f t="shared" si="101"/>
        <v>5.8937743603178907</v>
      </c>
      <c r="E6268">
        <v>-1.2625277276653845E-2</v>
      </c>
    </row>
    <row r="6269" spans="2:5" x14ac:dyDescent="0.3">
      <c r="B6269" s="91">
        <v>35011</v>
      </c>
      <c r="C6269" s="145">
        <v>54.849705</v>
      </c>
      <c r="D6269">
        <f t="shared" si="101"/>
        <v>-0.84116255238735504</v>
      </c>
      <c r="E6269">
        <v>-1.262649587215354E-2</v>
      </c>
    </row>
    <row r="6270" spans="2:5" x14ac:dyDescent="0.3">
      <c r="B6270" s="91">
        <v>41668</v>
      </c>
      <c r="C6270" s="145">
        <v>345.31973299999999</v>
      </c>
      <c r="D6270">
        <f t="shared" si="101"/>
        <v>1.7176241873839369</v>
      </c>
      <c r="E6270">
        <v>-1.2631459086018952E-2</v>
      </c>
    </row>
    <row r="6271" spans="2:5" x14ac:dyDescent="0.3">
      <c r="B6271" s="91">
        <v>39150</v>
      </c>
      <c r="C6271" s="145">
        <v>127.066772</v>
      </c>
      <c r="D6271">
        <f t="shared" si="101"/>
        <v>-0.50118984573377101</v>
      </c>
      <c r="E6271">
        <v>-1.2649081479624236E-2</v>
      </c>
    </row>
    <row r="6272" spans="2:5" x14ac:dyDescent="0.3">
      <c r="B6272" s="91">
        <v>41207</v>
      </c>
      <c r="C6272" s="145">
        <v>254.739746</v>
      </c>
      <c r="D6272">
        <f t="shared" si="101"/>
        <v>-0.5284921428377265</v>
      </c>
      <c r="E6272">
        <v>-1.2660703109145513E-2</v>
      </c>
    </row>
    <row r="6273" spans="2:5" x14ac:dyDescent="0.3">
      <c r="B6273" s="91">
        <v>42762</v>
      </c>
      <c r="C6273" s="145">
        <v>540.26617399999998</v>
      </c>
      <c r="D6273">
        <f t="shared" si="101"/>
        <v>0.41871737031322265</v>
      </c>
      <c r="E6273">
        <v>-1.266168608614507E-2</v>
      </c>
    </row>
    <row r="6274" spans="2:5" x14ac:dyDescent="0.3">
      <c r="B6274" s="91">
        <v>44932</v>
      </c>
      <c r="C6274" s="145">
        <v>380.81310999999999</v>
      </c>
      <c r="D6274">
        <f t="shared" si="101"/>
        <v>1.7593398518271022</v>
      </c>
      <c r="E6274">
        <v>-1.2664823749393119E-2</v>
      </c>
    </row>
    <row r="6275" spans="2:5" x14ac:dyDescent="0.3">
      <c r="B6275" s="91">
        <v>39044</v>
      </c>
      <c r="C6275" s="145">
        <v>138.00877399999999</v>
      </c>
      <c r="D6275">
        <f t="shared" si="101"/>
        <v>1.1155180289923123</v>
      </c>
      <c r="E6275">
        <v>-1.2666667010065238E-2</v>
      </c>
    </row>
    <row r="6276" spans="2:5" x14ac:dyDescent="0.3">
      <c r="B6276" s="91">
        <v>35320</v>
      </c>
      <c r="C6276" s="145">
        <v>65.236396999999997</v>
      </c>
      <c r="D6276">
        <f t="shared" si="101"/>
        <v>-0.27961975117438459</v>
      </c>
      <c r="E6276">
        <v>-1.2670211231078856E-2</v>
      </c>
    </row>
    <row r="6277" spans="2:5" x14ac:dyDescent="0.3">
      <c r="B6277" s="91">
        <v>38692</v>
      </c>
      <c r="C6277" s="145">
        <v>90.558280999999994</v>
      </c>
      <c r="D6277">
        <f t="shared" si="101"/>
        <v>-0.1352639485976467</v>
      </c>
      <c r="E6277">
        <v>-1.2684422243377538E-2</v>
      </c>
    </row>
    <row r="6278" spans="2:5" x14ac:dyDescent="0.3">
      <c r="B6278" s="91">
        <v>44032</v>
      </c>
      <c r="C6278" s="145">
        <v>104.72360999999999</v>
      </c>
      <c r="D6278">
        <f t="shared" si="101"/>
        <v>7.318981757416462</v>
      </c>
      <c r="E6278">
        <v>-1.268793683894473E-2</v>
      </c>
    </row>
    <row r="6279" spans="2:5" x14ac:dyDescent="0.3">
      <c r="B6279" s="91">
        <v>37120</v>
      </c>
      <c r="C6279" s="145">
        <v>12.588513000000001</v>
      </c>
      <c r="D6279">
        <f t="shared" si="101"/>
        <v>-0.95218573630484915</v>
      </c>
      <c r="E6279">
        <v>-1.2704287102802711E-2</v>
      </c>
    </row>
    <row r="6280" spans="2:5" x14ac:dyDescent="0.3">
      <c r="B6280" s="91">
        <v>43312</v>
      </c>
      <c r="C6280" s="145">
        <v>263.279449</v>
      </c>
      <c r="D6280">
        <f t="shared" si="101"/>
        <v>-0.3057307560486851</v>
      </c>
      <c r="E6280">
        <v>-1.2710275564058654E-2</v>
      </c>
    </row>
    <row r="6281" spans="2:5" x14ac:dyDescent="0.3">
      <c r="B6281" s="91">
        <v>42965</v>
      </c>
      <c r="C6281" s="145">
        <v>379.21807899999999</v>
      </c>
      <c r="D6281">
        <f t="shared" ref="D6281:D6344" si="102">(C6281-C6282)/C6282</f>
        <v>-0.24912470271498061</v>
      </c>
      <c r="E6281">
        <v>-1.2717336193428486E-2</v>
      </c>
    </row>
    <row r="6282" spans="2:5" x14ac:dyDescent="0.3">
      <c r="B6282" s="91">
        <v>41871</v>
      </c>
      <c r="C6282" s="145">
        <v>505.03469799999999</v>
      </c>
      <c r="D6282">
        <f t="shared" si="102"/>
        <v>0.2315758798706363</v>
      </c>
      <c r="E6282">
        <v>-1.2720409247247379E-2</v>
      </c>
    </row>
    <row r="6283" spans="2:5" x14ac:dyDescent="0.3">
      <c r="B6283" s="91">
        <v>45000</v>
      </c>
      <c r="C6283" s="145">
        <v>410.07193000000001</v>
      </c>
      <c r="D6283">
        <f t="shared" si="102"/>
        <v>7.1868547007731367</v>
      </c>
      <c r="E6283">
        <v>-1.2720523489724456E-2</v>
      </c>
    </row>
    <row r="6284" spans="2:5" x14ac:dyDescent="0.3">
      <c r="B6284" s="91">
        <v>35443</v>
      </c>
      <c r="C6284" s="145">
        <v>50.089069000000002</v>
      </c>
      <c r="D6284">
        <f t="shared" si="102"/>
        <v>-0.64063251861199788</v>
      </c>
      <c r="E6284">
        <v>-1.2725240407547566E-2</v>
      </c>
    </row>
    <row r="6285" spans="2:5" x14ac:dyDescent="0.3">
      <c r="B6285" s="91">
        <v>40778</v>
      </c>
      <c r="C6285" s="145">
        <v>139.38119499999999</v>
      </c>
      <c r="D6285">
        <f t="shared" si="102"/>
        <v>0.85266178813878879</v>
      </c>
      <c r="E6285">
        <v>-1.2754503233063316E-2</v>
      </c>
    </row>
    <row r="6286" spans="2:5" x14ac:dyDescent="0.3">
      <c r="B6286" s="91">
        <v>35233</v>
      </c>
      <c r="C6286" s="145">
        <v>75.232940999999997</v>
      </c>
      <c r="D6286">
        <f t="shared" si="102"/>
        <v>-3.1945900411264778E-2</v>
      </c>
      <c r="E6286">
        <v>-1.2754676831191081E-2</v>
      </c>
    </row>
    <row r="6287" spans="2:5" x14ac:dyDescent="0.3">
      <c r="B6287" s="91">
        <v>39668</v>
      </c>
      <c r="C6287" s="145">
        <v>77.715637000000001</v>
      </c>
      <c r="D6287">
        <f t="shared" si="102"/>
        <v>-0.40671340854876864</v>
      </c>
      <c r="E6287">
        <v>-1.2768734241300097E-2</v>
      </c>
    </row>
    <row r="6288" spans="2:5" x14ac:dyDescent="0.3">
      <c r="B6288" s="91">
        <v>44097</v>
      </c>
      <c r="C6288" s="145">
        <v>130.99172999999999</v>
      </c>
      <c r="D6288">
        <f t="shared" si="102"/>
        <v>-0.60898678527711858</v>
      </c>
      <c r="E6288">
        <v>-1.2772456017404519E-2</v>
      </c>
    </row>
    <row r="6289" spans="2:5" x14ac:dyDescent="0.3">
      <c r="B6289" s="91">
        <v>43222</v>
      </c>
      <c r="C6289" s="145">
        <v>335.00589000000002</v>
      </c>
      <c r="D6289">
        <f t="shared" si="102"/>
        <v>12.077636974225291</v>
      </c>
      <c r="E6289">
        <v>-1.2779090658635826E-2</v>
      </c>
    </row>
    <row r="6290" spans="2:5" x14ac:dyDescent="0.3">
      <c r="B6290" s="91">
        <v>37769</v>
      </c>
      <c r="C6290" s="145">
        <v>25.616699000000001</v>
      </c>
      <c r="D6290">
        <f t="shared" si="102"/>
        <v>-0.51729323840987507</v>
      </c>
      <c r="E6290">
        <v>-1.2782529625639426E-2</v>
      </c>
    </row>
    <row r="6291" spans="2:5" x14ac:dyDescent="0.3">
      <c r="B6291" s="91">
        <v>35508</v>
      </c>
      <c r="C6291" s="145">
        <v>53.068863</v>
      </c>
      <c r="D6291">
        <f t="shared" si="102"/>
        <v>-0.87664404417491171</v>
      </c>
      <c r="E6291">
        <v>-1.2801855042165328E-2</v>
      </c>
    </row>
    <row r="6292" spans="2:5" x14ac:dyDescent="0.3">
      <c r="B6292" s="91">
        <v>44881</v>
      </c>
      <c r="C6292" s="145">
        <v>430.20916699999998</v>
      </c>
      <c r="D6292">
        <f t="shared" si="102"/>
        <v>24.914600680897347</v>
      </c>
      <c r="E6292">
        <v>-1.2810273779854943E-2</v>
      </c>
    </row>
    <row r="6293" spans="2:5" x14ac:dyDescent="0.3">
      <c r="B6293" s="91">
        <v>34155</v>
      </c>
      <c r="C6293" s="145">
        <v>16.601033999999999</v>
      </c>
      <c r="D6293">
        <f t="shared" si="102"/>
        <v>-0.86732237300574866</v>
      </c>
      <c r="E6293">
        <v>-1.2820287158638637E-2</v>
      </c>
    </row>
    <row r="6294" spans="2:5" x14ac:dyDescent="0.3">
      <c r="B6294" s="91">
        <v>38888</v>
      </c>
      <c r="C6294" s="145">
        <v>125.123085</v>
      </c>
      <c r="D6294">
        <f t="shared" si="102"/>
        <v>-0.70810916366936749</v>
      </c>
      <c r="E6294">
        <v>-1.2824569609974554E-2</v>
      </c>
    </row>
    <row r="6295" spans="2:5" x14ac:dyDescent="0.3">
      <c r="B6295" s="91">
        <v>42954</v>
      </c>
      <c r="C6295" s="145">
        <v>428.663971</v>
      </c>
      <c r="D6295">
        <f t="shared" si="102"/>
        <v>15.835156261015005</v>
      </c>
      <c r="E6295">
        <v>-1.2855854787131027E-2</v>
      </c>
    </row>
    <row r="6296" spans="2:5" x14ac:dyDescent="0.3">
      <c r="B6296" s="91">
        <v>37643</v>
      </c>
      <c r="C6296" s="145">
        <v>25.462429</v>
      </c>
      <c r="D6296">
        <f t="shared" si="102"/>
        <v>-0.93599351600254543</v>
      </c>
      <c r="E6296">
        <v>-1.2858673494686213E-2</v>
      </c>
    </row>
    <row r="6297" spans="2:5" x14ac:dyDescent="0.3">
      <c r="B6297" s="91">
        <v>44853</v>
      </c>
      <c r="C6297" s="145">
        <v>397.81015000000002</v>
      </c>
      <c r="D6297">
        <f t="shared" si="102"/>
        <v>2.0657405468784011</v>
      </c>
      <c r="E6297">
        <v>-1.2863313484468111E-2</v>
      </c>
    </row>
    <row r="6298" spans="2:5" x14ac:dyDescent="0.3">
      <c r="B6298" s="91">
        <v>39386</v>
      </c>
      <c r="C6298" s="145">
        <v>129.75988799999999</v>
      </c>
      <c r="D6298">
        <f t="shared" si="102"/>
        <v>-0.69428429336209563</v>
      </c>
      <c r="E6298">
        <v>-1.289478052526451E-2</v>
      </c>
    </row>
    <row r="6299" spans="2:5" x14ac:dyDescent="0.3">
      <c r="B6299" s="91">
        <v>41817</v>
      </c>
      <c r="C6299" s="145">
        <v>424.446259</v>
      </c>
      <c r="D6299">
        <f t="shared" si="102"/>
        <v>16.988248097019834</v>
      </c>
      <c r="E6299">
        <v>-1.2899564051255964E-2</v>
      </c>
    </row>
    <row r="6300" spans="2:5" x14ac:dyDescent="0.3">
      <c r="B6300" s="91">
        <v>37734</v>
      </c>
      <c r="C6300" s="145">
        <v>23.595752999999998</v>
      </c>
      <c r="D6300">
        <f t="shared" si="102"/>
        <v>-0.91407398736111845</v>
      </c>
      <c r="E6300">
        <v>-1.2907470150659576E-2</v>
      </c>
    </row>
    <row r="6301" spans="2:5" x14ac:dyDescent="0.3">
      <c r="B6301" s="91">
        <v>40984</v>
      </c>
      <c r="C6301" s="145">
        <v>274.60546900000003</v>
      </c>
      <c r="D6301">
        <f t="shared" si="102"/>
        <v>8.4046614752325333</v>
      </c>
      <c r="E6301">
        <v>-1.2911078042972663E-2</v>
      </c>
    </row>
    <row r="6302" spans="2:5" x14ac:dyDescent="0.3">
      <c r="B6302" s="91">
        <v>39897</v>
      </c>
      <c r="C6302" s="145">
        <v>29.198868000000001</v>
      </c>
      <c r="D6302">
        <f t="shared" si="102"/>
        <v>-0.92623127273837058</v>
      </c>
      <c r="E6302">
        <v>-1.2927032940375116E-2</v>
      </c>
    </row>
    <row r="6303" spans="2:5" x14ac:dyDescent="0.3">
      <c r="B6303" s="91">
        <v>43075</v>
      </c>
      <c r="C6303" s="145">
        <v>395.81634500000001</v>
      </c>
      <c r="D6303">
        <f t="shared" si="102"/>
        <v>-4.5438227941163166E-2</v>
      </c>
      <c r="E6303">
        <v>-1.2927347215829704E-2</v>
      </c>
    </row>
    <row r="6304" spans="2:5" x14ac:dyDescent="0.3">
      <c r="B6304" s="91">
        <v>43067</v>
      </c>
      <c r="C6304" s="145">
        <v>414.65765399999998</v>
      </c>
      <c r="D6304">
        <f t="shared" si="102"/>
        <v>31.112926838863846</v>
      </c>
      <c r="E6304">
        <v>-1.2933026191405923E-2</v>
      </c>
    </row>
    <row r="6305" spans="2:5" x14ac:dyDescent="0.3">
      <c r="B6305" s="91">
        <v>37196</v>
      </c>
      <c r="C6305" s="145">
        <v>12.912483999999999</v>
      </c>
      <c r="D6305">
        <f t="shared" si="102"/>
        <v>-0.69588310591759805</v>
      </c>
      <c r="E6305">
        <v>-1.2971689279357247E-2</v>
      </c>
    </row>
    <row r="6306" spans="2:5" x14ac:dyDescent="0.3">
      <c r="B6306" s="91">
        <v>35895</v>
      </c>
      <c r="C6306" s="145">
        <v>42.458950000000002</v>
      </c>
      <c r="D6306">
        <f t="shared" si="102"/>
        <v>-0.8696916578252909</v>
      </c>
      <c r="E6306">
        <v>-1.2978330874861794E-2</v>
      </c>
    </row>
    <row r="6307" spans="2:5" x14ac:dyDescent="0.3">
      <c r="B6307" s="91">
        <v>43187</v>
      </c>
      <c r="C6307" s="145">
        <v>325.834473</v>
      </c>
      <c r="D6307">
        <f t="shared" si="102"/>
        <v>5.5775506149833554</v>
      </c>
      <c r="E6307">
        <v>-1.2984995742198845E-2</v>
      </c>
    </row>
    <row r="6308" spans="2:5" x14ac:dyDescent="0.3">
      <c r="B6308" s="91">
        <v>34599</v>
      </c>
      <c r="C6308" s="145">
        <v>49.537357</v>
      </c>
      <c r="D6308">
        <f t="shared" si="102"/>
        <v>-0.32940457248918908</v>
      </c>
      <c r="E6308">
        <v>-1.2987222842375844E-2</v>
      </c>
    </row>
    <row r="6309" spans="2:5" x14ac:dyDescent="0.3">
      <c r="B6309" s="91">
        <v>35237</v>
      </c>
      <c r="C6309" s="145">
        <v>73.870705000000001</v>
      </c>
      <c r="D6309">
        <f t="shared" si="102"/>
        <v>-0.81423680797314268</v>
      </c>
      <c r="E6309">
        <v>-1.2987237700721724E-2</v>
      </c>
    </row>
    <row r="6310" spans="2:5" x14ac:dyDescent="0.3">
      <c r="B6310" s="91">
        <v>43070</v>
      </c>
      <c r="C6310" s="145">
        <v>397.66061400000001</v>
      </c>
      <c r="D6310">
        <f t="shared" si="102"/>
        <v>2.3228601815358791</v>
      </c>
      <c r="E6310">
        <v>-1.2990189160959759E-2</v>
      </c>
    </row>
    <row r="6311" spans="2:5" x14ac:dyDescent="0.3">
      <c r="B6311" s="91">
        <v>39191</v>
      </c>
      <c r="C6311" s="145">
        <v>119.674194</v>
      </c>
      <c r="D6311">
        <f t="shared" si="102"/>
        <v>0.47140453716961345</v>
      </c>
      <c r="E6311">
        <v>-1.3010371712323001E-2</v>
      </c>
    </row>
    <row r="6312" spans="2:5" x14ac:dyDescent="0.3">
      <c r="B6312" s="91">
        <v>38580</v>
      </c>
      <c r="C6312" s="145">
        <v>81.333304999999996</v>
      </c>
      <c r="D6312">
        <f t="shared" si="102"/>
        <v>0.120281714402415</v>
      </c>
      <c r="E6312">
        <v>-1.3016895922898822E-2</v>
      </c>
    </row>
    <row r="6313" spans="2:5" x14ac:dyDescent="0.3">
      <c r="B6313" s="91">
        <v>35241</v>
      </c>
      <c r="C6313" s="145">
        <v>72.600761000000006</v>
      </c>
      <c r="D6313">
        <f t="shared" si="102"/>
        <v>-0.82678788925163715</v>
      </c>
      <c r="E6313">
        <v>-1.3020743693853176E-2</v>
      </c>
    </row>
    <row r="6314" spans="2:5" x14ac:dyDescent="0.3">
      <c r="B6314" s="91">
        <v>44987</v>
      </c>
      <c r="C6314" s="145">
        <v>419.14367700000003</v>
      </c>
      <c r="D6314">
        <f t="shared" si="102"/>
        <v>4.5965127678323592</v>
      </c>
      <c r="E6314">
        <v>-1.3028142636089124E-2</v>
      </c>
    </row>
    <row r="6315" spans="2:5" x14ac:dyDescent="0.3">
      <c r="B6315" s="91">
        <v>38107</v>
      </c>
      <c r="C6315" s="145">
        <v>74.893722999999994</v>
      </c>
      <c r="D6315">
        <f t="shared" si="102"/>
        <v>-3.3159009384384902E-2</v>
      </c>
      <c r="E6315">
        <v>-1.3057357177002097E-2</v>
      </c>
    </row>
    <row r="6316" spans="2:5" x14ac:dyDescent="0.3">
      <c r="B6316" s="91">
        <v>38321</v>
      </c>
      <c r="C6316" s="145">
        <v>77.462295999999995</v>
      </c>
      <c r="D6316">
        <f t="shared" si="102"/>
        <v>1.0313177157295682E-4</v>
      </c>
      <c r="E6316">
        <v>-1.3061374780299279E-2</v>
      </c>
    </row>
    <row r="6317" spans="2:5" x14ac:dyDescent="0.3">
      <c r="B6317" s="91">
        <v>38331</v>
      </c>
      <c r="C6317" s="145">
        <v>77.454307999999997</v>
      </c>
      <c r="D6317">
        <f t="shared" si="102"/>
        <v>1.2952478122274635</v>
      </c>
      <c r="E6317">
        <v>-1.306241498489817E-2</v>
      </c>
    </row>
    <row r="6318" spans="2:5" x14ac:dyDescent="0.3">
      <c r="B6318" s="91">
        <v>36486</v>
      </c>
      <c r="C6318" s="145">
        <v>33.745510000000003</v>
      </c>
      <c r="D6318">
        <f t="shared" si="102"/>
        <v>-0.73503936457016417</v>
      </c>
      <c r="E6318">
        <v>-1.3067381166422377E-2</v>
      </c>
    </row>
    <row r="6319" spans="2:5" x14ac:dyDescent="0.3">
      <c r="B6319" s="91">
        <v>38933</v>
      </c>
      <c r="C6319" s="145">
        <v>127.360466</v>
      </c>
      <c r="D6319">
        <f t="shared" si="102"/>
        <v>6.8242601183451885</v>
      </c>
      <c r="E6319">
        <v>-1.3069703642174116E-2</v>
      </c>
    </row>
    <row r="6320" spans="2:5" x14ac:dyDescent="0.3">
      <c r="B6320" s="91">
        <v>34159</v>
      </c>
      <c r="C6320" s="145">
        <v>16.277636999999999</v>
      </c>
      <c r="D6320">
        <f t="shared" si="102"/>
        <v>-0.75527538905698777</v>
      </c>
      <c r="E6320">
        <v>-1.3071785258839274E-2</v>
      </c>
    </row>
    <row r="6321" spans="2:5" x14ac:dyDescent="0.3">
      <c r="B6321" s="91">
        <v>38461</v>
      </c>
      <c r="C6321" s="145">
        <v>66.514099000000002</v>
      </c>
      <c r="D6321">
        <f t="shared" si="102"/>
        <v>-0.4253079821555949</v>
      </c>
      <c r="E6321">
        <v>-1.3072006078543879E-2</v>
      </c>
    </row>
    <row r="6322" spans="2:5" x14ac:dyDescent="0.3">
      <c r="B6322" s="91">
        <v>40134</v>
      </c>
      <c r="C6322" s="145">
        <v>115.738686</v>
      </c>
      <c r="D6322">
        <f t="shared" si="102"/>
        <v>-0.61543751166571792</v>
      </c>
      <c r="E6322">
        <v>-1.3074043719798435E-2</v>
      </c>
    </row>
    <row r="6323" spans="2:5" x14ac:dyDescent="0.3">
      <c r="B6323" s="91">
        <v>44315</v>
      </c>
      <c r="C6323" s="145">
        <v>300.961975</v>
      </c>
      <c r="D6323">
        <f t="shared" si="102"/>
        <v>2.6172603260915563E-2</v>
      </c>
      <c r="E6323">
        <v>-1.3076192267524952E-2</v>
      </c>
    </row>
    <row r="6324" spans="2:5" x14ac:dyDescent="0.3">
      <c r="B6324" s="91">
        <v>44418</v>
      </c>
      <c r="C6324" s="145">
        <v>293.28591899999998</v>
      </c>
      <c r="D6324">
        <f t="shared" si="102"/>
        <v>1.5955119382024334</v>
      </c>
      <c r="E6324">
        <v>-1.3082845884010267E-2</v>
      </c>
    </row>
    <row r="6325" spans="2:5" x14ac:dyDescent="0.3">
      <c r="B6325" s="91">
        <v>39583</v>
      </c>
      <c r="C6325" s="145">
        <v>112.99733000000001</v>
      </c>
      <c r="D6325">
        <f t="shared" si="102"/>
        <v>0.27000350551728414</v>
      </c>
      <c r="E6325">
        <v>-1.308515803788369E-2</v>
      </c>
    </row>
    <row r="6326" spans="2:5" x14ac:dyDescent="0.3">
      <c r="B6326" s="91">
        <v>38635</v>
      </c>
      <c r="C6326" s="145">
        <v>88.974029999999999</v>
      </c>
      <c r="D6326">
        <f t="shared" si="102"/>
        <v>0.22301482358236355</v>
      </c>
      <c r="E6326">
        <v>-1.3088042746071496E-2</v>
      </c>
    </row>
    <row r="6327" spans="2:5" x14ac:dyDescent="0.3">
      <c r="B6327" s="91">
        <v>35249</v>
      </c>
      <c r="C6327" s="145">
        <v>72.749756000000005</v>
      </c>
      <c r="D6327">
        <f t="shared" si="102"/>
        <v>9.7184246281664152E-2</v>
      </c>
      <c r="E6327">
        <v>-1.3089421940863207E-2</v>
      </c>
    </row>
    <row r="6328" spans="2:5" x14ac:dyDescent="0.3">
      <c r="B6328" s="91">
        <v>38523</v>
      </c>
      <c r="C6328" s="145">
        <v>66.305869999999999</v>
      </c>
      <c r="D6328">
        <f t="shared" si="102"/>
        <v>-0.327335380162878</v>
      </c>
      <c r="E6328">
        <v>-1.3112519518139694E-2</v>
      </c>
    </row>
    <row r="6329" spans="2:5" x14ac:dyDescent="0.3">
      <c r="B6329" s="91">
        <v>39598</v>
      </c>
      <c r="C6329" s="145">
        <v>98.571960000000004</v>
      </c>
      <c r="D6329">
        <f t="shared" si="102"/>
        <v>0.92212433239340841</v>
      </c>
      <c r="E6329">
        <v>-1.3113880869465317E-2</v>
      </c>
    </row>
    <row r="6330" spans="2:5" x14ac:dyDescent="0.3">
      <c r="B6330" s="91">
        <v>35690</v>
      </c>
      <c r="C6330" s="145">
        <v>51.282822000000003</v>
      </c>
      <c r="D6330">
        <f t="shared" si="102"/>
        <v>-0.85884852824535307</v>
      </c>
      <c r="E6330">
        <v>-1.3115394196656431E-2</v>
      </c>
    </row>
    <row r="6331" spans="2:5" x14ac:dyDescent="0.3">
      <c r="B6331" s="91">
        <v>43152</v>
      </c>
      <c r="C6331" s="145">
        <v>363.317657</v>
      </c>
      <c r="D6331">
        <f t="shared" si="102"/>
        <v>0.32363340572791061</v>
      </c>
      <c r="E6331">
        <v>-1.3132870892976045E-2</v>
      </c>
    </row>
    <row r="6332" spans="2:5" x14ac:dyDescent="0.3">
      <c r="B6332" s="91">
        <v>41387</v>
      </c>
      <c r="C6332" s="145">
        <v>274.48510700000003</v>
      </c>
      <c r="D6332">
        <f t="shared" si="102"/>
        <v>-0.47366175271390648</v>
      </c>
      <c r="E6332">
        <v>-1.3146380015711513E-2</v>
      </c>
    </row>
    <row r="6333" spans="2:5" x14ac:dyDescent="0.3">
      <c r="B6333" s="91">
        <v>41975</v>
      </c>
      <c r="C6333" s="145">
        <v>521.49945100000002</v>
      </c>
      <c r="D6333">
        <f t="shared" si="102"/>
        <v>15.125683711156078</v>
      </c>
      <c r="E6333">
        <v>-1.3153073015707726E-2</v>
      </c>
    </row>
    <row r="6334" spans="2:5" x14ac:dyDescent="0.3">
      <c r="B6334" s="91">
        <v>33863</v>
      </c>
      <c r="C6334" s="145">
        <v>32.339680000000001</v>
      </c>
      <c r="D6334">
        <f t="shared" si="102"/>
        <v>-0.20615390476482232</v>
      </c>
      <c r="E6334">
        <v>-1.3157601633109018E-2</v>
      </c>
    </row>
    <row r="6335" spans="2:5" x14ac:dyDescent="0.3">
      <c r="B6335" s="91">
        <v>34766</v>
      </c>
      <c r="C6335" s="145">
        <v>40.737971999999999</v>
      </c>
      <c r="D6335">
        <f t="shared" si="102"/>
        <v>-0.80385400613204849</v>
      </c>
      <c r="E6335">
        <v>-1.3157752260663251E-2</v>
      </c>
    </row>
    <row r="6336" spans="2:5" x14ac:dyDescent="0.3">
      <c r="B6336" s="91">
        <v>41115</v>
      </c>
      <c r="C6336" s="145">
        <v>207.692093</v>
      </c>
      <c r="D6336">
        <f t="shared" si="102"/>
        <v>-0.56845368825839959</v>
      </c>
      <c r="E6336">
        <v>-1.3203600918661178E-2</v>
      </c>
    </row>
    <row r="6337" spans="2:5" x14ac:dyDescent="0.3">
      <c r="B6337" s="91">
        <v>41996</v>
      </c>
      <c r="C6337" s="145">
        <v>481.27417000000003</v>
      </c>
      <c r="D6337">
        <f t="shared" si="102"/>
        <v>2.6001055479235076</v>
      </c>
      <c r="E6337">
        <v>-1.3240333388648481E-2</v>
      </c>
    </row>
    <row r="6338" spans="2:5" x14ac:dyDescent="0.3">
      <c r="B6338" s="91">
        <v>44117</v>
      </c>
      <c r="C6338" s="145">
        <v>133.68334999999999</v>
      </c>
      <c r="D6338">
        <f t="shared" si="102"/>
        <v>7.3229387405843971</v>
      </c>
      <c r="E6338">
        <v>-1.3245001192188483E-2</v>
      </c>
    </row>
    <row r="6339" spans="2:5" x14ac:dyDescent="0.3">
      <c r="B6339" s="91">
        <v>34162</v>
      </c>
      <c r="C6339" s="145">
        <v>16.062037</v>
      </c>
      <c r="D6339">
        <f t="shared" si="102"/>
        <v>0.64479806417687846</v>
      </c>
      <c r="E6339">
        <v>-1.3245165744880444E-2</v>
      </c>
    </row>
    <row r="6340" spans="2:5" x14ac:dyDescent="0.3">
      <c r="B6340" s="91">
        <v>36992</v>
      </c>
      <c r="C6340" s="145">
        <v>9.7653549999999996</v>
      </c>
      <c r="D6340">
        <f t="shared" si="102"/>
        <v>-0.14976488566951868</v>
      </c>
      <c r="E6340">
        <v>-1.3250159021107053E-2</v>
      </c>
    </row>
    <row r="6341" spans="2:5" x14ac:dyDescent="0.3">
      <c r="B6341" s="91">
        <v>37053</v>
      </c>
      <c r="C6341" s="145">
        <v>11.485476</v>
      </c>
      <c r="D6341">
        <f t="shared" si="102"/>
        <v>-0.97979435307362994</v>
      </c>
      <c r="E6341">
        <v>-1.3253725639717598E-2</v>
      </c>
    </row>
    <row r="6342" spans="2:5" x14ac:dyDescent="0.3">
      <c r="B6342" s="91">
        <v>42054</v>
      </c>
      <c r="C6342" s="145">
        <v>568.42901600000005</v>
      </c>
      <c r="D6342">
        <f t="shared" si="102"/>
        <v>2.8168645824355139</v>
      </c>
      <c r="E6342">
        <v>-1.3263788298879663E-2</v>
      </c>
    </row>
    <row r="6343" spans="2:5" x14ac:dyDescent="0.3">
      <c r="B6343" s="91">
        <v>39008</v>
      </c>
      <c r="C6343" s="145">
        <v>148.92564400000001</v>
      </c>
      <c r="D6343">
        <f t="shared" si="102"/>
        <v>-0.73057466380142022</v>
      </c>
      <c r="E6343">
        <v>-1.3287274173374955E-2</v>
      </c>
    </row>
    <row r="6344" spans="2:5" x14ac:dyDescent="0.3">
      <c r="B6344" s="91">
        <v>42061</v>
      </c>
      <c r="C6344" s="145">
        <v>552.75292999999999</v>
      </c>
      <c r="D6344">
        <f t="shared" si="102"/>
        <v>0.6865236548158784</v>
      </c>
      <c r="E6344">
        <v>-1.328759239118118E-2</v>
      </c>
    </row>
    <row r="6345" spans="2:5" x14ac:dyDescent="0.3">
      <c r="B6345" s="91">
        <v>41540</v>
      </c>
      <c r="C6345" s="145">
        <v>327.74691799999999</v>
      </c>
      <c r="D6345">
        <f t="shared" ref="D6345:D6408" si="103">(C6345-C6346)/C6346</f>
        <v>1.7331681002667747</v>
      </c>
      <c r="E6345">
        <v>-1.3299894176284062E-2</v>
      </c>
    </row>
    <row r="6346" spans="2:5" x14ac:dyDescent="0.3">
      <c r="B6346" s="91">
        <v>39507</v>
      </c>
      <c r="C6346" s="145">
        <v>119.914658</v>
      </c>
      <c r="D6346">
        <f t="shared" si="103"/>
        <v>2.7580807035520709</v>
      </c>
      <c r="E6346">
        <v>-1.3313448201260339E-2</v>
      </c>
    </row>
    <row r="6347" spans="2:5" x14ac:dyDescent="0.3">
      <c r="B6347" s="91">
        <v>33864</v>
      </c>
      <c r="C6347" s="145">
        <v>31.908484000000001</v>
      </c>
      <c r="D6347">
        <f t="shared" si="103"/>
        <v>-0.79995538247652276</v>
      </c>
      <c r="E6347">
        <v>-1.3333341579137452E-2</v>
      </c>
    </row>
    <row r="6348" spans="2:5" x14ac:dyDescent="0.3">
      <c r="B6348" s="91">
        <v>39105</v>
      </c>
      <c r="C6348" s="145">
        <v>159.50683599999999</v>
      </c>
      <c r="D6348">
        <f t="shared" si="103"/>
        <v>0.20219926862838522</v>
      </c>
      <c r="E6348">
        <v>-1.3339785752731101E-2</v>
      </c>
    </row>
    <row r="6349" spans="2:5" x14ac:dyDescent="0.3">
      <c r="B6349" s="91">
        <v>39455</v>
      </c>
      <c r="C6349" s="145">
        <v>132.67919900000001</v>
      </c>
      <c r="D6349">
        <f t="shared" si="103"/>
        <v>0.243221765125262</v>
      </c>
      <c r="E6349">
        <v>-1.3368872990590325E-2</v>
      </c>
    </row>
    <row r="6350" spans="2:5" x14ac:dyDescent="0.3">
      <c r="B6350" s="91">
        <v>39548</v>
      </c>
      <c r="C6350" s="145">
        <v>106.722069</v>
      </c>
      <c r="D6350">
        <f t="shared" si="103"/>
        <v>2.3673827969516061</v>
      </c>
      <c r="E6350">
        <v>-1.3375729127040173E-2</v>
      </c>
    </row>
    <row r="6351" spans="2:5" x14ac:dyDescent="0.3">
      <c r="B6351" s="91">
        <v>34339</v>
      </c>
      <c r="C6351" s="145">
        <v>31.692882999999998</v>
      </c>
      <c r="D6351">
        <f t="shared" si="103"/>
        <v>0.55280748168561822</v>
      </c>
      <c r="E6351">
        <v>-1.3422644133575601E-2</v>
      </c>
    </row>
    <row r="6352" spans="2:5" x14ac:dyDescent="0.3">
      <c r="B6352" s="91">
        <v>37362</v>
      </c>
      <c r="C6352" s="145">
        <v>20.410053000000001</v>
      </c>
      <c r="D6352">
        <f t="shared" si="103"/>
        <v>-0.94477770870905731</v>
      </c>
      <c r="E6352">
        <v>-1.3422780835412675E-2</v>
      </c>
    </row>
    <row r="6353" spans="2:5" x14ac:dyDescent="0.3">
      <c r="B6353" s="91">
        <v>43147</v>
      </c>
      <c r="C6353" s="145">
        <v>369.59808299999997</v>
      </c>
      <c r="D6353">
        <f t="shared" si="103"/>
        <v>4.2748535949369817</v>
      </c>
      <c r="E6353">
        <v>-1.3437978673413472E-2</v>
      </c>
    </row>
    <row r="6354" spans="2:5" x14ac:dyDescent="0.3">
      <c r="B6354" s="91">
        <v>35290</v>
      </c>
      <c r="C6354" s="145">
        <v>70.067931999999999</v>
      </c>
      <c r="D6354">
        <f t="shared" si="103"/>
        <v>-0.83576045963732148</v>
      </c>
      <c r="E6354">
        <v>-1.3485170148067291E-2</v>
      </c>
    </row>
    <row r="6355" spans="2:5" x14ac:dyDescent="0.3">
      <c r="B6355" s="91">
        <v>44641</v>
      </c>
      <c r="C6355" s="145">
        <v>426.620361</v>
      </c>
      <c r="D6355">
        <f t="shared" si="103"/>
        <v>17.908688380274665</v>
      </c>
      <c r="E6355">
        <v>-1.3485463325645536E-2</v>
      </c>
    </row>
    <row r="6356" spans="2:5" x14ac:dyDescent="0.3">
      <c r="B6356" s="91">
        <v>37565</v>
      </c>
      <c r="C6356" s="145">
        <v>22.562134</v>
      </c>
      <c r="D6356">
        <f t="shared" si="103"/>
        <v>-0.95647270853973276</v>
      </c>
      <c r="E6356">
        <v>-1.349072497900802E-2</v>
      </c>
    </row>
    <row r="6357" spans="2:5" x14ac:dyDescent="0.3">
      <c r="B6357" s="91">
        <v>42020</v>
      </c>
      <c r="C6357" s="145">
        <v>518.34454300000004</v>
      </c>
      <c r="D6357">
        <f t="shared" si="103"/>
        <v>5.8321416402822086</v>
      </c>
      <c r="E6357">
        <v>-1.3509801486126731E-2</v>
      </c>
    </row>
    <row r="6358" spans="2:5" x14ac:dyDescent="0.3">
      <c r="B6358" s="91">
        <v>38364</v>
      </c>
      <c r="C6358" s="145">
        <v>75.868530000000007</v>
      </c>
      <c r="D6358">
        <f t="shared" si="103"/>
        <v>0.27338640337352743</v>
      </c>
      <c r="E6358">
        <v>-1.3537448746218319E-2</v>
      </c>
    </row>
    <row r="6359" spans="2:5" x14ac:dyDescent="0.3">
      <c r="B6359" s="91">
        <v>37944</v>
      </c>
      <c r="C6359" s="145">
        <v>59.580131999999999</v>
      </c>
      <c r="D6359">
        <f t="shared" si="103"/>
        <v>0.16761806031868606</v>
      </c>
      <c r="E6359">
        <v>-1.3548462958595051E-2</v>
      </c>
    </row>
    <row r="6360" spans="2:5" x14ac:dyDescent="0.3">
      <c r="B6360" s="91">
        <v>34873</v>
      </c>
      <c r="C6360" s="145">
        <v>51.027073000000001</v>
      </c>
      <c r="D6360">
        <f t="shared" si="103"/>
        <v>-0.80289585884509895</v>
      </c>
      <c r="E6360">
        <v>-1.3559206371269053E-2</v>
      </c>
    </row>
    <row r="6361" spans="2:5" x14ac:dyDescent="0.3">
      <c r="B6361" s="91">
        <v>41365</v>
      </c>
      <c r="C6361" s="145">
        <v>258.88382000000001</v>
      </c>
      <c r="D6361">
        <f t="shared" si="103"/>
        <v>2.4256489856977428</v>
      </c>
      <c r="E6361">
        <v>-1.3561128154377711E-2</v>
      </c>
    </row>
    <row r="6362" spans="2:5" x14ac:dyDescent="0.3">
      <c r="B6362" s="91">
        <v>38407</v>
      </c>
      <c r="C6362" s="145">
        <v>75.572197000000003</v>
      </c>
      <c r="D6362">
        <f t="shared" si="103"/>
        <v>-0.84627854794352864</v>
      </c>
      <c r="E6362">
        <v>-1.3589707276864859E-2</v>
      </c>
    </row>
    <row r="6363" spans="2:5" x14ac:dyDescent="0.3">
      <c r="B6363" s="91">
        <v>44610</v>
      </c>
      <c r="C6363" s="145">
        <v>491.61776700000001</v>
      </c>
      <c r="D6363">
        <f t="shared" si="103"/>
        <v>0.1836073043256353</v>
      </c>
      <c r="E6363">
        <v>-1.3601415195659735E-2</v>
      </c>
    </row>
    <row r="6364" spans="2:5" x14ac:dyDescent="0.3">
      <c r="B6364" s="91">
        <v>44999</v>
      </c>
      <c r="C6364" s="145">
        <v>415.35546900000003</v>
      </c>
      <c r="D6364">
        <f t="shared" si="103"/>
        <v>0.79861869721598899</v>
      </c>
      <c r="E6364">
        <v>-1.3612645454745389E-2</v>
      </c>
    </row>
    <row r="6365" spans="2:5" x14ac:dyDescent="0.3">
      <c r="B6365" s="91">
        <v>43578</v>
      </c>
      <c r="C6365" s="145">
        <v>230.930252</v>
      </c>
      <c r="D6365">
        <f t="shared" si="103"/>
        <v>-0.43313349631453718</v>
      </c>
      <c r="E6365">
        <v>-1.3625809370652211E-2</v>
      </c>
    </row>
    <row r="6366" spans="2:5" x14ac:dyDescent="0.3">
      <c r="B6366" s="91">
        <v>43054</v>
      </c>
      <c r="C6366" s="145">
        <v>407.38031000000001</v>
      </c>
      <c r="D6366">
        <f t="shared" si="103"/>
        <v>-0.18339833848849574</v>
      </c>
      <c r="E6366">
        <v>-1.3637462567863195E-2</v>
      </c>
    </row>
    <row r="6367" spans="2:5" x14ac:dyDescent="0.3">
      <c r="B6367" s="91">
        <v>41887</v>
      </c>
      <c r="C6367" s="145">
        <v>498.87274200000002</v>
      </c>
      <c r="D6367">
        <f t="shared" si="103"/>
        <v>11.060514016296629</v>
      </c>
      <c r="E6367">
        <v>-1.3645215260798406E-2</v>
      </c>
    </row>
    <row r="6368" spans="2:5" x14ac:dyDescent="0.3">
      <c r="B6368" s="91">
        <v>35781</v>
      </c>
      <c r="C6368" s="145">
        <v>41.364136000000002</v>
      </c>
      <c r="D6368">
        <f t="shared" si="103"/>
        <v>-0.51760687146483519</v>
      </c>
      <c r="E6368">
        <v>-1.3658133564232395E-2</v>
      </c>
    </row>
    <row r="6369" spans="2:5" x14ac:dyDescent="0.3">
      <c r="B6369" s="91">
        <v>38643</v>
      </c>
      <c r="C6369" s="145">
        <v>85.747771999999998</v>
      </c>
      <c r="D6369">
        <f t="shared" si="103"/>
        <v>3.2407326949995188</v>
      </c>
      <c r="E6369">
        <v>-1.3667291682355958E-2</v>
      </c>
    </row>
    <row r="6370" spans="2:5" x14ac:dyDescent="0.3">
      <c r="B6370" s="91">
        <v>36613</v>
      </c>
      <c r="C6370" s="145">
        <v>20.220037000000001</v>
      </c>
      <c r="D6370">
        <f t="shared" si="103"/>
        <v>-0.94664103460068449</v>
      </c>
      <c r="E6370">
        <v>-1.3668375231863053E-2</v>
      </c>
    </row>
    <row r="6371" spans="2:5" x14ac:dyDescent="0.3">
      <c r="B6371" s="91">
        <v>41598</v>
      </c>
      <c r="C6371" s="145">
        <v>378.94357300000001</v>
      </c>
      <c r="D6371">
        <f t="shared" si="103"/>
        <v>-0.25238543547631725</v>
      </c>
      <c r="E6371">
        <v>-1.3670706411494597E-2</v>
      </c>
    </row>
    <row r="6372" spans="2:5" x14ac:dyDescent="0.3">
      <c r="B6372" s="91">
        <v>45064</v>
      </c>
      <c r="C6372" s="145">
        <v>506.87023900000003</v>
      </c>
      <c r="D6372">
        <f t="shared" si="103"/>
        <v>1.6606487873028171</v>
      </c>
      <c r="E6372">
        <v>-1.367600514510346E-2</v>
      </c>
    </row>
    <row r="6373" spans="2:5" x14ac:dyDescent="0.3">
      <c r="B6373" s="91">
        <v>43833</v>
      </c>
      <c r="C6373" s="145">
        <v>190.50625600000001</v>
      </c>
      <c r="D6373">
        <f t="shared" si="103"/>
        <v>7.1671994178114131</v>
      </c>
      <c r="E6373">
        <v>-1.3677355516114258E-2</v>
      </c>
    </row>
    <row r="6374" spans="2:5" x14ac:dyDescent="0.3">
      <c r="B6374" s="91">
        <v>37692</v>
      </c>
      <c r="C6374" s="145">
        <v>23.325775</v>
      </c>
      <c r="D6374">
        <f t="shared" si="103"/>
        <v>0.1052631379436762</v>
      </c>
      <c r="E6374">
        <v>-1.3698626082379504E-2</v>
      </c>
    </row>
    <row r="6375" spans="2:5" x14ac:dyDescent="0.3">
      <c r="B6375" s="91">
        <v>37552</v>
      </c>
      <c r="C6375" s="145">
        <v>21.104272999999999</v>
      </c>
      <c r="D6375">
        <f t="shared" si="103"/>
        <v>-0.13636364938438275</v>
      </c>
      <c r="E6375">
        <v>-1.369863461839362E-2</v>
      </c>
    </row>
    <row r="6376" spans="2:5" x14ac:dyDescent="0.3">
      <c r="B6376" s="91">
        <v>37447</v>
      </c>
      <c r="C6376" s="145">
        <v>24.436527000000002</v>
      </c>
      <c r="D6376">
        <f t="shared" si="103"/>
        <v>-0.21289520796676137</v>
      </c>
      <c r="E6376">
        <v>-1.3698701461196673E-2</v>
      </c>
    </row>
    <row r="6377" spans="2:5" x14ac:dyDescent="0.3">
      <c r="B6377" s="91">
        <v>33883</v>
      </c>
      <c r="C6377" s="145">
        <v>31.046091000000001</v>
      </c>
      <c r="D6377">
        <f t="shared" si="103"/>
        <v>-0.94439998818516635</v>
      </c>
      <c r="E6377">
        <v>-1.3698701943486888E-2</v>
      </c>
    </row>
    <row r="6378" spans="2:5" x14ac:dyDescent="0.3">
      <c r="B6378" s="91">
        <v>42101</v>
      </c>
      <c r="C6378" s="145">
        <v>558.38281300000006</v>
      </c>
      <c r="D6378">
        <f t="shared" si="103"/>
        <v>3.5665986827165415</v>
      </c>
      <c r="E6378">
        <v>-1.37289220945118E-2</v>
      </c>
    </row>
    <row r="6379" spans="2:5" x14ac:dyDescent="0.3">
      <c r="B6379" s="91">
        <v>38926</v>
      </c>
      <c r="C6379" s="145">
        <v>122.275429</v>
      </c>
      <c r="D6379">
        <f t="shared" si="103"/>
        <v>-0.12826042113154631</v>
      </c>
      <c r="E6379">
        <v>-1.3739434607334653E-2</v>
      </c>
    </row>
    <row r="6380" spans="2:5" x14ac:dyDescent="0.3">
      <c r="B6380" s="91">
        <v>38982</v>
      </c>
      <c r="C6380" s="145">
        <v>140.266006</v>
      </c>
      <c r="D6380">
        <f t="shared" si="103"/>
        <v>6.0938524129191798</v>
      </c>
      <c r="E6380">
        <v>-1.3747071198210729E-2</v>
      </c>
    </row>
    <row r="6381" spans="2:5" x14ac:dyDescent="0.3">
      <c r="B6381" s="91">
        <v>36024</v>
      </c>
      <c r="C6381" s="145">
        <v>19.772895999999999</v>
      </c>
      <c r="D6381">
        <f t="shared" si="103"/>
        <v>-0.91455491903756192</v>
      </c>
      <c r="E6381">
        <v>-1.3754636345235691E-2</v>
      </c>
    </row>
    <row r="6382" spans="2:5" x14ac:dyDescent="0.3">
      <c r="B6382" s="91">
        <v>40661</v>
      </c>
      <c r="C6382" s="145">
        <v>231.410583</v>
      </c>
      <c r="D6382">
        <f t="shared" si="103"/>
        <v>2.7748880288751043</v>
      </c>
      <c r="E6382">
        <v>-1.3765524475688105E-2</v>
      </c>
    </row>
    <row r="6383" spans="2:5" x14ac:dyDescent="0.3">
      <c r="B6383" s="91">
        <v>35164</v>
      </c>
      <c r="C6383" s="145">
        <v>61.302635000000002</v>
      </c>
      <c r="D6383">
        <f t="shared" si="103"/>
        <v>-7.2206307384997406E-2</v>
      </c>
      <c r="E6383">
        <v>-1.376659905868788E-2</v>
      </c>
    </row>
    <row r="6384" spans="2:5" x14ac:dyDescent="0.3">
      <c r="B6384" s="91">
        <v>35319</v>
      </c>
      <c r="C6384" s="145">
        <v>66.073562999999993</v>
      </c>
      <c r="D6384">
        <f t="shared" si="103"/>
        <v>-0.73614970672506919</v>
      </c>
      <c r="E6384">
        <v>-1.3766992738883649E-2</v>
      </c>
    </row>
    <row r="6385" spans="2:5" x14ac:dyDescent="0.3">
      <c r="B6385" s="91">
        <v>41052</v>
      </c>
      <c r="C6385" s="145">
        <v>250.42065400000001</v>
      </c>
      <c r="D6385">
        <f t="shared" si="103"/>
        <v>-0.53944091484223133</v>
      </c>
      <c r="E6385">
        <v>-1.376824687910071E-2</v>
      </c>
    </row>
    <row r="6386" spans="2:5" x14ac:dyDescent="0.3">
      <c r="B6386" s="91">
        <v>42025</v>
      </c>
      <c r="C6386" s="145">
        <v>543.73187299999995</v>
      </c>
      <c r="D6386">
        <f t="shared" si="103"/>
        <v>15.092810413062866</v>
      </c>
      <c r="E6386">
        <v>-1.376957969805905E-2</v>
      </c>
    </row>
    <row r="6387" spans="2:5" x14ac:dyDescent="0.3">
      <c r="B6387" s="91">
        <v>37817</v>
      </c>
      <c r="C6387" s="145">
        <v>33.787253999999997</v>
      </c>
      <c r="D6387">
        <f t="shared" si="103"/>
        <v>-0.91217268744791291</v>
      </c>
      <c r="E6387">
        <v>-1.3780264469061814E-2</v>
      </c>
    </row>
    <row r="6388" spans="2:5" x14ac:dyDescent="0.3">
      <c r="B6388" s="91">
        <v>44924</v>
      </c>
      <c r="C6388" s="145">
        <v>384.70098899999999</v>
      </c>
      <c r="D6388">
        <f t="shared" si="103"/>
        <v>15.24011692009824</v>
      </c>
      <c r="E6388">
        <v>-1.3800199033424653E-2</v>
      </c>
    </row>
    <row r="6389" spans="2:5" x14ac:dyDescent="0.3">
      <c r="B6389" s="91">
        <v>37419</v>
      </c>
      <c r="C6389" s="145">
        <v>23.688313999999998</v>
      </c>
      <c r="D6389">
        <f t="shared" si="103"/>
        <v>-0.85834788535176176</v>
      </c>
      <c r="E6389">
        <v>-1.3808619543124911E-2</v>
      </c>
    </row>
    <row r="6390" spans="2:5" x14ac:dyDescent="0.3">
      <c r="B6390" s="91">
        <v>43788</v>
      </c>
      <c r="C6390" s="145">
        <v>167.22880599999999</v>
      </c>
      <c r="D6390">
        <f t="shared" si="103"/>
        <v>-0.65670722949231586</v>
      </c>
      <c r="E6390">
        <v>-1.381539326215688E-2</v>
      </c>
    </row>
    <row r="6391" spans="2:5" x14ac:dyDescent="0.3">
      <c r="B6391" s="91">
        <v>44524</v>
      </c>
      <c r="C6391" s="145">
        <v>487.13174400000003</v>
      </c>
      <c r="D6391">
        <f t="shared" si="103"/>
        <v>20.116323289045553</v>
      </c>
      <c r="E6391">
        <v>-1.3824458183375301E-2</v>
      </c>
    </row>
    <row r="6392" spans="2:5" x14ac:dyDescent="0.3">
      <c r="B6392" s="91">
        <v>34211</v>
      </c>
      <c r="C6392" s="145">
        <v>23.068966</v>
      </c>
      <c r="D6392">
        <f t="shared" si="103"/>
        <v>0</v>
      </c>
      <c r="E6392">
        <v>-1.3824896612625238E-2</v>
      </c>
    </row>
    <row r="6393" spans="2:5" x14ac:dyDescent="0.3">
      <c r="B6393" s="91">
        <v>33577</v>
      </c>
      <c r="C6393" s="145">
        <v>23.068966</v>
      </c>
      <c r="D6393">
        <f t="shared" si="103"/>
        <v>0.61398065137357871</v>
      </c>
      <c r="E6393">
        <v>-1.3824896612625238E-2</v>
      </c>
    </row>
    <row r="6394" spans="2:5" x14ac:dyDescent="0.3">
      <c r="B6394" s="91">
        <v>36748</v>
      </c>
      <c r="C6394" s="145">
        <v>14.293210999999999</v>
      </c>
      <c r="D6394">
        <f t="shared" si="103"/>
        <v>-0.94415145567161973</v>
      </c>
      <c r="E6394">
        <v>-1.3837192326299855E-2</v>
      </c>
    </row>
    <row r="6395" spans="2:5" x14ac:dyDescent="0.3">
      <c r="B6395" s="91">
        <v>40969</v>
      </c>
      <c r="C6395" s="145">
        <v>255.92808500000001</v>
      </c>
      <c r="D6395">
        <f t="shared" si="103"/>
        <v>-9.0072079146494635E-2</v>
      </c>
      <c r="E6395">
        <v>-1.3840335991461832E-2</v>
      </c>
    </row>
    <row r="6396" spans="2:5" x14ac:dyDescent="0.3">
      <c r="B6396" s="91">
        <v>41470</v>
      </c>
      <c r="C6396" s="145">
        <v>281.261932</v>
      </c>
      <c r="D6396">
        <f t="shared" si="103"/>
        <v>9.2539653455100677</v>
      </c>
      <c r="E6396">
        <v>-1.384612449676253E-2</v>
      </c>
    </row>
    <row r="6397" spans="2:5" x14ac:dyDescent="0.3">
      <c r="B6397" s="91">
        <v>36566</v>
      </c>
      <c r="C6397" s="145">
        <v>27.429576999999998</v>
      </c>
      <c r="D6397">
        <f t="shared" si="103"/>
        <v>-0.10404465565174441</v>
      </c>
      <c r="E6397">
        <v>-1.3885199439671175E-2</v>
      </c>
    </row>
    <row r="6398" spans="2:5" x14ac:dyDescent="0.3">
      <c r="B6398" s="91">
        <v>33889</v>
      </c>
      <c r="C6398" s="145">
        <v>30.614892999999999</v>
      </c>
      <c r="D6398">
        <f t="shared" si="103"/>
        <v>0</v>
      </c>
      <c r="E6398">
        <v>-1.3888962703871542E-2</v>
      </c>
    </row>
    <row r="6399" spans="2:5" x14ac:dyDescent="0.3">
      <c r="B6399" s="91">
        <v>33885</v>
      </c>
      <c r="C6399" s="145">
        <v>30.614892999999999</v>
      </c>
      <c r="D6399">
        <f t="shared" si="103"/>
        <v>-0.93837610540725613</v>
      </c>
      <c r="E6399">
        <v>-1.3888962703871542E-2</v>
      </c>
    </row>
    <row r="6400" spans="2:5" x14ac:dyDescent="0.3">
      <c r="B6400" s="91">
        <v>41984</v>
      </c>
      <c r="C6400" s="145">
        <v>496.80230699999998</v>
      </c>
      <c r="D6400">
        <f t="shared" si="103"/>
        <v>0.24653715130533924</v>
      </c>
      <c r="E6400">
        <v>-1.3894338915760463E-2</v>
      </c>
    </row>
    <row r="6401" spans="2:5" x14ac:dyDescent="0.3">
      <c r="B6401" s="91">
        <v>42342</v>
      </c>
      <c r="C6401" s="145">
        <v>398.545929</v>
      </c>
      <c r="D6401">
        <f t="shared" si="103"/>
        <v>0.34340638188155953</v>
      </c>
      <c r="E6401">
        <v>-1.3929960715191836E-2</v>
      </c>
    </row>
    <row r="6402" spans="2:5" x14ac:dyDescent="0.3">
      <c r="B6402" s="91">
        <v>41303</v>
      </c>
      <c r="C6402" s="145">
        <v>296.668182</v>
      </c>
      <c r="D6402">
        <f t="shared" si="103"/>
        <v>11.354852169187923</v>
      </c>
      <c r="E6402">
        <v>-1.3936037277973238E-2</v>
      </c>
    </row>
    <row r="6403" spans="2:5" x14ac:dyDescent="0.3">
      <c r="B6403" s="91">
        <v>37449</v>
      </c>
      <c r="C6403" s="145">
        <v>24.012281000000002</v>
      </c>
      <c r="D6403">
        <f t="shared" si="103"/>
        <v>0.62984275581654703</v>
      </c>
      <c r="E6403">
        <v>-1.3937274217295062E-2</v>
      </c>
    </row>
    <row r="6404" spans="2:5" x14ac:dyDescent="0.3">
      <c r="B6404" s="91">
        <v>36781</v>
      </c>
      <c r="C6404" s="145">
        <v>14.732882</v>
      </c>
      <c r="D6404">
        <f t="shared" si="103"/>
        <v>-0.85972840257343552</v>
      </c>
      <c r="E6404">
        <v>-1.3939221545864966E-2</v>
      </c>
    </row>
    <row r="6405" spans="2:5" x14ac:dyDescent="0.3">
      <c r="B6405" s="91">
        <v>38727</v>
      </c>
      <c r="C6405" s="145">
        <v>105.031113</v>
      </c>
      <c r="D6405">
        <f t="shared" si="103"/>
        <v>0.35386099391472825</v>
      </c>
      <c r="E6405">
        <v>-1.394381146550097E-2</v>
      </c>
    </row>
    <row r="6406" spans="2:5" x14ac:dyDescent="0.3">
      <c r="B6406" s="91">
        <v>38553</v>
      </c>
      <c r="C6406" s="145">
        <v>77.578948999999994</v>
      </c>
      <c r="D6406">
        <f t="shared" si="103"/>
        <v>2.3946394949471124</v>
      </c>
      <c r="E6406">
        <v>-1.3948621629445799E-2</v>
      </c>
    </row>
    <row r="6407" spans="2:5" x14ac:dyDescent="0.3">
      <c r="B6407" s="91">
        <v>34012</v>
      </c>
      <c r="C6407" s="145">
        <v>22.853369000000001</v>
      </c>
      <c r="D6407">
        <f t="shared" si="103"/>
        <v>-0.61671133403836864</v>
      </c>
      <c r="E6407">
        <v>-1.3953457266361328E-2</v>
      </c>
    </row>
    <row r="6408" spans="2:5" x14ac:dyDescent="0.3">
      <c r="B6408" s="91">
        <v>35354</v>
      </c>
      <c r="C6408" s="145">
        <v>59.624431999999999</v>
      </c>
      <c r="D6408">
        <f t="shared" si="103"/>
        <v>-0.72492087957101781</v>
      </c>
      <c r="E6408">
        <v>-1.3962196777877257E-2</v>
      </c>
    </row>
    <row r="6409" spans="2:5" x14ac:dyDescent="0.3">
      <c r="B6409" s="91">
        <v>40484</v>
      </c>
      <c r="C6409" s="145">
        <v>216.75375399999999</v>
      </c>
      <c r="D6409">
        <f t="shared" ref="D6409:D6472" si="104">(C6409-C6410)/C6410</f>
        <v>0.10062920980842635</v>
      </c>
      <c r="E6409">
        <v>-1.396727220492123E-2</v>
      </c>
    </row>
    <row r="6410" spans="2:5" x14ac:dyDescent="0.3">
      <c r="B6410" s="91">
        <v>43846</v>
      </c>
      <c r="C6410" s="145">
        <v>196.936218</v>
      </c>
      <c r="D6410">
        <f t="shared" si="104"/>
        <v>-0.52540537386580699</v>
      </c>
      <c r="E6410">
        <v>-1.3975570037107112E-2</v>
      </c>
    </row>
    <row r="6411" spans="2:5" x14ac:dyDescent="0.3">
      <c r="B6411" s="91">
        <v>44868</v>
      </c>
      <c r="C6411" s="145">
        <v>414.95669600000002</v>
      </c>
      <c r="D6411">
        <f t="shared" si="104"/>
        <v>11.152114074984262</v>
      </c>
      <c r="E6411">
        <v>-1.3976108866249465E-2</v>
      </c>
    </row>
    <row r="6412" spans="2:5" x14ac:dyDescent="0.3">
      <c r="B6412" s="91">
        <v>36502</v>
      </c>
      <c r="C6412" s="145">
        <v>34.146872999999999</v>
      </c>
      <c r="D6412">
        <f t="shared" si="104"/>
        <v>1.8578883435015963</v>
      </c>
      <c r="E6412">
        <v>-1.3995244220948755E-2</v>
      </c>
    </row>
    <row r="6413" spans="2:5" x14ac:dyDescent="0.3">
      <c r="B6413" s="91">
        <v>36847</v>
      </c>
      <c r="C6413" s="145">
        <v>11.948288</v>
      </c>
      <c r="D6413">
        <f t="shared" si="104"/>
        <v>-0.98820970227251537</v>
      </c>
      <c r="E6413">
        <v>-1.4003893550966807E-2</v>
      </c>
    </row>
    <row r="6414" spans="2:5" x14ac:dyDescent="0.3">
      <c r="B6414" s="91">
        <v>45415</v>
      </c>
      <c r="C6414" s="145">
        <v>1013.400024</v>
      </c>
      <c r="D6414">
        <f t="shared" si="104"/>
        <v>1.6562802668241063</v>
      </c>
      <c r="E6414">
        <v>-1.401053153676189E-2</v>
      </c>
    </row>
    <row r="6415" spans="2:5" x14ac:dyDescent="0.3">
      <c r="B6415" s="91">
        <v>42984</v>
      </c>
      <c r="C6415" s="145">
        <v>381.51095600000002</v>
      </c>
      <c r="D6415">
        <f t="shared" si="104"/>
        <v>0.7549426990173681</v>
      </c>
      <c r="E6415">
        <v>-1.4040905143896779E-2</v>
      </c>
    </row>
    <row r="6416" spans="2:5" x14ac:dyDescent="0.3">
      <c r="B6416" s="91">
        <v>40471</v>
      </c>
      <c r="C6416" s="145">
        <v>217.392258</v>
      </c>
      <c r="D6416">
        <f t="shared" si="104"/>
        <v>7.1997390979049544E-2</v>
      </c>
      <c r="E6416">
        <v>-1.4052653767252551E-2</v>
      </c>
    </row>
    <row r="6417" spans="2:5" x14ac:dyDescent="0.3">
      <c r="B6417" s="91">
        <v>40695</v>
      </c>
      <c r="C6417" s="145">
        <v>202.79177899999999</v>
      </c>
      <c r="D6417">
        <f t="shared" si="104"/>
        <v>0.99245067367065698</v>
      </c>
      <c r="E6417">
        <v>-1.4059967857927118E-2</v>
      </c>
    </row>
    <row r="6418" spans="2:5" x14ac:dyDescent="0.3">
      <c r="B6418" s="91">
        <v>38700</v>
      </c>
      <c r="C6418" s="145">
        <v>101.780075</v>
      </c>
      <c r="D6418">
        <f t="shared" si="104"/>
        <v>-0.75934226298039975</v>
      </c>
      <c r="E6418">
        <v>-1.406768801029022E-2</v>
      </c>
    </row>
    <row r="6419" spans="2:5" x14ac:dyDescent="0.3">
      <c r="B6419" s="91">
        <v>41781</v>
      </c>
      <c r="C6419" s="145">
        <v>422.92459100000002</v>
      </c>
      <c r="D6419">
        <f t="shared" si="104"/>
        <v>0.14987304674226981</v>
      </c>
      <c r="E6419">
        <v>-1.407489553817062E-2</v>
      </c>
    </row>
    <row r="6420" spans="2:5" x14ac:dyDescent="0.3">
      <c r="B6420" s="91">
        <v>41570</v>
      </c>
      <c r="C6420" s="145">
        <v>367.80111699999998</v>
      </c>
      <c r="D6420">
        <f t="shared" si="104"/>
        <v>4.4200292076499865</v>
      </c>
      <c r="E6420">
        <v>-1.4078865473812697E-2</v>
      </c>
    </row>
    <row r="6421" spans="2:5" x14ac:dyDescent="0.3">
      <c r="B6421" s="91">
        <v>38268</v>
      </c>
      <c r="C6421" s="145">
        <v>67.859618999999995</v>
      </c>
      <c r="D6421">
        <f t="shared" si="104"/>
        <v>-0.44730230863431369</v>
      </c>
      <c r="E6421">
        <v>-1.4079348490212345E-2</v>
      </c>
    </row>
    <row r="6422" spans="2:5" x14ac:dyDescent="0.3">
      <c r="B6422" s="91">
        <v>38930</v>
      </c>
      <c r="C6422" s="145">
        <v>122.778908</v>
      </c>
      <c r="D6422">
        <f t="shared" si="104"/>
        <v>7.1354439558143001</v>
      </c>
      <c r="E6422">
        <v>-1.4082920491271449E-2</v>
      </c>
    </row>
    <row r="6423" spans="2:5" x14ac:dyDescent="0.3">
      <c r="B6423" s="91">
        <v>33317</v>
      </c>
      <c r="C6423" s="145">
        <v>15.091851</v>
      </c>
      <c r="D6423">
        <f t="shared" si="104"/>
        <v>-0.5</v>
      </c>
      <c r="E6423">
        <v>-1.4084322100499353E-2</v>
      </c>
    </row>
    <row r="6424" spans="2:5" x14ac:dyDescent="0.3">
      <c r="B6424" s="91">
        <v>33876</v>
      </c>
      <c r="C6424" s="145">
        <v>30.183702</v>
      </c>
      <c r="D6424">
        <f t="shared" si="104"/>
        <v>-0.39825160301023899</v>
      </c>
      <c r="E6424">
        <v>-1.4084354304292305E-2</v>
      </c>
    </row>
    <row r="6425" spans="2:5" x14ac:dyDescent="0.3">
      <c r="B6425" s="91">
        <v>35436</v>
      </c>
      <c r="C6425" s="145">
        <v>50.160004000000001</v>
      </c>
      <c r="D6425">
        <f t="shared" si="104"/>
        <v>-0.60876778772677809</v>
      </c>
      <c r="E6425">
        <v>-1.408457514409526E-2</v>
      </c>
    </row>
    <row r="6426" spans="2:5" x14ac:dyDescent="0.3">
      <c r="B6426" s="91">
        <v>39280</v>
      </c>
      <c r="C6426" s="145">
        <v>128.21031199999999</v>
      </c>
      <c r="D6426">
        <f t="shared" si="104"/>
        <v>10.314801438117382</v>
      </c>
      <c r="E6426">
        <v>-1.4088306236822721E-2</v>
      </c>
    </row>
    <row r="6427" spans="2:5" x14ac:dyDescent="0.3">
      <c r="B6427" s="91">
        <v>37018</v>
      </c>
      <c r="C6427" s="145">
        <v>11.331203</v>
      </c>
      <c r="D6427">
        <f t="shared" si="104"/>
        <v>-0.96782301675693361</v>
      </c>
      <c r="E6427">
        <v>-1.4094086506364671E-2</v>
      </c>
    </row>
    <row r="6428" spans="2:5" x14ac:dyDescent="0.3">
      <c r="B6428" s="91">
        <v>43200</v>
      </c>
      <c r="C6428" s="145">
        <v>352.15243500000003</v>
      </c>
      <c r="D6428">
        <f t="shared" si="104"/>
        <v>2.1695826985886217</v>
      </c>
      <c r="E6428">
        <v>-1.4094313921851943E-2</v>
      </c>
    </row>
    <row r="6429" spans="2:5" x14ac:dyDescent="0.3">
      <c r="B6429" s="91">
        <v>44047</v>
      </c>
      <c r="C6429" s="145">
        <v>111.103722</v>
      </c>
      <c r="D6429">
        <f t="shared" si="104"/>
        <v>-0.14052772722863691</v>
      </c>
      <c r="E6429">
        <v>-1.4153049235602382E-2</v>
      </c>
    </row>
    <row r="6430" spans="2:5" x14ac:dyDescent="0.3">
      <c r="B6430" s="91">
        <v>40228</v>
      </c>
      <c r="C6430" s="145">
        <v>129.269699</v>
      </c>
      <c r="D6430">
        <f t="shared" si="104"/>
        <v>0.51706596388806592</v>
      </c>
      <c r="E6430">
        <v>-1.4157823274928481E-2</v>
      </c>
    </row>
    <row r="6431" spans="2:5" x14ac:dyDescent="0.3">
      <c r="B6431" s="91">
        <v>39623</v>
      </c>
      <c r="C6431" s="145">
        <v>85.210335000000001</v>
      </c>
      <c r="D6431">
        <f t="shared" si="104"/>
        <v>1.8433679479179528</v>
      </c>
      <c r="E6431">
        <v>-1.4179299221101713E-2</v>
      </c>
    </row>
    <row r="6432" spans="2:5" x14ac:dyDescent="0.3">
      <c r="B6432" s="91">
        <v>33897</v>
      </c>
      <c r="C6432" s="145">
        <v>29.9681</v>
      </c>
      <c r="D6432">
        <f t="shared" si="104"/>
        <v>-0.72908318141924711</v>
      </c>
      <c r="E6432">
        <v>-1.4184407428382549E-2</v>
      </c>
    </row>
    <row r="6433" spans="2:5" x14ac:dyDescent="0.3">
      <c r="B6433" s="91">
        <v>39535</v>
      </c>
      <c r="C6433" s="145">
        <v>110.61734800000001</v>
      </c>
      <c r="D6433">
        <f t="shared" si="104"/>
        <v>-0.75209538877403992</v>
      </c>
      <c r="E6433">
        <v>-1.419093779130999E-2</v>
      </c>
    </row>
    <row r="6434" spans="2:5" x14ac:dyDescent="0.3">
      <c r="B6434" s="91">
        <v>44622</v>
      </c>
      <c r="C6434" s="145">
        <v>446.20931999999999</v>
      </c>
      <c r="D6434">
        <f t="shared" si="104"/>
        <v>2.7184024786609862</v>
      </c>
      <c r="E6434">
        <v>-1.4205422909279657E-2</v>
      </c>
    </row>
    <row r="6435" spans="2:5" x14ac:dyDescent="0.3">
      <c r="B6435" s="91">
        <v>39489</v>
      </c>
      <c r="C6435" s="145">
        <v>120.000275</v>
      </c>
      <c r="D6435">
        <f t="shared" si="104"/>
        <v>4.6081739976860732</v>
      </c>
      <c r="E6435">
        <v>-1.4206338479347916E-2</v>
      </c>
    </row>
    <row r="6436" spans="2:5" x14ac:dyDescent="0.3">
      <c r="B6436" s="91">
        <v>37551</v>
      </c>
      <c r="C6436" s="145">
        <v>21.397387999999999</v>
      </c>
      <c r="D6436">
        <f t="shared" si="104"/>
        <v>-4.5704217110774659E-2</v>
      </c>
      <c r="E6436">
        <v>-1.4214595468362663E-2</v>
      </c>
    </row>
    <row r="6437" spans="2:5" x14ac:dyDescent="0.3">
      <c r="B6437" s="91">
        <v>33450</v>
      </c>
      <c r="C6437" s="145">
        <v>22.422176</v>
      </c>
      <c r="D6437">
        <f t="shared" si="104"/>
        <v>-0.94367520469036625</v>
      </c>
      <c r="E6437">
        <v>-1.4217759442971937E-2</v>
      </c>
    </row>
    <row r="6438" spans="2:5" x14ac:dyDescent="0.3">
      <c r="B6438" s="91">
        <v>41733</v>
      </c>
      <c r="C6438" s="145">
        <v>398.08712800000001</v>
      </c>
      <c r="D6438">
        <f t="shared" si="104"/>
        <v>-3.1345464967471176E-2</v>
      </c>
      <c r="E6438">
        <v>-1.4221353102126851E-2</v>
      </c>
    </row>
    <row r="6439" spans="2:5" x14ac:dyDescent="0.3">
      <c r="B6439" s="91">
        <v>44938</v>
      </c>
      <c r="C6439" s="145">
        <v>410.96914700000002</v>
      </c>
      <c r="D6439">
        <f t="shared" si="104"/>
        <v>5.1343582481011474</v>
      </c>
      <c r="E6439">
        <v>-1.4227653006981849E-2</v>
      </c>
    </row>
    <row r="6440" spans="2:5" x14ac:dyDescent="0.3">
      <c r="B6440" s="91">
        <v>38476</v>
      </c>
      <c r="C6440" s="145">
        <v>66.994643999999994</v>
      </c>
      <c r="D6440">
        <f t="shared" si="104"/>
        <v>0.48960682708924708</v>
      </c>
      <c r="E6440">
        <v>-1.4258754104138238E-2</v>
      </c>
    </row>
    <row r="6441" spans="2:5" x14ac:dyDescent="0.3">
      <c r="B6441" s="91">
        <v>34688</v>
      </c>
      <c r="C6441" s="145">
        <v>44.974716000000001</v>
      </c>
      <c r="D6441">
        <f t="shared" si="104"/>
        <v>-0.73312696208180439</v>
      </c>
      <c r="E6441">
        <v>-1.4285682349401967E-2</v>
      </c>
    </row>
    <row r="6442" spans="2:5" x14ac:dyDescent="0.3">
      <c r="B6442" s="91">
        <v>43777</v>
      </c>
      <c r="C6442" s="145">
        <v>168.524765</v>
      </c>
      <c r="D6442">
        <f t="shared" si="104"/>
        <v>10.328443996302832</v>
      </c>
      <c r="E6442">
        <v>-1.4285686043028609E-2</v>
      </c>
    </row>
    <row r="6443" spans="2:5" x14ac:dyDescent="0.3">
      <c r="B6443" s="91">
        <v>33319</v>
      </c>
      <c r="C6443" s="145">
        <v>14.876250000000001</v>
      </c>
      <c r="D6443">
        <f t="shared" si="104"/>
        <v>-0.31803863395660348</v>
      </c>
      <c r="E6443">
        <v>-1.428592158774954E-2</v>
      </c>
    </row>
    <row r="6444" spans="2:5" x14ac:dyDescent="0.3">
      <c r="B6444" s="91">
        <v>37315</v>
      </c>
      <c r="C6444" s="145">
        <v>21.813918999999999</v>
      </c>
      <c r="D6444">
        <f t="shared" si="104"/>
        <v>-0.95653608814290891</v>
      </c>
      <c r="E6444">
        <v>-1.4290803006229967E-2</v>
      </c>
    </row>
    <row r="6445" spans="2:5" x14ac:dyDescent="0.3">
      <c r="B6445" s="91">
        <v>44511</v>
      </c>
      <c r="C6445" s="145">
        <v>501.88577299999997</v>
      </c>
      <c r="D6445">
        <f t="shared" si="104"/>
        <v>4.773052082906414</v>
      </c>
      <c r="E6445">
        <v>-1.4292695602053226E-2</v>
      </c>
    </row>
    <row r="6446" spans="2:5" x14ac:dyDescent="0.3">
      <c r="B6446" s="91">
        <v>38642</v>
      </c>
      <c r="C6446" s="145">
        <v>86.935951000000003</v>
      </c>
      <c r="D6446">
        <f t="shared" si="104"/>
        <v>0.14273318044567077</v>
      </c>
      <c r="E6446">
        <v>-1.431376273688041E-2</v>
      </c>
    </row>
    <row r="6447" spans="2:5" x14ac:dyDescent="0.3">
      <c r="B6447" s="91">
        <v>38546</v>
      </c>
      <c r="C6447" s="145">
        <v>76.077208999999996</v>
      </c>
      <c r="D6447">
        <f t="shared" si="104"/>
        <v>5.5523751633308784E-2</v>
      </c>
      <c r="E6447">
        <v>-1.4325493271229058E-2</v>
      </c>
    </row>
    <row r="6448" spans="2:5" x14ac:dyDescent="0.3">
      <c r="B6448" s="91">
        <v>38540</v>
      </c>
      <c r="C6448" s="145">
        <v>72.075316999999998</v>
      </c>
      <c r="D6448">
        <f t="shared" si="104"/>
        <v>-0.53671476140863728</v>
      </c>
      <c r="E6448">
        <v>-1.4330888902923066E-2</v>
      </c>
    </row>
    <row r="6449" spans="2:5" x14ac:dyDescent="0.3">
      <c r="B6449" s="91">
        <v>40302</v>
      </c>
      <c r="C6449" s="145">
        <v>155.574387</v>
      </c>
      <c r="D6449">
        <f t="shared" si="104"/>
        <v>2.3896530408722847</v>
      </c>
      <c r="E6449">
        <v>-1.433668541488153E-2</v>
      </c>
    </row>
    <row r="6450" spans="2:5" x14ac:dyDescent="0.3">
      <c r="B6450" s="91">
        <v>37889</v>
      </c>
      <c r="C6450" s="145">
        <v>45.896847000000001</v>
      </c>
      <c r="D6450">
        <f t="shared" si="104"/>
        <v>-0.27836755149075448</v>
      </c>
      <c r="E6450">
        <v>-1.4362773218779006E-2</v>
      </c>
    </row>
    <row r="6451" spans="2:5" x14ac:dyDescent="0.3">
      <c r="B6451" s="91">
        <v>35600</v>
      </c>
      <c r="C6451" s="145">
        <v>63.601418000000002</v>
      </c>
      <c r="D6451">
        <f t="shared" si="104"/>
        <v>-0.50270036672293605</v>
      </c>
      <c r="E6451">
        <v>-1.4381984792067192E-2</v>
      </c>
    </row>
    <row r="6452" spans="2:5" x14ac:dyDescent="0.3">
      <c r="B6452" s="91">
        <v>39387</v>
      </c>
      <c r="C6452" s="145">
        <v>127.89355500000001</v>
      </c>
      <c r="D6452">
        <f t="shared" si="104"/>
        <v>6.9731310519763542E-2</v>
      </c>
      <c r="E6452">
        <v>-1.4382973265204909E-2</v>
      </c>
    </row>
    <row r="6453" spans="2:5" x14ac:dyDescent="0.3">
      <c r="B6453" s="91">
        <v>39184</v>
      </c>
      <c r="C6453" s="145">
        <v>119.556709</v>
      </c>
      <c r="D6453">
        <f t="shared" si="104"/>
        <v>1.6842448607902551</v>
      </c>
      <c r="E6453">
        <v>-1.4388493953313935E-2</v>
      </c>
    </row>
    <row r="6454" spans="2:5" x14ac:dyDescent="0.3">
      <c r="B6454" s="91">
        <v>34736</v>
      </c>
      <c r="C6454" s="145">
        <v>44.540165000000002</v>
      </c>
      <c r="D6454">
        <f t="shared" si="104"/>
        <v>0.78996761030644602</v>
      </c>
      <c r="E6454">
        <v>-1.4423288626730316E-2</v>
      </c>
    </row>
    <row r="6455" spans="2:5" x14ac:dyDescent="0.3">
      <c r="B6455" s="91">
        <v>39881</v>
      </c>
      <c r="C6455" s="145">
        <v>24.883223999999998</v>
      </c>
      <c r="D6455">
        <f t="shared" si="104"/>
        <v>-0.94153700272649909</v>
      </c>
      <c r="E6455">
        <v>-1.4424765595776793E-2</v>
      </c>
    </row>
    <row r="6456" spans="2:5" x14ac:dyDescent="0.3">
      <c r="B6456" s="91">
        <v>43027</v>
      </c>
      <c r="C6456" s="145">
        <v>425.62347399999999</v>
      </c>
      <c r="D6456">
        <f t="shared" si="104"/>
        <v>0.20316313024907143</v>
      </c>
      <c r="E6456">
        <v>-1.4427538154584706E-2</v>
      </c>
    </row>
    <row r="6457" spans="2:5" x14ac:dyDescent="0.3">
      <c r="B6457" s="91">
        <v>42381</v>
      </c>
      <c r="C6457" s="145">
        <v>353.75375400000001</v>
      </c>
      <c r="D6457">
        <f t="shared" si="104"/>
        <v>1.6993331371113836</v>
      </c>
      <c r="E6457">
        <v>-1.4436470533052494E-2</v>
      </c>
    </row>
    <row r="6458" spans="2:5" x14ac:dyDescent="0.3">
      <c r="B6458" s="91">
        <v>40211</v>
      </c>
      <c r="C6458" s="145">
        <v>131.052277</v>
      </c>
      <c r="D6458">
        <f t="shared" si="104"/>
        <v>-0.70799484134222723</v>
      </c>
      <c r="E6458">
        <v>-1.4447675315356553E-2</v>
      </c>
    </row>
    <row r="6459" spans="2:5" x14ac:dyDescent="0.3">
      <c r="B6459" s="91">
        <v>44818</v>
      </c>
      <c r="C6459" s="145">
        <v>448.80123900000001</v>
      </c>
      <c r="D6459">
        <f t="shared" si="104"/>
        <v>2.8134986364868166</v>
      </c>
      <c r="E6459">
        <v>-1.4448280084909183E-2</v>
      </c>
    </row>
    <row r="6460" spans="2:5" x14ac:dyDescent="0.3">
      <c r="B6460" s="91">
        <v>40136</v>
      </c>
      <c r="C6460" s="145">
        <v>117.68753100000001</v>
      </c>
      <c r="D6460">
        <f t="shared" si="104"/>
        <v>2.4344044606347093</v>
      </c>
      <c r="E6460">
        <v>-1.4463522276254586E-2</v>
      </c>
    </row>
    <row r="6461" spans="2:5" x14ac:dyDescent="0.3">
      <c r="B6461" s="91">
        <v>37819</v>
      </c>
      <c r="C6461" s="145">
        <v>34.267231000000002</v>
      </c>
      <c r="D6461">
        <f t="shared" si="104"/>
        <v>-0.17451198201018212</v>
      </c>
      <c r="E6461">
        <v>-1.4482780656613351E-2</v>
      </c>
    </row>
    <row r="6462" spans="2:5" x14ac:dyDescent="0.3">
      <c r="B6462" s="91">
        <v>35402</v>
      </c>
      <c r="C6462" s="145">
        <v>41.511482000000001</v>
      </c>
      <c r="D6462">
        <f t="shared" si="104"/>
        <v>-0.76891862889459661</v>
      </c>
      <c r="E6462">
        <v>-1.4485501334409191E-2</v>
      </c>
    </row>
    <row r="6463" spans="2:5" x14ac:dyDescent="0.3">
      <c r="B6463" s="91">
        <v>43544</v>
      </c>
      <c r="C6463" s="145">
        <v>179.640106</v>
      </c>
      <c r="D6463">
        <f t="shared" si="104"/>
        <v>-0.20211741497103464</v>
      </c>
      <c r="E6463">
        <v>-1.4492854915576878E-2</v>
      </c>
    </row>
    <row r="6464" spans="2:5" x14ac:dyDescent="0.3">
      <c r="B6464" s="91">
        <v>41155</v>
      </c>
      <c r="C6464" s="145">
        <v>225.14604199999999</v>
      </c>
      <c r="D6464">
        <f t="shared" si="104"/>
        <v>1.8948515006362678</v>
      </c>
      <c r="E6464">
        <v>-1.4511392111542164E-2</v>
      </c>
    </row>
    <row r="6465" spans="2:5" x14ac:dyDescent="0.3">
      <c r="B6465" s="91">
        <v>38385</v>
      </c>
      <c r="C6465" s="145">
        <v>77.774642999999998</v>
      </c>
      <c r="D6465">
        <f t="shared" si="104"/>
        <v>2.8077258291651743</v>
      </c>
      <c r="E6465">
        <v>-1.4512012364937429E-2</v>
      </c>
    </row>
    <row r="6466" spans="2:5" x14ac:dyDescent="0.3">
      <c r="B6466" s="91">
        <v>37529</v>
      </c>
      <c r="C6466" s="145">
        <v>20.425484000000001</v>
      </c>
      <c r="D6466">
        <f t="shared" si="104"/>
        <v>-0.95088668862620473</v>
      </c>
      <c r="E6466">
        <v>-1.4514066591795521E-2</v>
      </c>
    </row>
    <row r="6467" spans="2:5" x14ac:dyDescent="0.3">
      <c r="B6467" s="91">
        <v>42339</v>
      </c>
      <c r="C6467" s="145">
        <v>415.88488799999999</v>
      </c>
      <c r="D6467">
        <f t="shared" si="104"/>
        <v>-0.25463448387008142</v>
      </c>
      <c r="E6467">
        <v>-1.4521787258943529E-2</v>
      </c>
    </row>
    <row r="6468" spans="2:5" x14ac:dyDescent="0.3">
      <c r="B6468" s="91">
        <v>45085</v>
      </c>
      <c r="C6468" s="145">
        <v>557.96099900000002</v>
      </c>
      <c r="D6468">
        <f t="shared" si="104"/>
        <v>34.563018440522754</v>
      </c>
      <c r="E6468">
        <v>-1.4525922997896557E-2</v>
      </c>
    </row>
    <row r="6469" spans="2:5" x14ac:dyDescent="0.3">
      <c r="B6469" s="91">
        <v>37221</v>
      </c>
      <c r="C6469" s="145">
        <v>15.689360000000001</v>
      </c>
      <c r="D6469">
        <f t="shared" si="104"/>
        <v>-0.94948885009577344</v>
      </c>
      <c r="E6469">
        <v>-1.4534853410947676E-2</v>
      </c>
    </row>
    <row r="6470" spans="2:5" x14ac:dyDescent="0.3">
      <c r="B6470" s="91">
        <v>41296</v>
      </c>
      <c r="C6470" s="145">
        <v>310.61181599999998</v>
      </c>
      <c r="D6470">
        <f t="shared" si="104"/>
        <v>0.80521371452727242</v>
      </c>
      <c r="E6470">
        <v>-1.453976354016558E-2</v>
      </c>
    </row>
    <row r="6471" spans="2:5" x14ac:dyDescent="0.3">
      <c r="B6471" s="91">
        <v>43616</v>
      </c>
      <c r="C6471" s="145">
        <v>172.06373600000001</v>
      </c>
      <c r="D6471">
        <f t="shared" si="104"/>
        <v>2.9314151797998464</v>
      </c>
      <c r="E6471">
        <v>-1.4558897480864957E-2</v>
      </c>
    </row>
    <row r="6472" spans="2:5" x14ac:dyDescent="0.3">
      <c r="B6472" s="91">
        <v>34474</v>
      </c>
      <c r="C6472" s="145">
        <v>43.766361000000003</v>
      </c>
      <c r="D6472">
        <f t="shared" si="104"/>
        <v>-0.47938620846845348</v>
      </c>
      <c r="E6472">
        <v>-1.4563117616841223E-2</v>
      </c>
    </row>
    <row r="6473" spans="2:5" x14ac:dyDescent="0.3">
      <c r="B6473" s="91">
        <v>38027</v>
      </c>
      <c r="C6473" s="145">
        <v>84.066849000000005</v>
      </c>
      <c r="D6473">
        <f t="shared" ref="D6473:D6536" si="105">(C6473-C6474)/C6474</f>
        <v>-0.81239408108567013</v>
      </c>
      <c r="E6473">
        <v>-1.457284187319564E-2</v>
      </c>
    </row>
    <row r="6474" spans="2:5" x14ac:dyDescent="0.3">
      <c r="B6474" s="91">
        <v>44658</v>
      </c>
      <c r="C6474" s="145">
        <v>448.10339399999998</v>
      </c>
      <c r="D6474">
        <f t="shared" si="105"/>
        <v>4.0546207247648551</v>
      </c>
      <c r="E6474">
        <v>-1.4578526255929741E-2</v>
      </c>
    </row>
    <row r="6475" spans="2:5" x14ac:dyDescent="0.3">
      <c r="B6475" s="91">
        <v>38678</v>
      </c>
      <c r="C6475" s="145">
        <v>88.652229000000005</v>
      </c>
      <c r="D6475">
        <f t="shared" si="105"/>
        <v>6.0900995028257725</v>
      </c>
      <c r="E6475">
        <v>-1.4583201683736493E-2</v>
      </c>
    </row>
    <row r="6476" spans="2:5" x14ac:dyDescent="0.3">
      <c r="B6476" s="91">
        <v>37033</v>
      </c>
      <c r="C6476" s="145">
        <v>12.503665</v>
      </c>
      <c r="D6476">
        <f t="shared" si="105"/>
        <v>-0.95529644140772751</v>
      </c>
      <c r="E6476">
        <v>-1.4589649604099314E-2</v>
      </c>
    </row>
    <row r="6477" spans="2:5" x14ac:dyDescent="0.3">
      <c r="B6477" s="91">
        <v>41351</v>
      </c>
      <c r="C6477" s="145">
        <v>279.70178199999998</v>
      </c>
      <c r="D6477">
        <f t="shared" si="105"/>
        <v>-0.15958211624251992</v>
      </c>
      <c r="E6477">
        <v>-1.4599838167110257E-2</v>
      </c>
    </row>
    <row r="6478" spans="2:5" x14ac:dyDescent="0.3">
      <c r="B6478" s="91">
        <v>43180</v>
      </c>
      <c r="C6478" s="145">
        <v>332.81274400000001</v>
      </c>
      <c r="D6478">
        <f t="shared" si="105"/>
        <v>0.1380603669212333</v>
      </c>
      <c r="E6478">
        <v>-1.4610332466121936E-2</v>
      </c>
    </row>
    <row r="6479" spans="2:5" x14ac:dyDescent="0.3">
      <c r="B6479" s="91">
        <v>44426</v>
      </c>
      <c r="C6479" s="145">
        <v>292.43856799999998</v>
      </c>
      <c r="D6479">
        <f t="shared" si="105"/>
        <v>0.35156500731146906</v>
      </c>
      <c r="E6479">
        <v>-1.4612033346266363E-2</v>
      </c>
    </row>
    <row r="6480" spans="2:5" x14ac:dyDescent="0.3">
      <c r="B6480" s="91">
        <v>41107</v>
      </c>
      <c r="C6480" s="145">
        <v>216.37033099999999</v>
      </c>
      <c r="D6480">
        <f t="shared" si="105"/>
        <v>2.7527804301949046</v>
      </c>
      <c r="E6480">
        <v>-1.4612800281739148E-2</v>
      </c>
    </row>
    <row r="6481" spans="2:5" x14ac:dyDescent="0.3">
      <c r="B6481" s="91">
        <v>35590</v>
      </c>
      <c r="C6481" s="145">
        <v>57.656005999999998</v>
      </c>
      <c r="D6481">
        <f t="shared" si="105"/>
        <v>-0.77205283883912423</v>
      </c>
      <c r="E6481">
        <v>-1.4622201070851472E-2</v>
      </c>
    </row>
    <row r="6482" spans="2:5" x14ac:dyDescent="0.3">
      <c r="B6482" s="91">
        <v>41165</v>
      </c>
      <c r="C6482" s="145">
        <v>252.93583699999999</v>
      </c>
      <c r="D6482">
        <f t="shared" si="105"/>
        <v>4.7631640760900558</v>
      </c>
      <c r="E6482">
        <v>-1.4624937869100756E-2</v>
      </c>
    </row>
    <row r="6483" spans="2:5" x14ac:dyDescent="0.3">
      <c r="B6483" s="91">
        <v>34738</v>
      </c>
      <c r="C6483" s="145">
        <v>43.888362999999998</v>
      </c>
      <c r="D6483">
        <f t="shared" si="105"/>
        <v>0</v>
      </c>
      <c r="E6483">
        <v>-1.4634027512022094E-2</v>
      </c>
    </row>
    <row r="6484" spans="2:5" x14ac:dyDescent="0.3">
      <c r="B6484" s="91">
        <v>34499</v>
      </c>
      <c r="C6484" s="145">
        <v>43.888362999999998</v>
      </c>
      <c r="D6484">
        <f t="shared" si="105"/>
        <v>-0.88816168850398147</v>
      </c>
      <c r="E6484">
        <v>-1.4634027512022094E-2</v>
      </c>
    </row>
    <row r="6485" spans="2:5" x14ac:dyDescent="0.3">
      <c r="B6485" s="91">
        <v>43132</v>
      </c>
      <c r="C6485" s="145">
        <v>392.42691000000002</v>
      </c>
      <c r="D6485">
        <f t="shared" si="105"/>
        <v>-0.28615470310125751</v>
      </c>
      <c r="E6485">
        <v>-1.4643366575648816E-2</v>
      </c>
    </row>
    <row r="6486" spans="2:5" x14ac:dyDescent="0.3">
      <c r="B6486" s="91">
        <v>42649</v>
      </c>
      <c r="C6486" s="145">
        <v>549.73663299999998</v>
      </c>
      <c r="D6486">
        <f t="shared" si="105"/>
        <v>0.69078654125300998</v>
      </c>
      <c r="E6486">
        <v>-1.4652082782909782E-2</v>
      </c>
    </row>
    <row r="6487" spans="2:5" x14ac:dyDescent="0.3">
      <c r="B6487" s="91">
        <v>44231</v>
      </c>
      <c r="C6487" s="145">
        <v>325.13662699999998</v>
      </c>
      <c r="D6487">
        <f t="shared" si="105"/>
        <v>-0.25933923481053689</v>
      </c>
      <c r="E6487">
        <v>-1.4652658519193541E-2</v>
      </c>
    </row>
    <row r="6488" spans="2:5" x14ac:dyDescent="0.3">
      <c r="B6488" s="91">
        <v>42949</v>
      </c>
      <c r="C6488" s="145">
        <v>438.98184199999997</v>
      </c>
      <c r="D6488">
        <f t="shared" si="105"/>
        <v>41.344104743005985</v>
      </c>
      <c r="E6488">
        <v>-1.4656486681964918E-2</v>
      </c>
    </row>
    <row r="6489" spans="2:5" x14ac:dyDescent="0.3">
      <c r="B6489" s="91">
        <v>36976</v>
      </c>
      <c r="C6489" s="145">
        <v>10.367012000000001</v>
      </c>
      <c r="D6489">
        <f t="shared" si="105"/>
        <v>-0.97617566417394819</v>
      </c>
      <c r="E6489">
        <v>-1.4662661831514314E-2</v>
      </c>
    </row>
    <row r="6490" spans="2:5" x14ac:dyDescent="0.3">
      <c r="B6490" s="91">
        <v>44978</v>
      </c>
      <c r="C6490" s="145">
        <v>435.143799</v>
      </c>
      <c r="D6490">
        <f t="shared" si="105"/>
        <v>-0.31779600944909336</v>
      </c>
      <c r="E6490">
        <v>-1.4672669347133387E-2</v>
      </c>
    </row>
    <row r="6491" spans="2:5" x14ac:dyDescent="0.3">
      <c r="B6491" s="91">
        <v>45224</v>
      </c>
      <c r="C6491" s="145">
        <v>637.84997599999997</v>
      </c>
      <c r="D6491">
        <f t="shared" si="105"/>
        <v>43.008580241819857</v>
      </c>
      <c r="E6491">
        <v>-1.4675214879439496E-2</v>
      </c>
    </row>
    <row r="6492" spans="2:5" x14ac:dyDescent="0.3">
      <c r="B6492" s="91">
        <v>36922</v>
      </c>
      <c r="C6492" s="145">
        <v>14.493764000000001</v>
      </c>
      <c r="D6492">
        <f t="shared" si="105"/>
        <v>-0.96765890980560132</v>
      </c>
      <c r="E6492">
        <v>-1.46824494982542E-2</v>
      </c>
    </row>
    <row r="6493" spans="2:5" x14ac:dyDescent="0.3">
      <c r="B6493" s="91">
        <v>42899</v>
      </c>
      <c r="C6493" s="145">
        <v>448.15322900000001</v>
      </c>
      <c r="D6493">
        <f t="shared" si="105"/>
        <v>20.662744649729742</v>
      </c>
      <c r="E6493">
        <v>-1.4684966569709895E-2</v>
      </c>
    </row>
    <row r="6494" spans="2:5" x14ac:dyDescent="0.3">
      <c r="B6494" s="91">
        <v>37361</v>
      </c>
      <c r="C6494" s="145">
        <v>20.687740000000002</v>
      </c>
      <c r="D6494">
        <f t="shared" si="105"/>
        <v>-0.95234016794081755</v>
      </c>
      <c r="E6494">
        <v>-1.4695171774205269E-2</v>
      </c>
    </row>
    <row r="6495" spans="2:5" x14ac:dyDescent="0.3">
      <c r="B6495" s="91">
        <v>42163</v>
      </c>
      <c r="C6495" s="145">
        <v>434.07076999999998</v>
      </c>
      <c r="D6495">
        <f t="shared" si="105"/>
        <v>29.049781046193242</v>
      </c>
      <c r="E6495">
        <v>-1.4702607621116942E-2</v>
      </c>
    </row>
    <row r="6496" spans="2:5" x14ac:dyDescent="0.3">
      <c r="B6496" s="91">
        <v>33261</v>
      </c>
      <c r="C6496" s="145">
        <v>14.445055999999999</v>
      </c>
      <c r="D6496">
        <f t="shared" si="105"/>
        <v>-0.66923075003130794</v>
      </c>
      <c r="E6496">
        <v>-1.4705623556936505E-2</v>
      </c>
    </row>
    <row r="6497" spans="2:5" x14ac:dyDescent="0.3">
      <c r="B6497" s="91">
        <v>34674</v>
      </c>
      <c r="C6497" s="145">
        <v>43.671097000000003</v>
      </c>
      <c r="D6497">
        <f t="shared" si="105"/>
        <v>-0.40818545817423596</v>
      </c>
      <c r="E6497">
        <v>-1.4705672993607467E-2</v>
      </c>
    </row>
    <row r="6498" spans="2:5" x14ac:dyDescent="0.3">
      <c r="B6498" s="91">
        <v>38110</v>
      </c>
      <c r="C6498" s="145">
        <v>73.791861999999995</v>
      </c>
      <c r="D6498">
        <f t="shared" si="105"/>
        <v>0.1469818165924274</v>
      </c>
      <c r="E6498">
        <v>-1.4712327760765741E-2</v>
      </c>
    </row>
    <row r="6499" spans="2:5" x14ac:dyDescent="0.3">
      <c r="B6499" s="91">
        <v>38188</v>
      </c>
      <c r="C6499" s="145">
        <v>64.335685999999995</v>
      </c>
      <c r="D6499">
        <f t="shared" si="105"/>
        <v>-0.6651582789592817</v>
      </c>
      <c r="E6499">
        <v>-1.4718450088934742E-2</v>
      </c>
    </row>
    <row r="6500" spans="2:5" x14ac:dyDescent="0.3">
      <c r="B6500" s="91">
        <v>40917</v>
      </c>
      <c r="C6500" s="145">
        <v>192.13760400000001</v>
      </c>
      <c r="D6500">
        <f t="shared" si="105"/>
        <v>1.9425292249983706</v>
      </c>
      <c r="E6500">
        <v>-1.4734927007582551E-2</v>
      </c>
    </row>
    <row r="6501" spans="2:5" x14ac:dyDescent="0.3">
      <c r="B6501" s="91">
        <v>38187</v>
      </c>
      <c r="C6501" s="145">
        <v>65.296752999999995</v>
      </c>
      <c r="D6501">
        <f t="shared" si="105"/>
        <v>-0.43739856461605364</v>
      </c>
      <c r="E6501">
        <v>-1.4743430429890495E-2</v>
      </c>
    </row>
    <row r="6502" spans="2:5" x14ac:dyDescent="0.3">
      <c r="B6502" s="91">
        <v>39240</v>
      </c>
      <c r="C6502" s="145">
        <v>116.06218699999999</v>
      </c>
      <c r="D6502">
        <f t="shared" si="105"/>
        <v>9.2636664652469651</v>
      </c>
      <c r="E6502">
        <v>-1.4752834786043303E-2</v>
      </c>
    </row>
    <row r="6503" spans="2:5" x14ac:dyDescent="0.3">
      <c r="B6503" s="91">
        <v>37055</v>
      </c>
      <c r="C6503" s="145">
        <v>11.308063000000001</v>
      </c>
      <c r="D6503">
        <f t="shared" si="105"/>
        <v>-0.82391052798642217</v>
      </c>
      <c r="E6503">
        <v>-1.4785025164313357E-2</v>
      </c>
    </row>
    <row r="6504" spans="2:5" x14ac:dyDescent="0.3">
      <c r="B6504" s="91">
        <v>35608</v>
      </c>
      <c r="C6504" s="145">
        <v>64.217712000000006</v>
      </c>
      <c r="D6504">
        <f t="shared" si="105"/>
        <v>1.2395400737289</v>
      </c>
      <c r="E6504">
        <v>-1.4794230863935836E-2</v>
      </c>
    </row>
    <row r="6505" spans="2:5" x14ac:dyDescent="0.3">
      <c r="B6505" s="91">
        <v>33653</v>
      </c>
      <c r="C6505" s="145">
        <v>28.674509</v>
      </c>
      <c r="D6505">
        <f t="shared" si="105"/>
        <v>-0.93394447789369583</v>
      </c>
      <c r="E6505">
        <v>-1.4814827539824235E-2</v>
      </c>
    </row>
    <row r="6506" spans="2:5" x14ac:dyDescent="0.3">
      <c r="B6506" s="91">
        <v>44964</v>
      </c>
      <c r="C6506" s="145">
        <v>434.09707600000002</v>
      </c>
      <c r="D6506">
        <f t="shared" si="105"/>
        <v>1.622402921626632</v>
      </c>
      <c r="E6506">
        <v>-1.4818967771651785E-2</v>
      </c>
    </row>
    <row r="6507" spans="2:5" x14ac:dyDescent="0.3">
      <c r="B6507" s="91">
        <v>43468</v>
      </c>
      <c r="C6507" s="145">
        <v>165.534088</v>
      </c>
      <c r="D6507">
        <f t="shared" si="105"/>
        <v>1.1276402771881915</v>
      </c>
      <c r="E6507">
        <v>-1.4832396407703284E-2</v>
      </c>
    </row>
    <row r="6508" spans="2:5" x14ac:dyDescent="0.3">
      <c r="B6508" s="91">
        <v>38573</v>
      </c>
      <c r="C6508" s="145">
        <v>77.801727</v>
      </c>
      <c r="D6508">
        <f t="shared" si="105"/>
        <v>-0.48197693614096576</v>
      </c>
      <c r="E6508">
        <v>-1.4836536328761545E-2</v>
      </c>
    </row>
    <row r="6509" spans="2:5" x14ac:dyDescent="0.3">
      <c r="B6509" s="91">
        <v>40379</v>
      </c>
      <c r="C6509" s="145">
        <v>150.189697</v>
      </c>
      <c r="D6509">
        <f t="shared" si="105"/>
        <v>1.0328235410184592</v>
      </c>
      <c r="E6509">
        <v>-1.4842966380128265E-2</v>
      </c>
    </row>
    <row r="6510" spans="2:5" x14ac:dyDescent="0.3">
      <c r="B6510" s="91">
        <v>38371</v>
      </c>
      <c r="C6510" s="145">
        <v>73.882309000000006</v>
      </c>
      <c r="D6510">
        <f t="shared" si="105"/>
        <v>1.1007650748428197</v>
      </c>
      <c r="E6510">
        <v>-1.4844120355297832E-2</v>
      </c>
    </row>
    <row r="6511" spans="2:5" x14ac:dyDescent="0.3">
      <c r="B6511" s="91">
        <v>36546</v>
      </c>
      <c r="C6511" s="145">
        <v>35.169238999999997</v>
      </c>
      <c r="D6511">
        <f t="shared" si="105"/>
        <v>0.89242043120031167</v>
      </c>
      <c r="E6511">
        <v>-1.4849373176297432E-2</v>
      </c>
    </row>
    <row r="6512" spans="2:5" x14ac:dyDescent="0.3">
      <c r="B6512" s="91">
        <v>36636</v>
      </c>
      <c r="C6512" s="145">
        <v>18.584263</v>
      </c>
      <c r="D6512">
        <f t="shared" si="105"/>
        <v>-0.95670146180590132</v>
      </c>
      <c r="E6512">
        <v>-1.485337722821076E-2</v>
      </c>
    </row>
    <row r="6513" spans="2:5" x14ac:dyDescent="0.3">
      <c r="B6513" s="91">
        <v>44754</v>
      </c>
      <c r="C6513" s="145">
        <v>429.21224999999998</v>
      </c>
      <c r="D6513">
        <f t="shared" si="105"/>
        <v>3.7031390902839196</v>
      </c>
      <c r="E6513">
        <v>-1.487249442254031E-2</v>
      </c>
    </row>
    <row r="6514" spans="2:5" x14ac:dyDescent="0.3">
      <c r="B6514" s="91">
        <v>39604</v>
      </c>
      <c r="C6514" s="145">
        <v>91.260802999999996</v>
      </c>
      <c r="D6514">
        <f t="shared" si="105"/>
        <v>-0.49466859851511508</v>
      </c>
      <c r="E6514">
        <v>-1.487852806746256E-2</v>
      </c>
    </row>
    <row r="6515" spans="2:5" x14ac:dyDescent="0.3">
      <c r="B6515" s="91">
        <v>40885</v>
      </c>
      <c r="C6515" s="145">
        <v>180.595947</v>
      </c>
      <c r="D6515">
        <f t="shared" si="105"/>
        <v>6.3834174534414183</v>
      </c>
      <c r="E6515">
        <v>-1.4890423600896952E-2</v>
      </c>
    </row>
    <row r="6516" spans="2:5" x14ac:dyDescent="0.3">
      <c r="B6516" s="91">
        <v>37704</v>
      </c>
      <c r="C6516" s="145">
        <v>24.459669000000002</v>
      </c>
      <c r="D6516">
        <f t="shared" si="105"/>
        <v>-0.85983489209338271</v>
      </c>
      <c r="E6516">
        <v>-1.4911485820332875E-2</v>
      </c>
    </row>
    <row r="6517" spans="2:5" x14ac:dyDescent="0.3">
      <c r="B6517" s="91">
        <v>43770</v>
      </c>
      <c r="C6517" s="145">
        <v>174.50611900000001</v>
      </c>
      <c r="D6517">
        <f t="shared" si="105"/>
        <v>11.263723855641425</v>
      </c>
      <c r="E6517">
        <v>-1.4912788573578604E-2</v>
      </c>
    </row>
    <row r="6518" spans="2:5" x14ac:dyDescent="0.3">
      <c r="B6518" s="91">
        <v>33262</v>
      </c>
      <c r="C6518" s="145">
        <v>14.229456000000001</v>
      </c>
      <c r="D6518">
        <f t="shared" si="105"/>
        <v>-0.26328483356641957</v>
      </c>
      <c r="E6518">
        <v>-1.4925521922517882E-2</v>
      </c>
    </row>
    <row r="6519" spans="2:5" x14ac:dyDescent="0.3">
      <c r="B6519" s="91">
        <v>37469</v>
      </c>
      <c r="C6519" s="145">
        <v>19.314731999999999</v>
      </c>
      <c r="D6519">
        <f t="shared" si="105"/>
        <v>-0.75573260160605615</v>
      </c>
      <c r="E6519">
        <v>-1.4948862055074187E-2</v>
      </c>
    </row>
    <row r="6520" spans="2:5" x14ac:dyDescent="0.3">
      <c r="B6520" s="91">
        <v>38338</v>
      </c>
      <c r="C6520" s="145">
        <v>79.072083000000006</v>
      </c>
      <c r="D6520">
        <f t="shared" si="105"/>
        <v>-0.8038848298006489</v>
      </c>
      <c r="E6520">
        <v>-1.4965784821624214E-2</v>
      </c>
    </row>
    <row r="6521" spans="2:5" x14ac:dyDescent="0.3">
      <c r="B6521" s="91">
        <v>41701</v>
      </c>
      <c r="C6521" s="145">
        <v>403.19207799999998</v>
      </c>
      <c r="D6521">
        <f t="shared" si="105"/>
        <v>7.9969833964178894E-2</v>
      </c>
      <c r="E6521">
        <v>-1.4989799618310805E-2</v>
      </c>
    </row>
    <row r="6522" spans="2:5" x14ac:dyDescent="0.3">
      <c r="B6522" s="91">
        <v>42958</v>
      </c>
      <c r="C6522" s="145">
        <v>373.33642600000002</v>
      </c>
      <c r="D6522">
        <f t="shared" si="105"/>
        <v>7.7224010078962388</v>
      </c>
      <c r="E6522">
        <v>-1.4992166429512959E-2</v>
      </c>
    </row>
    <row r="6523" spans="2:5" x14ac:dyDescent="0.3">
      <c r="B6523" s="91">
        <v>34550</v>
      </c>
      <c r="C6523" s="145">
        <v>42.802025</v>
      </c>
      <c r="D6523">
        <f t="shared" si="105"/>
        <v>1.0155039069966181</v>
      </c>
      <c r="E6523">
        <v>-1.4999784944123315E-2</v>
      </c>
    </row>
    <row r="6524" spans="2:5" x14ac:dyDescent="0.3">
      <c r="B6524" s="91">
        <v>34033</v>
      </c>
      <c r="C6524" s="145">
        <v>21.236388999999999</v>
      </c>
      <c r="D6524">
        <f t="shared" si="105"/>
        <v>-0.24809143318278565</v>
      </c>
      <c r="E6524">
        <v>-1.5000009740356418E-2</v>
      </c>
    </row>
    <row r="6525" spans="2:5" x14ac:dyDescent="0.3">
      <c r="B6525" s="91">
        <v>33480</v>
      </c>
      <c r="C6525" s="145">
        <v>28.243313000000001</v>
      </c>
      <c r="D6525">
        <f t="shared" si="105"/>
        <v>-0.83975487709730179</v>
      </c>
      <c r="E6525">
        <v>-1.5037607095556542E-2</v>
      </c>
    </row>
    <row r="6526" spans="2:5" x14ac:dyDescent="0.3">
      <c r="B6526" s="91">
        <v>43418</v>
      </c>
      <c r="C6526" s="145">
        <v>176.250687</v>
      </c>
      <c r="D6526">
        <f t="shared" si="105"/>
        <v>7.0299444001982945</v>
      </c>
      <c r="E6526">
        <v>-1.5041743262357203E-2</v>
      </c>
    </row>
    <row r="6527" spans="2:5" x14ac:dyDescent="0.3">
      <c r="B6527" s="91">
        <v>36066</v>
      </c>
      <c r="C6527" s="145">
        <v>21.949179000000001</v>
      </c>
      <c r="D6527">
        <f t="shared" si="105"/>
        <v>-0.95491999499110569</v>
      </c>
      <c r="E6527">
        <v>-1.5050059541216838E-2</v>
      </c>
    </row>
    <row r="6528" spans="2:5" x14ac:dyDescent="0.3">
      <c r="B6528" s="91">
        <v>42011</v>
      </c>
      <c r="C6528" s="145">
        <v>486.89389</v>
      </c>
      <c r="D6528">
        <f t="shared" si="105"/>
        <v>0.12238634715341909</v>
      </c>
      <c r="E6528">
        <v>-1.5057796826283361E-2</v>
      </c>
    </row>
    <row r="6529" spans="2:5" x14ac:dyDescent="0.3">
      <c r="B6529" s="91">
        <v>41852</v>
      </c>
      <c r="C6529" s="145">
        <v>433.80239899999998</v>
      </c>
      <c r="D6529">
        <f t="shared" si="105"/>
        <v>-0.54706092508483428</v>
      </c>
      <c r="E6529">
        <v>-1.5109015965282902E-2</v>
      </c>
    </row>
    <row r="6530" spans="2:5" x14ac:dyDescent="0.3">
      <c r="B6530" s="91">
        <v>45370</v>
      </c>
      <c r="C6530" s="145">
        <v>957.75</v>
      </c>
      <c r="D6530">
        <f t="shared" si="105"/>
        <v>42.843311808643847</v>
      </c>
      <c r="E6530">
        <v>-1.5116470583168664E-2</v>
      </c>
    </row>
    <row r="6531" spans="2:5" x14ac:dyDescent="0.3">
      <c r="B6531" s="91">
        <v>36059</v>
      </c>
      <c r="C6531" s="145">
        <v>21.844836999999998</v>
      </c>
      <c r="D6531">
        <f t="shared" si="105"/>
        <v>-0.95802122254131006</v>
      </c>
      <c r="E6531">
        <v>-1.5120948062605289E-2</v>
      </c>
    </row>
    <row r="6532" spans="2:5" x14ac:dyDescent="0.3">
      <c r="B6532" s="91">
        <v>42670</v>
      </c>
      <c r="C6532" s="145">
        <v>520.37811299999998</v>
      </c>
      <c r="D6532">
        <f t="shared" si="105"/>
        <v>19.997320792192347</v>
      </c>
      <c r="E6532">
        <v>-1.5187313318315954E-2</v>
      </c>
    </row>
    <row r="6533" spans="2:5" x14ac:dyDescent="0.3">
      <c r="B6533" s="91">
        <v>39855</v>
      </c>
      <c r="C6533" s="145">
        <v>24.783072000000001</v>
      </c>
      <c r="D6533">
        <f t="shared" si="105"/>
        <v>-0.56525848810031232</v>
      </c>
      <c r="E6533">
        <v>-1.5195501582843185E-2</v>
      </c>
    </row>
    <row r="6534" spans="2:5" x14ac:dyDescent="0.3">
      <c r="B6534" s="91">
        <v>35388</v>
      </c>
      <c r="C6534" s="145">
        <v>57.006453999999998</v>
      </c>
      <c r="D6534">
        <f t="shared" si="105"/>
        <v>-0.86628288225127781</v>
      </c>
      <c r="E6534">
        <v>-1.5197989821686115E-2</v>
      </c>
    </row>
    <row r="6535" spans="2:5" x14ac:dyDescent="0.3">
      <c r="B6535" s="91">
        <v>44825</v>
      </c>
      <c r="C6535" s="145">
        <v>426.32128899999998</v>
      </c>
      <c r="D6535">
        <f t="shared" si="105"/>
        <v>0.11980947504884243</v>
      </c>
      <c r="E6535">
        <v>-1.5198627947978301E-2</v>
      </c>
    </row>
    <row r="6536" spans="2:5" x14ac:dyDescent="0.3">
      <c r="B6536" s="91">
        <v>42311</v>
      </c>
      <c r="C6536" s="145">
        <v>380.70877100000001</v>
      </c>
      <c r="D6536">
        <f t="shared" si="105"/>
        <v>17.204416929593375</v>
      </c>
      <c r="E6536">
        <v>-1.5208261555818527E-2</v>
      </c>
    </row>
    <row r="6537" spans="2:5" x14ac:dyDescent="0.3">
      <c r="B6537" s="91">
        <v>33988</v>
      </c>
      <c r="C6537" s="145">
        <v>20.912989</v>
      </c>
      <c r="D6537">
        <f t="shared" ref="D6537:D6600" si="106">(C6537-C6538)/C6538</f>
        <v>-0.95782422872139517</v>
      </c>
      <c r="E6537">
        <v>-1.5228577702169586E-2</v>
      </c>
    </row>
    <row r="6538" spans="2:5" x14ac:dyDescent="0.3">
      <c r="B6538" s="91">
        <v>42150</v>
      </c>
      <c r="C6538" s="145">
        <v>495.85314899999997</v>
      </c>
      <c r="D6538">
        <f t="shared" si="106"/>
        <v>7.0713445517988927</v>
      </c>
      <c r="E6538">
        <v>-1.5238423801008519E-2</v>
      </c>
    </row>
    <row r="6539" spans="2:5" x14ac:dyDescent="0.3">
      <c r="B6539" s="91">
        <v>38152</v>
      </c>
      <c r="C6539" s="145">
        <v>61.433773000000002</v>
      </c>
      <c r="D6539">
        <f t="shared" si="106"/>
        <v>7.5667878602427921E-2</v>
      </c>
      <c r="E6539">
        <v>-1.5247719315613677E-2</v>
      </c>
    </row>
    <row r="6540" spans="2:5" x14ac:dyDescent="0.3">
      <c r="B6540" s="91">
        <v>35571</v>
      </c>
      <c r="C6540" s="145">
        <v>57.112212999999997</v>
      </c>
      <c r="D6540">
        <f t="shared" si="106"/>
        <v>1.1261657952678097</v>
      </c>
      <c r="E6540">
        <v>-1.5251883065976799E-2</v>
      </c>
    </row>
    <row r="6541" spans="2:5" x14ac:dyDescent="0.3">
      <c r="B6541" s="91">
        <v>36559</v>
      </c>
      <c r="C6541" s="145">
        <v>26.861598999999998</v>
      </c>
      <c r="D6541">
        <f t="shared" si="106"/>
        <v>-6.8879410388253903E-2</v>
      </c>
      <c r="E6541">
        <v>-1.5269200795920144E-2</v>
      </c>
    </row>
    <row r="6542" spans="2:5" x14ac:dyDescent="0.3">
      <c r="B6542" s="91">
        <v>37796</v>
      </c>
      <c r="C6542" s="145">
        <v>28.848679000000001</v>
      </c>
      <c r="D6542">
        <f t="shared" si="106"/>
        <v>-0.93250474406338413</v>
      </c>
      <c r="E6542">
        <v>-1.5271298523747321E-2</v>
      </c>
    </row>
    <row r="6543" spans="2:5" x14ac:dyDescent="0.3">
      <c r="B6543" s="91">
        <v>44900</v>
      </c>
      <c r="C6543" s="145">
        <v>427.41787699999998</v>
      </c>
      <c r="D6543">
        <f t="shared" si="106"/>
        <v>1.4412867227075987</v>
      </c>
      <c r="E6543">
        <v>-1.5273301686990978E-2</v>
      </c>
    </row>
    <row r="6544" spans="2:5" x14ac:dyDescent="0.3">
      <c r="B6544" s="91">
        <v>40759</v>
      </c>
      <c r="C6544" s="145">
        <v>175.078934</v>
      </c>
      <c r="D6544">
        <f t="shared" si="106"/>
        <v>5.9284437935083236</v>
      </c>
      <c r="E6544">
        <v>-1.5299198503335597E-2</v>
      </c>
    </row>
    <row r="6545" spans="2:5" x14ac:dyDescent="0.3">
      <c r="B6545" s="91">
        <v>37641</v>
      </c>
      <c r="C6545" s="145">
        <v>25.269590000000001</v>
      </c>
      <c r="D6545">
        <f t="shared" si="106"/>
        <v>-0.86384608433196786</v>
      </c>
      <c r="E6545">
        <v>-1.5329276777428588E-2</v>
      </c>
    </row>
    <row r="6546" spans="2:5" x14ac:dyDescent="0.3">
      <c r="B6546" s="91">
        <v>40744</v>
      </c>
      <c r="C6546" s="145">
        <v>185.595764</v>
      </c>
      <c r="D6546">
        <f t="shared" si="106"/>
        <v>-0.29130487721788684</v>
      </c>
      <c r="E6546">
        <v>-1.5346274065372263E-2</v>
      </c>
    </row>
    <row r="6547" spans="2:5" x14ac:dyDescent="0.3">
      <c r="B6547" s="91">
        <v>44225</v>
      </c>
      <c r="C6547" s="145">
        <v>261.88378899999998</v>
      </c>
      <c r="D6547">
        <f t="shared" si="106"/>
        <v>0.84595851986521975</v>
      </c>
      <c r="E6547">
        <v>-1.5367274630227841E-2</v>
      </c>
    </row>
    <row r="6548" spans="2:5" x14ac:dyDescent="0.3">
      <c r="B6548" s="91">
        <v>38951</v>
      </c>
      <c r="C6548" s="145">
        <v>141.868729</v>
      </c>
      <c r="D6548">
        <f t="shared" si="106"/>
        <v>-0.74009516793713304</v>
      </c>
      <c r="E6548">
        <v>-1.5374543372123198E-2</v>
      </c>
    </row>
    <row r="6549" spans="2:5" x14ac:dyDescent="0.3">
      <c r="B6549" s="91">
        <v>42660</v>
      </c>
      <c r="C6549" s="145">
        <v>545.84875499999998</v>
      </c>
      <c r="D6549">
        <f t="shared" si="106"/>
        <v>4.3046324673343559</v>
      </c>
      <c r="E6549">
        <v>-1.5374936050183516E-2</v>
      </c>
    </row>
    <row r="6550" spans="2:5" x14ac:dyDescent="0.3">
      <c r="B6550" s="91">
        <v>40065</v>
      </c>
      <c r="C6550" s="145">
        <v>102.900391</v>
      </c>
      <c r="D6550">
        <f t="shared" si="106"/>
        <v>2.7287442365483168</v>
      </c>
      <c r="E6550">
        <v>-1.5377779068913439E-2</v>
      </c>
    </row>
    <row r="6551" spans="2:5" x14ac:dyDescent="0.3">
      <c r="B6551" s="91">
        <v>33505</v>
      </c>
      <c r="C6551" s="145">
        <v>27.596526999999998</v>
      </c>
      <c r="D6551">
        <f t="shared" si="106"/>
        <v>0.80326073184614866</v>
      </c>
      <c r="E6551">
        <v>-1.5384449065742772E-2</v>
      </c>
    </row>
    <row r="6552" spans="2:5" x14ac:dyDescent="0.3">
      <c r="B6552" s="91">
        <v>37258</v>
      </c>
      <c r="C6552" s="145">
        <v>15.303680999999999</v>
      </c>
      <c r="D6552">
        <f t="shared" si="106"/>
        <v>-0.96271222495440956</v>
      </c>
      <c r="E6552">
        <v>-1.5384867789308322E-2</v>
      </c>
    </row>
    <row r="6553" spans="2:5" x14ac:dyDescent="0.3">
      <c r="B6553" s="91">
        <v>44634</v>
      </c>
      <c r="C6553" s="145">
        <v>410.42086799999998</v>
      </c>
      <c r="D6553">
        <f t="shared" si="106"/>
        <v>1.6794338887972035E-2</v>
      </c>
      <c r="E6553">
        <v>-1.5425020175084247E-2</v>
      </c>
    </row>
    <row r="6554" spans="2:5" x14ac:dyDescent="0.3">
      <c r="B6554" s="91">
        <v>43005</v>
      </c>
      <c r="C6554" s="145">
        <v>403.64196800000002</v>
      </c>
      <c r="D6554">
        <f t="shared" si="106"/>
        <v>29.406128804325721</v>
      </c>
      <c r="E6554">
        <v>-1.5440706838706401E-2</v>
      </c>
    </row>
    <row r="6555" spans="2:5" x14ac:dyDescent="0.3">
      <c r="B6555" s="91">
        <v>36838</v>
      </c>
      <c r="C6555" s="145">
        <v>13.27502</v>
      </c>
      <c r="D6555">
        <f t="shared" si="106"/>
        <v>-0.83917398428983581</v>
      </c>
      <c r="E6555">
        <v>-1.5446234693827608E-2</v>
      </c>
    </row>
    <row r="6556" spans="2:5" x14ac:dyDescent="0.3">
      <c r="B6556" s="91">
        <v>43973</v>
      </c>
      <c r="C6556" s="145">
        <v>82.542739999999995</v>
      </c>
      <c r="D6556">
        <f t="shared" si="106"/>
        <v>-0.40899361992773564</v>
      </c>
      <c r="E6556">
        <v>-1.5457766108703697E-2</v>
      </c>
    </row>
    <row r="6557" spans="2:5" x14ac:dyDescent="0.3">
      <c r="B6557" s="91">
        <v>44083</v>
      </c>
      <c r="C6557" s="145">
        <v>139.66471899999999</v>
      </c>
      <c r="D6557">
        <f t="shared" si="106"/>
        <v>2.3916330564499866</v>
      </c>
      <c r="E6557">
        <v>-1.5460269108772833E-2</v>
      </c>
    </row>
    <row r="6558" spans="2:5" x14ac:dyDescent="0.3">
      <c r="B6558" s="91">
        <v>34400</v>
      </c>
      <c r="C6558" s="145">
        <v>41.179195</v>
      </c>
      <c r="D6558">
        <f t="shared" si="106"/>
        <v>-7.6920311292950194E-3</v>
      </c>
      <c r="E6558">
        <v>-1.5463643562946581E-2</v>
      </c>
    </row>
    <row r="6559" spans="2:5" x14ac:dyDescent="0.3">
      <c r="B6559" s="91">
        <v>34520</v>
      </c>
      <c r="C6559" s="145">
        <v>41.498401999999999</v>
      </c>
      <c r="D6559">
        <f t="shared" si="106"/>
        <v>-0.81602492826103479</v>
      </c>
      <c r="E6559">
        <v>-1.5463792298609124E-2</v>
      </c>
    </row>
    <row r="6560" spans="2:5" x14ac:dyDescent="0.3">
      <c r="B6560" s="91">
        <v>41071</v>
      </c>
      <c r="C6560" s="145">
        <v>225.56535299999999</v>
      </c>
      <c r="D6560">
        <f t="shared" si="106"/>
        <v>-0.6364487893667734</v>
      </c>
      <c r="E6560">
        <v>-1.5468166185326473E-2</v>
      </c>
    </row>
    <row r="6561" spans="2:5" x14ac:dyDescent="0.3">
      <c r="B6561" s="91">
        <v>45202</v>
      </c>
      <c r="C6561" s="145">
        <v>620.45001200000002</v>
      </c>
      <c r="D6561">
        <f t="shared" si="106"/>
        <v>16.709722904566902</v>
      </c>
      <c r="E6561">
        <v>-1.5471278664463116E-2</v>
      </c>
    </row>
    <row r="6562" spans="2:5" x14ac:dyDescent="0.3">
      <c r="B6562" s="91">
        <v>35866</v>
      </c>
      <c r="C6562" s="145">
        <v>35.034427999999998</v>
      </c>
      <c r="D6562">
        <f t="shared" si="106"/>
        <v>-0.79112262194200778</v>
      </c>
      <c r="E6562">
        <v>-1.5485415345200943E-2</v>
      </c>
    </row>
    <row r="6563" spans="2:5" x14ac:dyDescent="0.3">
      <c r="B6563" s="91">
        <v>43461</v>
      </c>
      <c r="C6563" s="145">
        <v>167.727249</v>
      </c>
      <c r="D6563">
        <f t="shared" si="106"/>
        <v>1.2363662720034791</v>
      </c>
      <c r="E6563">
        <v>-1.5506071841014366E-2</v>
      </c>
    </row>
    <row r="6564" spans="2:5" x14ac:dyDescent="0.3">
      <c r="B6564" s="91">
        <v>39678</v>
      </c>
      <c r="C6564" s="145">
        <v>74.999900999999994</v>
      </c>
      <c r="D6564">
        <f t="shared" si="106"/>
        <v>-0.85620478936004218</v>
      </c>
      <c r="E6564">
        <v>-1.5509267423858449E-2</v>
      </c>
    </row>
    <row r="6565" spans="2:5" x14ac:dyDescent="0.3">
      <c r="B6565" s="91">
        <v>42755</v>
      </c>
      <c r="C6565" s="145">
        <v>521.57440199999996</v>
      </c>
      <c r="D6565">
        <f t="shared" si="106"/>
        <v>9.7462878623065947</v>
      </c>
      <c r="E6565">
        <v>-1.552356387420591E-2</v>
      </c>
    </row>
    <row r="6566" spans="2:5" x14ac:dyDescent="0.3">
      <c r="B6566" s="91">
        <v>35417</v>
      </c>
      <c r="C6566" s="145">
        <v>48.535308999999998</v>
      </c>
      <c r="D6566">
        <f t="shared" si="106"/>
        <v>0.17572601376139341</v>
      </c>
      <c r="E6566">
        <v>-1.5541665567140537E-2</v>
      </c>
    </row>
    <row r="6567" spans="2:5" x14ac:dyDescent="0.3">
      <c r="B6567" s="91">
        <v>34710</v>
      </c>
      <c r="C6567" s="145">
        <v>41.281139000000003</v>
      </c>
      <c r="D6567">
        <f t="shared" si="106"/>
        <v>-0.8215923261508622</v>
      </c>
      <c r="E6567">
        <v>-1.5543913316263614E-2</v>
      </c>
    </row>
    <row r="6568" spans="2:5" x14ac:dyDescent="0.3">
      <c r="B6568" s="91">
        <v>41149</v>
      </c>
      <c r="C6568" s="145">
        <v>231.38656599999999</v>
      </c>
      <c r="D6568">
        <f t="shared" si="106"/>
        <v>0.26523698980347871</v>
      </c>
      <c r="E6568">
        <v>-1.55568910836296E-2</v>
      </c>
    </row>
    <row r="6569" spans="2:5" x14ac:dyDescent="0.3">
      <c r="B6569" s="91">
        <v>44194</v>
      </c>
      <c r="C6569" s="145">
        <v>182.88002</v>
      </c>
      <c r="D6569">
        <f t="shared" si="106"/>
        <v>-0.57885674273424681</v>
      </c>
      <c r="E6569">
        <v>-1.5562121261212201E-2</v>
      </c>
    </row>
    <row r="6570" spans="2:5" x14ac:dyDescent="0.3">
      <c r="B6570" s="91">
        <v>42915</v>
      </c>
      <c r="C6570" s="145">
        <v>434.24658199999999</v>
      </c>
      <c r="D6570">
        <f t="shared" si="106"/>
        <v>2.281375695908376</v>
      </c>
      <c r="E6570">
        <v>-1.5593241403761036E-2</v>
      </c>
    </row>
    <row r="6571" spans="2:5" x14ac:dyDescent="0.3">
      <c r="B6571" s="91">
        <v>39377</v>
      </c>
      <c r="C6571" s="145">
        <v>132.33674600000001</v>
      </c>
      <c r="D6571">
        <f t="shared" si="106"/>
        <v>2.2227049309255364</v>
      </c>
      <c r="E6571">
        <v>-1.5602115663956986E-2</v>
      </c>
    </row>
    <row r="6572" spans="2:5" x14ac:dyDescent="0.3">
      <c r="B6572" s="91">
        <v>34750</v>
      </c>
      <c r="C6572" s="145">
        <v>41.063873000000001</v>
      </c>
      <c r="D6572">
        <f t="shared" si="106"/>
        <v>0.51162803881373942</v>
      </c>
      <c r="E6572">
        <v>-1.5624704847109242E-2</v>
      </c>
    </row>
    <row r="6573" spans="2:5" x14ac:dyDescent="0.3">
      <c r="B6573" s="91">
        <v>34309</v>
      </c>
      <c r="C6573" s="145">
        <v>27.165329</v>
      </c>
      <c r="D6573">
        <f t="shared" si="106"/>
        <v>-0.90488364951495071</v>
      </c>
      <c r="E6573">
        <v>-1.5625082098192952E-2</v>
      </c>
    </row>
    <row r="6574" spans="2:5" x14ac:dyDescent="0.3">
      <c r="B6574" s="91">
        <v>41327</v>
      </c>
      <c r="C6574" s="145">
        <v>285.601044</v>
      </c>
      <c r="D6574">
        <f t="shared" si="106"/>
        <v>0.32382228592532319</v>
      </c>
      <c r="E6574">
        <v>-1.5627399044006118E-2</v>
      </c>
    </row>
    <row r="6575" spans="2:5" x14ac:dyDescent="0.3">
      <c r="B6575" s="91">
        <v>40473</v>
      </c>
      <c r="C6575" s="145">
        <v>215.73971599999999</v>
      </c>
      <c r="D6575">
        <f t="shared" si="106"/>
        <v>-0.26713056201383301</v>
      </c>
      <c r="E6575">
        <v>-1.5637122684449761E-2</v>
      </c>
    </row>
    <row r="6576" spans="2:5" x14ac:dyDescent="0.3">
      <c r="B6576" s="91">
        <v>41432</v>
      </c>
      <c r="C6576" s="145">
        <v>294.37673999999998</v>
      </c>
      <c r="D6576">
        <f t="shared" si="106"/>
        <v>0.1038391710040775</v>
      </c>
      <c r="E6576">
        <v>-1.5650484626969021E-2</v>
      </c>
    </row>
    <row r="6577" spans="2:5" x14ac:dyDescent="0.3">
      <c r="B6577" s="91">
        <v>41170</v>
      </c>
      <c r="C6577" s="145">
        <v>266.68444799999997</v>
      </c>
      <c r="D6577">
        <f t="shared" si="106"/>
        <v>13.391066333895445</v>
      </c>
      <c r="E6577">
        <v>-1.5655961861416687E-2</v>
      </c>
    </row>
    <row r="6578" spans="2:5" x14ac:dyDescent="0.3">
      <c r="B6578" s="91">
        <v>36678</v>
      </c>
      <c r="C6578" s="145">
        <v>18.53125</v>
      </c>
      <c r="D6578">
        <f t="shared" si="106"/>
        <v>-0.55712068326052766</v>
      </c>
      <c r="E6578">
        <v>-1.5687752810558359E-2</v>
      </c>
    </row>
    <row r="6579" spans="2:5" x14ac:dyDescent="0.3">
      <c r="B6579" s="91">
        <v>35803</v>
      </c>
      <c r="C6579" s="145">
        <v>41.842663000000002</v>
      </c>
      <c r="D6579">
        <f t="shared" si="106"/>
        <v>-0.71558881779454575</v>
      </c>
      <c r="E6579">
        <v>-1.5691430057341454E-2</v>
      </c>
    </row>
    <row r="6580" spans="2:5" x14ac:dyDescent="0.3">
      <c r="B6580" s="91">
        <v>40819</v>
      </c>
      <c r="C6580" s="145">
        <v>147.120316</v>
      </c>
      <c r="D6580">
        <f t="shared" si="106"/>
        <v>-0.71630364654317935</v>
      </c>
      <c r="E6580">
        <v>-1.5700118082948866E-2</v>
      </c>
    </row>
    <row r="6581" spans="2:5" x14ac:dyDescent="0.3">
      <c r="B6581" s="91">
        <v>45070</v>
      </c>
      <c r="C6581" s="145">
        <v>518.58374000000003</v>
      </c>
      <c r="D6581">
        <f t="shared" si="106"/>
        <v>0.15895699762619805</v>
      </c>
      <c r="E6581">
        <v>-1.5704860617929202E-2</v>
      </c>
    </row>
    <row r="6582" spans="2:5" x14ac:dyDescent="0.3">
      <c r="B6582" s="91">
        <v>41848</v>
      </c>
      <c r="C6582" s="145">
        <v>447.45727499999998</v>
      </c>
      <c r="D6582">
        <f t="shared" si="106"/>
        <v>5.3413661100031193</v>
      </c>
      <c r="E6582">
        <v>-1.5723290375997623E-2</v>
      </c>
    </row>
    <row r="6583" spans="2:5" x14ac:dyDescent="0.3">
      <c r="B6583" s="91">
        <v>39715</v>
      </c>
      <c r="C6583" s="145">
        <v>70.561653000000007</v>
      </c>
      <c r="D6583">
        <f t="shared" si="106"/>
        <v>-0.89238729341368384</v>
      </c>
      <c r="E6583">
        <v>-1.5747984157930904E-2</v>
      </c>
    </row>
    <row r="6584" spans="2:5" x14ac:dyDescent="0.3">
      <c r="B6584" s="91">
        <v>45216</v>
      </c>
      <c r="C6584" s="145">
        <v>655.70001200000002</v>
      </c>
      <c r="D6584">
        <f t="shared" si="106"/>
        <v>26.228139037497552</v>
      </c>
      <c r="E6584">
        <v>-1.5761032439008723E-2</v>
      </c>
    </row>
    <row r="6585" spans="2:5" x14ac:dyDescent="0.3">
      <c r="B6585" s="91">
        <v>37580</v>
      </c>
      <c r="C6585" s="145">
        <v>24.081704999999999</v>
      </c>
      <c r="D6585">
        <f t="shared" si="106"/>
        <v>-0.93028352208104836</v>
      </c>
      <c r="E6585">
        <v>-1.5762904261681986E-2</v>
      </c>
    </row>
    <row r="6586" spans="2:5" x14ac:dyDescent="0.3">
      <c r="B6586" s="91">
        <v>43165</v>
      </c>
      <c r="C6586" s="145">
        <v>345.42343099999999</v>
      </c>
      <c r="D6586">
        <f t="shared" si="106"/>
        <v>0.34365509547951262</v>
      </c>
      <c r="E6586">
        <v>-1.5764777378458938E-2</v>
      </c>
    </row>
    <row r="6587" spans="2:5" x14ac:dyDescent="0.3">
      <c r="B6587" s="91">
        <v>40994</v>
      </c>
      <c r="C6587" s="145">
        <v>257.07745399999999</v>
      </c>
      <c r="D6587">
        <f t="shared" si="106"/>
        <v>0.40127397277119126</v>
      </c>
      <c r="E6587">
        <v>-1.5768311219837506E-2</v>
      </c>
    </row>
    <row r="6588" spans="2:5" x14ac:dyDescent="0.3">
      <c r="B6588" s="91">
        <v>40751</v>
      </c>
      <c r="C6588" s="145">
        <v>183.45980800000001</v>
      </c>
      <c r="D6588">
        <f t="shared" si="106"/>
        <v>5.7323578535608988</v>
      </c>
      <c r="E6588">
        <v>-1.5775220206978829E-2</v>
      </c>
    </row>
    <row r="6589" spans="2:5" x14ac:dyDescent="0.3">
      <c r="B6589" s="91">
        <v>39843</v>
      </c>
      <c r="C6589" s="145">
        <v>27.250454000000001</v>
      </c>
      <c r="D6589">
        <f t="shared" si="106"/>
        <v>-0.32929113062230186</v>
      </c>
      <c r="E6589">
        <v>-1.5784210617369621E-2</v>
      </c>
    </row>
    <row r="6590" spans="2:5" x14ac:dyDescent="0.3">
      <c r="B6590" s="91">
        <v>34815</v>
      </c>
      <c r="C6590" s="145">
        <v>40.629333000000003</v>
      </c>
      <c r="D6590">
        <f t="shared" si="106"/>
        <v>1.0155042593666681</v>
      </c>
      <c r="E6590">
        <v>-1.5789438367967524E-2</v>
      </c>
    </row>
    <row r="6591" spans="2:5" x14ac:dyDescent="0.3">
      <c r="B6591" s="91">
        <v>34038</v>
      </c>
      <c r="C6591" s="145">
        <v>20.158396</v>
      </c>
      <c r="D6591">
        <f t="shared" si="106"/>
        <v>-0.67434444569482854</v>
      </c>
      <c r="E6591">
        <v>-1.5789534842504567E-2</v>
      </c>
    </row>
    <row r="6592" spans="2:5" x14ac:dyDescent="0.3">
      <c r="B6592" s="91">
        <v>38232</v>
      </c>
      <c r="C6592" s="145">
        <v>61.900973999999998</v>
      </c>
      <c r="D6592">
        <f t="shared" si="106"/>
        <v>3.0265753695723321</v>
      </c>
      <c r="E6592">
        <v>-1.5789915697293353E-2</v>
      </c>
    </row>
    <row r="6593" spans="2:5" x14ac:dyDescent="0.3">
      <c r="B6593" s="91">
        <v>37263</v>
      </c>
      <c r="C6593" s="145">
        <v>15.373106999999999</v>
      </c>
      <c r="D6593">
        <f t="shared" si="106"/>
        <v>-0.62070102341913713</v>
      </c>
      <c r="E6593">
        <v>-1.5802492467801355E-2</v>
      </c>
    </row>
    <row r="6594" spans="2:5" x14ac:dyDescent="0.3">
      <c r="B6594" s="91">
        <v>35921</v>
      </c>
      <c r="C6594" s="145">
        <v>40.530315000000002</v>
      </c>
      <c r="D6594">
        <f t="shared" si="106"/>
        <v>-0.84413788270231249</v>
      </c>
      <c r="E6594">
        <v>-1.5845086624749091E-2</v>
      </c>
    </row>
    <row r="6595" spans="2:5" x14ac:dyDescent="0.3">
      <c r="B6595" s="91">
        <v>43314</v>
      </c>
      <c r="C6595" s="145">
        <v>260.03955100000002</v>
      </c>
      <c r="D6595">
        <f t="shared" si="106"/>
        <v>-0.3730320456016829</v>
      </c>
      <c r="E6595">
        <v>-1.584595208857778E-2</v>
      </c>
    </row>
    <row r="6596" spans="2:5" x14ac:dyDescent="0.3">
      <c r="B6596" s="91">
        <v>43032</v>
      </c>
      <c r="C6596" s="145">
        <v>414.75732399999998</v>
      </c>
      <c r="D6596">
        <f t="shared" si="106"/>
        <v>0.90721656206720802</v>
      </c>
      <c r="E6596">
        <v>-1.5848647745226485E-2</v>
      </c>
    </row>
    <row r="6597" spans="2:5" x14ac:dyDescent="0.3">
      <c r="B6597" s="91">
        <v>40554</v>
      </c>
      <c r="C6597" s="145">
        <v>217.46734599999999</v>
      </c>
      <c r="D6597">
        <f t="shared" si="106"/>
        <v>0.51380615440471045</v>
      </c>
      <c r="E6597">
        <v>-1.5849434376239081E-2</v>
      </c>
    </row>
    <row r="6598" spans="2:5" x14ac:dyDescent="0.3">
      <c r="B6598" s="91">
        <v>39133</v>
      </c>
      <c r="C6598" s="145">
        <v>143.65600599999999</v>
      </c>
      <c r="D6598">
        <f t="shared" si="106"/>
        <v>1.6986753692944796</v>
      </c>
      <c r="E6598">
        <v>-1.5865813142071097E-2</v>
      </c>
    </row>
    <row r="6599" spans="2:5" x14ac:dyDescent="0.3">
      <c r="B6599" s="91">
        <v>35556</v>
      </c>
      <c r="C6599" s="145">
        <v>53.232044000000002</v>
      </c>
      <c r="D6599">
        <f t="shared" si="106"/>
        <v>-0.90268279110862659</v>
      </c>
      <c r="E6599">
        <v>-1.5870807933311193E-2</v>
      </c>
    </row>
    <row r="6600" spans="2:5" x14ac:dyDescent="0.3">
      <c r="B6600" s="91">
        <v>42629</v>
      </c>
      <c r="C6600" s="145">
        <v>546.99517800000001</v>
      </c>
      <c r="D6600">
        <f t="shared" si="106"/>
        <v>0.24410795796258158</v>
      </c>
      <c r="E6600">
        <v>-1.5873028495631405E-2</v>
      </c>
    </row>
    <row r="6601" spans="2:5" x14ac:dyDescent="0.3">
      <c r="B6601" s="91">
        <v>41831</v>
      </c>
      <c r="C6601" s="145">
        <v>439.66857900000002</v>
      </c>
      <c r="D6601">
        <f t="shared" ref="D6601:D6664" si="107">(C6601-C6602)/C6602</f>
        <v>0.17814583197175018</v>
      </c>
      <c r="E6601">
        <v>-1.5888750961459988E-2</v>
      </c>
    </row>
    <row r="6602" spans="2:5" x14ac:dyDescent="0.3">
      <c r="B6602" s="91">
        <v>42968</v>
      </c>
      <c r="C6602" s="145">
        <v>373.18689000000001</v>
      </c>
      <c r="D6602">
        <f t="shared" si="107"/>
        <v>-0.10331232565230486</v>
      </c>
      <c r="E6602">
        <v>-1.5904276019498488E-2</v>
      </c>
    </row>
    <row r="6603" spans="2:5" x14ac:dyDescent="0.3">
      <c r="B6603" s="91">
        <v>42335</v>
      </c>
      <c r="C6603" s="145">
        <v>416.183807</v>
      </c>
      <c r="D6603">
        <f t="shared" si="107"/>
        <v>0.45311846380031257</v>
      </c>
      <c r="E6603">
        <v>-1.5904770492650478E-2</v>
      </c>
    </row>
    <row r="6604" spans="2:5" x14ac:dyDescent="0.3">
      <c r="B6604" s="91">
        <v>44439</v>
      </c>
      <c r="C6604" s="145">
        <v>286.40734900000001</v>
      </c>
      <c r="D6604">
        <f t="shared" si="107"/>
        <v>-0.19815794000212272</v>
      </c>
      <c r="E6604">
        <v>-1.5927407514770984E-2</v>
      </c>
    </row>
    <row r="6605" spans="2:5" x14ac:dyDescent="0.3">
      <c r="B6605" s="91">
        <v>43199</v>
      </c>
      <c r="C6605" s="145">
        <v>357.18673699999999</v>
      </c>
      <c r="D6605">
        <f t="shared" si="107"/>
        <v>0.60488581056087154</v>
      </c>
      <c r="E6605">
        <v>-1.5929781833835574E-2</v>
      </c>
    </row>
    <row r="6606" spans="2:5" x14ac:dyDescent="0.3">
      <c r="B6606" s="91">
        <v>41134</v>
      </c>
      <c r="C6606" s="145">
        <v>222.56208799999999</v>
      </c>
      <c r="D6606">
        <f t="shared" si="107"/>
        <v>3.2879712514416082</v>
      </c>
      <c r="E6606">
        <v>-1.5951673422679859E-2</v>
      </c>
    </row>
    <row r="6607" spans="2:5" x14ac:dyDescent="0.3">
      <c r="B6607" s="91">
        <v>35053</v>
      </c>
      <c r="C6607" s="145">
        <v>51.903820000000003</v>
      </c>
      <c r="D6607">
        <f t="shared" si="107"/>
        <v>1.0550662583390846</v>
      </c>
      <c r="E6607">
        <v>-1.5957641440369638E-2</v>
      </c>
    </row>
    <row r="6608" spans="2:5" x14ac:dyDescent="0.3">
      <c r="B6608" s="91">
        <v>39770</v>
      </c>
      <c r="C6608" s="145">
        <v>25.256519000000001</v>
      </c>
      <c r="D6608">
        <f t="shared" si="107"/>
        <v>-0.61197368136829511</v>
      </c>
      <c r="E6608">
        <v>-1.5962999472965055E-2</v>
      </c>
    </row>
    <row r="6609" spans="2:5" x14ac:dyDescent="0.3">
      <c r="B6609" s="91">
        <v>39954</v>
      </c>
      <c r="C6609" s="145">
        <v>65.089706000000007</v>
      </c>
      <c r="D6609">
        <f t="shared" si="107"/>
        <v>-0.76600756943228288</v>
      </c>
      <c r="E6609">
        <v>-1.5966912270884332E-2</v>
      </c>
    </row>
    <row r="6610" spans="2:5" x14ac:dyDescent="0.3">
      <c r="B6610" s="91">
        <v>41507</v>
      </c>
      <c r="C6610" s="145">
        <v>278.17013500000002</v>
      </c>
      <c r="D6610">
        <f t="shared" si="107"/>
        <v>-0.27484059235440073</v>
      </c>
      <c r="E6610">
        <v>-1.5975074625715603E-2</v>
      </c>
    </row>
    <row r="6611" spans="2:5" x14ac:dyDescent="0.3">
      <c r="B6611" s="91">
        <v>42307</v>
      </c>
      <c r="C6611" s="145">
        <v>383.59860200000003</v>
      </c>
      <c r="D6611">
        <f t="shared" si="107"/>
        <v>-0.14385547184963987</v>
      </c>
      <c r="E6611">
        <v>-1.5976480418245318E-2</v>
      </c>
    </row>
    <row r="6612" spans="2:5" x14ac:dyDescent="0.3">
      <c r="B6612" s="91">
        <v>42795</v>
      </c>
      <c r="C6612" s="145">
        <v>448.05355800000001</v>
      </c>
      <c r="D6612">
        <f t="shared" si="107"/>
        <v>5.1654100962099072</v>
      </c>
      <c r="E6612">
        <v>-1.5982474388426687E-2</v>
      </c>
    </row>
    <row r="6613" spans="2:5" x14ac:dyDescent="0.3">
      <c r="B6613" s="91">
        <v>39651</v>
      </c>
      <c r="C6613" s="145">
        <v>72.672141999999994</v>
      </c>
      <c r="D6613">
        <f t="shared" si="107"/>
        <v>1.4332020675078994</v>
      </c>
      <c r="E6613">
        <v>-1.5997896921675383E-2</v>
      </c>
    </row>
    <row r="6614" spans="2:5" x14ac:dyDescent="0.3">
      <c r="B6614" s="91">
        <v>37791</v>
      </c>
      <c r="C6614" s="145">
        <v>29.866875</v>
      </c>
      <c r="D6614">
        <f t="shared" si="107"/>
        <v>-0.73918269292695549</v>
      </c>
      <c r="E6614">
        <v>-1.6009912225291956E-2</v>
      </c>
    </row>
    <row r="6615" spans="2:5" x14ac:dyDescent="0.3">
      <c r="B6615" s="91">
        <v>39576</v>
      </c>
      <c r="C6615" s="145">
        <v>114.51262699999999</v>
      </c>
      <c r="D6615">
        <f t="shared" si="107"/>
        <v>9.0049782462429478E-2</v>
      </c>
      <c r="E6615">
        <v>-1.603649292655078E-2</v>
      </c>
    </row>
    <row r="6616" spans="2:5" x14ac:dyDescent="0.3">
      <c r="B6616" s="91">
        <v>39554</v>
      </c>
      <c r="C6616" s="145">
        <v>105.05265799999999</v>
      </c>
      <c r="D6616">
        <f t="shared" si="107"/>
        <v>0.81459072635114782</v>
      </c>
      <c r="E6616">
        <v>-1.6037222730660449E-2</v>
      </c>
    </row>
    <row r="6617" spans="2:5" x14ac:dyDescent="0.3">
      <c r="B6617" s="91">
        <v>35373</v>
      </c>
      <c r="C6617" s="145">
        <v>57.893307</v>
      </c>
      <c r="D6617">
        <f t="shared" si="107"/>
        <v>-0.84981190657900285</v>
      </c>
      <c r="E6617">
        <v>-1.6037669820684341E-2</v>
      </c>
    </row>
    <row r="6618" spans="2:5" x14ac:dyDescent="0.3">
      <c r="B6618" s="91">
        <v>41612</v>
      </c>
      <c r="C6618" s="145">
        <v>385.472015</v>
      </c>
      <c r="D6618">
        <f t="shared" si="107"/>
        <v>-5.7149680471367564E-2</v>
      </c>
      <c r="E6618">
        <v>-1.6038134647076128E-2</v>
      </c>
    </row>
    <row r="6619" spans="2:5" x14ac:dyDescent="0.3">
      <c r="B6619" s="91">
        <v>41757</v>
      </c>
      <c r="C6619" s="145">
        <v>408.83691399999998</v>
      </c>
      <c r="D6619">
        <f t="shared" si="107"/>
        <v>7.162561800715353E-2</v>
      </c>
      <c r="E6619">
        <v>-1.6066155239902256E-2</v>
      </c>
    </row>
    <row r="6620" spans="2:5" x14ac:dyDescent="0.3">
      <c r="B6620" s="91">
        <v>44732</v>
      </c>
      <c r="C6620" s="145">
        <v>381.51095600000002</v>
      </c>
      <c r="D6620">
        <f t="shared" si="107"/>
        <v>3.6585302125520673</v>
      </c>
      <c r="E6620">
        <v>-1.6068927996514142E-2</v>
      </c>
    </row>
    <row r="6621" spans="2:5" x14ac:dyDescent="0.3">
      <c r="B6621" s="91">
        <v>38016</v>
      </c>
      <c r="C6621" s="145">
        <v>81.895133999999999</v>
      </c>
      <c r="D6621">
        <f t="shared" si="107"/>
        <v>-0.83220920582977886</v>
      </c>
      <c r="E6621">
        <v>-1.6071144085299163E-2</v>
      </c>
    </row>
    <row r="6622" spans="2:5" x14ac:dyDescent="0.3">
      <c r="B6622" s="91">
        <v>44565</v>
      </c>
      <c r="C6622" s="145">
        <v>488.07882699999999</v>
      </c>
      <c r="D6622">
        <f t="shared" si="107"/>
        <v>14.96864457754952</v>
      </c>
      <c r="E6622">
        <v>-1.6077138221788766E-2</v>
      </c>
    </row>
    <row r="6623" spans="2:5" x14ac:dyDescent="0.3">
      <c r="B6623" s="91">
        <v>36515</v>
      </c>
      <c r="C6623" s="145">
        <v>30.564824999999999</v>
      </c>
      <c r="D6623">
        <f t="shared" si="107"/>
        <v>-0.74879077798720994</v>
      </c>
      <c r="E6623">
        <v>-1.6089705319674356E-2</v>
      </c>
    </row>
    <row r="6624" spans="2:5" x14ac:dyDescent="0.3">
      <c r="B6624" s="91">
        <v>43686</v>
      </c>
      <c r="C6624" s="145">
        <v>121.67079200000001</v>
      </c>
      <c r="D6624">
        <f t="shared" si="107"/>
        <v>0.89167211968014026</v>
      </c>
      <c r="E6624">
        <v>-1.6122554929450597E-2</v>
      </c>
    </row>
    <row r="6625" spans="2:5" x14ac:dyDescent="0.3">
      <c r="B6625" s="91">
        <v>38148</v>
      </c>
      <c r="C6625" s="145">
        <v>64.319175999999999</v>
      </c>
      <c r="D6625">
        <f t="shared" si="107"/>
        <v>0.20263250503389119</v>
      </c>
      <c r="E6625">
        <v>-1.6126959551209925E-2</v>
      </c>
    </row>
    <row r="6626" spans="2:5" x14ac:dyDescent="0.3">
      <c r="B6626" s="91">
        <v>34936</v>
      </c>
      <c r="C6626" s="145">
        <v>53.481986999999997</v>
      </c>
      <c r="D6626">
        <f t="shared" si="107"/>
        <v>-0.83032077712278085</v>
      </c>
      <c r="E6626">
        <v>-1.6129052434657204E-2</v>
      </c>
    </row>
    <row r="6627" spans="2:5" x14ac:dyDescent="0.3">
      <c r="B6627" s="91">
        <v>41295</v>
      </c>
      <c r="C6627" s="145">
        <v>315.19467200000003</v>
      </c>
      <c r="D6627">
        <f t="shared" si="107"/>
        <v>2.2659652815974041E-2</v>
      </c>
      <c r="E6627">
        <v>-1.6131714047295954E-2</v>
      </c>
    </row>
    <row r="6628" spans="2:5" x14ac:dyDescent="0.3">
      <c r="B6628" s="91">
        <v>41502</v>
      </c>
      <c r="C6628" s="145">
        <v>308.21072400000003</v>
      </c>
      <c r="D6628">
        <f t="shared" si="107"/>
        <v>-0.28007608747029994</v>
      </c>
      <c r="E6628">
        <v>-1.6139120697943769E-2</v>
      </c>
    </row>
    <row r="6629" spans="2:5" x14ac:dyDescent="0.3">
      <c r="B6629" s="91">
        <v>44979</v>
      </c>
      <c r="C6629" s="145">
        <v>428.11569200000002</v>
      </c>
      <c r="D6629">
        <f t="shared" si="107"/>
        <v>25.799505294633203</v>
      </c>
      <c r="E6629">
        <v>-1.615122866544624E-2</v>
      </c>
    </row>
    <row r="6630" spans="2:5" x14ac:dyDescent="0.3">
      <c r="B6630" s="91">
        <v>36896</v>
      </c>
      <c r="C6630" s="145">
        <v>15.974761000000001</v>
      </c>
      <c r="D6630">
        <f t="shared" si="107"/>
        <v>-0.74150206682505371</v>
      </c>
      <c r="E6630">
        <v>-1.6152159410493003E-2</v>
      </c>
    </row>
    <row r="6631" spans="2:5" x14ac:dyDescent="0.3">
      <c r="B6631" s="91">
        <v>38154</v>
      </c>
      <c r="C6631" s="145">
        <v>61.798408999999999</v>
      </c>
      <c r="D6631">
        <f t="shared" si="107"/>
        <v>-0.85656868075580517</v>
      </c>
      <c r="E6631">
        <v>-1.6153456756610351E-2</v>
      </c>
    </row>
    <row r="6632" spans="2:5" x14ac:dyDescent="0.3">
      <c r="B6632" s="91">
        <v>44994</v>
      </c>
      <c r="C6632" s="145">
        <v>430.857147</v>
      </c>
      <c r="D6632">
        <f t="shared" si="107"/>
        <v>8.4429018554353306</v>
      </c>
      <c r="E6632">
        <v>-1.6162080129642244E-2</v>
      </c>
    </row>
    <row r="6633" spans="2:5" x14ac:dyDescent="0.3">
      <c r="B6633" s="91">
        <v>36412</v>
      </c>
      <c r="C6633" s="145">
        <v>45.627620999999998</v>
      </c>
      <c r="D6633">
        <f t="shared" si="107"/>
        <v>-0.16493794806741327</v>
      </c>
      <c r="E6633">
        <v>-1.6165928741859639E-2</v>
      </c>
    </row>
    <row r="6634" spans="2:5" x14ac:dyDescent="0.3">
      <c r="B6634" s="91">
        <v>35650</v>
      </c>
      <c r="C6634" s="145">
        <v>54.639797000000002</v>
      </c>
      <c r="D6634">
        <f t="shared" si="107"/>
        <v>-0.17241357948950906</v>
      </c>
      <c r="E6634">
        <v>-1.6188069673157075E-2</v>
      </c>
    </row>
    <row r="6635" spans="2:5" x14ac:dyDescent="0.3">
      <c r="B6635" s="91">
        <v>35191</v>
      </c>
      <c r="C6635" s="145">
        <v>66.023071000000002</v>
      </c>
      <c r="D6635">
        <f t="shared" si="107"/>
        <v>0.66965323102576191</v>
      </c>
      <c r="E6635">
        <v>-1.6199924267904717E-2</v>
      </c>
    </row>
    <row r="6636" spans="2:5" x14ac:dyDescent="0.3">
      <c r="B6636" s="91">
        <v>34771</v>
      </c>
      <c r="C6636" s="145">
        <v>39.542983999999997</v>
      </c>
      <c r="D6636">
        <f t="shared" si="107"/>
        <v>-0.95091181852267614</v>
      </c>
      <c r="E6636">
        <v>-1.6216083349716144E-2</v>
      </c>
    </row>
    <row r="6637" spans="2:5" x14ac:dyDescent="0.3">
      <c r="B6637" s="91">
        <v>45308</v>
      </c>
      <c r="C6637" s="145">
        <v>805.54998799999998</v>
      </c>
      <c r="D6637">
        <f t="shared" si="107"/>
        <v>3.9452919086054057</v>
      </c>
      <c r="E6637">
        <v>-1.6242276839243609E-2</v>
      </c>
    </row>
    <row r="6638" spans="2:5" x14ac:dyDescent="0.3">
      <c r="B6638" s="91">
        <v>43795</v>
      </c>
      <c r="C6638" s="145">
        <v>162.892303</v>
      </c>
      <c r="D6638">
        <f t="shared" si="107"/>
        <v>-0.55688137406039284</v>
      </c>
      <c r="E6638">
        <v>-1.6255417139218971E-2</v>
      </c>
    </row>
    <row r="6639" spans="2:5" x14ac:dyDescent="0.3">
      <c r="B6639" s="91">
        <v>43140</v>
      </c>
      <c r="C6639" s="145">
        <v>367.60427900000002</v>
      </c>
      <c r="D6639">
        <f t="shared" si="107"/>
        <v>1.1414054014038963</v>
      </c>
      <c r="E6639">
        <v>-1.6273194217124906E-2</v>
      </c>
    </row>
    <row r="6640" spans="2:5" x14ac:dyDescent="0.3">
      <c r="B6640" s="91">
        <v>43773</v>
      </c>
      <c r="C6640" s="145">
        <v>171.664963</v>
      </c>
      <c r="D6640">
        <f t="shared" si="107"/>
        <v>-0.59525212878882228</v>
      </c>
      <c r="E6640">
        <v>-1.6281125362715861E-2</v>
      </c>
    </row>
    <row r="6641" spans="2:5" x14ac:dyDescent="0.3">
      <c r="B6641" s="91">
        <v>44823</v>
      </c>
      <c r="C6641" s="145">
        <v>424.12814300000002</v>
      </c>
      <c r="D6641">
        <f t="shared" si="107"/>
        <v>4.6113969104092565</v>
      </c>
      <c r="E6641">
        <v>-1.6300532591877095E-2</v>
      </c>
    </row>
    <row r="6642" spans="2:5" x14ac:dyDescent="0.3">
      <c r="B6642" s="91">
        <v>38114</v>
      </c>
      <c r="C6642" s="145">
        <v>75.583343999999997</v>
      </c>
      <c r="D6642">
        <f t="shared" si="107"/>
        <v>0.93688201673850213</v>
      </c>
      <c r="E6642">
        <v>-1.6300614498590271E-2</v>
      </c>
    </row>
    <row r="6643" spans="2:5" x14ac:dyDescent="0.3">
      <c r="B6643" s="91">
        <v>34450</v>
      </c>
      <c r="C6643" s="145">
        <v>39.023204999999997</v>
      </c>
      <c r="D6643">
        <f t="shared" si="107"/>
        <v>1.0000000512515579</v>
      </c>
      <c r="E6643">
        <v>-1.6304237404220562E-2</v>
      </c>
    </row>
    <row r="6644" spans="2:5" x14ac:dyDescent="0.3">
      <c r="B6644" s="91">
        <v>33381</v>
      </c>
      <c r="C6644" s="145">
        <v>19.511602</v>
      </c>
      <c r="D6644">
        <f t="shared" si="107"/>
        <v>-0.95786801392961285</v>
      </c>
      <c r="E6644">
        <v>-1.6304262612190031E-2</v>
      </c>
    </row>
    <row r="6645" spans="2:5" x14ac:dyDescent="0.3">
      <c r="B6645" s="91">
        <v>42837</v>
      </c>
      <c r="C6645" s="145">
        <v>463.106628</v>
      </c>
      <c r="D6645">
        <f t="shared" si="107"/>
        <v>33.346718448307037</v>
      </c>
      <c r="E6645">
        <v>-1.6304946539934022E-2</v>
      </c>
    </row>
    <row r="6646" spans="2:5" x14ac:dyDescent="0.3">
      <c r="B6646" s="91">
        <v>36837</v>
      </c>
      <c r="C6646" s="145">
        <v>13.483286</v>
      </c>
      <c r="D6646">
        <f t="shared" si="107"/>
        <v>-0.96227249876638332</v>
      </c>
      <c r="E6646">
        <v>-1.631957095137964E-2</v>
      </c>
    </row>
    <row r="6647" spans="2:5" x14ac:dyDescent="0.3">
      <c r="B6647" s="91">
        <v>43153</v>
      </c>
      <c r="C6647" s="145">
        <v>357.38613900000001</v>
      </c>
      <c r="D6647">
        <f t="shared" si="107"/>
        <v>2.6460200502220449E-2</v>
      </c>
      <c r="E6647">
        <v>-1.6325983297860974E-2</v>
      </c>
    </row>
    <row r="6648" spans="2:5" x14ac:dyDescent="0.3">
      <c r="B6648" s="91">
        <v>42229</v>
      </c>
      <c r="C6648" s="145">
        <v>348.17340100000001</v>
      </c>
      <c r="D6648">
        <f t="shared" si="107"/>
        <v>0.69982744212853709</v>
      </c>
      <c r="E6648">
        <v>-1.6328896647155373E-2</v>
      </c>
    </row>
    <row r="6649" spans="2:5" x14ac:dyDescent="0.3">
      <c r="B6649" s="91">
        <v>40926</v>
      </c>
      <c r="C6649" s="145">
        <v>204.82867400000001</v>
      </c>
      <c r="D6649">
        <f t="shared" si="107"/>
        <v>0.73035667931294734</v>
      </c>
      <c r="E6649">
        <v>-1.6329185304851189E-2</v>
      </c>
    </row>
    <row r="6650" spans="2:5" x14ac:dyDescent="0.3">
      <c r="B6650" s="91">
        <v>39329</v>
      </c>
      <c r="C6650" s="145">
        <v>118.373672</v>
      </c>
      <c r="D6650">
        <f t="shared" si="107"/>
        <v>3.0065759013746116</v>
      </c>
      <c r="E6650">
        <v>-1.6361815457734026E-2</v>
      </c>
    </row>
    <row r="6651" spans="2:5" x14ac:dyDescent="0.3">
      <c r="B6651" s="91">
        <v>39799</v>
      </c>
      <c r="C6651" s="145">
        <v>29.544847000000001</v>
      </c>
      <c r="D6651">
        <f t="shared" si="107"/>
        <v>-0.49606282223064746</v>
      </c>
      <c r="E6651">
        <v>-1.6368616546340264E-2</v>
      </c>
    </row>
    <row r="6652" spans="2:5" x14ac:dyDescent="0.3">
      <c r="B6652" s="91">
        <v>37932</v>
      </c>
      <c r="C6652" s="145">
        <v>58.628036000000002</v>
      </c>
      <c r="D6652">
        <f t="shared" si="107"/>
        <v>-0.50425450219510659</v>
      </c>
      <c r="E6652">
        <v>-1.6369597705512461E-2</v>
      </c>
    </row>
    <row r="6653" spans="2:5" x14ac:dyDescent="0.3">
      <c r="B6653" s="91">
        <v>39435</v>
      </c>
      <c r="C6653" s="145">
        <v>118.262367</v>
      </c>
      <c r="D6653">
        <f t="shared" si="107"/>
        <v>-0.71761257726783434</v>
      </c>
      <c r="E6653">
        <v>-1.6377207948185105E-2</v>
      </c>
    </row>
    <row r="6654" spans="2:5" x14ac:dyDescent="0.3">
      <c r="B6654" s="91">
        <v>44902</v>
      </c>
      <c r="C6654" s="145">
        <v>418.79473899999999</v>
      </c>
      <c r="D6654">
        <f t="shared" si="107"/>
        <v>20.583126720055859</v>
      </c>
      <c r="E6654">
        <v>-1.6389650908121223E-2</v>
      </c>
    </row>
    <row r="6655" spans="2:5" x14ac:dyDescent="0.3">
      <c r="B6655" s="91">
        <v>33402</v>
      </c>
      <c r="C6655" s="145">
        <v>19.403803</v>
      </c>
      <c r="D6655">
        <f t="shared" si="107"/>
        <v>-0.61577396935677187</v>
      </c>
      <c r="E6655">
        <v>-1.6393357029214257E-2</v>
      </c>
    </row>
    <row r="6656" spans="2:5" x14ac:dyDescent="0.3">
      <c r="B6656" s="91">
        <v>35020</v>
      </c>
      <c r="C6656" s="145">
        <v>50.501010999999998</v>
      </c>
      <c r="D6656">
        <f t="shared" si="107"/>
        <v>-0.88177734442303624</v>
      </c>
      <c r="E6656">
        <v>-1.6393720089837895E-2</v>
      </c>
    </row>
    <row r="6657" spans="2:5" x14ac:dyDescent="0.3">
      <c r="B6657" s="91">
        <v>44721</v>
      </c>
      <c r="C6657" s="145">
        <v>427.16863999999998</v>
      </c>
      <c r="D6657">
        <f t="shared" si="107"/>
        <v>34.567752800624945</v>
      </c>
      <c r="E6657">
        <v>-1.6412239937959323E-2</v>
      </c>
    </row>
    <row r="6658" spans="2:5" x14ac:dyDescent="0.3">
      <c r="B6658" s="91">
        <v>36810</v>
      </c>
      <c r="C6658" s="145">
        <v>12.009998</v>
      </c>
      <c r="D6658">
        <f t="shared" si="107"/>
        <v>-0.94722822117442718</v>
      </c>
      <c r="E6658">
        <v>-1.6424404832247986E-2</v>
      </c>
    </row>
    <row r="6659" spans="2:5" x14ac:dyDescent="0.3">
      <c r="B6659" s="91">
        <v>41150</v>
      </c>
      <c r="C6659" s="145">
        <v>227.58372499999999</v>
      </c>
      <c r="D6659">
        <f t="shared" si="107"/>
        <v>-0.56395181522251925</v>
      </c>
      <c r="E6659">
        <v>-1.6435012048192983E-2</v>
      </c>
    </row>
    <row r="6660" spans="2:5" x14ac:dyDescent="0.3">
      <c r="B6660" s="91">
        <v>42766</v>
      </c>
      <c r="C6660" s="145">
        <v>521.92334000000005</v>
      </c>
      <c r="D6660">
        <f t="shared" si="107"/>
        <v>0.86372490827939341</v>
      </c>
      <c r="E6660">
        <v>-1.6438032248075257E-2</v>
      </c>
    </row>
    <row r="6661" spans="2:5" x14ac:dyDescent="0.3">
      <c r="B6661" s="91">
        <v>41310</v>
      </c>
      <c r="C6661" s="145">
        <v>280.04312099999999</v>
      </c>
      <c r="D6661">
        <f t="shared" si="107"/>
        <v>4.3412888162738046</v>
      </c>
      <c r="E6661">
        <v>-1.6438261431758316E-2</v>
      </c>
    </row>
    <row r="6662" spans="2:5" x14ac:dyDescent="0.3">
      <c r="B6662" s="91">
        <v>34947</v>
      </c>
      <c r="C6662" s="145">
        <v>52.429878000000002</v>
      </c>
      <c r="D6662">
        <f t="shared" si="107"/>
        <v>0.81306800072080254</v>
      </c>
      <c r="E6662">
        <v>-1.6447593286870513E-2</v>
      </c>
    </row>
    <row r="6663" spans="2:5" x14ac:dyDescent="0.3">
      <c r="B6663" s="91">
        <v>36195</v>
      </c>
      <c r="C6663" s="145">
        <v>28.917767000000001</v>
      </c>
      <c r="D6663">
        <f t="shared" si="107"/>
        <v>0.49863995177862458</v>
      </c>
      <c r="E6663">
        <v>-1.6476481429356316E-2</v>
      </c>
    </row>
    <row r="6664" spans="2:5" x14ac:dyDescent="0.3">
      <c r="B6664" s="91">
        <v>33344</v>
      </c>
      <c r="C6664" s="145">
        <v>19.296006999999999</v>
      </c>
      <c r="D6664">
        <f t="shared" si="107"/>
        <v>-0.69807379254713509</v>
      </c>
      <c r="E6664">
        <v>-1.6483728764904653E-2</v>
      </c>
    </row>
    <row r="6665" spans="2:5" x14ac:dyDescent="0.3">
      <c r="B6665" s="91">
        <v>35335</v>
      </c>
      <c r="C6665" s="145">
        <v>63.909678999999997</v>
      </c>
      <c r="D6665">
        <f t="shared" ref="D6665:D6728" si="108">(C6665-C6666)/C6666</f>
        <v>-0.16689430428416102</v>
      </c>
      <c r="E6665">
        <v>-1.6486499097243635E-2</v>
      </c>
    </row>
    <row r="6666" spans="2:5" x14ac:dyDescent="0.3">
      <c r="B6666" s="91">
        <v>38593</v>
      </c>
      <c r="C6666" s="145">
        <v>76.712569999999999</v>
      </c>
      <c r="D6666">
        <f t="shared" si="108"/>
        <v>-0.82182991225980384</v>
      </c>
      <c r="E6666">
        <v>-1.650262537309239E-2</v>
      </c>
    </row>
    <row r="6667" spans="2:5" x14ac:dyDescent="0.3">
      <c r="B6667" s="91">
        <v>44715</v>
      </c>
      <c r="C6667" s="145">
        <v>430.55807499999997</v>
      </c>
      <c r="D6667">
        <f t="shared" si="108"/>
        <v>0.1988760648140647</v>
      </c>
      <c r="E6667">
        <v>-1.6509174298860473E-2</v>
      </c>
    </row>
    <row r="6668" spans="2:5" x14ac:dyDescent="0.3">
      <c r="B6668" s="91">
        <v>42444</v>
      </c>
      <c r="C6668" s="145">
        <v>359.13476600000001</v>
      </c>
      <c r="D6668">
        <f t="shared" si="108"/>
        <v>0.11080278878846078</v>
      </c>
      <c r="E6668">
        <v>-1.6509883321494629E-2</v>
      </c>
    </row>
    <row r="6669" spans="2:5" x14ac:dyDescent="0.3">
      <c r="B6669" s="91">
        <v>42249</v>
      </c>
      <c r="C6669" s="145">
        <v>323.31100500000002</v>
      </c>
      <c r="D6669">
        <f t="shared" si="108"/>
        <v>0.28926542939786581</v>
      </c>
      <c r="E6669">
        <v>-1.652009613914316E-2</v>
      </c>
    </row>
    <row r="6670" spans="2:5" x14ac:dyDescent="0.3">
      <c r="B6670" s="91">
        <v>40519</v>
      </c>
      <c r="C6670" s="145">
        <v>250.77148399999999</v>
      </c>
      <c r="D6670">
        <f t="shared" si="108"/>
        <v>-0.46541783794082792</v>
      </c>
      <c r="E6670">
        <v>-1.6533512333083953E-2</v>
      </c>
    </row>
    <row r="6671" spans="2:5" x14ac:dyDescent="0.3">
      <c r="B6671" s="91">
        <v>41929</v>
      </c>
      <c r="C6671" s="145">
        <v>469.09811400000001</v>
      </c>
      <c r="D6671">
        <f t="shared" si="108"/>
        <v>9.1660244439233443E-2</v>
      </c>
      <c r="E6671">
        <v>-1.6535723703567397E-2</v>
      </c>
    </row>
    <row r="6672" spans="2:5" x14ac:dyDescent="0.3">
      <c r="B6672" s="91">
        <v>44664</v>
      </c>
      <c r="C6672" s="145">
        <v>429.71072400000003</v>
      </c>
      <c r="D6672">
        <f t="shared" si="108"/>
        <v>3.7664093857032519</v>
      </c>
      <c r="E6672">
        <v>-1.6541120642902092E-2</v>
      </c>
    </row>
    <row r="6673" spans="2:5" x14ac:dyDescent="0.3">
      <c r="B6673" s="91">
        <v>38632</v>
      </c>
      <c r="C6673" s="145">
        <v>90.153969000000004</v>
      </c>
      <c r="D6673">
        <f t="shared" si="108"/>
        <v>1.0054886573420778</v>
      </c>
      <c r="E6673">
        <v>-1.6561552469727302E-2</v>
      </c>
    </row>
    <row r="6674" spans="2:5" x14ac:dyDescent="0.3">
      <c r="B6674" s="91">
        <v>36406</v>
      </c>
      <c r="C6674" s="145">
        <v>44.953617000000001</v>
      </c>
      <c r="D6674">
        <f t="shared" si="108"/>
        <v>0.10762444317398874</v>
      </c>
      <c r="E6674">
        <v>-1.6567115315893343E-2</v>
      </c>
    </row>
    <row r="6675" spans="2:5" x14ac:dyDescent="0.3">
      <c r="B6675" s="91">
        <v>37858</v>
      </c>
      <c r="C6675" s="145">
        <v>40.585613000000002</v>
      </c>
      <c r="D6675">
        <f t="shared" si="108"/>
        <v>-0.86088622094425871</v>
      </c>
      <c r="E6675">
        <v>-1.6587544169902376E-2</v>
      </c>
    </row>
    <row r="6676" spans="2:5" x14ac:dyDescent="0.3">
      <c r="B6676" s="91">
        <v>41304</v>
      </c>
      <c r="C6676" s="145">
        <v>291.74401899999998</v>
      </c>
      <c r="D6676">
        <f t="shared" si="108"/>
        <v>-0.46285700350878023</v>
      </c>
      <c r="E6676">
        <v>-1.6598217465734231E-2</v>
      </c>
    </row>
    <row r="6677" spans="2:5" x14ac:dyDescent="0.3">
      <c r="B6677" s="91">
        <v>42074</v>
      </c>
      <c r="C6677" s="145">
        <v>543.14031999999997</v>
      </c>
      <c r="D6677">
        <f t="shared" si="108"/>
        <v>10.195740171169767</v>
      </c>
      <c r="E6677">
        <v>-1.6601215240026709E-2</v>
      </c>
    </row>
    <row r="6678" spans="2:5" x14ac:dyDescent="0.3">
      <c r="B6678" s="91">
        <v>35724</v>
      </c>
      <c r="C6678" s="145">
        <v>48.513123</v>
      </c>
      <c r="D6678">
        <f t="shared" si="108"/>
        <v>-0.8808415212609253</v>
      </c>
      <c r="E6678">
        <v>-1.66079182960207E-2</v>
      </c>
    </row>
    <row r="6679" spans="2:5" x14ac:dyDescent="0.3">
      <c r="B6679" s="91">
        <v>44944</v>
      </c>
      <c r="C6679" s="145">
        <v>407.13110399999999</v>
      </c>
      <c r="D6679">
        <f t="shared" si="108"/>
        <v>-0.15379575127845543</v>
      </c>
      <c r="E6679">
        <v>-1.6614443889621053E-2</v>
      </c>
    </row>
    <row r="6680" spans="2:5" x14ac:dyDescent="0.3">
      <c r="B6680" s="91">
        <v>41926</v>
      </c>
      <c r="C6680" s="145">
        <v>481.126282</v>
      </c>
      <c r="D6680">
        <f t="shared" si="108"/>
        <v>8.363203844437086</v>
      </c>
      <c r="E6680">
        <v>-1.6624673628843869E-2</v>
      </c>
    </row>
    <row r="6681" spans="2:5" x14ac:dyDescent="0.3">
      <c r="B6681" s="91">
        <v>35073</v>
      </c>
      <c r="C6681" s="145">
        <v>51.384791999999997</v>
      </c>
      <c r="D6681">
        <f t="shared" si="108"/>
        <v>-0.22903849045230407</v>
      </c>
      <c r="E6681">
        <v>-1.6644373227235321E-2</v>
      </c>
    </row>
    <row r="6682" spans="2:5" x14ac:dyDescent="0.3">
      <c r="B6682" s="91">
        <v>38435</v>
      </c>
      <c r="C6682" s="145">
        <v>66.650268999999994</v>
      </c>
      <c r="D6682">
        <f t="shared" si="108"/>
        <v>0.74656280970901545</v>
      </c>
      <c r="E6682">
        <v>-1.6660623051347186E-2</v>
      </c>
    </row>
    <row r="6683" spans="2:5" x14ac:dyDescent="0.3">
      <c r="B6683" s="91">
        <v>33749</v>
      </c>
      <c r="C6683" s="145">
        <v>38.160820000000001</v>
      </c>
      <c r="D6683">
        <f t="shared" si="108"/>
        <v>-0.2622859326788517</v>
      </c>
      <c r="E6683">
        <v>-1.6666475123459014E-2</v>
      </c>
    </row>
    <row r="6684" spans="2:5" x14ac:dyDescent="0.3">
      <c r="B6684" s="91">
        <v>34872</v>
      </c>
      <c r="C6684" s="145">
        <v>51.728470000000002</v>
      </c>
      <c r="D6684">
        <f t="shared" si="108"/>
        <v>-0.8850089930717725</v>
      </c>
      <c r="E6684">
        <v>-1.6666690428564761E-2</v>
      </c>
    </row>
    <row r="6685" spans="2:5" x14ac:dyDescent="0.3">
      <c r="B6685" s="91">
        <v>42857</v>
      </c>
      <c r="C6685" s="145">
        <v>449.847961</v>
      </c>
      <c r="D6685">
        <f t="shared" si="108"/>
        <v>40.244119442997864</v>
      </c>
      <c r="E6685">
        <v>-1.6670276269273678E-2</v>
      </c>
    </row>
    <row r="6686" spans="2:5" x14ac:dyDescent="0.3">
      <c r="B6686" s="91">
        <v>36829</v>
      </c>
      <c r="C6686" s="145">
        <v>10.90696</v>
      </c>
      <c r="D6686">
        <f t="shared" si="108"/>
        <v>-0.24946923511021535</v>
      </c>
      <c r="E6686">
        <v>-1.6689917478101085E-2</v>
      </c>
    </row>
    <row r="6687" spans="2:5" x14ac:dyDescent="0.3">
      <c r="B6687" s="91">
        <v>36762</v>
      </c>
      <c r="C6687" s="145">
        <v>14.532329000000001</v>
      </c>
      <c r="D6687">
        <f t="shared" si="108"/>
        <v>-0.96505443717069883</v>
      </c>
      <c r="E6687">
        <v>-1.6701287488598709E-2</v>
      </c>
    </row>
    <row r="6688" spans="2:5" x14ac:dyDescent="0.3">
      <c r="B6688" s="91">
        <v>41740</v>
      </c>
      <c r="C6688" s="145">
        <v>415.856201</v>
      </c>
      <c r="D6688">
        <f t="shared" si="108"/>
        <v>14.806491180805013</v>
      </c>
      <c r="E6688">
        <v>-1.6713121323323622E-2</v>
      </c>
    </row>
    <row r="6689" spans="2:5" x14ac:dyDescent="0.3">
      <c r="B6689" s="91">
        <v>36236</v>
      </c>
      <c r="C6689" s="145">
        <v>26.309204000000001</v>
      </c>
      <c r="D6689">
        <f t="shared" si="108"/>
        <v>-0.57530869139867535</v>
      </c>
      <c r="E6689">
        <v>-1.6713167711576018E-2</v>
      </c>
    </row>
    <row r="6690" spans="2:5" x14ac:dyDescent="0.3">
      <c r="B6690" s="91">
        <v>38159</v>
      </c>
      <c r="C6690" s="145">
        <v>61.949005</v>
      </c>
      <c r="D6690">
        <f t="shared" si="108"/>
        <v>-0.88109054075376025</v>
      </c>
      <c r="E6690">
        <v>-1.6733964728831718E-2</v>
      </c>
    </row>
    <row r="6691" spans="2:5" x14ac:dyDescent="0.3">
      <c r="B6691" s="91">
        <v>42769</v>
      </c>
      <c r="C6691" s="145">
        <v>520.97625700000003</v>
      </c>
      <c r="D6691">
        <f t="shared" si="108"/>
        <v>0.14142180884559408</v>
      </c>
      <c r="E6691">
        <v>-1.6745114448563497E-2</v>
      </c>
    </row>
    <row r="6692" spans="2:5" x14ac:dyDescent="0.3">
      <c r="B6692" s="91">
        <v>42730</v>
      </c>
      <c r="C6692" s="145">
        <v>456.42746</v>
      </c>
      <c r="D6692">
        <f t="shared" si="108"/>
        <v>16.397871130316737</v>
      </c>
      <c r="E6692">
        <v>-1.6750760691087583E-2</v>
      </c>
    </row>
    <row r="6693" spans="2:5" x14ac:dyDescent="0.3">
      <c r="B6693" s="91">
        <v>36304</v>
      </c>
      <c r="C6693" s="145">
        <v>26.234673000000001</v>
      </c>
      <c r="D6693">
        <f t="shared" si="108"/>
        <v>-0.60791851860907509</v>
      </c>
      <c r="E6693">
        <v>-1.675981610874442E-2</v>
      </c>
    </row>
    <row r="6694" spans="2:5" x14ac:dyDescent="0.3">
      <c r="B6694" s="91">
        <v>38133</v>
      </c>
      <c r="C6694" s="145">
        <v>66.911277999999996</v>
      </c>
      <c r="D6694">
        <f t="shared" si="108"/>
        <v>-0.63060087210315952</v>
      </c>
      <c r="E6694">
        <v>-1.6773442404398164E-2</v>
      </c>
    </row>
    <row r="6695" spans="2:5" x14ac:dyDescent="0.3">
      <c r="B6695" s="91">
        <v>43537</v>
      </c>
      <c r="C6695" s="145">
        <v>181.13545199999999</v>
      </c>
      <c r="D6695">
        <f t="shared" si="108"/>
        <v>-0.57739711761592727</v>
      </c>
      <c r="E6695">
        <v>-1.6774944099858392E-2</v>
      </c>
    </row>
    <row r="6696" spans="2:5" x14ac:dyDescent="0.3">
      <c r="B6696" s="91">
        <v>41786</v>
      </c>
      <c r="C6696" s="145">
        <v>428.61859099999998</v>
      </c>
      <c r="D6696">
        <f t="shared" si="108"/>
        <v>7.3424887040186713</v>
      </c>
      <c r="E6696">
        <v>-1.6777401571643751E-2</v>
      </c>
    </row>
    <row r="6697" spans="2:5" x14ac:dyDescent="0.3">
      <c r="B6697" s="91">
        <v>34907</v>
      </c>
      <c r="C6697" s="145">
        <v>51.377785000000003</v>
      </c>
      <c r="D6697">
        <f t="shared" si="108"/>
        <v>2.5523837398077176</v>
      </c>
      <c r="E6697">
        <v>-1.6778466849270247E-2</v>
      </c>
    </row>
    <row r="6698" spans="2:5" x14ac:dyDescent="0.3">
      <c r="B6698" s="91">
        <v>36916</v>
      </c>
      <c r="C6698" s="145">
        <v>14.462904</v>
      </c>
      <c r="D6698">
        <f t="shared" si="108"/>
        <v>-0.9609422606197634</v>
      </c>
      <c r="E6698">
        <v>-1.6780379311964733E-2</v>
      </c>
    </row>
    <row r="6699" spans="2:5" x14ac:dyDescent="0.3">
      <c r="B6699" s="91">
        <v>42352</v>
      </c>
      <c r="C6699" s="145">
        <v>370.29547100000002</v>
      </c>
      <c r="D6699">
        <f t="shared" si="108"/>
        <v>8.1053092175502837</v>
      </c>
      <c r="E6699">
        <v>-1.6801138434475862E-2</v>
      </c>
    </row>
    <row r="6700" spans="2:5" x14ac:dyDescent="0.3">
      <c r="B6700" s="91">
        <v>35782</v>
      </c>
      <c r="C6700" s="145">
        <v>40.668083000000003</v>
      </c>
      <c r="D6700">
        <f t="shared" si="108"/>
        <v>1.0061992852128003</v>
      </c>
      <c r="E6700">
        <v>-1.6827451684231942E-2</v>
      </c>
    </row>
    <row r="6701" spans="2:5" x14ac:dyDescent="0.3">
      <c r="B6701" s="91">
        <v>36692</v>
      </c>
      <c r="C6701" s="145">
        <v>20.271208000000001</v>
      </c>
      <c r="D6701">
        <f t="shared" si="108"/>
        <v>-0.93153541709721865</v>
      </c>
      <c r="E6701">
        <v>-1.6835077583191829E-2</v>
      </c>
    </row>
    <row r="6702" spans="2:5" x14ac:dyDescent="0.3">
      <c r="B6702" s="91">
        <v>41410</v>
      </c>
      <c r="C6702" s="145">
        <v>296.08312999999998</v>
      </c>
      <c r="D6702">
        <f t="shared" si="108"/>
        <v>-0.40194525107828438</v>
      </c>
      <c r="E6702">
        <v>-1.6836506796336411E-2</v>
      </c>
    </row>
    <row r="6703" spans="2:5" x14ac:dyDescent="0.3">
      <c r="B6703" s="91">
        <v>41912</v>
      </c>
      <c r="C6703" s="145">
        <v>495.07696499999997</v>
      </c>
      <c r="D6703">
        <f t="shared" si="108"/>
        <v>2.3505352737600296</v>
      </c>
      <c r="E6703">
        <v>-1.6837958601121705E-2</v>
      </c>
    </row>
    <row r="6704" spans="2:5" x14ac:dyDescent="0.3">
      <c r="B6704" s="91">
        <v>40309</v>
      </c>
      <c r="C6704" s="145">
        <v>147.760559</v>
      </c>
      <c r="D6704">
        <f t="shared" si="108"/>
        <v>0.66767544698154657</v>
      </c>
      <c r="E6704">
        <v>-1.6838741969552207E-2</v>
      </c>
    </row>
    <row r="6705" spans="2:5" x14ac:dyDescent="0.3">
      <c r="B6705" s="91">
        <v>38623</v>
      </c>
      <c r="C6705" s="145">
        <v>88.602706999999995</v>
      </c>
      <c r="D6705">
        <f t="shared" si="108"/>
        <v>-0.79752641649950418</v>
      </c>
      <c r="E6705">
        <v>-1.6846879267736255E-2</v>
      </c>
    </row>
    <row r="6706" spans="2:5" x14ac:dyDescent="0.3">
      <c r="B6706" s="91">
        <v>41801</v>
      </c>
      <c r="C6706" s="145">
        <v>437.60131799999999</v>
      </c>
      <c r="D6706">
        <f t="shared" si="108"/>
        <v>2.1671960051414381</v>
      </c>
      <c r="E6706">
        <v>-1.6872475421605082E-2</v>
      </c>
    </row>
    <row r="6707" spans="2:5" x14ac:dyDescent="0.3">
      <c r="B6707" s="91">
        <v>39372</v>
      </c>
      <c r="C6707" s="145">
        <v>138.16679400000001</v>
      </c>
      <c r="D6707">
        <f t="shared" si="108"/>
        <v>-0.69289293052484091</v>
      </c>
      <c r="E6707">
        <v>-1.6874019604016771E-2</v>
      </c>
    </row>
    <row r="6708" spans="2:5" x14ac:dyDescent="0.3">
      <c r="B6708" s="91">
        <v>42930</v>
      </c>
      <c r="C6708" s="145">
        <v>449.89779700000003</v>
      </c>
      <c r="D6708">
        <f t="shared" si="108"/>
        <v>6.3654320308628942E-2</v>
      </c>
      <c r="E6708">
        <v>-1.6882693567032231E-2</v>
      </c>
    </row>
    <row r="6709" spans="2:5" x14ac:dyDescent="0.3">
      <c r="B6709" s="91">
        <v>41806</v>
      </c>
      <c r="C6709" s="145">
        <v>422.97369400000002</v>
      </c>
      <c r="D6709">
        <f t="shared" si="108"/>
        <v>4.3289750525336705</v>
      </c>
      <c r="E6709">
        <v>-1.6885310444962724E-2</v>
      </c>
    </row>
    <row r="6710" spans="2:5" x14ac:dyDescent="0.3">
      <c r="B6710" s="91">
        <v>38083</v>
      </c>
      <c r="C6710" s="145">
        <v>79.372428999999997</v>
      </c>
      <c r="D6710">
        <f t="shared" si="108"/>
        <v>-0.84708763255764352</v>
      </c>
      <c r="E6710">
        <v>-1.6887588109388244E-2</v>
      </c>
    </row>
    <row r="6711" spans="2:5" x14ac:dyDescent="0.3">
      <c r="B6711" s="91">
        <v>42123</v>
      </c>
      <c r="C6711" s="145">
        <v>519.07135000000005</v>
      </c>
      <c r="D6711">
        <f t="shared" si="108"/>
        <v>34.103514420252502</v>
      </c>
      <c r="E6711">
        <v>-1.6891570293568817E-2</v>
      </c>
    </row>
    <row r="6712" spans="2:5" x14ac:dyDescent="0.3">
      <c r="B6712" s="91">
        <v>37249</v>
      </c>
      <c r="C6712" s="145">
        <v>14.786877</v>
      </c>
      <c r="D6712">
        <f t="shared" si="108"/>
        <v>-0.5793696671036096</v>
      </c>
      <c r="E6712">
        <v>-1.6922869189021385E-2</v>
      </c>
    </row>
    <row r="6713" spans="2:5" x14ac:dyDescent="0.3">
      <c r="B6713" s="91">
        <v>36475</v>
      </c>
      <c r="C6713" s="145">
        <v>35.154091000000001</v>
      </c>
      <c r="D6713">
        <f t="shared" si="108"/>
        <v>-0.92931010372914102</v>
      </c>
      <c r="E6713">
        <v>-1.6941839651252004E-2</v>
      </c>
    </row>
    <row r="6714" spans="2:5" x14ac:dyDescent="0.3">
      <c r="B6714" s="91">
        <v>44603</v>
      </c>
      <c r="C6714" s="145">
        <v>497.30007899999998</v>
      </c>
      <c r="D6714">
        <f t="shared" si="108"/>
        <v>3.1727364519374426</v>
      </c>
      <c r="E6714">
        <v>-1.6947469096968818E-2</v>
      </c>
    </row>
    <row r="6715" spans="2:5" x14ac:dyDescent="0.3">
      <c r="B6715" s="91">
        <v>39500</v>
      </c>
      <c r="C6715" s="145">
        <v>119.178406</v>
      </c>
      <c r="D6715">
        <f t="shared" si="108"/>
        <v>1.7230595205299337</v>
      </c>
      <c r="E6715">
        <v>-1.6948048911076843E-2</v>
      </c>
    </row>
    <row r="6716" spans="2:5" x14ac:dyDescent="0.3">
      <c r="B6716" s="91">
        <v>34485</v>
      </c>
      <c r="C6716" s="145">
        <v>43.766361000000003</v>
      </c>
      <c r="D6716">
        <f t="shared" si="108"/>
        <v>0.88190990221037679</v>
      </c>
      <c r="E6716">
        <v>-1.694916510549167E-2</v>
      </c>
    </row>
    <row r="6717" spans="2:5" x14ac:dyDescent="0.3">
      <c r="B6717" s="91">
        <v>37741</v>
      </c>
      <c r="C6717" s="145">
        <v>23.256353000000001</v>
      </c>
      <c r="D6717">
        <f t="shared" si="108"/>
        <v>-0.45726727251142696</v>
      </c>
      <c r="E6717">
        <v>-1.6954737193034919E-2</v>
      </c>
    </row>
    <row r="6718" spans="2:5" x14ac:dyDescent="0.3">
      <c r="B6718" s="91">
        <v>35794</v>
      </c>
      <c r="C6718" s="145">
        <v>42.850470999999999</v>
      </c>
      <c r="D6718">
        <f t="shared" si="108"/>
        <v>-0.42151875806397027</v>
      </c>
      <c r="E6718">
        <v>-1.6966332258424113E-2</v>
      </c>
    </row>
    <row r="6719" spans="2:5" x14ac:dyDescent="0.3">
      <c r="B6719" s="91">
        <v>39696</v>
      </c>
      <c r="C6719" s="145">
        <v>74.074089000000001</v>
      </c>
      <c r="D6719">
        <f t="shared" si="108"/>
        <v>-0.68718724965038547</v>
      </c>
      <c r="E6719">
        <v>-1.6966941230103942E-2</v>
      </c>
    </row>
    <row r="6720" spans="2:5" x14ac:dyDescent="0.3">
      <c r="B6720" s="91">
        <v>40549</v>
      </c>
      <c r="C6720" s="145">
        <v>236.800095</v>
      </c>
      <c r="D6720">
        <f t="shared" si="108"/>
        <v>-6.4994581511524527E-2</v>
      </c>
      <c r="E6720">
        <v>-1.6994061201891949E-2</v>
      </c>
    </row>
    <row r="6721" spans="2:5" x14ac:dyDescent="0.3">
      <c r="B6721" s="91">
        <v>43318</v>
      </c>
      <c r="C6721" s="145">
        <v>253.26066599999999</v>
      </c>
      <c r="D6721">
        <f t="shared" si="108"/>
        <v>-0.44299495218307006</v>
      </c>
      <c r="E6721">
        <v>-1.7024599350763642E-2</v>
      </c>
    </row>
    <row r="6722" spans="2:5" x14ac:dyDescent="0.3">
      <c r="B6722" s="91">
        <v>42941</v>
      </c>
      <c r="C6722" s="145">
        <v>454.68289199999998</v>
      </c>
      <c r="D6722">
        <f t="shared" si="108"/>
        <v>-0.18502640404092704</v>
      </c>
      <c r="E6722">
        <v>-1.7025869276816725E-2</v>
      </c>
    </row>
    <row r="6723" spans="2:5" x14ac:dyDescent="0.3">
      <c r="B6723" s="91">
        <v>45100</v>
      </c>
      <c r="C6723" s="145">
        <v>557.91119400000002</v>
      </c>
      <c r="D6723">
        <f t="shared" si="108"/>
        <v>2.7093892458566047</v>
      </c>
      <c r="E6723">
        <v>-1.7036863640997831E-2</v>
      </c>
    </row>
    <row r="6724" spans="2:5" x14ac:dyDescent="0.3">
      <c r="B6724" s="91">
        <v>38783</v>
      </c>
      <c r="C6724" s="145">
        <v>150.405136</v>
      </c>
      <c r="D6724">
        <f t="shared" si="108"/>
        <v>0.58078236196365596</v>
      </c>
      <c r="E6724">
        <v>-1.7040575192527749E-2</v>
      </c>
    </row>
    <row r="6725" spans="2:5" x14ac:dyDescent="0.3">
      <c r="B6725" s="91">
        <v>38685</v>
      </c>
      <c r="C6725" s="145">
        <v>95.146011000000001</v>
      </c>
      <c r="D6725">
        <f t="shared" si="108"/>
        <v>0.46868247916154726</v>
      </c>
      <c r="E6725">
        <v>-1.7048888655638361E-2</v>
      </c>
    </row>
    <row r="6726" spans="2:5" x14ac:dyDescent="0.3">
      <c r="B6726" s="91">
        <v>35614</v>
      </c>
      <c r="C6726" s="145">
        <v>64.783241000000004</v>
      </c>
      <c r="D6726">
        <f t="shared" si="108"/>
        <v>-0.88357762152724173</v>
      </c>
      <c r="E6726">
        <v>-1.7051900431580308E-2</v>
      </c>
    </row>
    <row r="6727" spans="2:5" x14ac:dyDescent="0.3">
      <c r="B6727" s="91">
        <v>42059</v>
      </c>
      <c r="C6727" s="145">
        <v>556.45007299999997</v>
      </c>
      <c r="D6727">
        <f t="shared" si="108"/>
        <v>3.7561947537430806</v>
      </c>
      <c r="E6727">
        <v>-1.7067376981551412E-2</v>
      </c>
    </row>
    <row r="6728" spans="2:5" x14ac:dyDescent="0.3">
      <c r="B6728" s="91">
        <v>40143</v>
      </c>
      <c r="C6728" s="145">
        <v>116.994804</v>
      </c>
      <c r="D6728">
        <f t="shared" si="108"/>
        <v>1.3593601881183273</v>
      </c>
      <c r="E6728">
        <v>-1.7071520682758599E-2</v>
      </c>
    </row>
    <row r="6729" spans="2:5" x14ac:dyDescent="0.3">
      <c r="B6729" s="91">
        <v>33704</v>
      </c>
      <c r="C6729" s="145">
        <v>49.587513000000001</v>
      </c>
      <c r="D6729">
        <f t="shared" ref="D6729:D6792" si="109">(C6729-C6730)/C6730</f>
        <v>0.69509698943333142</v>
      </c>
      <c r="E6729">
        <v>-1.7093889862770311E-2</v>
      </c>
    </row>
    <row r="6730" spans="2:5" x14ac:dyDescent="0.3">
      <c r="B6730" s="91">
        <v>39793</v>
      </c>
      <c r="C6730" s="145">
        <v>29.253495999999998</v>
      </c>
      <c r="D6730">
        <f t="shared" si="109"/>
        <v>1.7541624307846362</v>
      </c>
      <c r="E6730">
        <v>-1.7130493714133149E-2</v>
      </c>
    </row>
    <row r="6731" spans="2:5" x14ac:dyDescent="0.3">
      <c r="B6731" s="91">
        <v>37088</v>
      </c>
      <c r="C6731" s="145">
        <v>10.621558</v>
      </c>
      <c r="D6731">
        <f t="shared" si="109"/>
        <v>-0.97489772298929389</v>
      </c>
      <c r="E6731">
        <v>-1.7130876200159684E-2</v>
      </c>
    </row>
    <row r="6732" spans="2:5" x14ac:dyDescent="0.3">
      <c r="B6732" s="91">
        <v>43101</v>
      </c>
      <c r="C6732" s="145">
        <v>423.13125600000001</v>
      </c>
      <c r="D6732">
        <f t="shared" si="109"/>
        <v>7.7499863983020116</v>
      </c>
      <c r="E6732">
        <v>-1.7135523352584361E-2</v>
      </c>
    </row>
    <row r="6733" spans="2:5" x14ac:dyDescent="0.3">
      <c r="B6733" s="91">
        <v>35479</v>
      </c>
      <c r="C6733" s="145">
        <v>48.357933000000003</v>
      </c>
      <c r="D6733">
        <f t="shared" si="109"/>
        <v>-0.64661588421197536</v>
      </c>
      <c r="E6733">
        <v>-1.7159390777809074E-2</v>
      </c>
    </row>
    <row r="6734" spans="2:5" x14ac:dyDescent="0.3">
      <c r="B6734" s="91">
        <v>39024</v>
      </c>
      <c r="C6734" s="145">
        <v>136.84240700000001</v>
      </c>
      <c r="D6734">
        <f t="shared" si="109"/>
        <v>-0.6547996845423083</v>
      </c>
      <c r="E6734">
        <v>-1.7175991071771209E-2</v>
      </c>
    </row>
    <row r="6735" spans="2:5" x14ac:dyDescent="0.3">
      <c r="B6735" s="91">
        <v>44837</v>
      </c>
      <c r="C6735" s="145">
        <v>396.41449</v>
      </c>
      <c r="D6735">
        <f t="shared" si="109"/>
        <v>1.3186588454993704</v>
      </c>
      <c r="E6735">
        <v>-1.7177458853768916E-2</v>
      </c>
    </row>
    <row r="6736" spans="2:5" x14ac:dyDescent="0.3">
      <c r="B6736" s="91">
        <v>43776</v>
      </c>
      <c r="C6736" s="145">
        <v>170.96714800000001</v>
      </c>
      <c r="D6736">
        <f t="shared" si="109"/>
        <v>-0.58291124338352429</v>
      </c>
      <c r="E6736">
        <v>-1.7191965926223813E-2</v>
      </c>
    </row>
    <row r="6737" spans="2:5" x14ac:dyDescent="0.3">
      <c r="B6737" s="91">
        <v>42488</v>
      </c>
      <c r="C6737" s="145">
        <v>409.905914</v>
      </c>
      <c r="D6737">
        <f t="shared" si="109"/>
        <v>5.7879504836837592</v>
      </c>
      <c r="E6737">
        <v>-1.7202220711152804E-2</v>
      </c>
    </row>
    <row r="6738" spans="2:5" x14ac:dyDescent="0.3">
      <c r="B6738" s="91">
        <v>38226</v>
      </c>
      <c r="C6738" s="145">
        <v>60.387287000000001</v>
      </c>
      <c r="D6738">
        <f t="shared" si="109"/>
        <v>2.916321397928193</v>
      </c>
      <c r="E6738">
        <v>-1.7205310851631187E-2</v>
      </c>
    </row>
    <row r="6739" spans="2:5" x14ac:dyDescent="0.3">
      <c r="B6739" s="91">
        <v>37222</v>
      </c>
      <c r="C6739" s="145">
        <v>15.41939</v>
      </c>
      <c r="D6739">
        <f t="shared" si="109"/>
        <v>-0.5242785353850965</v>
      </c>
      <c r="E6739">
        <v>-1.7207202843200788E-2</v>
      </c>
    </row>
    <row r="6740" spans="2:5" x14ac:dyDescent="0.3">
      <c r="B6740" s="91">
        <v>36510</v>
      </c>
      <c r="C6740" s="145">
        <v>32.412643000000003</v>
      </c>
      <c r="D6740">
        <f t="shared" si="109"/>
        <v>-0.87053165883317918</v>
      </c>
      <c r="E6740">
        <v>-1.7221806169918641E-2</v>
      </c>
    </row>
    <row r="6741" spans="2:5" x14ac:dyDescent="0.3">
      <c r="B6741" s="91">
        <v>41211</v>
      </c>
      <c r="C6741" s="145">
        <v>250.35188299999999</v>
      </c>
      <c r="D6741">
        <f t="shared" si="109"/>
        <v>2.262956613195636</v>
      </c>
      <c r="E6741">
        <v>-1.7224885668214531E-2</v>
      </c>
    </row>
    <row r="6742" spans="2:5" x14ac:dyDescent="0.3">
      <c r="B6742" s="91">
        <v>38418</v>
      </c>
      <c r="C6742" s="145">
        <v>76.725470999999999</v>
      </c>
      <c r="D6742">
        <f t="shared" si="109"/>
        <v>2.1216934207068494</v>
      </c>
      <c r="E6742">
        <v>-1.7234583108666084E-2</v>
      </c>
    </row>
    <row r="6743" spans="2:5" x14ac:dyDescent="0.3">
      <c r="B6743" s="91">
        <v>34297</v>
      </c>
      <c r="C6743" s="145">
        <v>24.578157000000001</v>
      </c>
      <c r="D6743">
        <f t="shared" si="109"/>
        <v>-0.80180364146590011</v>
      </c>
      <c r="E6743">
        <v>-1.7241350355658911E-2</v>
      </c>
    </row>
    <row r="6744" spans="2:5" x14ac:dyDescent="0.3">
      <c r="B6744" s="91">
        <v>38756</v>
      </c>
      <c r="C6744" s="145">
        <v>124.009125</v>
      </c>
      <c r="D6744">
        <f t="shared" si="109"/>
        <v>-0.59374419766486219</v>
      </c>
      <c r="E6744">
        <v>-1.7262822363902273E-2</v>
      </c>
    </row>
    <row r="6745" spans="2:5" x14ac:dyDescent="0.3">
      <c r="B6745" s="91">
        <v>41297</v>
      </c>
      <c r="C6745" s="145">
        <v>305.24887100000001</v>
      </c>
      <c r="D6745">
        <f t="shared" si="109"/>
        <v>3.7857356079894693</v>
      </c>
      <c r="E6745">
        <v>-1.7265746902558169E-2</v>
      </c>
    </row>
    <row r="6746" spans="2:5" x14ac:dyDescent="0.3">
      <c r="B6746" s="91">
        <v>38182</v>
      </c>
      <c r="C6746" s="145">
        <v>63.783062000000001</v>
      </c>
      <c r="D6746">
        <f t="shared" si="109"/>
        <v>0.29597160328901734</v>
      </c>
      <c r="E6746">
        <v>-1.727555269048343E-2</v>
      </c>
    </row>
    <row r="6747" spans="2:5" x14ac:dyDescent="0.3">
      <c r="B6747" s="91">
        <v>35459</v>
      </c>
      <c r="C6747" s="145">
        <v>49.216403999999997</v>
      </c>
      <c r="D6747">
        <f t="shared" si="109"/>
        <v>-0.62178912623769378</v>
      </c>
      <c r="E6747">
        <v>-1.7282848917084273E-2</v>
      </c>
    </row>
    <row r="6748" spans="2:5" x14ac:dyDescent="0.3">
      <c r="B6748" s="91">
        <v>39143</v>
      </c>
      <c r="C6748" s="145">
        <v>130.12953200000001</v>
      </c>
      <c r="D6748">
        <f t="shared" si="109"/>
        <v>8.0263520067977083</v>
      </c>
      <c r="E6748">
        <v>-1.7299243002034049E-2</v>
      </c>
    </row>
    <row r="6749" spans="2:5" x14ac:dyDescent="0.3">
      <c r="B6749" s="91">
        <v>36742</v>
      </c>
      <c r="C6749" s="145">
        <v>14.416625</v>
      </c>
      <c r="D6749">
        <f t="shared" si="109"/>
        <v>-0.95337604188636915</v>
      </c>
      <c r="E6749">
        <v>-1.7350415535878041E-2</v>
      </c>
    </row>
    <row r="6750" spans="2:5" x14ac:dyDescent="0.3">
      <c r="B6750" s="91">
        <v>42270</v>
      </c>
      <c r="C6750" s="145">
        <v>309.21066300000001</v>
      </c>
      <c r="D6750">
        <f t="shared" si="109"/>
        <v>3.8603663945421665</v>
      </c>
      <c r="E6750">
        <v>-1.7416055722790855E-2</v>
      </c>
    </row>
    <row r="6751" spans="2:5" x14ac:dyDescent="0.3">
      <c r="B6751" s="91">
        <v>35324</v>
      </c>
      <c r="C6751" s="145">
        <v>63.618797000000001</v>
      </c>
      <c r="D6751">
        <f t="shared" si="109"/>
        <v>-0.57588870778598733</v>
      </c>
      <c r="E6751">
        <v>-1.742237895436478E-2</v>
      </c>
    </row>
    <row r="6752" spans="2:5" x14ac:dyDescent="0.3">
      <c r="B6752" s="91">
        <v>40183</v>
      </c>
      <c r="C6752" s="145">
        <v>150.00495900000001</v>
      </c>
      <c r="D6752">
        <f t="shared" si="109"/>
        <v>-0.42556798314307615</v>
      </c>
      <c r="E6752">
        <v>-1.7423897968268643E-2</v>
      </c>
    </row>
    <row r="6753" spans="2:5" x14ac:dyDescent="0.3">
      <c r="B6753" s="91">
        <v>43347</v>
      </c>
      <c r="C6753" s="145">
        <v>261.13613900000001</v>
      </c>
      <c r="D6753">
        <f t="shared" si="109"/>
        <v>-5.7173550234329386E-2</v>
      </c>
      <c r="E6753">
        <v>-1.7441768915119029E-2</v>
      </c>
    </row>
    <row r="6754" spans="2:5" x14ac:dyDescent="0.3">
      <c r="B6754" s="91">
        <v>41465</v>
      </c>
      <c r="C6754" s="145">
        <v>276.971588</v>
      </c>
      <c r="D6754">
        <f t="shared" si="109"/>
        <v>3.3920332015952925</v>
      </c>
      <c r="E6754">
        <v>-1.7467923892324651E-2</v>
      </c>
    </row>
    <row r="6755" spans="2:5" x14ac:dyDescent="0.3">
      <c r="B6755" s="91">
        <v>38215</v>
      </c>
      <c r="C6755" s="145">
        <v>63.062271000000003</v>
      </c>
      <c r="D6755">
        <f t="shared" si="109"/>
        <v>-0.66909676934847861</v>
      </c>
      <c r="E6755">
        <v>-1.7469376132816034E-2</v>
      </c>
    </row>
    <row r="6756" spans="2:5" x14ac:dyDescent="0.3">
      <c r="B6756" s="91">
        <v>40430</v>
      </c>
      <c r="C6756" s="145">
        <v>190.57617200000001</v>
      </c>
      <c r="D6756">
        <f t="shared" si="109"/>
        <v>6.9931002447930881</v>
      </c>
      <c r="E6756">
        <v>-1.7475182307821545E-2</v>
      </c>
    </row>
    <row r="6757" spans="2:5" x14ac:dyDescent="0.3">
      <c r="B6757" s="91">
        <v>37728</v>
      </c>
      <c r="C6757" s="145">
        <v>23.842585</v>
      </c>
      <c r="D6757">
        <f t="shared" si="109"/>
        <v>-0.67456127624539464</v>
      </c>
      <c r="E6757">
        <v>-1.7482505955660428E-2</v>
      </c>
    </row>
    <row r="6758" spans="2:5" x14ac:dyDescent="0.3">
      <c r="B6758" s="91">
        <v>39688</v>
      </c>
      <c r="C6758" s="145">
        <v>73.262900999999999</v>
      </c>
      <c r="D6758">
        <f t="shared" si="109"/>
        <v>0.50266882367472365</v>
      </c>
      <c r="E6758">
        <v>-1.7500234953785002E-2</v>
      </c>
    </row>
    <row r="6759" spans="2:5" x14ac:dyDescent="0.3">
      <c r="B6759" s="91">
        <v>34852</v>
      </c>
      <c r="C6759" s="145">
        <v>48.755187999999997</v>
      </c>
      <c r="D6759">
        <f t="shared" si="109"/>
        <v>-0.41106630591119003</v>
      </c>
      <c r="E6759">
        <v>-1.751304704594089E-2</v>
      </c>
    </row>
    <row r="6760" spans="2:5" x14ac:dyDescent="0.3">
      <c r="B6760" s="91">
        <v>38568</v>
      </c>
      <c r="C6760" s="145">
        <v>82.785529999999994</v>
      </c>
      <c r="D6760">
        <f t="shared" si="109"/>
        <v>-0.68426462582363512</v>
      </c>
      <c r="E6760">
        <v>-1.7528515374337295E-2</v>
      </c>
    </row>
    <row r="6761" spans="2:5" x14ac:dyDescent="0.3">
      <c r="B6761" s="91">
        <v>41177</v>
      </c>
      <c r="C6761" s="145">
        <v>262.19909699999999</v>
      </c>
      <c r="D6761">
        <f t="shared" si="109"/>
        <v>4.3874738582307051</v>
      </c>
      <c r="E6761">
        <v>-1.7537462583392383E-2</v>
      </c>
    </row>
    <row r="6762" spans="2:5" x14ac:dyDescent="0.3">
      <c r="B6762" s="91">
        <v>34619</v>
      </c>
      <c r="C6762" s="145">
        <v>48.668281999999998</v>
      </c>
      <c r="D6762">
        <f t="shared" si="109"/>
        <v>-0.55604490959014796</v>
      </c>
      <c r="E6762">
        <v>-1.7543830608484062E-2</v>
      </c>
    </row>
    <row r="6763" spans="2:5" x14ac:dyDescent="0.3">
      <c r="B6763" s="91">
        <v>40081</v>
      </c>
      <c r="C6763" s="145">
        <v>109.624336</v>
      </c>
      <c r="D6763">
        <f t="shared" si="109"/>
        <v>-0.27295556319932313</v>
      </c>
      <c r="E6763">
        <v>-1.7548258254640927E-2</v>
      </c>
    </row>
    <row r="6764" spans="2:5" x14ac:dyDescent="0.3">
      <c r="B6764" s="91">
        <v>40312</v>
      </c>
      <c r="C6764" s="145">
        <v>150.78079199999999</v>
      </c>
      <c r="D6764">
        <f t="shared" si="109"/>
        <v>0.86614094525396468</v>
      </c>
      <c r="E6764">
        <v>-1.7572325286779614E-2</v>
      </c>
    </row>
    <row r="6765" spans="2:5" x14ac:dyDescent="0.3">
      <c r="B6765" s="91">
        <v>43959</v>
      </c>
      <c r="C6765" s="145">
        <v>80.798180000000002</v>
      </c>
      <c r="D6765">
        <f t="shared" si="109"/>
        <v>-0.80999019198073385</v>
      </c>
      <c r="E6765">
        <v>-1.7575758865347322E-2</v>
      </c>
    </row>
    <row r="6766" spans="2:5" x14ac:dyDescent="0.3">
      <c r="B6766" s="91">
        <v>41808</v>
      </c>
      <c r="C6766" s="145">
        <v>425.231628</v>
      </c>
      <c r="D6766">
        <f t="shared" si="109"/>
        <v>38.489881795478432</v>
      </c>
      <c r="E6766">
        <v>-1.7577716009708779E-2</v>
      </c>
    </row>
    <row r="6767" spans="2:5" x14ac:dyDescent="0.3">
      <c r="B6767" s="91">
        <v>37160</v>
      </c>
      <c r="C6767" s="145">
        <v>10.768115999999999</v>
      </c>
      <c r="D6767">
        <f t="shared" si="109"/>
        <v>-0.84673390451477082</v>
      </c>
      <c r="E6767">
        <v>-1.7593176652324249E-2</v>
      </c>
    </row>
    <row r="6768" spans="2:5" x14ac:dyDescent="0.3">
      <c r="B6768" s="91">
        <v>37993</v>
      </c>
      <c r="C6768" s="145">
        <v>70.257651999999993</v>
      </c>
      <c r="D6768">
        <f t="shared" si="109"/>
        <v>-0.38340662462469793</v>
      </c>
      <c r="E6768">
        <v>-1.7603810873772226E-2</v>
      </c>
    </row>
    <row r="6769" spans="2:5" x14ac:dyDescent="0.3">
      <c r="B6769" s="91">
        <v>43706</v>
      </c>
      <c r="C6769" s="145">
        <v>113.94486999999999</v>
      </c>
      <c r="D6769">
        <f t="shared" si="109"/>
        <v>-0.77084806409711859</v>
      </c>
      <c r="E6769">
        <v>-1.7619204387469688E-2</v>
      </c>
    </row>
    <row r="6770" spans="2:5" x14ac:dyDescent="0.3">
      <c r="B6770" s="91">
        <v>41907</v>
      </c>
      <c r="C6770" s="145">
        <v>497.24594100000002</v>
      </c>
      <c r="D6770">
        <f t="shared" si="109"/>
        <v>0.25439350275319106</v>
      </c>
      <c r="E6770">
        <v>-1.7627680668990144E-2</v>
      </c>
    </row>
    <row r="6771" spans="2:5" x14ac:dyDescent="0.3">
      <c r="B6771" s="91">
        <v>42194</v>
      </c>
      <c r="C6771" s="145">
        <v>396.40347300000002</v>
      </c>
      <c r="D6771">
        <f t="shared" si="109"/>
        <v>1.080128847005597</v>
      </c>
      <c r="E6771">
        <v>-1.7656598118300487E-2</v>
      </c>
    </row>
    <row r="6772" spans="2:5" x14ac:dyDescent="0.3">
      <c r="B6772" s="91">
        <v>40742</v>
      </c>
      <c r="C6772" s="145">
        <v>190.566788</v>
      </c>
      <c r="D6772">
        <f t="shared" si="109"/>
        <v>2.555380703325</v>
      </c>
      <c r="E6772">
        <v>-1.7666217973926632E-2</v>
      </c>
    </row>
    <row r="6773" spans="2:5" x14ac:dyDescent="0.3">
      <c r="B6773" s="91">
        <v>39996</v>
      </c>
      <c r="C6773" s="145">
        <v>53.599544999999999</v>
      </c>
      <c r="D6773">
        <f t="shared" si="109"/>
        <v>-0.66013527136837402</v>
      </c>
      <c r="E6773">
        <v>-1.7687187160036207E-2</v>
      </c>
    </row>
    <row r="6774" spans="2:5" x14ac:dyDescent="0.3">
      <c r="B6774" s="91">
        <v>43802</v>
      </c>
      <c r="C6774" s="145">
        <v>157.70846599999999</v>
      </c>
      <c r="D6774">
        <f t="shared" si="109"/>
        <v>-0.12742727626787587</v>
      </c>
      <c r="E6774">
        <v>-1.7696435311445408E-2</v>
      </c>
    </row>
    <row r="6775" spans="2:5" x14ac:dyDescent="0.3">
      <c r="B6775" s="91">
        <v>40850</v>
      </c>
      <c r="C6775" s="145">
        <v>180.73962399999999</v>
      </c>
      <c r="D6775">
        <f t="shared" si="109"/>
        <v>6.5524182121215189</v>
      </c>
      <c r="E6775">
        <v>-1.7699068054046908E-2</v>
      </c>
    </row>
    <row r="6776" spans="2:5" x14ac:dyDescent="0.3">
      <c r="B6776" s="91">
        <v>33575</v>
      </c>
      <c r="C6776" s="145">
        <v>23.931357999999999</v>
      </c>
      <c r="D6776">
        <f t="shared" si="109"/>
        <v>-0.80246089546122168</v>
      </c>
      <c r="E6776">
        <v>-1.7699169894126496E-2</v>
      </c>
    </row>
    <row r="6777" spans="2:5" x14ac:dyDescent="0.3">
      <c r="B6777" s="91">
        <v>39394</v>
      </c>
      <c r="C6777" s="145">
        <v>121.147446</v>
      </c>
      <c r="D6777">
        <f t="shared" si="109"/>
        <v>-0.80664360654332978</v>
      </c>
      <c r="E6777">
        <v>-1.7700948020868072E-2</v>
      </c>
    </row>
    <row r="6778" spans="2:5" x14ac:dyDescent="0.3">
      <c r="B6778" s="91">
        <v>45225</v>
      </c>
      <c r="C6778" s="145">
        <v>626.54998799999998</v>
      </c>
      <c r="D6778">
        <f t="shared" si="109"/>
        <v>3.9674944693165819</v>
      </c>
      <c r="E6778">
        <v>-1.7715745747711661E-2</v>
      </c>
    </row>
    <row r="6779" spans="2:5" x14ac:dyDescent="0.3">
      <c r="B6779" s="91">
        <v>39464</v>
      </c>
      <c r="C6779" s="145">
        <v>126.129982</v>
      </c>
      <c r="D6779">
        <f t="shared" si="109"/>
        <v>-8.61459797706179E-2</v>
      </c>
      <c r="E6779">
        <v>-1.7734554769257713E-2</v>
      </c>
    </row>
    <row r="6780" spans="2:5" x14ac:dyDescent="0.3">
      <c r="B6780" s="91">
        <v>44113</v>
      </c>
      <c r="C6780" s="145">
        <v>138.019836</v>
      </c>
      <c r="D6780">
        <f t="shared" si="109"/>
        <v>5.1935177279446769</v>
      </c>
      <c r="E6780">
        <v>-1.7736796561320295E-2</v>
      </c>
    </row>
    <row r="6781" spans="2:5" x14ac:dyDescent="0.3">
      <c r="B6781" s="91">
        <v>36063</v>
      </c>
      <c r="C6781" s="145">
        <v>22.284562999999999</v>
      </c>
      <c r="D6781">
        <f t="shared" si="109"/>
        <v>-0.95221458355580291</v>
      </c>
      <c r="E6781">
        <v>-1.7740003088108025E-2</v>
      </c>
    </row>
    <row r="6782" spans="2:5" x14ac:dyDescent="0.3">
      <c r="B6782" s="91">
        <v>44776</v>
      </c>
      <c r="C6782" s="145">
        <v>466.34652699999998</v>
      </c>
      <c r="D6782">
        <f t="shared" si="109"/>
        <v>9.2831266053378929</v>
      </c>
      <c r="E6782">
        <v>-1.7742826597318656E-2</v>
      </c>
    </row>
    <row r="6783" spans="2:5" x14ac:dyDescent="0.3">
      <c r="B6783" s="91">
        <v>39930</v>
      </c>
      <c r="C6783" s="145">
        <v>45.350655000000003</v>
      </c>
      <c r="D6783">
        <f t="shared" si="109"/>
        <v>1.3621331102942411</v>
      </c>
      <c r="E6783">
        <v>-1.7747923232878087E-2</v>
      </c>
    </row>
    <row r="6784" spans="2:5" x14ac:dyDescent="0.3">
      <c r="B6784" s="91">
        <v>36725</v>
      </c>
      <c r="C6784" s="145">
        <v>19.199026</v>
      </c>
      <c r="D6784">
        <f t="shared" si="109"/>
        <v>-0.71391813578646668</v>
      </c>
      <c r="E6784">
        <v>-1.7758547379464376E-2</v>
      </c>
    </row>
    <row r="6785" spans="2:5" x14ac:dyDescent="0.3">
      <c r="B6785" s="91">
        <v>35188</v>
      </c>
      <c r="C6785" s="145">
        <v>67.110252000000003</v>
      </c>
      <c r="D6785">
        <f t="shared" si="109"/>
        <v>0.26051227319433895</v>
      </c>
      <c r="E6785">
        <v>-1.7759833711506225E-2</v>
      </c>
    </row>
    <row r="6786" spans="2:5" x14ac:dyDescent="0.3">
      <c r="B6786" s="91">
        <v>35662</v>
      </c>
      <c r="C6786" s="145">
        <v>53.240459000000001</v>
      </c>
      <c r="D6786">
        <f t="shared" si="109"/>
        <v>-0.89478646072625867</v>
      </c>
      <c r="E6786">
        <v>-1.7790132082289616E-2</v>
      </c>
    </row>
    <row r="6787" spans="2:5" x14ac:dyDescent="0.3">
      <c r="B6787" s="91">
        <v>42598</v>
      </c>
      <c r="C6787" s="145">
        <v>506.02288800000002</v>
      </c>
      <c r="D6787">
        <f t="shared" si="109"/>
        <v>-4.6402355854038263E-2</v>
      </c>
      <c r="E6787">
        <v>-1.7801803018870747E-2</v>
      </c>
    </row>
    <row r="6788" spans="2:5" x14ac:dyDescent="0.3">
      <c r="B6788" s="91">
        <v>42765</v>
      </c>
      <c r="C6788" s="145">
        <v>530.646118</v>
      </c>
      <c r="D6788">
        <f t="shared" si="109"/>
        <v>2.0532793227966222</v>
      </c>
      <c r="E6788">
        <v>-1.7806141607525437E-2</v>
      </c>
    </row>
    <row r="6789" spans="2:5" x14ac:dyDescent="0.3">
      <c r="B6789" s="91">
        <v>40858</v>
      </c>
      <c r="C6789" s="145">
        <v>173.79547099999999</v>
      </c>
      <c r="D6789">
        <f t="shared" si="109"/>
        <v>-9.1665824797387864E-3</v>
      </c>
      <c r="E6789">
        <v>-1.7861773643303873E-2</v>
      </c>
    </row>
    <row r="6790" spans="2:5" x14ac:dyDescent="0.3">
      <c r="B6790" s="91">
        <v>43819</v>
      </c>
      <c r="C6790" s="145">
        <v>175.40332000000001</v>
      </c>
      <c r="D6790">
        <f t="shared" si="109"/>
        <v>1.4612156449248666</v>
      </c>
      <c r="E6790">
        <v>-1.7862079750564468E-2</v>
      </c>
    </row>
    <row r="6791" spans="2:5" x14ac:dyDescent="0.3">
      <c r="B6791" s="91">
        <v>35276</v>
      </c>
      <c r="C6791" s="145">
        <v>71.266945000000007</v>
      </c>
      <c r="D6791">
        <f t="shared" si="109"/>
        <v>0.7527662158238364</v>
      </c>
      <c r="E6791">
        <v>-1.7892026469681695E-2</v>
      </c>
    </row>
    <row r="6792" spans="2:5" x14ac:dyDescent="0.3">
      <c r="B6792" s="91">
        <v>36364</v>
      </c>
      <c r="C6792" s="145">
        <v>40.659697999999999</v>
      </c>
      <c r="D6792">
        <f t="shared" si="109"/>
        <v>-0.93515716644906455</v>
      </c>
      <c r="E6792">
        <v>-1.7925694392195685E-2</v>
      </c>
    </row>
    <row r="6793" spans="2:5" x14ac:dyDescent="0.3">
      <c r="B6793" s="91">
        <v>45190</v>
      </c>
      <c r="C6793" s="145">
        <v>627.04998799999998</v>
      </c>
      <c r="D6793">
        <f t="shared" ref="D6793:D6856" si="110">(C6793-C6794)/C6794</f>
        <v>0.53228818643368925</v>
      </c>
      <c r="E6793">
        <v>-1.7932673453406444E-2</v>
      </c>
    </row>
    <row r="6794" spans="2:5" x14ac:dyDescent="0.3">
      <c r="B6794" s="91">
        <v>44915</v>
      </c>
      <c r="C6794" s="145">
        <v>409.22457900000001</v>
      </c>
      <c r="D6794">
        <f t="shared" si="110"/>
        <v>0.53477032738960328</v>
      </c>
      <c r="E6794">
        <v>-1.7942551808392233E-2</v>
      </c>
    </row>
    <row r="6795" spans="2:5" x14ac:dyDescent="0.3">
      <c r="B6795" s="91">
        <v>41243</v>
      </c>
      <c r="C6795" s="145">
        <v>266.63571200000001</v>
      </c>
      <c r="D6795">
        <f t="shared" si="110"/>
        <v>1.2763126345424936</v>
      </c>
      <c r="E6795">
        <v>-1.7956416496567353E-2</v>
      </c>
    </row>
    <row r="6796" spans="2:5" x14ac:dyDescent="0.3">
      <c r="B6796" s="91">
        <v>43745</v>
      </c>
      <c r="C6796" s="145">
        <v>117.13492599999999</v>
      </c>
      <c r="D6796">
        <f t="shared" si="110"/>
        <v>-3.9403688068909822E-2</v>
      </c>
      <c r="E6796">
        <v>-1.7969060644454221E-2</v>
      </c>
    </row>
    <row r="6797" spans="2:5" x14ac:dyDescent="0.3">
      <c r="B6797" s="91">
        <v>39147</v>
      </c>
      <c r="C6797" s="145">
        <v>121.939804</v>
      </c>
      <c r="D6797">
        <f t="shared" si="110"/>
        <v>-0.67767840320239214</v>
      </c>
      <c r="E6797">
        <v>-1.797541155948363E-2</v>
      </c>
    </row>
    <row r="6798" spans="2:5" x14ac:dyDescent="0.3">
      <c r="B6798" s="91">
        <v>42461</v>
      </c>
      <c r="C6798" s="145">
        <v>378.31720000000001</v>
      </c>
      <c r="D6798">
        <f t="shared" si="110"/>
        <v>29.963253044786072</v>
      </c>
      <c r="E6798">
        <v>-1.7977305472381074E-2</v>
      </c>
    </row>
    <row r="6799" spans="2:5" x14ac:dyDescent="0.3">
      <c r="B6799" s="91">
        <v>37046</v>
      </c>
      <c r="C6799" s="145">
        <v>12.218264</v>
      </c>
      <c r="D6799">
        <f t="shared" si="110"/>
        <v>-0.97097193307203722</v>
      </c>
      <c r="E6799">
        <v>-1.7978845126923756E-2</v>
      </c>
    </row>
    <row r="6800" spans="2:5" x14ac:dyDescent="0.3">
      <c r="B6800" s="91">
        <v>41787</v>
      </c>
      <c r="C6800" s="145">
        <v>420.91207900000001</v>
      </c>
      <c r="D6800">
        <f t="shared" si="110"/>
        <v>-0.55567182061444309</v>
      </c>
      <c r="E6800">
        <v>-1.7979882725152198E-2</v>
      </c>
    </row>
    <row r="6801" spans="2:5" x14ac:dyDescent="0.3">
      <c r="B6801" s="91">
        <v>45427</v>
      </c>
      <c r="C6801" s="145">
        <v>947.29998799999998</v>
      </c>
      <c r="D6801">
        <f t="shared" si="110"/>
        <v>37.127864590817133</v>
      </c>
      <c r="E6801">
        <v>-1.7985834829565138E-2</v>
      </c>
    </row>
    <row r="6802" spans="2:5" x14ac:dyDescent="0.3">
      <c r="B6802" s="91">
        <v>37662</v>
      </c>
      <c r="C6802" s="145">
        <v>24.845345999999999</v>
      </c>
      <c r="D6802">
        <f t="shared" si="110"/>
        <v>0</v>
      </c>
      <c r="E6802">
        <v>-1.7987825194860266E-2</v>
      </c>
    </row>
    <row r="6803" spans="2:5" x14ac:dyDescent="0.3">
      <c r="B6803" s="91">
        <v>37606</v>
      </c>
      <c r="C6803" s="145">
        <v>24.845345999999999</v>
      </c>
      <c r="D6803">
        <f t="shared" si="110"/>
        <v>-0.93811468701973078</v>
      </c>
      <c r="E6803">
        <v>-1.7987825194860266E-2</v>
      </c>
    </row>
    <row r="6804" spans="2:5" x14ac:dyDescent="0.3">
      <c r="B6804" s="91">
        <v>41758</v>
      </c>
      <c r="C6804" s="145">
        <v>401.47403000000003</v>
      </c>
      <c r="D6804">
        <f t="shared" si="110"/>
        <v>6.0528437095895553</v>
      </c>
      <c r="E6804">
        <v>-1.80093424734146E-2</v>
      </c>
    </row>
    <row r="6805" spans="2:5" x14ac:dyDescent="0.3">
      <c r="B6805" s="91">
        <v>35577</v>
      </c>
      <c r="C6805" s="145">
        <v>56.92371</v>
      </c>
      <c r="D6805">
        <f t="shared" si="110"/>
        <v>1.3338720049757598</v>
      </c>
      <c r="E6805">
        <v>-1.8011161614839885E-2</v>
      </c>
    </row>
    <row r="6806" spans="2:5" x14ac:dyDescent="0.3">
      <c r="B6806" s="91">
        <v>37749</v>
      </c>
      <c r="C6806" s="145">
        <v>24.390245</v>
      </c>
      <c r="D6806">
        <f t="shared" si="110"/>
        <v>3.7875522911244304E-2</v>
      </c>
      <c r="E6806">
        <v>-1.8012505458954164E-2</v>
      </c>
    </row>
    <row r="6807" spans="2:5" x14ac:dyDescent="0.3">
      <c r="B6807" s="91">
        <v>34270</v>
      </c>
      <c r="C6807" s="145">
        <v>23.500164000000002</v>
      </c>
      <c r="D6807">
        <f t="shared" si="110"/>
        <v>0</v>
      </c>
      <c r="E6807">
        <v>-1.8017949503743073E-2</v>
      </c>
    </row>
    <row r="6808" spans="2:5" x14ac:dyDescent="0.3">
      <c r="B6808" s="91">
        <v>33589</v>
      </c>
      <c r="C6808" s="145">
        <v>23.500164000000002</v>
      </c>
      <c r="D6808">
        <f t="shared" si="110"/>
        <v>-0.77374898237094225</v>
      </c>
      <c r="E6808">
        <v>-1.8017949503743073E-2</v>
      </c>
    </row>
    <row r="6809" spans="2:5" x14ac:dyDescent="0.3">
      <c r="B6809" s="91">
        <v>38734</v>
      </c>
      <c r="C6809" s="145">
        <v>103.867661</v>
      </c>
      <c r="D6809">
        <f t="shared" si="110"/>
        <v>0.65736497034060482</v>
      </c>
      <c r="E6809">
        <v>-1.8020221600019783E-2</v>
      </c>
    </row>
    <row r="6810" spans="2:5" x14ac:dyDescent="0.3">
      <c r="B6810" s="91">
        <v>35157</v>
      </c>
      <c r="C6810" s="145">
        <v>62.670361</v>
      </c>
      <c r="D6810">
        <f t="shared" si="110"/>
        <v>-0.70395251257484814</v>
      </c>
      <c r="E6810">
        <v>-1.8023974461061357E-2</v>
      </c>
    </row>
    <row r="6811" spans="2:5" x14ac:dyDescent="0.3">
      <c r="B6811" s="91">
        <v>43381</v>
      </c>
      <c r="C6811" s="145">
        <v>211.69023100000001</v>
      </c>
      <c r="D6811">
        <f t="shared" si="110"/>
        <v>-0.27488203992295296</v>
      </c>
      <c r="E6811">
        <v>-1.8034665022343865E-2</v>
      </c>
    </row>
    <row r="6812" spans="2:5" x14ac:dyDescent="0.3">
      <c r="B6812" s="91">
        <v>41264</v>
      </c>
      <c r="C6812" s="145">
        <v>291.93902600000001</v>
      </c>
      <c r="D6812">
        <f t="shared" si="110"/>
        <v>-0.68957517967472792</v>
      </c>
      <c r="E6812">
        <v>-1.8038713238130426E-2</v>
      </c>
    </row>
    <row r="6813" spans="2:5" x14ac:dyDescent="0.3">
      <c r="B6813" s="91">
        <v>45371</v>
      </c>
      <c r="C6813" s="145">
        <v>940.45001200000002</v>
      </c>
      <c r="D6813">
        <f t="shared" si="110"/>
        <v>15.343399096781527</v>
      </c>
      <c r="E6813">
        <v>-1.8063156356042793E-2</v>
      </c>
    </row>
    <row r="6814" spans="2:5" x14ac:dyDescent="0.3">
      <c r="B6814" s="91">
        <v>35114</v>
      </c>
      <c r="C6814" s="145">
        <v>57.543109999999999</v>
      </c>
      <c r="D6814">
        <f t="shared" si="110"/>
        <v>-0.15541618735138391</v>
      </c>
      <c r="E6814">
        <v>-1.8072898327984883E-2</v>
      </c>
    </row>
    <row r="6815" spans="2:5" x14ac:dyDescent="0.3">
      <c r="B6815" s="91">
        <v>38446</v>
      </c>
      <c r="C6815" s="145">
        <v>68.131912</v>
      </c>
      <c r="D6815">
        <f t="shared" si="110"/>
        <v>1.406603931283648E-2</v>
      </c>
      <c r="E6815">
        <v>-1.8120847297721076E-2</v>
      </c>
    </row>
    <row r="6816" spans="2:5" x14ac:dyDescent="0.3">
      <c r="B6816" s="91">
        <v>38520</v>
      </c>
      <c r="C6816" s="145">
        <v>67.186858999999998</v>
      </c>
      <c r="D6816">
        <f t="shared" si="110"/>
        <v>-0.11355340463719397</v>
      </c>
      <c r="E6816">
        <v>-1.8141441182052263E-2</v>
      </c>
    </row>
    <row r="6817" spans="2:5" x14ac:dyDescent="0.3">
      <c r="B6817" s="91">
        <v>39693</v>
      </c>
      <c r="C6817" s="145">
        <v>75.793464999999998</v>
      </c>
      <c r="D6817">
        <f t="shared" si="110"/>
        <v>-0.84947460309668599</v>
      </c>
      <c r="E6817">
        <v>-1.8161014543195998E-2</v>
      </c>
    </row>
    <row r="6818" spans="2:5" x14ac:dyDescent="0.3">
      <c r="B6818" s="91">
        <v>42149</v>
      </c>
      <c r="C6818" s="145">
        <v>503.526093</v>
      </c>
      <c r="D6818">
        <f t="shared" si="110"/>
        <v>5.8876687107551469</v>
      </c>
      <c r="E6818">
        <v>-1.8167673615647462E-2</v>
      </c>
    </row>
    <row r="6819" spans="2:5" x14ac:dyDescent="0.3">
      <c r="B6819" s="91">
        <v>38426</v>
      </c>
      <c r="C6819" s="145">
        <v>73.105446000000001</v>
      </c>
      <c r="D6819">
        <f t="shared" si="110"/>
        <v>5.9436520877623389E-3</v>
      </c>
      <c r="E6819">
        <v>-1.8178000093232588E-2</v>
      </c>
    </row>
    <row r="6820" spans="2:5" x14ac:dyDescent="0.3">
      <c r="B6820" s="91">
        <v>43936</v>
      </c>
      <c r="C6820" s="145">
        <v>72.673500000000004</v>
      </c>
      <c r="D6820">
        <f t="shared" si="110"/>
        <v>0.54854687583834749</v>
      </c>
      <c r="E6820">
        <v>-1.8181771019672572E-2</v>
      </c>
    </row>
    <row r="6821" spans="2:5" x14ac:dyDescent="0.3">
      <c r="B6821" s="91">
        <v>34635</v>
      </c>
      <c r="C6821" s="145">
        <v>46.930126000000001</v>
      </c>
      <c r="D6821">
        <f t="shared" si="110"/>
        <v>2.5249793275126637</v>
      </c>
      <c r="E6821">
        <v>-1.8181974137229481E-2</v>
      </c>
    </row>
    <row r="6822" spans="2:5" x14ac:dyDescent="0.3">
      <c r="B6822" s="91">
        <v>36861</v>
      </c>
      <c r="C6822" s="145">
        <v>13.313589</v>
      </c>
      <c r="D6822">
        <f t="shared" si="110"/>
        <v>-0.72515647149221663</v>
      </c>
      <c r="E6822">
        <v>-1.8202312317760087E-2</v>
      </c>
    </row>
    <row r="6823" spans="2:5" x14ac:dyDescent="0.3">
      <c r="B6823" s="91">
        <v>35739</v>
      </c>
      <c r="C6823" s="145">
        <v>48.440612999999999</v>
      </c>
      <c r="D6823">
        <f t="shared" si="110"/>
        <v>-0.88860846253014891</v>
      </c>
      <c r="E6823">
        <v>-1.8221748066890198E-2</v>
      </c>
    </row>
    <row r="6824" spans="2:5" x14ac:dyDescent="0.3">
      <c r="B6824" s="91">
        <v>42187</v>
      </c>
      <c r="C6824" s="145">
        <v>434.86798099999999</v>
      </c>
      <c r="D6824">
        <f t="shared" si="110"/>
        <v>-0.16296019071807807</v>
      </c>
      <c r="E6824">
        <v>-1.8222721568019001E-2</v>
      </c>
    </row>
    <row r="6825" spans="2:5" x14ac:dyDescent="0.3">
      <c r="B6825" s="91">
        <v>45062</v>
      </c>
      <c r="C6825" s="145">
        <v>519.53082300000005</v>
      </c>
      <c r="D6825">
        <f t="shared" si="110"/>
        <v>0.28540713069303181</v>
      </c>
      <c r="E6825">
        <v>-1.8272465261251019E-2</v>
      </c>
    </row>
    <row r="6826" spans="2:5" x14ac:dyDescent="0.3">
      <c r="B6826" s="91">
        <v>42341</v>
      </c>
      <c r="C6826" s="145">
        <v>404.176086</v>
      </c>
      <c r="D6826">
        <f t="shared" si="110"/>
        <v>0.35983832079732364</v>
      </c>
      <c r="E6826">
        <v>-1.8274244799153769E-2</v>
      </c>
    </row>
    <row r="6827" spans="2:5" x14ac:dyDescent="0.3">
      <c r="B6827" s="91">
        <v>44412</v>
      </c>
      <c r="C6827" s="145">
        <v>297.22363300000001</v>
      </c>
      <c r="D6827">
        <f t="shared" si="110"/>
        <v>1.6180620892410369</v>
      </c>
      <c r="E6827">
        <v>-1.8274678373530358E-2</v>
      </c>
    </row>
    <row r="6828" spans="2:5" x14ac:dyDescent="0.3">
      <c r="B6828" s="91">
        <v>39322</v>
      </c>
      <c r="C6828" s="145">
        <v>113.52810700000001</v>
      </c>
      <c r="D6828">
        <f t="shared" si="110"/>
        <v>0.70415968553233765</v>
      </c>
      <c r="E6828">
        <v>-1.82854453785814E-2</v>
      </c>
    </row>
    <row r="6829" spans="2:5" x14ac:dyDescent="0.3">
      <c r="B6829" s="91">
        <v>38271</v>
      </c>
      <c r="C6829" s="145">
        <v>66.618233000000004</v>
      </c>
      <c r="D6829">
        <f t="shared" si="110"/>
        <v>2.3539886008688482</v>
      </c>
      <c r="E6829">
        <v>-1.8293441936359702E-2</v>
      </c>
    </row>
    <row r="6830" spans="2:5" x14ac:dyDescent="0.3">
      <c r="B6830" s="91">
        <v>37335</v>
      </c>
      <c r="C6830" s="145">
        <v>19.862390999999999</v>
      </c>
      <c r="D6830">
        <f t="shared" si="110"/>
        <v>-0.9276633326208702</v>
      </c>
      <c r="E6830">
        <v>-1.8299637699299966E-2</v>
      </c>
    </row>
    <row r="6831" spans="2:5" x14ac:dyDescent="0.3">
      <c r="B6831" s="91">
        <v>41352</v>
      </c>
      <c r="C6831" s="145">
        <v>274.58261099999999</v>
      </c>
      <c r="D6831">
        <f t="shared" si="110"/>
        <v>1.3888845886436489</v>
      </c>
      <c r="E6831">
        <v>-1.8302246640673869E-2</v>
      </c>
    </row>
    <row r="6832" spans="2:5" x14ac:dyDescent="0.3">
      <c r="B6832" s="91">
        <v>43739</v>
      </c>
      <c r="C6832" s="145">
        <v>114.941765</v>
      </c>
      <c r="D6832">
        <f t="shared" si="110"/>
        <v>-0.74973595850751229</v>
      </c>
      <c r="E6832">
        <v>-1.83055782301886E-2</v>
      </c>
    </row>
    <row r="6833" spans="2:5" x14ac:dyDescent="0.3">
      <c r="B6833" s="91">
        <v>42556</v>
      </c>
      <c r="C6833" s="145">
        <v>459.28198200000003</v>
      </c>
      <c r="D6833">
        <f t="shared" si="110"/>
        <v>9.8861810923389868</v>
      </c>
      <c r="E6833">
        <v>-1.8317327067280269E-2</v>
      </c>
    </row>
    <row r="6834" spans="2:5" x14ac:dyDescent="0.3">
      <c r="B6834" s="91">
        <v>36360</v>
      </c>
      <c r="C6834" s="145">
        <v>42.189449000000003</v>
      </c>
      <c r="D6834">
        <f t="shared" si="110"/>
        <v>-0.83871592544146989</v>
      </c>
      <c r="E6834">
        <v>-1.832601481437279E-2</v>
      </c>
    </row>
    <row r="6835" spans="2:5" x14ac:dyDescent="0.3">
      <c r="B6835" s="91">
        <v>43355</v>
      </c>
      <c r="C6835" s="145">
        <v>261.58471700000001</v>
      </c>
      <c r="D6835">
        <f t="shared" si="110"/>
        <v>-0.32819892462659089</v>
      </c>
      <c r="E6835">
        <v>-1.8331423783831333E-2</v>
      </c>
    </row>
    <row r="6836" spans="2:5" x14ac:dyDescent="0.3">
      <c r="B6836" s="91">
        <v>42205</v>
      </c>
      <c r="C6836" s="145">
        <v>389.37823500000002</v>
      </c>
      <c r="D6836">
        <f t="shared" si="110"/>
        <v>-0.2150486230877848</v>
      </c>
      <c r="E6836">
        <v>-1.8339430196323576E-2</v>
      </c>
    </row>
    <row r="6837" spans="2:5" x14ac:dyDescent="0.3">
      <c r="B6837" s="91">
        <v>44483</v>
      </c>
      <c r="C6837" s="145">
        <v>496.05395499999997</v>
      </c>
      <c r="D6837">
        <f t="shared" si="110"/>
        <v>0.33993926181142575</v>
      </c>
      <c r="E6837">
        <v>-1.8346781202371598E-2</v>
      </c>
    </row>
    <row r="6838" spans="2:5" x14ac:dyDescent="0.3">
      <c r="B6838" s="91">
        <v>41589</v>
      </c>
      <c r="C6838" s="145">
        <v>370.206299</v>
      </c>
      <c r="D6838">
        <f t="shared" si="110"/>
        <v>-0.27187255322633674</v>
      </c>
      <c r="E6838">
        <v>-1.8352184959581189E-2</v>
      </c>
    </row>
    <row r="6839" spans="2:5" x14ac:dyDescent="0.3">
      <c r="B6839" s="91">
        <v>41981</v>
      </c>
      <c r="C6839" s="145">
        <v>508.436127</v>
      </c>
      <c r="D6839">
        <f t="shared" si="110"/>
        <v>5.2631951591340818E-3</v>
      </c>
      <c r="E6839">
        <v>-1.8368577157275238E-2</v>
      </c>
    </row>
    <row r="6840" spans="2:5" x14ac:dyDescent="0.3">
      <c r="B6840" s="91">
        <v>41886</v>
      </c>
      <c r="C6840" s="145">
        <v>505.77413899999999</v>
      </c>
      <c r="D6840">
        <f t="shared" si="110"/>
        <v>3.6068703936568913</v>
      </c>
      <c r="E6840">
        <v>-1.8369640077558379E-2</v>
      </c>
    </row>
    <row r="6841" spans="2:5" x14ac:dyDescent="0.3">
      <c r="B6841" s="91">
        <v>39245</v>
      </c>
      <c r="C6841" s="145">
        <v>109.78692599999999</v>
      </c>
      <c r="D6841">
        <f t="shared" si="110"/>
        <v>1.25259967724897</v>
      </c>
      <c r="E6841">
        <v>-1.8371136610253504E-2</v>
      </c>
    </row>
    <row r="6842" spans="2:5" x14ac:dyDescent="0.3">
      <c r="B6842" s="91">
        <v>35716</v>
      </c>
      <c r="C6842" s="145">
        <v>48.737876999999997</v>
      </c>
      <c r="D6842">
        <f t="shared" si="110"/>
        <v>-8.722704924287927E-3</v>
      </c>
      <c r="E6842">
        <v>-1.8399665169879138E-2</v>
      </c>
    </row>
    <row r="6843" spans="2:5" x14ac:dyDescent="0.3">
      <c r="B6843" s="91">
        <v>35444</v>
      </c>
      <c r="C6843" s="145">
        <v>49.166744000000001</v>
      </c>
      <c r="D6843">
        <f t="shared" si="110"/>
        <v>-0.63708621591915549</v>
      </c>
      <c r="E6843">
        <v>-1.8413698206289294E-2</v>
      </c>
    </row>
    <row r="6844" spans="2:5" x14ac:dyDescent="0.3">
      <c r="B6844" s="91">
        <v>44116</v>
      </c>
      <c r="C6844" s="145">
        <v>135.47775300000001</v>
      </c>
      <c r="D6844">
        <f t="shared" si="110"/>
        <v>0.2687511760117467</v>
      </c>
      <c r="E6844">
        <v>-1.8418243881988029E-2</v>
      </c>
    </row>
    <row r="6845" spans="2:5" x14ac:dyDescent="0.3">
      <c r="B6845" s="91">
        <v>38722</v>
      </c>
      <c r="C6845" s="145">
        <v>106.780396</v>
      </c>
      <c r="D6845">
        <f t="shared" si="110"/>
        <v>-0.44036990206871235</v>
      </c>
      <c r="E6845">
        <v>-1.8431369243358742E-2</v>
      </c>
    </row>
    <row r="6846" spans="2:5" x14ac:dyDescent="0.3">
      <c r="B6846" s="91">
        <v>43851</v>
      </c>
      <c r="C6846" s="145">
        <v>190.80531300000001</v>
      </c>
      <c r="D6846">
        <f t="shared" si="110"/>
        <v>2.6563675333491967</v>
      </c>
      <c r="E6846">
        <v>-1.8461575499692896E-2</v>
      </c>
    </row>
    <row r="6847" spans="2:5" x14ac:dyDescent="0.3">
      <c r="B6847" s="91">
        <v>35016</v>
      </c>
      <c r="C6847" s="145">
        <v>52.184390999999998</v>
      </c>
      <c r="D6847">
        <f t="shared" si="110"/>
        <v>-0.20681289781510551</v>
      </c>
      <c r="E6847">
        <v>-1.8469724436085647E-2</v>
      </c>
    </row>
    <row r="6848" spans="2:5" x14ac:dyDescent="0.3">
      <c r="B6848" s="91">
        <v>39974</v>
      </c>
      <c r="C6848" s="145">
        <v>65.790771000000007</v>
      </c>
      <c r="D6848">
        <f t="shared" si="110"/>
        <v>-0.76901009863795711</v>
      </c>
      <c r="E6848">
        <v>-1.8473253709606126E-2</v>
      </c>
    </row>
    <row r="6849" spans="2:5" x14ac:dyDescent="0.3">
      <c r="B6849" s="91">
        <v>41444</v>
      </c>
      <c r="C6849" s="145">
        <v>284.82098400000001</v>
      </c>
      <c r="D6849">
        <f t="shared" si="110"/>
        <v>-0.38271332679807546</v>
      </c>
      <c r="E6849">
        <v>-1.8481090847841931E-2</v>
      </c>
    </row>
    <row r="6850" spans="2:5" x14ac:dyDescent="0.3">
      <c r="B6850" s="91">
        <v>41828</v>
      </c>
      <c r="C6850" s="145">
        <v>461.40795900000001</v>
      </c>
      <c r="D6850">
        <f t="shared" si="110"/>
        <v>37.842758236117973</v>
      </c>
      <c r="E6850">
        <v>-1.8481882204958468E-2</v>
      </c>
    </row>
    <row r="6851" spans="2:5" x14ac:dyDescent="0.3">
      <c r="B6851" s="91">
        <v>37048</v>
      </c>
      <c r="C6851" s="145">
        <v>11.878867</v>
      </c>
      <c r="D6851">
        <f t="shared" si="110"/>
        <v>-0.83913203236966805</v>
      </c>
      <c r="E6851">
        <v>-1.8483114316310004E-2</v>
      </c>
    </row>
    <row r="6852" spans="2:5" x14ac:dyDescent="0.3">
      <c r="B6852" s="91">
        <v>35228</v>
      </c>
      <c r="C6852" s="145">
        <v>73.842338999999996</v>
      </c>
      <c r="D6852">
        <f t="shared" si="110"/>
        <v>-0.28224337835085211</v>
      </c>
      <c r="E6852">
        <v>-1.8483951066062952E-2</v>
      </c>
    </row>
    <row r="6853" spans="2:5" x14ac:dyDescent="0.3">
      <c r="B6853" s="91">
        <v>44027</v>
      </c>
      <c r="C6853" s="145">
        <v>102.879356</v>
      </c>
      <c r="D6853">
        <f t="shared" si="110"/>
        <v>-0.54860053597089398</v>
      </c>
      <c r="E6853">
        <v>-1.8544923449077558E-2</v>
      </c>
    </row>
    <row r="6854" spans="2:5" x14ac:dyDescent="0.3">
      <c r="B6854" s="91">
        <v>41092</v>
      </c>
      <c r="C6854" s="145">
        <v>227.912003</v>
      </c>
      <c r="D6854">
        <f t="shared" si="110"/>
        <v>18.977665725250123</v>
      </c>
      <c r="E6854">
        <v>-1.8560460078070128E-2</v>
      </c>
    </row>
    <row r="6855" spans="2:5" x14ac:dyDescent="0.3">
      <c r="B6855" s="91">
        <v>36818</v>
      </c>
      <c r="C6855" s="145">
        <v>11.408340000000001</v>
      </c>
      <c r="D6855">
        <f t="shared" si="110"/>
        <v>-0.54096843278305107</v>
      </c>
      <c r="E6855">
        <v>-1.858001156196664E-2</v>
      </c>
    </row>
    <row r="6856" spans="2:5" x14ac:dyDescent="0.3">
      <c r="B6856" s="91">
        <v>37634</v>
      </c>
      <c r="C6856" s="145">
        <v>24.853062000000001</v>
      </c>
      <c r="D6856">
        <f t="shared" si="110"/>
        <v>-0.95609104764364738</v>
      </c>
      <c r="E6856">
        <v>-1.8580387357492487E-2</v>
      </c>
    </row>
    <row r="6857" spans="2:5" x14ac:dyDescent="0.3">
      <c r="B6857" s="91">
        <v>42066</v>
      </c>
      <c r="C6857" s="145">
        <v>566.01355000000001</v>
      </c>
      <c r="D6857">
        <f t="shared" ref="D6857:D6920" si="111">(C6857-C6858)/C6858</f>
        <v>19.708522198034807</v>
      </c>
      <c r="E6857">
        <v>-1.8632359994192309E-2</v>
      </c>
    </row>
    <row r="6858" spans="2:5" x14ac:dyDescent="0.3">
      <c r="B6858" s="91">
        <v>39832</v>
      </c>
      <c r="C6858" s="145">
        <v>27.332397</v>
      </c>
      <c r="D6858">
        <f t="shared" si="111"/>
        <v>-0.5350611800214683</v>
      </c>
      <c r="E6858">
        <v>-1.8633450052930978E-2</v>
      </c>
    </row>
    <row r="6859" spans="2:5" x14ac:dyDescent="0.3">
      <c r="B6859" s="91">
        <v>35627</v>
      </c>
      <c r="C6859" s="145">
        <v>58.787083000000003</v>
      </c>
      <c r="D6859">
        <f t="shared" si="111"/>
        <v>-0.16575986266866016</v>
      </c>
      <c r="E6859">
        <v>-1.8639611092904042E-2</v>
      </c>
    </row>
    <row r="6860" spans="2:5" x14ac:dyDescent="0.3">
      <c r="B6860" s="91">
        <v>39639</v>
      </c>
      <c r="C6860" s="145">
        <v>70.467819000000006</v>
      </c>
      <c r="D6860">
        <f t="shared" si="111"/>
        <v>-0.8349966186606701</v>
      </c>
      <c r="E6860">
        <v>-1.8663995359628368E-2</v>
      </c>
    </row>
    <row r="6861" spans="2:5" x14ac:dyDescent="0.3">
      <c r="B6861" s="91">
        <v>43039</v>
      </c>
      <c r="C6861" s="145">
        <v>427.068939</v>
      </c>
      <c r="D6861">
        <f t="shared" si="111"/>
        <v>-2.8901740531337032E-2</v>
      </c>
      <c r="E6861">
        <v>-1.8669149466464793E-2</v>
      </c>
    </row>
    <row r="6862" spans="2:5" x14ac:dyDescent="0.3">
      <c r="B6862" s="91">
        <v>44768</v>
      </c>
      <c r="C6862" s="145">
        <v>439.77932700000002</v>
      </c>
      <c r="D6862">
        <f t="shared" si="111"/>
        <v>4.2596116745905395</v>
      </c>
      <c r="E6862">
        <v>-1.8685354602231342E-2</v>
      </c>
    </row>
    <row r="6863" spans="2:5" x14ac:dyDescent="0.3">
      <c r="B6863" s="91">
        <v>39624</v>
      </c>
      <c r="C6863" s="145">
        <v>83.614410000000007</v>
      </c>
      <c r="D6863">
        <f t="shared" si="111"/>
        <v>-0.79070489486821049</v>
      </c>
      <c r="E6863">
        <v>-1.8729242174672756E-2</v>
      </c>
    </row>
    <row r="6864" spans="2:5" x14ac:dyDescent="0.3">
      <c r="B6864" s="91">
        <v>44945</v>
      </c>
      <c r="C6864" s="145">
        <v>399.50485200000003</v>
      </c>
      <c r="D6864">
        <f t="shared" si="111"/>
        <v>1.6127990478147209</v>
      </c>
      <c r="E6864">
        <v>-1.873168599763865E-2</v>
      </c>
    </row>
    <row r="6865" spans="2:5" x14ac:dyDescent="0.3">
      <c r="B6865" s="91">
        <v>39091</v>
      </c>
      <c r="C6865" s="145">
        <v>152.90301500000001</v>
      </c>
      <c r="D6865">
        <f t="shared" si="111"/>
        <v>-0.73243862234589752</v>
      </c>
      <c r="E6865">
        <v>-1.8740065139614494E-2</v>
      </c>
    </row>
    <row r="6866" spans="2:5" x14ac:dyDescent="0.3">
      <c r="B6866" s="91">
        <v>42622</v>
      </c>
      <c r="C6866" s="145">
        <v>571.46893299999999</v>
      </c>
      <c r="D6866">
        <f t="shared" si="111"/>
        <v>1.60992071045438</v>
      </c>
      <c r="E6866">
        <v>-1.8743540955341639E-2</v>
      </c>
    </row>
    <row r="6867" spans="2:5" x14ac:dyDescent="0.3">
      <c r="B6867" s="91">
        <v>40568</v>
      </c>
      <c r="C6867" s="145">
        <v>218.96026599999999</v>
      </c>
      <c r="D6867">
        <f t="shared" si="111"/>
        <v>0.29315684094758909</v>
      </c>
      <c r="E6867">
        <v>-1.8766331038493962E-2</v>
      </c>
    </row>
    <row r="6868" spans="2:5" x14ac:dyDescent="0.3">
      <c r="B6868" s="91">
        <v>43551</v>
      </c>
      <c r="C6868" s="145">
        <v>169.322281</v>
      </c>
      <c r="D6868">
        <f t="shared" si="111"/>
        <v>2.3069190450679224</v>
      </c>
      <c r="E6868">
        <v>-1.877525538910095E-2</v>
      </c>
    </row>
    <row r="6869" spans="2:5" x14ac:dyDescent="0.3">
      <c r="B6869" s="91">
        <v>35017</v>
      </c>
      <c r="C6869" s="145">
        <v>51.202427</v>
      </c>
      <c r="D6869">
        <f t="shared" si="111"/>
        <v>-0.32733241127064711</v>
      </c>
      <c r="E6869">
        <v>-1.8817197655904384E-2</v>
      </c>
    </row>
    <row r="6870" spans="2:5" x14ac:dyDescent="0.3">
      <c r="B6870" s="91">
        <v>38554</v>
      </c>
      <c r="C6870" s="145">
        <v>76.118469000000005</v>
      </c>
      <c r="D6870">
        <f t="shared" si="111"/>
        <v>-0.75775473881694599</v>
      </c>
      <c r="E6870">
        <v>-1.8825725519947299E-2</v>
      </c>
    </row>
    <row r="6871" spans="2:5" x14ac:dyDescent="0.3">
      <c r="B6871" s="91">
        <v>44264</v>
      </c>
      <c r="C6871" s="145">
        <v>314.22067299999998</v>
      </c>
      <c r="D6871">
        <f t="shared" si="111"/>
        <v>1.7321359864170125</v>
      </c>
      <c r="E6871">
        <v>-1.883264304018329E-2</v>
      </c>
    </row>
    <row r="6872" spans="2:5" x14ac:dyDescent="0.3">
      <c r="B6872" s="91">
        <v>39260</v>
      </c>
      <c r="C6872" s="145">
        <v>115.009163</v>
      </c>
      <c r="D6872">
        <f t="shared" si="111"/>
        <v>1.544901947429524</v>
      </c>
      <c r="E6872">
        <v>-1.8843093015025663E-2</v>
      </c>
    </row>
    <row r="6873" spans="2:5" x14ac:dyDescent="0.3">
      <c r="B6873" s="91">
        <v>34649</v>
      </c>
      <c r="C6873" s="145">
        <v>45.191982000000003</v>
      </c>
      <c r="D6873">
        <f t="shared" si="111"/>
        <v>7.7519013374996145E-3</v>
      </c>
      <c r="E6873">
        <v>-1.8867741833935584E-2</v>
      </c>
    </row>
    <row r="6874" spans="2:5" x14ac:dyDescent="0.3">
      <c r="B6874" s="91">
        <v>34395</v>
      </c>
      <c r="C6874" s="145">
        <v>44.844352999999998</v>
      </c>
      <c r="D6874">
        <f t="shared" si="111"/>
        <v>1.0000000445987043</v>
      </c>
      <c r="E6874">
        <v>-1.8867787064568101E-2</v>
      </c>
    </row>
    <row r="6875" spans="2:5" x14ac:dyDescent="0.3">
      <c r="B6875" s="91">
        <v>34241</v>
      </c>
      <c r="C6875" s="145">
        <v>22.422176</v>
      </c>
      <c r="D6875">
        <f t="shared" si="111"/>
        <v>-0.19999994291365425</v>
      </c>
      <c r="E6875">
        <v>-1.8867808943180343E-2</v>
      </c>
    </row>
    <row r="6876" spans="2:5" x14ac:dyDescent="0.3">
      <c r="B6876" s="91">
        <v>33501</v>
      </c>
      <c r="C6876" s="145">
        <v>28.027718</v>
      </c>
      <c r="D6876">
        <f t="shared" si="111"/>
        <v>9.5740058506258441E-2</v>
      </c>
      <c r="E6876">
        <v>-1.8867939059001988E-2</v>
      </c>
    </row>
    <row r="6877" spans="2:5" x14ac:dyDescent="0.3">
      <c r="B6877" s="91">
        <v>36238</v>
      </c>
      <c r="C6877" s="145">
        <v>25.578802</v>
      </c>
      <c r="D6877">
        <f t="shared" si="111"/>
        <v>-0.80455221801673138</v>
      </c>
      <c r="E6877">
        <v>-1.8867998347877359E-2</v>
      </c>
    </row>
    <row r="6878" spans="2:5" x14ac:dyDescent="0.3">
      <c r="B6878" s="91">
        <v>39363</v>
      </c>
      <c r="C6878" s="145">
        <v>130.872818</v>
      </c>
      <c r="D6878">
        <f t="shared" si="111"/>
        <v>0.73057533494910143</v>
      </c>
      <c r="E6878">
        <v>-1.8869042828664112E-2</v>
      </c>
    </row>
    <row r="6879" spans="2:5" x14ac:dyDescent="0.3">
      <c r="B6879" s="91">
        <v>39713</v>
      </c>
      <c r="C6879" s="145">
        <v>75.623878000000005</v>
      </c>
      <c r="D6879">
        <f t="shared" si="111"/>
        <v>-0.19774841742720184</v>
      </c>
      <c r="E6879">
        <v>-1.8899232586837532E-2</v>
      </c>
    </row>
    <row r="6880" spans="2:5" x14ac:dyDescent="0.3">
      <c r="B6880" s="91">
        <v>40059</v>
      </c>
      <c r="C6880" s="145">
        <v>94.264542000000006</v>
      </c>
      <c r="D6880">
        <f t="shared" si="111"/>
        <v>0.42714513946583055</v>
      </c>
      <c r="E6880">
        <v>-1.8936894392365185E-2</v>
      </c>
    </row>
    <row r="6881" spans="2:5" x14ac:dyDescent="0.3">
      <c r="B6881" s="91">
        <v>35184</v>
      </c>
      <c r="C6881" s="145">
        <v>66.051124999999999</v>
      </c>
      <c r="D6881">
        <f t="shared" si="111"/>
        <v>0.69261148590947375</v>
      </c>
      <c r="E6881">
        <v>-1.896059182062038E-2</v>
      </c>
    </row>
    <row r="6882" spans="2:5" x14ac:dyDescent="0.3">
      <c r="B6882" s="91">
        <v>34365</v>
      </c>
      <c r="C6882" s="145">
        <v>39.023204999999997</v>
      </c>
      <c r="D6882">
        <f t="shared" si="111"/>
        <v>-0.71395813979723122</v>
      </c>
      <c r="E6882">
        <v>-1.8970304090708781E-2</v>
      </c>
    </row>
    <row r="6883" spans="2:5" x14ac:dyDescent="0.3">
      <c r="B6883" s="91">
        <v>43756</v>
      </c>
      <c r="C6883" s="145">
        <v>136.42480499999999</v>
      </c>
      <c r="D6883">
        <f t="shared" si="111"/>
        <v>1.4007394657671746</v>
      </c>
      <c r="E6883">
        <v>-1.8996434038851137E-2</v>
      </c>
    </row>
    <row r="6884" spans="2:5" x14ac:dyDescent="0.3">
      <c r="B6884" s="91">
        <v>37917</v>
      </c>
      <c r="C6884" s="145">
        <v>56.826160000000002</v>
      </c>
      <c r="D6884">
        <f t="shared" si="111"/>
        <v>-0.46951588714041553</v>
      </c>
      <c r="E6884">
        <v>-1.9016484364261954E-2</v>
      </c>
    </row>
    <row r="6885" spans="2:5" x14ac:dyDescent="0.3">
      <c r="B6885" s="91">
        <v>40087</v>
      </c>
      <c r="C6885" s="145">
        <v>107.121323</v>
      </c>
      <c r="D6885">
        <f t="shared" si="111"/>
        <v>-0.75590666391711103</v>
      </c>
      <c r="E6885">
        <v>-1.9030751531754205E-2</v>
      </c>
    </row>
    <row r="6886" spans="2:5" x14ac:dyDescent="0.3">
      <c r="B6886" s="91">
        <v>42549</v>
      </c>
      <c r="C6886" s="145">
        <v>438.85394300000002</v>
      </c>
      <c r="D6886">
        <f t="shared" si="111"/>
        <v>18.76234081461542</v>
      </c>
      <c r="E6886">
        <v>-1.9044446693420682E-2</v>
      </c>
    </row>
    <row r="6887" spans="2:5" x14ac:dyDescent="0.3">
      <c r="B6887" s="91">
        <v>34219</v>
      </c>
      <c r="C6887" s="145">
        <v>22.206576999999999</v>
      </c>
      <c r="D6887">
        <f t="shared" si="111"/>
        <v>-0.50384607607652232</v>
      </c>
      <c r="E6887">
        <v>-1.9047720016653665E-2</v>
      </c>
    </row>
    <row r="6888" spans="2:5" x14ac:dyDescent="0.3">
      <c r="B6888" s="91">
        <v>34660</v>
      </c>
      <c r="C6888" s="145">
        <v>44.757435000000001</v>
      </c>
      <c r="D6888">
        <f t="shared" si="111"/>
        <v>0</v>
      </c>
      <c r="E6888">
        <v>-1.9047846776486719E-2</v>
      </c>
    </row>
    <row r="6889" spans="2:5" x14ac:dyDescent="0.3">
      <c r="B6889" s="91">
        <v>34492</v>
      </c>
      <c r="C6889" s="145">
        <v>44.757435000000001</v>
      </c>
      <c r="D6889">
        <f t="shared" si="111"/>
        <v>-0.88289793851957421</v>
      </c>
      <c r="E6889">
        <v>-1.9047846776486719E-2</v>
      </c>
    </row>
    <row r="6890" spans="2:5" x14ac:dyDescent="0.3">
      <c r="B6890" s="91">
        <v>42982</v>
      </c>
      <c r="C6890" s="145">
        <v>382.20877100000001</v>
      </c>
      <c r="D6890">
        <f t="shared" si="111"/>
        <v>1.8531197424338448</v>
      </c>
      <c r="E6890">
        <v>-1.9061011413689551E-2</v>
      </c>
    </row>
    <row r="6891" spans="2:5" x14ac:dyDescent="0.3">
      <c r="B6891" s="91">
        <v>40262</v>
      </c>
      <c r="C6891" s="145">
        <v>133.96170000000001</v>
      </c>
      <c r="D6891">
        <f t="shared" si="111"/>
        <v>-0.58505724614928423</v>
      </c>
      <c r="E6891">
        <v>-1.9072047928896274E-2</v>
      </c>
    </row>
    <row r="6892" spans="2:5" x14ac:dyDescent="0.3">
      <c r="B6892" s="91">
        <v>44245</v>
      </c>
      <c r="C6892" s="145">
        <v>322.84381100000002</v>
      </c>
      <c r="D6892">
        <f t="shared" si="111"/>
        <v>10.653192572148399</v>
      </c>
      <c r="E6892">
        <v>-1.9082145483148846E-2</v>
      </c>
    </row>
    <row r="6893" spans="2:5" x14ac:dyDescent="0.3">
      <c r="B6893" s="91">
        <v>33912</v>
      </c>
      <c r="C6893" s="145">
        <v>27.704322999999999</v>
      </c>
      <c r="D6893">
        <f t="shared" si="111"/>
        <v>0.45646526562201634</v>
      </c>
      <c r="E6893">
        <v>-1.9083809325060479E-2</v>
      </c>
    </row>
    <row r="6894" spans="2:5" x14ac:dyDescent="0.3">
      <c r="B6894" s="91">
        <v>36711</v>
      </c>
      <c r="C6894" s="145">
        <v>19.021616000000002</v>
      </c>
      <c r="D6894">
        <f t="shared" si="111"/>
        <v>-0.86668584956455252</v>
      </c>
      <c r="E6894">
        <v>-1.9093107435194333E-2</v>
      </c>
    </row>
    <row r="6895" spans="2:5" x14ac:dyDescent="0.3">
      <c r="B6895" s="91">
        <v>39127</v>
      </c>
      <c r="C6895" s="145">
        <v>142.682648</v>
      </c>
      <c r="D6895">
        <f t="shared" si="111"/>
        <v>-0.52771042134353385</v>
      </c>
      <c r="E6895">
        <v>-1.9094347746764478E-2</v>
      </c>
    </row>
    <row r="6896" spans="2:5" x14ac:dyDescent="0.3">
      <c r="B6896" s="91">
        <v>44277</v>
      </c>
      <c r="C6896" s="145">
        <v>302.10839800000002</v>
      </c>
      <c r="D6896">
        <f t="shared" si="111"/>
        <v>0.41474531899379347</v>
      </c>
      <c r="E6896">
        <v>-1.9097087116874675E-2</v>
      </c>
    </row>
    <row r="6897" spans="2:5" x14ac:dyDescent="0.3">
      <c r="B6897" s="91">
        <v>40668</v>
      </c>
      <c r="C6897" s="145">
        <v>213.54260300000001</v>
      </c>
      <c r="D6897">
        <f t="shared" si="111"/>
        <v>-4.0501034241365995E-2</v>
      </c>
      <c r="E6897">
        <v>-1.9106384103234779E-2</v>
      </c>
    </row>
    <row r="6898" spans="2:5" x14ac:dyDescent="0.3">
      <c r="B6898" s="91">
        <v>43377</v>
      </c>
      <c r="C6898" s="145">
        <v>222.556366</v>
      </c>
      <c r="D6898">
        <f t="shared" si="111"/>
        <v>0.35962253095288715</v>
      </c>
      <c r="E6898">
        <v>-1.9112488307421502E-2</v>
      </c>
    </row>
    <row r="6899" spans="2:5" x14ac:dyDescent="0.3">
      <c r="B6899" s="91">
        <v>43630</v>
      </c>
      <c r="C6899" s="145">
        <v>163.689819</v>
      </c>
      <c r="D6899">
        <f t="shared" si="111"/>
        <v>-0.60481350908211096</v>
      </c>
      <c r="E6899">
        <v>-1.9115929030223532E-2</v>
      </c>
    </row>
    <row r="6900" spans="2:5" x14ac:dyDescent="0.3">
      <c r="B6900" s="91">
        <v>43019</v>
      </c>
      <c r="C6900" s="145">
        <v>414.209045</v>
      </c>
      <c r="D6900">
        <f t="shared" si="111"/>
        <v>8.3717635653880951</v>
      </c>
      <c r="E6900">
        <v>-1.9121805207456759E-2</v>
      </c>
    </row>
    <row r="6901" spans="2:5" x14ac:dyDescent="0.3">
      <c r="B6901" s="91">
        <v>34471</v>
      </c>
      <c r="C6901" s="145">
        <v>44.197555999999999</v>
      </c>
      <c r="D6901">
        <f t="shared" si="111"/>
        <v>-7.6921358508663593E-3</v>
      </c>
      <c r="E6901">
        <v>-1.9138770422016463E-2</v>
      </c>
    </row>
    <row r="6902" spans="2:5" x14ac:dyDescent="0.3">
      <c r="B6902" s="91">
        <v>34509</v>
      </c>
      <c r="C6902" s="145">
        <v>44.540165000000002</v>
      </c>
      <c r="D6902">
        <f t="shared" si="111"/>
        <v>1.126805205181268</v>
      </c>
      <c r="E6902">
        <v>-1.9138985156593204E-2</v>
      </c>
    </row>
    <row r="6903" spans="2:5" x14ac:dyDescent="0.3">
      <c r="B6903" s="91">
        <v>37393</v>
      </c>
      <c r="C6903" s="145">
        <v>20.942287</v>
      </c>
      <c r="D6903">
        <f t="shared" si="111"/>
        <v>-0.86738848800309376</v>
      </c>
      <c r="E6903">
        <v>-1.91474849524195E-2</v>
      </c>
    </row>
    <row r="6904" spans="2:5" x14ac:dyDescent="0.3">
      <c r="B6904" s="91">
        <v>38848</v>
      </c>
      <c r="C6904" s="145">
        <v>157.922089</v>
      </c>
      <c r="D6904">
        <f t="shared" si="111"/>
        <v>1.1349633889445725</v>
      </c>
      <c r="E6904">
        <v>-1.9166915546457084E-2</v>
      </c>
    </row>
    <row r="6905" spans="2:5" x14ac:dyDescent="0.3">
      <c r="B6905" s="91">
        <v>43945</v>
      </c>
      <c r="C6905" s="145">
        <v>73.969459999999998</v>
      </c>
      <c r="D6905">
        <f t="shared" si="111"/>
        <v>4.0711505370748924</v>
      </c>
      <c r="E6905">
        <v>-1.9167219552143313E-2</v>
      </c>
    </row>
    <row r="6906" spans="2:5" x14ac:dyDescent="0.3">
      <c r="B6906" s="91">
        <v>37252</v>
      </c>
      <c r="C6906" s="145">
        <v>14.586327000000001</v>
      </c>
      <c r="D6906">
        <f t="shared" si="111"/>
        <v>-0.96155557581490358</v>
      </c>
      <c r="E6906">
        <v>-1.9190579384071389E-2</v>
      </c>
    </row>
    <row r="6907" spans="2:5" x14ac:dyDescent="0.3">
      <c r="B6907" s="91">
        <v>42220</v>
      </c>
      <c r="C6907" s="145">
        <v>379.41332999999997</v>
      </c>
      <c r="D6907">
        <f t="shared" si="111"/>
        <v>1.0361173490728579</v>
      </c>
      <c r="E6907">
        <v>-1.9191171922201229E-2</v>
      </c>
    </row>
    <row r="6908" spans="2:5" x14ac:dyDescent="0.3">
      <c r="B6908" s="91">
        <v>40415</v>
      </c>
      <c r="C6908" s="145">
        <v>186.34158300000001</v>
      </c>
      <c r="D6908">
        <f t="shared" si="111"/>
        <v>10.2980628479571</v>
      </c>
      <c r="E6908">
        <v>-1.9224107382436888E-2</v>
      </c>
    </row>
    <row r="6909" spans="2:5" x14ac:dyDescent="0.3">
      <c r="B6909" s="91">
        <v>34141</v>
      </c>
      <c r="C6909" s="145">
        <v>16.493233</v>
      </c>
      <c r="D6909">
        <f t="shared" si="111"/>
        <v>-0.62500004547318944</v>
      </c>
      <c r="E6909">
        <v>-1.923066859777129E-2</v>
      </c>
    </row>
    <row r="6910" spans="2:5" x14ac:dyDescent="0.3">
      <c r="B6910" s="91">
        <v>34396</v>
      </c>
      <c r="C6910" s="145">
        <v>43.981960000000001</v>
      </c>
      <c r="D6910">
        <f t="shared" si="111"/>
        <v>-0.55636964184123772</v>
      </c>
      <c r="E6910">
        <v>-1.9230804823965178E-2</v>
      </c>
    </row>
    <row r="6911" spans="2:5" x14ac:dyDescent="0.3">
      <c r="B6911" s="91">
        <v>44011</v>
      </c>
      <c r="C6911" s="145">
        <v>99.141006000000004</v>
      </c>
      <c r="D6911">
        <f t="shared" si="111"/>
        <v>0.13589694675511327</v>
      </c>
      <c r="E6911">
        <v>-1.9230824591667906E-2</v>
      </c>
    </row>
    <row r="6912" spans="2:5" x14ac:dyDescent="0.3">
      <c r="B6912" s="91">
        <v>39609</v>
      </c>
      <c r="C6912" s="145">
        <v>87.279929999999993</v>
      </c>
      <c r="D6912">
        <f t="shared" si="111"/>
        <v>-0.78253364606222731</v>
      </c>
      <c r="E6912">
        <v>-1.9240112967718138E-2</v>
      </c>
    </row>
    <row r="6913" spans="2:5" x14ac:dyDescent="0.3">
      <c r="B6913" s="91">
        <v>44916</v>
      </c>
      <c r="C6913" s="145">
        <v>401.34912100000003</v>
      </c>
      <c r="D6913">
        <f t="shared" si="111"/>
        <v>7.2915892545726146</v>
      </c>
      <c r="E6913">
        <v>-1.9244831332577362E-2</v>
      </c>
    </row>
    <row r="6914" spans="2:5" x14ac:dyDescent="0.3">
      <c r="B6914" s="91">
        <v>35746</v>
      </c>
      <c r="C6914" s="145">
        <v>48.404366000000003</v>
      </c>
      <c r="D6914">
        <f t="shared" si="111"/>
        <v>-0.78097351135286552</v>
      </c>
      <c r="E6914">
        <v>-1.9244913850564521E-2</v>
      </c>
    </row>
    <row r="6915" spans="2:5" x14ac:dyDescent="0.3">
      <c r="B6915" s="91">
        <v>40672</v>
      </c>
      <c r="C6915" s="145">
        <v>220.997772</v>
      </c>
      <c r="D6915">
        <f t="shared" si="111"/>
        <v>-2.5628194417581629E-2</v>
      </c>
      <c r="E6915">
        <v>-1.9250796532815195E-2</v>
      </c>
    </row>
    <row r="6916" spans="2:5" x14ac:dyDescent="0.3">
      <c r="B6916" s="91">
        <v>41102</v>
      </c>
      <c r="C6916" s="145">
        <v>226.81051600000001</v>
      </c>
      <c r="D6916">
        <f t="shared" si="111"/>
        <v>15.04155588804956</v>
      </c>
      <c r="E6916">
        <v>-1.9258665793807018E-2</v>
      </c>
    </row>
    <row r="6917" spans="2:5" x14ac:dyDescent="0.3">
      <c r="B6917" s="91">
        <v>36745</v>
      </c>
      <c r="C6917" s="145">
        <v>14.138935</v>
      </c>
      <c r="D6917">
        <f t="shared" si="111"/>
        <v>-0.57431507284427186</v>
      </c>
      <c r="E6917">
        <v>-1.9261789773958867E-2</v>
      </c>
    </row>
    <row r="6918" spans="2:5" x14ac:dyDescent="0.3">
      <c r="B6918" s="91">
        <v>35836</v>
      </c>
      <c r="C6918" s="145">
        <v>33.214554</v>
      </c>
      <c r="D6918">
        <f t="shared" si="111"/>
        <v>-0.71851355806572503</v>
      </c>
      <c r="E6918">
        <v>-1.9267844013806937E-2</v>
      </c>
    </row>
    <row r="6919" spans="2:5" x14ac:dyDescent="0.3">
      <c r="B6919" s="91">
        <v>39336</v>
      </c>
      <c r="C6919" s="145">
        <v>117.996994</v>
      </c>
      <c r="D6919">
        <f t="shared" si="111"/>
        <v>3.8532256284645152</v>
      </c>
      <c r="E6919">
        <v>-1.9282706375270266E-2</v>
      </c>
    </row>
    <row r="6920" spans="2:5" x14ac:dyDescent="0.3">
      <c r="B6920" s="91">
        <v>37602</v>
      </c>
      <c r="C6920" s="145">
        <v>24.313106999999999</v>
      </c>
      <c r="D6920">
        <f t="shared" si="111"/>
        <v>-0.83943924026678396</v>
      </c>
      <c r="E6920">
        <v>-1.9290918144651663E-2</v>
      </c>
    </row>
    <row r="6921" spans="2:5" x14ac:dyDescent="0.3">
      <c r="B6921" s="91">
        <v>39120</v>
      </c>
      <c r="C6921" s="145">
        <v>151.426208</v>
      </c>
      <c r="D6921">
        <f t="shared" ref="D6921:D6984" si="112">(C6921-C6922)/C6922</f>
        <v>9.5888656603276987E-2</v>
      </c>
      <c r="E6921">
        <v>-1.9292450648961824E-2</v>
      </c>
    </row>
    <row r="6922" spans="2:5" x14ac:dyDescent="0.3">
      <c r="B6922" s="91">
        <v>39140</v>
      </c>
      <c r="C6922" s="145">
        <v>138.176636</v>
      </c>
      <c r="D6922">
        <f t="shared" si="112"/>
        <v>4.2809268265834394E-2</v>
      </c>
      <c r="E6922">
        <v>-1.9295807011339886E-2</v>
      </c>
    </row>
    <row r="6923" spans="2:5" x14ac:dyDescent="0.3">
      <c r="B6923" s="91">
        <v>39164</v>
      </c>
      <c r="C6923" s="145">
        <v>132.50422699999999</v>
      </c>
      <c r="D6923">
        <f t="shared" si="112"/>
        <v>2.3336687106729266</v>
      </c>
      <c r="E6923">
        <v>-1.9314441101519572E-2</v>
      </c>
    </row>
    <row r="6924" spans="2:5" x14ac:dyDescent="0.3">
      <c r="B6924" s="91">
        <v>35923</v>
      </c>
      <c r="C6924" s="145">
        <v>39.747269000000003</v>
      </c>
      <c r="D6924">
        <f t="shared" si="112"/>
        <v>-9.8816575305328849E-2</v>
      </c>
      <c r="E6924">
        <v>-1.9320007752221979E-2</v>
      </c>
    </row>
    <row r="6925" spans="2:5" x14ac:dyDescent="0.3">
      <c r="B6925" s="91">
        <v>34704</v>
      </c>
      <c r="C6925" s="145">
        <v>44.105637000000002</v>
      </c>
      <c r="D6925">
        <f t="shared" si="112"/>
        <v>-0.67448698934689277</v>
      </c>
      <c r="E6925">
        <v>-1.932372402307108E-2</v>
      </c>
    </row>
    <row r="6926" spans="2:5" x14ac:dyDescent="0.3">
      <c r="B6926" s="91">
        <v>39373</v>
      </c>
      <c r="C6926" s="145">
        <v>135.49577300000001</v>
      </c>
      <c r="D6926">
        <f t="shared" si="112"/>
        <v>-0.86434143509421024</v>
      </c>
      <c r="E6926">
        <v>-1.9331859144100832E-2</v>
      </c>
    </row>
    <row r="6927" spans="2:5" x14ac:dyDescent="0.3">
      <c r="B6927" s="91">
        <v>45397</v>
      </c>
      <c r="C6927" s="145">
        <v>998.79998799999998</v>
      </c>
      <c r="D6927">
        <f t="shared" si="112"/>
        <v>14.381219447670381</v>
      </c>
      <c r="E6927">
        <v>-1.9342181639666192E-2</v>
      </c>
    </row>
    <row r="6928" spans="2:5" x14ac:dyDescent="0.3">
      <c r="B6928" s="91">
        <v>38197</v>
      </c>
      <c r="C6928" s="145">
        <v>64.936333000000005</v>
      </c>
      <c r="D6928">
        <f t="shared" si="112"/>
        <v>2.9630526089850666</v>
      </c>
      <c r="E6928">
        <v>-1.9352022684058192E-2</v>
      </c>
    </row>
    <row r="6929" spans="2:5" x14ac:dyDescent="0.3">
      <c r="B6929" s="91">
        <v>34143</v>
      </c>
      <c r="C6929" s="145">
        <v>16.385432999999999</v>
      </c>
      <c r="D6929">
        <f t="shared" si="112"/>
        <v>-0.76327019689258924</v>
      </c>
      <c r="E6929">
        <v>-1.9354973465530206E-2</v>
      </c>
    </row>
    <row r="6930" spans="2:5" x14ac:dyDescent="0.3">
      <c r="B6930" s="91">
        <v>39636</v>
      </c>
      <c r="C6930" s="145">
        <v>69.215759000000006</v>
      </c>
      <c r="D6930">
        <f t="shared" si="112"/>
        <v>-0.85010474275087611</v>
      </c>
      <c r="E6930">
        <v>-1.9362848287072378E-2</v>
      </c>
    </row>
    <row r="6931" spans="2:5" x14ac:dyDescent="0.3">
      <c r="B6931" s="91">
        <v>42719</v>
      </c>
      <c r="C6931" s="145">
        <v>461.76083399999999</v>
      </c>
      <c r="D6931">
        <f t="shared" si="112"/>
        <v>0.59960096097267546</v>
      </c>
      <c r="E6931">
        <v>-1.9371252121676147E-2</v>
      </c>
    </row>
    <row r="6932" spans="2:5" x14ac:dyDescent="0.3">
      <c r="B6932" s="91">
        <v>41435</v>
      </c>
      <c r="C6932" s="145">
        <v>288.67251599999997</v>
      </c>
      <c r="D6932">
        <f t="shared" si="112"/>
        <v>1.8341700118031299</v>
      </c>
      <c r="E6932">
        <v>-1.9377291833587162E-2</v>
      </c>
    </row>
    <row r="6933" spans="2:5" x14ac:dyDescent="0.3">
      <c r="B6933" s="91">
        <v>38735</v>
      </c>
      <c r="C6933" s="145">
        <v>101.85433999999999</v>
      </c>
      <c r="D6933">
        <f t="shared" si="112"/>
        <v>-0.19628397112985663</v>
      </c>
      <c r="E6933">
        <v>-1.9383521113467694E-2</v>
      </c>
    </row>
    <row r="6934" spans="2:5" x14ac:dyDescent="0.3">
      <c r="B6934" s="91">
        <v>39391</v>
      </c>
      <c r="C6934" s="145">
        <v>126.729263</v>
      </c>
      <c r="D6934">
        <f t="shared" si="112"/>
        <v>-0.22556052682087768</v>
      </c>
      <c r="E6934">
        <v>-1.9408914393157606E-2</v>
      </c>
    </row>
    <row r="6935" spans="2:5" x14ac:dyDescent="0.3">
      <c r="B6935" s="91">
        <v>43790</v>
      </c>
      <c r="C6935" s="145">
        <v>163.639984</v>
      </c>
      <c r="D6935">
        <f t="shared" si="112"/>
        <v>2.7285506410890741</v>
      </c>
      <c r="E6935">
        <v>-1.9414556996064099E-2</v>
      </c>
    </row>
    <row r="6936" spans="2:5" x14ac:dyDescent="0.3">
      <c r="B6936" s="91">
        <v>34731</v>
      </c>
      <c r="C6936" s="145">
        <v>43.888362999999998</v>
      </c>
      <c r="D6936">
        <f t="shared" si="112"/>
        <v>7.7518039521967362E-3</v>
      </c>
      <c r="E6936">
        <v>-1.9417377246931215E-2</v>
      </c>
    </row>
    <row r="6937" spans="2:5" x14ac:dyDescent="0.3">
      <c r="B6937" s="91">
        <v>33700</v>
      </c>
      <c r="C6937" s="145">
        <v>43.550766000000003</v>
      </c>
      <c r="D6937">
        <f t="shared" si="112"/>
        <v>2.1073238656398243</v>
      </c>
      <c r="E6937">
        <v>-1.9417422608233984E-2</v>
      </c>
    </row>
    <row r="6938" spans="2:5" x14ac:dyDescent="0.3">
      <c r="B6938" s="91">
        <v>36749</v>
      </c>
      <c r="C6938" s="145">
        <v>14.015522000000001</v>
      </c>
      <c r="D6938">
        <f t="shared" si="112"/>
        <v>-0.96449602880390328</v>
      </c>
      <c r="E6938">
        <v>-1.9428034750204048E-2</v>
      </c>
    </row>
    <row r="6939" spans="2:5" x14ac:dyDescent="0.3">
      <c r="B6939" s="91">
        <v>42314</v>
      </c>
      <c r="C6939" s="145">
        <v>394.759277</v>
      </c>
      <c r="D6939">
        <f t="shared" si="112"/>
        <v>30.728072097345468</v>
      </c>
      <c r="E6939">
        <v>-1.9430710573286197E-2</v>
      </c>
    </row>
    <row r="6940" spans="2:5" x14ac:dyDescent="0.3">
      <c r="B6940" s="91">
        <v>37043</v>
      </c>
      <c r="C6940" s="145">
        <v>12.441955999999999</v>
      </c>
      <c r="D6940">
        <f t="shared" si="112"/>
        <v>-0.97050517819911242</v>
      </c>
      <c r="E6940">
        <v>-1.9452918678613155E-2</v>
      </c>
    </row>
    <row r="6941" spans="2:5" x14ac:dyDescent="0.3">
      <c r="B6941" s="91">
        <v>44882</v>
      </c>
      <c r="C6941" s="145">
        <v>421.83526599999999</v>
      </c>
      <c r="D6941">
        <f t="shared" si="112"/>
        <v>1.5460289557067775</v>
      </c>
      <c r="E6941">
        <v>-1.9464720053257233E-2</v>
      </c>
    </row>
    <row r="6942" spans="2:5" x14ac:dyDescent="0.3">
      <c r="B6942" s="91">
        <v>43626</v>
      </c>
      <c r="C6942" s="145">
        <v>165.68360899999999</v>
      </c>
      <c r="D6942">
        <f t="shared" si="112"/>
        <v>-0.5507503103573117</v>
      </c>
      <c r="E6942">
        <v>-1.9469039610374557E-2</v>
      </c>
    </row>
    <row r="6943" spans="2:5" x14ac:dyDescent="0.3">
      <c r="B6943" s="91">
        <v>42213</v>
      </c>
      <c r="C6943" s="145">
        <v>368.80072000000001</v>
      </c>
      <c r="D6943">
        <f t="shared" si="112"/>
        <v>1.2272735038631981</v>
      </c>
      <c r="E6943">
        <v>-1.9472835328263015E-2</v>
      </c>
    </row>
    <row r="6944" spans="2:5" x14ac:dyDescent="0.3">
      <c r="B6944" s="91">
        <v>43804</v>
      </c>
      <c r="C6944" s="145">
        <v>165.58393899999999</v>
      </c>
      <c r="D6944">
        <f t="shared" si="112"/>
        <v>2.7916139134311182</v>
      </c>
      <c r="E6944">
        <v>-1.9480437424254104E-2</v>
      </c>
    </row>
    <row r="6945" spans="2:5" x14ac:dyDescent="0.3">
      <c r="B6945" s="91">
        <v>34565</v>
      </c>
      <c r="C6945" s="145">
        <v>43.671097000000003</v>
      </c>
      <c r="D6945">
        <f t="shared" si="112"/>
        <v>0</v>
      </c>
      <c r="E6945">
        <v>-1.9512006747168506E-2</v>
      </c>
    </row>
    <row r="6946" spans="2:5" x14ac:dyDescent="0.3">
      <c r="B6946" s="91">
        <v>34512</v>
      </c>
      <c r="C6946" s="145">
        <v>43.671097000000003</v>
      </c>
      <c r="D6946">
        <f t="shared" si="112"/>
        <v>-0.84836549961844065</v>
      </c>
      <c r="E6946">
        <v>-1.9512006747168506E-2</v>
      </c>
    </row>
    <row r="6947" spans="2:5" x14ac:dyDescent="0.3">
      <c r="B6947" s="91">
        <v>43250</v>
      </c>
      <c r="C6947" s="145">
        <v>288.00238000000002</v>
      </c>
      <c r="D6947">
        <f t="shared" si="112"/>
        <v>-0.31480087074005109</v>
      </c>
      <c r="E6947">
        <v>-1.9514723172074599E-2</v>
      </c>
    </row>
    <row r="6948" spans="2:5" x14ac:dyDescent="0.3">
      <c r="B6948" s="91">
        <v>42167</v>
      </c>
      <c r="C6948" s="145">
        <v>420.31924400000003</v>
      </c>
      <c r="D6948">
        <f t="shared" si="112"/>
        <v>3.3490727793681572</v>
      </c>
      <c r="E6948">
        <v>-1.9525808218632455E-2</v>
      </c>
    </row>
    <row r="6949" spans="2:5" x14ac:dyDescent="0.3">
      <c r="B6949" s="91">
        <v>39601</v>
      </c>
      <c r="C6949" s="145">
        <v>96.645713999999998</v>
      </c>
      <c r="D6949">
        <f t="shared" si="112"/>
        <v>0.33184502755001921</v>
      </c>
      <c r="E6949">
        <v>-1.9541520732670892E-2</v>
      </c>
    </row>
    <row r="6950" spans="2:5" x14ac:dyDescent="0.3">
      <c r="B6950" s="91">
        <v>35275</v>
      </c>
      <c r="C6950" s="145">
        <v>72.565285000000003</v>
      </c>
      <c r="D6950">
        <f t="shared" si="112"/>
        <v>0.54151287534729853</v>
      </c>
      <c r="E6950">
        <v>-1.9555126895874592E-2</v>
      </c>
    </row>
    <row r="6951" spans="2:5" x14ac:dyDescent="0.3">
      <c r="B6951" s="91">
        <v>36403</v>
      </c>
      <c r="C6951" s="145">
        <v>47.074069999999999</v>
      </c>
      <c r="D6951">
        <f t="shared" si="112"/>
        <v>1.2979669998097152</v>
      </c>
      <c r="E6951">
        <v>-1.9558318281546607E-2</v>
      </c>
    </row>
    <row r="6952" spans="2:5" x14ac:dyDescent="0.3">
      <c r="B6952" s="91">
        <v>36628</v>
      </c>
      <c r="C6952" s="145">
        <v>20.485094</v>
      </c>
      <c r="D6952">
        <f t="shared" si="112"/>
        <v>-0.94670142222744946</v>
      </c>
      <c r="E6952">
        <v>-1.9572422586899358E-2</v>
      </c>
    </row>
    <row r="6953" spans="2:5" x14ac:dyDescent="0.3">
      <c r="B6953" s="91">
        <v>42226</v>
      </c>
      <c r="C6953" s="145">
        <v>384.345978</v>
      </c>
      <c r="D6953">
        <f t="shared" si="112"/>
        <v>-0.38847099761336518</v>
      </c>
      <c r="E6953">
        <v>-1.9572889442241937E-2</v>
      </c>
    </row>
    <row r="6954" spans="2:5" x14ac:dyDescent="0.3">
      <c r="B6954" s="91">
        <v>45229</v>
      </c>
      <c r="C6954" s="145">
        <v>628.5</v>
      </c>
      <c r="D6954">
        <f t="shared" si="112"/>
        <v>0.29218231242963733</v>
      </c>
      <c r="E6954">
        <v>-1.9577237711452831E-2</v>
      </c>
    </row>
    <row r="6955" spans="2:5" x14ac:dyDescent="0.3">
      <c r="B6955" s="91">
        <v>42131</v>
      </c>
      <c r="C6955" s="145">
        <v>486.38647500000002</v>
      </c>
      <c r="D6955">
        <f t="shared" si="112"/>
        <v>7.0384590638765721</v>
      </c>
      <c r="E6955">
        <v>-1.9584246444801494E-2</v>
      </c>
    </row>
    <row r="6956" spans="2:5" x14ac:dyDescent="0.3">
      <c r="B6956" s="91">
        <v>38173</v>
      </c>
      <c r="C6956" s="145">
        <v>60.507427</v>
      </c>
      <c r="D6956">
        <f t="shared" si="112"/>
        <v>-0.78354994790185928</v>
      </c>
      <c r="E6956">
        <v>-1.9594745031215305E-2</v>
      </c>
    </row>
    <row r="6957" spans="2:5" x14ac:dyDescent="0.3">
      <c r="B6957" s="91">
        <v>41491</v>
      </c>
      <c r="C6957" s="145">
        <v>279.54452500000002</v>
      </c>
      <c r="D6957">
        <f t="shared" si="112"/>
        <v>7.7972049862231589</v>
      </c>
      <c r="E6957">
        <v>-1.9624809326354513E-2</v>
      </c>
    </row>
    <row r="6958" spans="2:5" x14ac:dyDescent="0.3">
      <c r="B6958" s="91">
        <v>36511</v>
      </c>
      <c r="C6958" s="145">
        <v>31.776516000000001</v>
      </c>
      <c r="D6958">
        <f t="shared" si="112"/>
        <v>1.9467599891093321</v>
      </c>
      <c r="E6958">
        <v>-1.9625891045046893E-2</v>
      </c>
    </row>
    <row r="6959" spans="2:5" x14ac:dyDescent="0.3">
      <c r="B6959" s="91">
        <v>37095</v>
      </c>
      <c r="C6959" s="145">
        <v>10.783543999999999</v>
      </c>
      <c r="D6959">
        <f t="shared" si="112"/>
        <v>-0.97366487332027862</v>
      </c>
      <c r="E6959">
        <v>-1.9635127747835615E-2</v>
      </c>
    </row>
    <row r="6960" spans="2:5" x14ac:dyDescent="0.3">
      <c r="B6960" s="91">
        <v>45005</v>
      </c>
      <c r="C6960" s="145">
        <v>409.47378500000002</v>
      </c>
      <c r="D6960">
        <f t="shared" si="112"/>
        <v>8.4705456079678143</v>
      </c>
      <c r="E6960">
        <v>-1.9689735231794157E-2</v>
      </c>
    </row>
    <row r="6961" spans="2:5" x14ac:dyDescent="0.3">
      <c r="B6961" s="91">
        <v>34705</v>
      </c>
      <c r="C6961" s="145">
        <v>43.236556999999998</v>
      </c>
      <c r="D6961">
        <f t="shared" si="112"/>
        <v>-0.92584669070440528</v>
      </c>
      <c r="E6961">
        <v>-1.9704510786229066E-2</v>
      </c>
    </row>
    <row r="6962" spans="2:5" x14ac:dyDescent="0.3">
      <c r="B6962" s="91">
        <v>42039</v>
      </c>
      <c r="C6962" s="145">
        <v>583.06982400000004</v>
      </c>
      <c r="D6962">
        <f t="shared" si="112"/>
        <v>40.126405809766958</v>
      </c>
      <c r="E6962">
        <v>-1.9724912067665475E-2</v>
      </c>
    </row>
    <row r="6963" spans="2:5" x14ac:dyDescent="0.3">
      <c r="B6963" s="91">
        <v>36903</v>
      </c>
      <c r="C6963" s="145">
        <v>14.177505</v>
      </c>
      <c r="D6963">
        <f t="shared" si="112"/>
        <v>-0.93243762002563968</v>
      </c>
      <c r="E6963">
        <v>-1.9733173918598919E-2</v>
      </c>
    </row>
    <row r="6964" spans="2:5" x14ac:dyDescent="0.3">
      <c r="B6964" s="91">
        <v>40620</v>
      </c>
      <c r="C6964" s="145">
        <v>209.84318500000001</v>
      </c>
      <c r="D6964">
        <f t="shared" si="112"/>
        <v>3.9431046315273424</v>
      </c>
      <c r="E6964">
        <v>-1.9737709541956961E-2</v>
      </c>
    </row>
    <row r="6965" spans="2:5" x14ac:dyDescent="0.3">
      <c r="B6965" s="91">
        <v>35801</v>
      </c>
      <c r="C6965" s="145">
        <v>42.451698</v>
      </c>
      <c r="D6965">
        <f t="shared" si="112"/>
        <v>-0.85695665021441914</v>
      </c>
      <c r="E6965">
        <v>-1.975551209606791E-2</v>
      </c>
    </row>
    <row r="6966" spans="2:5" x14ac:dyDescent="0.3">
      <c r="B6966" s="91">
        <v>44425</v>
      </c>
      <c r="C6966" s="145">
        <v>296.77505500000001</v>
      </c>
      <c r="D6966">
        <f t="shared" si="112"/>
        <v>1.9272372931392239</v>
      </c>
      <c r="E6966">
        <v>-1.9756324960242246E-2</v>
      </c>
    </row>
    <row r="6967" spans="2:5" x14ac:dyDescent="0.3">
      <c r="B6967" s="91">
        <v>44039</v>
      </c>
      <c r="C6967" s="145">
        <v>101.38401</v>
      </c>
      <c r="D6967">
        <f t="shared" si="112"/>
        <v>0.30908803131935753</v>
      </c>
      <c r="E6967">
        <v>-1.9759126307133501E-2</v>
      </c>
    </row>
    <row r="6968" spans="2:5" x14ac:dyDescent="0.3">
      <c r="B6968" s="91">
        <v>38329</v>
      </c>
      <c r="C6968" s="145">
        <v>77.446288999999993</v>
      </c>
      <c r="D6968">
        <f t="shared" si="112"/>
        <v>2.1181026388464632</v>
      </c>
      <c r="E6968">
        <v>-1.9766715322488075E-2</v>
      </c>
    </row>
    <row r="6969" spans="2:5" x14ac:dyDescent="0.3">
      <c r="B6969" s="91">
        <v>37600</v>
      </c>
      <c r="C6969" s="145">
        <v>24.837633</v>
      </c>
      <c r="D6969">
        <f t="shared" si="112"/>
        <v>-0.84314022747756601</v>
      </c>
      <c r="E6969">
        <v>-1.9786686203343062E-2</v>
      </c>
    </row>
    <row r="6970" spans="2:5" x14ac:dyDescent="0.3">
      <c r="B6970" s="91">
        <v>38831</v>
      </c>
      <c r="C6970" s="145">
        <v>158.34291099999999</v>
      </c>
      <c r="D6970">
        <f t="shared" si="112"/>
        <v>-0.70115444083820078</v>
      </c>
      <c r="E6970">
        <v>-1.9818310191518865E-2</v>
      </c>
    </row>
    <row r="6971" spans="2:5" x14ac:dyDescent="0.3">
      <c r="B6971" s="91">
        <v>42768</v>
      </c>
      <c r="C6971" s="145">
        <v>529.84863299999995</v>
      </c>
      <c r="D6971">
        <f t="shared" si="112"/>
        <v>14.729118528245868</v>
      </c>
      <c r="E6971">
        <v>-1.9824829767497151E-2</v>
      </c>
    </row>
    <row r="6972" spans="2:5" x14ac:dyDescent="0.3">
      <c r="B6972" s="91">
        <v>35828</v>
      </c>
      <c r="C6972" s="145">
        <v>33.685844000000003</v>
      </c>
      <c r="D6972">
        <f t="shared" si="112"/>
        <v>0.7694893056658012</v>
      </c>
      <c r="E6972">
        <v>-1.9831268551559814E-2</v>
      </c>
    </row>
    <row r="6973" spans="2:5" x14ac:dyDescent="0.3">
      <c r="B6973" s="91">
        <v>37348</v>
      </c>
      <c r="C6973" s="145">
        <v>19.037043000000001</v>
      </c>
      <c r="D6973">
        <f t="shared" si="112"/>
        <v>-0.81576096583425139</v>
      </c>
      <c r="E6973">
        <v>-1.9856699738254838E-2</v>
      </c>
    </row>
    <row r="6974" spans="2:5" x14ac:dyDescent="0.3">
      <c r="B6974" s="91">
        <v>44042</v>
      </c>
      <c r="C6974" s="145">
        <v>103.327957</v>
      </c>
      <c r="D6974">
        <f t="shared" si="112"/>
        <v>-0.8129165086739818</v>
      </c>
      <c r="E6974">
        <v>-1.9858153700663048E-2</v>
      </c>
    </row>
    <row r="6975" spans="2:5" x14ac:dyDescent="0.3">
      <c r="B6975" s="91">
        <v>42081</v>
      </c>
      <c r="C6975" s="145">
        <v>552.30932600000006</v>
      </c>
      <c r="D6975">
        <f t="shared" si="112"/>
        <v>33.618336991503575</v>
      </c>
      <c r="E6975">
        <v>-1.9858271343728365E-2</v>
      </c>
    </row>
    <row r="6976" spans="2:5" x14ac:dyDescent="0.3">
      <c r="B6976" s="91">
        <v>34165</v>
      </c>
      <c r="C6976" s="145">
        <v>15.954242000000001</v>
      </c>
      <c r="D6976">
        <f t="shared" si="112"/>
        <v>-0.90154434431255848</v>
      </c>
      <c r="E6976">
        <v>-1.9867441447428635E-2</v>
      </c>
    </row>
    <row r="6977" spans="2:5" x14ac:dyDescent="0.3">
      <c r="B6977" s="91">
        <v>43644</v>
      </c>
      <c r="C6977" s="145">
        <v>162.04495199999999</v>
      </c>
      <c r="D6977">
        <f t="shared" si="112"/>
        <v>2.7859178858944174</v>
      </c>
      <c r="E6977">
        <v>-1.9897516735476368E-2</v>
      </c>
    </row>
    <row r="6978" spans="2:5" x14ac:dyDescent="0.3">
      <c r="B6978" s="91">
        <v>34676</v>
      </c>
      <c r="C6978" s="145">
        <v>42.802025</v>
      </c>
      <c r="D6978">
        <f t="shared" si="112"/>
        <v>0.24848424265745153</v>
      </c>
      <c r="E6978">
        <v>-1.9900393159347534E-2</v>
      </c>
    </row>
    <row r="6979" spans="2:5" x14ac:dyDescent="0.3">
      <c r="B6979" s="91">
        <v>36497</v>
      </c>
      <c r="C6979" s="145">
        <v>34.283192</v>
      </c>
      <c r="D6979">
        <f t="shared" si="112"/>
        <v>-0.92711795249290607</v>
      </c>
      <c r="E6979">
        <v>-1.9917717345886952E-2</v>
      </c>
    </row>
    <row r="6980" spans="2:5" x14ac:dyDescent="0.3">
      <c r="B6980" s="91">
        <v>42156</v>
      </c>
      <c r="C6980" s="145">
        <v>470.39282200000002</v>
      </c>
      <c r="D6980">
        <f t="shared" si="112"/>
        <v>12.190497895895604</v>
      </c>
      <c r="E6980">
        <v>-1.9931519711854084E-2</v>
      </c>
    </row>
    <row r="6981" spans="2:5" x14ac:dyDescent="0.3">
      <c r="B6981" s="91">
        <v>36538</v>
      </c>
      <c r="C6981" s="145">
        <v>35.661490999999998</v>
      </c>
      <c r="D6981">
        <f t="shared" si="112"/>
        <v>0.77953301237542105</v>
      </c>
      <c r="E6981">
        <v>-1.9978898274242873E-2</v>
      </c>
    </row>
    <row r="6982" spans="2:5" x14ac:dyDescent="0.3">
      <c r="B6982" s="91">
        <v>37397</v>
      </c>
      <c r="C6982" s="145">
        <v>20.039802999999999</v>
      </c>
      <c r="D6982">
        <f t="shared" si="112"/>
        <v>-5.355200841874716E-2</v>
      </c>
      <c r="E6982">
        <v>-1.9992400465165823E-2</v>
      </c>
    </row>
    <row r="6983" spans="2:5" x14ac:dyDescent="0.3">
      <c r="B6983" s="91">
        <v>37511</v>
      </c>
      <c r="C6983" s="145">
        <v>21.173697000000001</v>
      </c>
      <c r="D6983">
        <f t="shared" si="112"/>
        <v>-0.71671480046403557</v>
      </c>
      <c r="E6983">
        <v>-1.999286668268712E-2</v>
      </c>
    </row>
    <row r="6984" spans="2:5" x14ac:dyDescent="0.3">
      <c r="B6984" s="91">
        <v>35235</v>
      </c>
      <c r="C6984" s="145">
        <v>74.743392999999998</v>
      </c>
      <c r="D6984">
        <f t="shared" si="112"/>
        <v>2.5375482770120064</v>
      </c>
      <c r="E6984">
        <v>-1.9999802540366776E-2</v>
      </c>
    </row>
    <row r="6985" spans="2:5" x14ac:dyDescent="0.3">
      <c r="B6985" s="91">
        <v>34067</v>
      </c>
      <c r="C6985" s="145">
        <v>21.128585999999999</v>
      </c>
      <c r="D6985">
        <f t="shared" ref="D6985:D7048" si="113">(C6985-C6986)/C6986</f>
        <v>0</v>
      </c>
      <c r="E6985">
        <v>-2.0000198517740413E-2</v>
      </c>
    </row>
    <row r="6986" spans="2:5" x14ac:dyDescent="0.3">
      <c r="B6986" s="91">
        <v>34057</v>
      </c>
      <c r="C6986" s="145">
        <v>21.128585999999999</v>
      </c>
      <c r="D6986">
        <f t="shared" si="113"/>
        <v>-0.9417930266084471</v>
      </c>
      <c r="E6986">
        <v>-2.0000198517740413E-2</v>
      </c>
    </row>
    <row r="6987" spans="2:5" x14ac:dyDescent="0.3">
      <c r="B6987" s="91">
        <v>41655</v>
      </c>
      <c r="C6987" s="145">
        <v>362.99063100000001</v>
      </c>
      <c r="D6987">
        <f t="shared" si="113"/>
        <v>1.2546251894780327</v>
      </c>
      <c r="E6987">
        <v>-2.0010622603104846E-2</v>
      </c>
    </row>
    <row r="6988" spans="2:5" x14ac:dyDescent="0.3">
      <c r="B6988" s="91">
        <v>43798</v>
      </c>
      <c r="C6988" s="145">
        <v>160.99821499999999</v>
      </c>
      <c r="D6988">
        <f t="shared" si="113"/>
        <v>6.2532807493181615</v>
      </c>
      <c r="E6988">
        <v>-2.002428491961834E-2</v>
      </c>
    </row>
    <row r="6989" spans="2:5" x14ac:dyDescent="0.3">
      <c r="B6989" s="91">
        <v>36607</v>
      </c>
      <c r="C6989" s="145">
        <v>22.196605999999999</v>
      </c>
      <c r="D6989">
        <f t="shared" si="113"/>
        <v>-0.67930056374289305</v>
      </c>
      <c r="E6989">
        <v>-2.0060140423013888E-2</v>
      </c>
    </row>
    <row r="6990" spans="2:5" x14ac:dyDescent="0.3">
      <c r="B6990" s="91">
        <v>38502</v>
      </c>
      <c r="C6990" s="145">
        <v>69.213111999999995</v>
      </c>
      <c r="D6990">
        <f t="shared" si="113"/>
        <v>-0.48592243961965947</v>
      </c>
      <c r="E6990">
        <v>-2.0070408760927194E-2</v>
      </c>
    </row>
    <row r="6991" spans="2:5" x14ac:dyDescent="0.3">
      <c r="B6991" s="91">
        <v>39029</v>
      </c>
      <c r="C6991" s="145">
        <v>134.63554400000001</v>
      </c>
      <c r="D6991">
        <f t="shared" si="113"/>
        <v>2.1778043694556821</v>
      </c>
      <c r="E6991">
        <v>-2.0093058577178732E-2</v>
      </c>
    </row>
    <row r="6992" spans="2:5" x14ac:dyDescent="0.3">
      <c r="B6992" s="91">
        <v>34745</v>
      </c>
      <c r="C6992" s="145">
        <v>42.367474000000001</v>
      </c>
      <c r="D6992">
        <f t="shared" si="113"/>
        <v>-0.75121781501268214</v>
      </c>
      <c r="E6992">
        <v>-2.0100652325299544E-2</v>
      </c>
    </row>
    <row r="6993" spans="2:5" x14ac:dyDescent="0.3">
      <c r="B6993" s="91">
        <v>40861</v>
      </c>
      <c r="C6993" s="145">
        <v>170.29946899999999</v>
      </c>
      <c r="D6993">
        <f t="shared" si="113"/>
        <v>-0.66068081989644289</v>
      </c>
      <c r="E6993">
        <v>-2.0115610492519708E-2</v>
      </c>
    </row>
    <row r="6994" spans="2:5" x14ac:dyDescent="0.3">
      <c r="B6994" s="91">
        <v>42592</v>
      </c>
      <c r="C6994" s="145">
        <v>501.88577299999997</v>
      </c>
      <c r="D6994">
        <f t="shared" si="113"/>
        <v>0.13923069136620286</v>
      </c>
      <c r="E6994">
        <v>-2.0144020342941327E-2</v>
      </c>
    </row>
    <row r="6995" spans="2:5" x14ac:dyDescent="0.3">
      <c r="B6995" s="91">
        <v>42160</v>
      </c>
      <c r="C6995" s="145">
        <v>440.54797400000001</v>
      </c>
      <c r="D6995">
        <f t="shared" si="113"/>
        <v>19.633495677765094</v>
      </c>
      <c r="E6995">
        <v>-2.0168505636424576E-2</v>
      </c>
    </row>
    <row r="6996" spans="2:5" x14ac:dyDescent="0.3">
      <c r="B6996" s="91">
        <v>37392</v>
      </c>
      <c r="C6996" s="145">
        <v>21.351106999999999</v>
      </c>
      <c r="D6996">
        <f t="shared" si="113"/>
        <v>2.0949563928905589E-2</v>
      </c>
      <c r="E6996">
        <v>-2.0176974857117388E-2</v>
      </c>
    </row>
    <row r="6997" spans="2:5" x14ac:dyDescent="0.3">
      <c r="B6997" s="91">
        <v>33975</v>
      </c>
      <c r="C6997" s="145">
        <v>20.912989</v>
      </c>
      <c r="D6997">
        <f t="shared" si="113"/>
        <v>-2.1442482291188039E-3</v>
      </c>
      <c r="E6997">
        <v>-2.0201944482953569E-2</v>
      </c>
    </row>
    <row r="6998" spans="2:5" x14ac:dyDescent="0.3">
      <c r="B6998" s="91">
        <v>36263</v>
      </c>
      <c r="C6998" s="145">
        <v>20.957927999999999</v>
      </c>
      <c r="D6998">
        <f t="shared" si="113"/>
        <v>-0.9512730405950558</v>
      </c>
      <c r="E6998">
        <v>-2.0209018119182909E-2</v>
      </c>
    </row>
    <row r="6999" spans="2:5" x14ac:dyDescent="0.3">
      <c r="B6999" s="91">
        <v>42950</v>
      </c>
      <c r="C6999" s="145">
        <v>430.10949699999998</v>
      </c>
      <c r="D6999">
        <f t="shared" si="113"/>
        <v>5.7272996111359458</v>
      </c>
      <c r="E6999">
        <v>-2.0211189054147701E-2</v>
      </c>
    </row>
    <row r="7000" spans="2:5" x14ac:dyDescent="0.3">
      <c r="B7000" s="91">
        <v>35622</v>
      </c>
      <c r="C7000" s="145">
        <v>63.934939999999997</v>
      </c>
      <c r="D7000">
        <f t="shared" si="113"/>
        <v>-0.54623268050277285</v>
      </c>
      <c r="E7000">
        <v>-2.0222452850680347E-2</v>
      </c>
    </row>
    <row r="7001" spans="2:5" x14ac:dyDescent="0.3">
      <c r="B7001" s="91">
        <v>40360</v>
      </c>
      <c r="C7001" s="145">
        <v>140.89807099999999</v>
      </c>
      <c r="D7001">
        <f t="shared" si="113"/>
        <v>1.0181985127234616</v>
      </c>
      <c r="E7001">
        <v>-2.0231175064521302E-2</v>
      </c>
    </row>
    <row r="7002" spans="2:5" x14ac:dyDescent="0.3">
      <c r="B7002" s="91">
        <v>38310</v>
      </c>
      <c r="C7002" s="145">
        <v>69.813782000000003</v>
      </c>
      <c r="D7002">
        <f t="shared" si="113"/>
        <v>-0.82245818957288308</v>
      </c>
      <c r="E7002">
        <v>-2.0231619237134416E-2</v>
      </c>
    </row>
    <row r="7003" spans="2:5" x14ac:dyDescent="0.3">
      <c r="B7003" s="91">
        <v>44917</v>
      </c>
      <c r="C7003" s="145">
        <v>393.22445699999997</v>
      </c>
      <c r="D7003">
        <f t="shared" si="113"/>
        <v>23.497067730117166</v>
      </c>
      <c r="E7003">
        <v>-2.024338306698335E-2</v>
      </c>
    </row>
    <row r="7004" spans="2:5" x14ac:dyDescent="0.3">
      <c r="B7004" s="91">
        <v>36735</v>
      </c>
      <c r="C7004" s="145">
        <v>16.051898999999999</v>
      </c>
      <c r="D7004">
        <f t="shared" si="113"/>
        <v>-0.96362142902770143</v>
      </c>
      <c r="E7004">
        <v>-2.0244900031940675E-2</v>
      </c>
    </row>
    <row r="7005" spans="2:5" x14ac:dyDescent="0.3">
      <c r="B7005" s="91">
        <v>41857</v>
      </c>
      <c r="C7005" s="145">
        <v>441.24600199999998</v>
      </c>
      <c r="D7005">
        <f t="shared" si="113"/>
        <v>27.861761733974102</v>
      </c>
      <c r="E7005">
        <v>-2.024965472896428E-2</v>
      </c>
    </row>
    <row r="7006" spans="2:5" x14ac:dyDescent="0.3">
      <c r="B7006" s="91">
        <v>37215</v>
      </c>
      <c r="C7006" s="145">
        <v>15.288256000000001</v>
      </c>
      <c r="D7006">
        <f t="shared" si="113"/>
        <v>-2.1917121659304366E-2</v>
      </c>
      <c r="E7006">
        <v>-2.0266958684770096E-2</v>
      </c>
    </row>
    <row r="7007" spans="2:5" x14ac:dyDescent="0.3">
      <c r="B7007" s="91">
        <v>33308</v>
      </c>
      <c r="C7007" s="145">
        <v>15.630839</v>
      </c>
      <c r="D7007">
        <f t="shared" si="113"/>
        <v>-0.62724200527694918</v>
      </c>
      <c r="E7007">
        <v>-2.0270659051053679E-2</v>
      </c>
    </row>
    <row r="7008" spans="2:5" x14ac:dyDescent="0.3">
      <c r="B7008" s="91">
        <v>34709</v>
      </c>
      <c r="C7008" s="145">
        <v>41.932941</v>
      </c>
      <c r="D7008">
        <f t="shared" si="113"/>
        <v>-4.7331036198268263E-2</v>
      </c>
      <c r="E7008">
        <v>-2.0304740254695912E-2</v>
      </c>
    </row>
    <row r="7009" spans="2:5" x14ac:dyDescent="0.3">
      <c r="B7009" s="91">
        <v>37876</v>
      </c>
      <c r="C7009" s="145">
        <v>44.016277000000002</v>
      </c>
      <c r="D7009">
        <f t="shared" si="113"/>
        <v>-0.81273104432171683</v>
      </c>
      <c r="E7009">
        <v>-2.0315308874726414E-2</v>
      </c>
    </row>
    <row r="7010" spans="2:5" x14ac:dyDescent="0.3">
      <c r="B7010" s="91">
        <v>41148</v>
      </c>
      <c r="C7010" s="145">
        <v>235.04310599999999</v>
      </c>
      <c r="D7010">
        <f t="shared" si="113"/>
        <v>-0.29082641539177934</v>
      </c>
      <c r="E7010">
        <v>-2.0321115854842066E-2</v>
      </c>
    </row>
    <row r="7011" spans="2:5" x14ac:dyDescent="0.3">
      <c r="B7011" s="91">
        <v>42394</v>
      </c>
      <c r="C7011" s="145">
        <v>331.43240400000002</v>
      </c>
      <c r="D7011">
        <f t="shared" si="113"/>
        <v>11.757441241444806</v>
      </c>
      <c r="E7011">
        <v>-2.0323874209161708E-2</v>
      </c>
    </row>
    <row r="7012" spans="2:5" x14ac:dyDescent="0.3">
      <c r="B7012" s="91">
        <v>33470</v>
      </c>
      <c r="C7012" s="145">
        <v>25.979536</v>
      </c>
      <c r="D7012">
        <f t="shared" si="113"/>
        <v>2.7781208611583653E-2</v>
      </c>
      <c r="E7012">
        <v>-2.0325516424566262E-2</v>
      </c>
    </row>
    <row r="7013" spans="2:5" x14ac:dyDescent="0.3">
      <c r="B7013" s="91">
        <v>37719</v>
      </c>
      <c r="C7013" s="145">
        <v>25.277301999999999</v>
      </c>
      <c r="D7013">
        <f t="shared" si="113"/>
        <v>-0.88659995487111665</v>
      </c>
      <c r="E7013">
        <v>-2.0329024749719347E-2</v>
      </c>
    </row>
    <row r="7014" spans="2:5" x14ac:dyDescent="0.3">
      <c r="B7014" s="91">
        <v>40675</v>
      </c>
      <c r="C7014" s="145">
        <v>222.903809</v>
      </c>
      <c r="D7014">
        <f t="shared" si="113"/>
        <v>-6.9712714082094368E-2</v>
      </c>
      <c r="E7014">
        <v>-2.0344176700063717E-2</v>
      </c>
    </row>
    <row r="7015" spans="2:5" x14ac:dyDescent="0.3">
      <c r="B7015" s="91">
        <v>40493</v>
      </c>
      <c r="C7015" s="145">
        <v>239.60749799999999</v>
      </c>
      <c r="D7015">
        <f t="shared" si="113"/>
        <v>-0.43439400495291058</v>
      </c>
      <c r="E7015">
        <v>-2.0383957650643061E-2</v>
      </c>
    </row>
    <row r="7016" spans="2:5" x14ac:dyDescent="0.3">
      <c r="B7016" s="91">
        <v>44670</v>
      </c>
      <c r="C7016" s="145">
        <v>423.62970000000001</v>
      </c>
      <c r="D7016">
        <f t="shared" si="113"/>
        <v>18.729231095950411</v>
      </c>
      <c r="E7016">
        <v>-2.0401051095177824E-2</v>
      </c>
    </row>
    <row r="7017" spans="2:5" x14ac:dyDescent="0.3">
      <c r="B7017" s="91">
        <v>36270</v>
      </c>
      <c r="C7017" s="145">
        <v>21.472185</v>
      </c>
      <c r="D7017">
        <f t="shared" si="113"/>
        <v>-0.48527289554610514</v>
      </c>
      <c r="E7017">
        <v>-2.0401227827427749E-2</v>
      </c>
    </row>
    <row r="7018" spans="2:5" x14ac:dyDescent="0.3">
      <c r="B7018" s="91">
        <v>34828</v>
      </c>
      <c r="C7018" s="145">
        <v>41.715668000000001</v>
      </c>
      <c r="D7018">
        <f t="shared" si="113"/>
        <v>1.0155037905745605</v>
      </c>
      <c r="E7018">
        <v>-2.0408130677224051E-2</v>
      </c>
    </row>
    <row r="7019" spans="2:5" x14ac:dyDescent="0.3">
      <c r="B7019" s="91">
        <v>33441</v>
      </c>
      <c r="C7019" s="145">
        <v>20.697389999999999</v>
      </c>
      <c r="D7019">
        <f t="shared" si="113"/>
        <v>-0.49999998792118205</v>
      </c>
      <c r="E7019">
        <v>-2.0408180651558978E-2</v>
      </c>
    </row>
    <row r="7020" spans="2:5" x14ac:dyDescent="0.3">
      <c r="B7020" s="91">
        <v>34411</v>
      </c>
      <c r="C7020" s="145">
        <v>41.394779</v>
      </c>
      <c r="D7020">
        <f t="shared" si="113"/>
        <v>-0.67185313242610156</v>
      </c>
      <c r="E7020">
        <v>-2.0408204316180869E-2</v>
      </c>
    </row>
    <row r="7021" spans="2:5" x14ac:dyDescent="0.3">
      <c r="B7021" s="91">
        <v>39443</v>
      </c>
      <c r="C7021" s="145">
        <v>126.14711</v>
      </c>
      <c r="D7021">
        <f t="shared" si="113"/>
        <v>0.96541286448980368</v>
      </c>
      <c r="E7021">
        <v>-2.0409458037173107E-2</v>
      </c>
    </row>
    <row r="7022" spans="2:5" x14ac:dyDescent="0.3">
      <c r="B7022" s="91">
        <v>38212</v>
      </c>
      <c r="C7022" s="145">
        <v>64.183516999999995</v>
      </c>
      <c r="D7022">
        <f t="shared" si="113"/>
        <v>-0.45182153233450129</v>
      </c>
      <c r="E7022">
        <v>-2.0413207604504251E-2</v>
      </c>
    </row>
    <row r="7023" spans="2:5" x14ac:dyDescent="0.3">
      <c r="B7023" s="91">
        <v>43738</v>
      </c>
      <c r="C7023" s="145">
        <v>117.085075</v>
      </c>
      <c r="D7023">
        <f t="shared" si="113"/>
        <v>0.67982604884076214</v>
      </c>
      <c r="E7023">
        <v>-2.0433779270143167E-2</v>
      </c>
    </row>
    <row r="7024" spans="2:5" x14ac:dyDescent="0.3">
      <c r="B7024" s="91">
        <v>39661</v>
      </c>
      <c r="C7024" s="145">
        <v>69.700714000000005</v>
      </c>
      <c r="D7024">
        <f t="shared" si="113"/>
        <v>-0.67902098257946819</v>
      </c>
      <c r="E7024">
        <v>-2.0446033151336262E-2</v>
      </c>
    </row>
    <row r="7025" spans="2:5" x14ac:dyDescent="0.3">
      <c r="B7025" s="91">
        <v>41123</v>
      </c>
      <c r="C7025" s="145">
        <v>217.150375</v>
      </c>
      <c r="D7025">
        <f t="shared" si="113"/>
        <v>1.8325902280827973</v>
      </c>
      <c r="E7025">
        <v>-2.0453093544754608E-2</v>
      </c>
    </row>
    <row r="7026" spans="2:5" x14ac:dyDescent="0.3">
      <c r="B7026" s="91">
        <v>38401</v>
      </c>
      <c r="C7026" s="145">
        <v>76.661415000000005</v>
      </c>
      <c r="D7026">
        <f t="shared" si="113"/>
        <v>0.11783286566563901</v>
      </c>
      <c r="E7026">
        <v>-2.0466630810733855E-2</v>
      </c>
    </row>
    <row r="7027" spans="2:5" x14ac:dyDescent="0.3">
      <c r="B7027" s="91">
        <v>38482</v>
      </c>
      <c r="C7027" s="145">
        <v>68.580391000000006</v>
      </c>
      <c r="D7027">
        <f t="shared" si="113"/>
        <v>-0.70345456041499232</v>
      </c>
      <c r="E7027">
        <v>-2.0476243220732229E-2</v>
      </c>
    </row>
    <row r="7028" spans="2:5" x14ac:dyDescent="0.3">
      <c r="B7028" s="91">
        <v>41101</v>
      </c>
      <c r="C7028" s="145">
        <v>231.26435900000001</v>
      </c>
      <c r="D7028">
        <f t="shared" si="113"/>
        <v>8.5028741481741612</v>
      </c>
      <c r="E7028">
        <v>-2.0486669263744116E-2</v>
      </c>
    </row>
    <row r="7029" spans="2:5" x14ac:dyDescent="0.3">
      <c r="B7029" s="91">
        <v>37607</v>
      </c>
      <c r="C7029" s="145">
        <v>24.336254</v>
      </c>
      <c r="D7029">
        <f t="shared" si="113"/>
        <v>-0.85614553928293824</v>
      </c>
      <c r="E7029">
        <v>-2.0490437122509746E-2</v>
      </c>
    </row>
    <row r="7030" spans="2:5" x14ac:dyDescent="0.3">
      <c r="B7030" s="91">
        <v>43622</v>
      </c>
      <c r="C7030" s="145">
        <v>169.17274499999999</v>
      </c>
      <c r="D7030">
        <f t="shared" si="113"/>
        <v>0.11521506864011979</v>
      </c>
      <c r="E7030">
        <v>-2.0490624967214172E-2</v>
      </c>
    </row>
    <row r="7031" spans="2:5" x14ac:dyDescent="0.3">
      <c r="B7031" s="91">
        <v>40385</v>
      </c>
      <c r="C7031" s="145">
        <v>151.69517500000001</v>
      </c>
      <c r="D7031">
        <f t="shared" si="113"/>
        <v>-0.65325745688585057</v>
      </c>
      <c r="E7031">
        <v>-2.0515057457852429E-2</v>
      </c>
    </row>
    <row r="7032" spans="2:5" x14ac:dyDescent="0.3">
      <c r="B7032" s="91">
        <v>44673</v>
      </c>
      <c r="C7032" s="145">
        <v>437.48648100000003</v>
      </c>
      <c r="D7032">
        <f t="shared" si="113"/>
        <v>5.1939990286659912</v>
      </c>
      <c r="E7032">
        <v>-2.0533426233067444E-2</v>
      </c>
    </row>
    <row r="7033" spans="2:5" x14ac:dyDescent="0.3">
      <c r="B7033" s="91">
        <v>38499</v>
      </c>
      <c r="C7033" s="145">
        <v>70.630699000000007</v>
      </c>
      <c r="D7033">
        <f t="shared" si="113"/>
        <v>-0.83009392472693144</v>
      </c>
      <c r="E7033">
        <v>-2.0546330050598811E-2</v>
      </c>
    </row>
    <row r="7034" spans="2:5" x14ac:dyDescent="0.3">
      <c r="B7034" s="91">
        <v>44706</v>
      </c>
      <c r="C7034" s="145">
        <v>415.70437600000002</v>
      </c>
      <c r="D7034">
        <f t="shared" si="113"/>
        <v>0.2698914968716094</v>
      </c>
      <c r="E7034">
        <v>-2.0551956397420641E-2</v>
      </c>
    </row>
    <row r="7035" spans="2:5" x14ac:dyDescent="0.3">
      <c r="B7035" s="91">
        <v>41529</v>
      </c>
      <c r="C7035" s="145">
        <v>327.35424799999998</v>
      </c>
      <c r="D7035">
        <f t="shared" si="113"/>
        <v>-0.23300747894812091</v>
      </c>
      <c r="E7035">
        <v>-2.0561039770755633E-2</v>
      </c>
    </row>
    <row r="7036" spans="2:5" x14ac:dyDescent="0.3">
      <c r="B7036" s="91">
        <v>41859</v>
      </c>
      <c r="C7036" s="145">
        <v>426.80239899999998</v>
      </c>
      <c r="D7036">
        <f t="shared" si="113"/>
        <v>1.4336440237662362</v>
      </c>
      <c r="E7036">
        <v>-2.058818764396797E-2</v>
      </c>
    </row>
    <row r="7037" spans="2:5" x14ac:dyDescent="0.3">
      <c r="B7037" s="91">
        <v>40836</v>
      </c>
      <c r="C7037" s="145">
        <v>175.375854</v>
      </c>
      <c r="D7037">
        <f t="shared" si="113"/>
        <v>-0.32738495620506353</v>
      </c>
      <c r="E7037">
        <v>-2.0593773226055278E-2</v>
      </c>
    </row>
    <row r="7038" spans="2:5" x14ac:dyDescent="0.3">
      <c r="B7038" s="91">
        <v>43286</v>
      </c>
      <c r="C7038" s="145">
        <v>260.73733499999997</v>
      </c>
      <c r="D7038">
        <f t="shared" si="113"/>
        <v>0.1129126517219587</v>
      </c>
      <c r="E7038">
        <v>-2.0595390857671265E-2</v>
      </c>
    </row>
    <row r="7039" spans="2:5" x14ac:dyDescent="0.3">
      <c r="B7039" s="91">
        <v>40522</v>
      </c>
      <c r="C7039" s="145">
        <v>234.283737</v>
      </c>
      <c r="D7039">
        <f t="shared" si="113"/>
        <v>1.5542885819037977</v>
      </c>
      <c r="E7039">
        <v>-2.0606781023534911E-2</v>
      </c>
    </row>
    <row r="7040" spans="2:5" x14ac:dyDescent="0.3">
      <c r="B7040" s="91">
        <v>38691</v>
      </c>
      <c r="C7040" s="145">
        <v>91.721717999999996</v>
      </c>
      <c r="D7040">
        <f t="shared" si="113"/>
        <v>1.221879536802509</v>
      </c>
      <c r="E7040">
        <v>-2.0616731463103079E-2</v>
      </c>
    </row>
    <row r="7041" spans="2:5" x14ac:dyDescent="0.3">
      <c r="B7041" s="91">
        <v>34814</v>
      </c>
      <c r="C7041" s="145">
        <v>41.281139000000003</v>
      </c>
      <c r="D7041">
        <f t="shared" si="113"/>
        <v>-0.33369762130964731</v>
      </c>
      <c r="E7041">
        <v>-2.0618286924542501E-2</v>
      </c>
    </row>
    <row r="7042" spans="2:5" x14ac:dyDescent="0.3">
      <c r="B7042" s="91">
        <v>35619</v>
      </c>
      <c r="C7042" s="145">
        <v>61.955562999999998</v>
      </c>
      <c r="D7042">
        <f t="shared" si="113"/>
        <v>0.7586113979577529</v>
      </c>
      <c r="E7042">
        <v>-2.0630204470100055E-2</v>
      </c>
    </row>
    <row r="7043" spans="2:5" x14ac:dyDescent="0.3">
      <c r="B7043" s="91">
        <v>36490</v>
      </c>
      <c r="C7043" s="145">
        <v>35.229819999999997</v>
      </c>
      <c r="D7043">
        <f t="shared" si="113"/>
        <v>0.48432380889462934</v>
      </c>
      <c r="E7043">
        <v>-2.0631641054186117E-2</v>
      </c>
    </row>
    <row r="7044" spans="2:5" x14ac:dyDescent="0.3">
      <c r="B7044" s="91">
        <v>37421</v>
      </c>
      <c r="C7044" s="145">
        <v>23.734591999999999</v>
      </c>
      <c r="D7044">
        <f t="shared" si="113"/>
        <v>0.55052593358813728</v>
      </c>
      <c r="E7044">
        <v>-2.0687552285393946E-2</v>
      </c>
    </row>
    <row r="7045" spans="2:5" x14ac:dyDescent="0.3">
      <c r="B7045" s="91">
        <v>33315</v>
      </c>
      <c r="C7045" s="145">
        <v>15.307446000000001</v>
      </c>
      <c r="D7045">
        <f t="shared" si="113"/>
        <v>-0.73626543683944556</v>
      </c>
      <c r="E7045">
        <v>-2.0689420446336846E-2</v>
      </c>
    </row>
    <row r="7046" spans="2:5" x14ac:dyDescent="0.3">
      <c r="B7046" s="91">
        <v>34969</v>
      </c>
      <c r="C7046" s="145">
        <v>58.041106999999997</v>
      </c>
      <c r="D7046">
        <f t="shared" si="113"/>
        <v>-0.88728637142764788</v>
      </c>
      <c r="E7046">
        <v>-2.0710051983377057E-2</v>
      </c>
    </row>
    <row r="7047" spans="2:5" x14ac:dyDescent="0.3">
      <c r="B7047" s="91">
        <v>41953</v>
      </c>
      <c r="C7047" s="145">
        <v>514.94311500000003</v>
      </c>
      <c r="D7047">
        <f t="shared" si="113"/>
        <v>1.0681782229331704</v>
      </c>
      <c r="E7047">
        <v>-2.0718203822974023E-2</v>
      </c>
    </row>
    <row r="7048" spans="2:5" x14ac:dyDescent="0.3">
      <c r="B7048" s="91">
        <v>40966</v>
      </c>
      <c r="C7048" s="145">
        <v>248.98391699999999</v>
      </c>
      <c r="D7048">
        <f t="shared" si="113"/>
        <v>-0.56132442835110152</v>
      </c>
      <c r="E7048">
        <v>-2.0719511499249756E-2</v>
      </c>
    </row>
    <row r="7049" spans="2:5" x14ac:dyDescent="0.3">
      <c r="B7049" s="91">
        <v>45099</v>
      </c>
      <c r="C7049" s="145">
        <v>567.58099400000003</v>
      </c>
      <c r="D7049">
        <f t="shared" ref="D7049:D7112" si="114">(C7049-C7050)/C7050</f>
        <v>6.0774618349492862</v>
      </c>
      <c r="E7049">
        <v>-2.0725959395812985E-2</v>
      </c>
    </row>
    <row r="7050" spans="2:5" x14ac:dyDescent="0.3">
      <c r="B7050" s="91">
        <v>38020</v>
      </c>
      <c r="C7050" s="145">
        <v>80.195556999999994</v>
      </c>
      <c r="D7050">
        <f t="shared" si="114"/>
        <v>-0.43537828026606623</v>
      </c>
      <c r="E7050">
        <v>-2.0753088944210105E-2</v>
      </c>
    </row>
    <row r="7051" spans="2:5" x14ac:dyDescent="0.3">
      <c r="B7051" s="91">
        <v>40354</v>
      </c>
      <c r="C7051" s="145">
        <v>142.03413399999999</v>
      </c>
      <c r="D7051">
        <f t="shared" si="114"/>
        <v>0.10018129883795635</v>
      </c>
      <c r="E7051">
        <v>-2.0758961073630074E-2</v>
      </c>
    </row>
    <row r="7052" spans="2:5" x14ac:dyDescent="0.3">
      <c r="B7052" s="91">
        <v>39483</v>
      </c>
      <c r="C7052" s="145">
        <v>129.100662</v>
      </c>
      <c r="D7052">
        <f t="shared" si="114"/>
        <v>-0.18206467738128995</v>
      </c>
      <c r="E7052">
        <v>-2.077919408417133E-2</v>
      </c>
    </row>
    <row r="7053" spans="2:5" x14ac:dyDescent="0.3">
      <c r="B7053" s="91">
        <v>40301</v>
      </c>
      <c r="C7053" s="145">
        <v>157.83725000000001</v>
      </c>
      <c r="D7053">
        <f t="shared" si="114"/>
        <v>1.8677089606660879E-2</v>
      </c>
      <c r="E7053">
        <v>-2.0799817497331657E-2</v>
      </c>
    </row>
    <row r="7054" spans="2:5" x14ac:dyDescent="0.3">
      <c r="B7054" s="91">
        <v>38834</v>
      </c>
      <c r="C7054" s="145">
        <v>154.94335899999999</v>
      </c>
      <c r="D7054">
        <f t="shared" si="114"/>
        <v>-6.9582346467376557E-2</v>
      </c>
      <c r="E7054">
        <v>-2.0806197511469622E-2</v>
      </c>
    </row>
    <row r="7055" spans="2:5" x14ac:dyDescent="0.3">
      <c r="B7055" s="91">
        <v>43783</v>
      </c>
      <c r="C7055" s="145">
        <v>166.53097500000001</v>
      </c>
      <c r="D7055">
        <f t="shared" si="114"/>
        <v>-0.55870701185411009</v>
      </c>
      <c r="E7055">
        <v>-2.0808914703835887E-2</v>
      </c>
    </row>
    <row r="7056" spans="2:5" x14ac:dyDescent="0.3">
      <c r="B7056" s="91">
        <v>42296</v>
      </c>
      <c r="C7056" s="145">
        <v>377.370544</v>
      </c>
      <c r="D7056">
        <f t="shared" si="114"/>
        <v>8.3103443137358237</v>
      </c>
      <c r="E7056">
        <v>-2.0814528306757674E-2</v>
      </c>
    </row>
    <row r="7057" spans="2:5" x14ac:dyDescent="0.3">
      <c r="B7057" s="91">
        <v>34415</v>
      </c>
      <c r="C7057" s="145">
        <v>40.532393999999996</v>
      </c>
      <c r="D7057">
        <f t="shared" si="114"/>
        <v>0</v>
      </c>
      <c r="E7057">
        <v>-2.0833182851393007E-2</v>
      </c>
    </row>
    <row r="7058" spans="2:5" x14ac:dyDescent="0.3">
      <c r="B7058" s="91">
        <v>33690</v>
      </c>
      <c r="C7058" s="145">
        <v>40.532393999999996</v>
      </c>
      <c r="D7058">
        <f t="shared" si="114"/>
        <v>-0.48693192284949871</v>
      </c>
      <c r="E7058">
        <v>-2.0833182851393007E-2</v>
      </c>
    </row>
    <row r="7059" spans="2:5" x14ac:dyDescent="0.3">
      <c r="B7059" s="91">
        <v>38358</v>
      </c>
      <c r="C7059" s="145">
        <v>79.000031000000007</v>
      </c>
      <c r="D7059">
        <f t="shared" si="114"/>
        <v>0.60138123739774296</v>
      </c>
      <c r="E7059">
        <v>-2.0845582054520955E-2</v>
      </c>
    </row>
    <row r="7060" spans="2:5" x14ac:dyDescent="0.3">
      <c r="B7060" s="91">
        <v>35723</v>
      </c>
      <c r="C7060" s="145">
        <v>49.332431999999997</v>
      </c>
      <c r="D7060">
        <f t="shared" si="114"/>
        <v>-0.2201718215225856</v>
      </c>
      <c r="E7060">
        <v>-2.0866153523675053E-2</v>
      </c>
    </row>
    <row r="7061" spans="2:5" x14ac:dyDescent="0.3">
      <c r="B7061" s="91">
        <v>35618</v>
      </c>
      <c r="C7061" s="145">
        <v>63.260643000000002</v>
      </c>
      <c r="D7061">
        <f t="shared" si="114"/>
        <v>0.15867887261215405</v>
      </c>
      <c r="E7061">
        <v>-2.0873098673598395E-2</v>
      </c>
    </row>
    <row r="7062" spans="2:5" x14ac:dyDescent="0.3">
      <c r="B7062" s="91">
        <v>35101</v>
      </c>
      <c r="C7062" s="145">
        <v>54.597217999999998</v>
      </c>
      <c r="D7062">
        <f t="shared" si="114"/>
        <v>-0.86796677333044425</v>
      </c>
      <c r="E7062">
        <v>-2.0880640792746961E-2</v>
      </c>
    </row>
    <row r="7063" spans="2:5" x14ac:dyDescent="0.3">
      <c r="B7063" s="91">
        <v>42998</v>
      </c>
      <c r="C7063" s="145">
        <v>413.51119999999997</v>
      </c>
      <c r="D7063">
        <f t="shared" si="114"/>
        <v>-8.7147882821369774E-2</v>
      </c>
      <c r="E7063">
        <v>-2.0889902442312792E-2</v>
      </c>
    </row>
    <row r="7064" spans="2:5" x14ac:dyDescent="0.3">
      <c r="B7064" s="91">
        <v>42716</v>
      </c>
      <c r="C7064" s="145">
        <v>452.988159</v>
      </c>
      <c r="D7064">
        <f t="shared" si="114"/>
        <v>20.997483917379373</v>
      </c>
      <c r="E7064">
        <v>-2.0900732147855792E-2</v>
      </c>
    </row>
    <row r="7065" spans="2:5" x14ac:dyDescent="0.3">
      <c r="B7065" s="91">
        <v>36115</v>
      </c>
      <c r="C7065" s="145">
        <v>20.592725999999999</v>
      </c>
      <c r="D7065">
        <f t="shared" si="114"/>
        <v>-0.59495806659719119</v>
      </c>
      <c r="E7065">
        <v>-2.0907164665275636E-2</v>
      </c>
    </row>
    <row r="7066" spans="2:5" x14ac:dyDescent="0.3">
      <c r="B7066" s="91">
        <v>34596</v>
      </c>
      <c r="C7066" s="145">
        <v>50.840972999999998</v>
      </c>
      <c r="D7066">
        <f t="shared" si="114"/>
        <v>-0.899921370489421</v>
      </c>
      <c r="E7066">
        <v>-2.0920566633495917E-2</v>
      </c>
    </row>
    <row r="7067" spans="2:5" x14ac:dyDescent="0.3">
      <c r="B7067" s="91">
        <v>42143</v>
      </c>
      <c r="C7067" s="145">
        <v>508.01028400000001</v>
      </c>
      <c r="D7067">
        <f t="shared" si="114"/>
        <v>0.88007243683634995</v>
      </c>
      <c r="E7067">
        <v>-2.093334157865516E-2</v>
      </c>
    </row>
    <row r="7068" spans="2:5" x14ac:dyDescent="0.3">
      <c r="B7068" s="91">
        <v>43278</v>
      </c>
      <c r="C7068" s="145">
        <v>270.20782500000001</v>
      </c>
      <c r="D7068">
        <f t="shared" si="114"/>
        <v>16.872587683934491</v>
      </c>
      <c r="E7068">
        <v>-2.0950093821932698E-2</v>
      </c>
    </row>
    <row r="7069" spans="2:5" x14ac:dyDescent="0.3">
      <c r="B7069" s="91">
        <v>36773</v>
      </c>
      <c r="C7069" s="145">
        <v>15.118562000000001</v>
      </c>
      <c r="D7069">
        <f t="shared" si="114"/>
        <v>-0.9614879464007543</v>
      </c>
      <c r="E7069">
        <v>-2.0978819012016599E-2</v>
      </c>
    </row>
    <row r="7070" spans="2:5" x14ac:dyDescent="0.3">
      <c r="B7070" s="91">
        <v>42347</v>
      </c>
      <c r="C7070" s="145">
        <v>392.56701700000002</v>
      </c>
      <c r="D7070">
        <f t="shared" si="114"/>
        <v>18.167442852198885</v>
      </c>
      <c r="E7070">
        <v>-2.0998962473465534E-2</v>
      </c>
    </row>
    <row r="7071" spans="2:5" x14ac:dyDescent="0.3">
      <c r="B7071" s="91">
        <v>36031</v>
      </c>
      <c r="C7071" s="145">
        <v>20.480927999999999</v>
      </c>
      <c r="D7071">
        <f t="shared" si="114"/>
        <v>-0.60752769923098271</v>
      </c>
      <c r="E7071">
        <v>-2.1019124538219747E-2</v>
      </c>
    </row>
    <row r="7072" spans="2:5" x14ac:dyDescent="0.3">
      <c r="B7072" s="91">
        <v>35044</v>
      </c>
      <c r="C7072" s="145">
        <v>52.184390999999998</v>
      </c>
      <c r="D7072">
        <f t="shared" si="114"/>
        <v>-0.87627739802136506</v>
      </c>
      <c r="E7072">
        <v>-2.1052779086974612E-2</v>
      </c>
    </row>
    <row r="7073" spans="2:5" x14ac:dyDescent="0.3">
      <c r="B7073" s="91">
        <v>44827</v>
      </c>
      <c r="C7073" s="145">
        <v>421.78543100000002</v>
      </c>
      <c r="D7073">
        <f t="shared" si="114"/>
        <v>0.45375526624060558</v>
      </c>
      <c r="E7073">
        <v>-2.1055043564125863E-2</v>
      </c>
    </row>
    <row r="7074" spans="2:5" x14ac:dyDescent="0.3">
      <c r="B7074" s="91">
        <v>41326</v>
      </c>
      <c r="C7074" s="145">
        <v>290.13510100000002</v>
      </c>
      <c r="D7074">
        <f t="shared" si="114"/>
        <v>-0.16478134235906713</v>
      </c>
      <c r="E7074">
        <v>-2.1056282990245818E-2</v>
      </c>
    </row>
    <row r="7075" spans="2:5" x14ac:dyDescent="0.3">
      <c r="B7075" s="91">
        <v>42234</v>
      </c>
      <c r="C7075" s="145">
        <v>347.37622099999999</v>
      </c>
      <c r="D7075">
        <f t="shared" si="114"/>
        <v>-9.6320339397240412E-2</v>
      </c>
      <c r="E7075">
        <v>-2.1061477929072644E-2</v>
      </c>
    </row>
    <row r="7076" spans="2:5" x14ac:dyDescent="0.3">
      <c r="B7076" s="91">
        <v>44930</v>
      </c>
      <c r="C7076" s="145">
        <v>384.40194700000001</v>
      </c>
      <c r="D7076">
        <f t="shared" si="114"/>
        <v>8.930187493080032</v>
      </c>
      <c r="E7076">
        <v>-2.1071307904016914E-2</v>
      </c>
    </row>
    <row r="7077" spans="2:5" x14ac:dyDescent="0.3">
      <c r="B7077" s="91">
        <v>35930</v>
      </c>
      <c r="C7077" s="145">
        <v>38.710442</v>
      </c>
      <c r="D7077">
        <f t="shared" si="114"/>
        <v>-0.9123748385857019</v>
      </c>
      <c r="E7077">
        <v>-2.1085442257723883E-2</v>
      </c>
    </row>
    <row r="7078" spans="2:5" x14ac:dyDescent="0.3">
      <c r="B7078" s="91">
        <v>42909</v>
      </c>
      <c r="C7078" s="145">
        <v>441.77313199999998</v>
      </c>
      <c r="D7078">
        <f t="shared" si="114"/>
        <v>-0.1099618457650708</v>
      </c>
      <c r="E7078">
        <v>-2.1095641543945571E-2</v>
      </c>
    </row>
    <row r="7079" spans="2:5" x14ac:dyDescent="0.3">
      <c r="B7079" s="91">
        <v>44496</v>
      </c>
      <c r="C7079" s="145">
        <v>496.353027</v>
      </c>
      <c r="D7079">
        <f t="shared" si="114"/>
        <v>5.7700701382354369</v>
      </c>
      <c r="E7079">
        <v>-2.113434480695001E-2</v>
      </c>
    </row>
    <row r="7080" spans="2:5" x14ac:dyDescent="0.3">
      <c r="B7080" s="91">
        <v>39681</v>
      </c>
      <c r="C7080" s="145">
        <v>73.315787999999998</v>
      </c>
      <c r="D7080">
        <f t="shared" si="114"/>
        <v>-0.30534473565740133</v>
      </c>
      <c r="E7080">
        <v>-2.1189135013114934E-2</v>
      </c>
    </row>
    <row r="7081" spans="2:5" x14ac:dyDescent="0.3">
      <c r="B7081" s="91">
        <v>38719</v>
      </c>
      <c r="C7081" s="145">
        <v>105.542694</v>
      </c>
      <c r="D7081">
        <f t="shared" si="114"/>
        <v>7.4723013230227666</v>
      </c>
      <c r="E7081">
        <v>-2.1196862612599864E-2</v>
      </c>
    </row>
    <row r="7082" spans="2:5" x14ac:dyDescent="0.3">
      <c r="B7082" s="91">
        <v>36805</v>
      </c>
      <c r="C7082" s="145">
        <v>12.457382000000001</v>
      </c>
      <c r="D7082">
        <f t="shared" si="114"/>
        <v>-0.7997199831350007</v>
      </c>
      <c r="E7082">
        <v>-2.121218097363017E-2</v>
      </c>
    </row>
    <row r="7083" spans="2:5" x14ac:dyDescent="0.3">
      <c r="B7083" s="91">
        <v>35339</v>
      </c>
      <c r="C7083" s="145">
        <v>62.199824999999997</v>
      </c>
      <c r="D7083">
        <f t="shared" si="114"/>
        <v>-0.17877589442746261</v>
      </c>
      <c r="E7083">
        <v>-2.1212431977810021E-2</v>
      </c>
    </row>
    <row r="7084" spans="2:5" x14ac:dyDescent="0.3">
      <c r="B7084" s="91">
        <v>38369</v>
      </c>
      <c r="C7084" s="145">
        <v>75.740379000000004</v>
      </c>
      <c r="D7084">
        <f t="shared" si="114"/>
        <v>-0.81699038462772156</v>
      </c>
      <c r="E7084">
        <v>-2.1217163479823026E-2</v>
      </c>
    </row>
    <row r="7085" spans="2:5" x14ac:dyDescent="0.3">
      <c r="B7085" s="91">
        <v>44699</v>
      </c>
      <c r="C7085" s="145">
        <v>413.86010700000003</v>
      </c>
      <c r="D7085">
        <f t="shared" si="114"/>
        <v>7.1578088548176719</v>
      </c>
      <c r="E7085">
        <v>-2.1218930339954485E-2</v>
      </c>
    </row>
    <row r="7086" spans="2:5" x14ac:dyDescent="0.3">
      <c r="B7086" s="91">
        <v>35683</v>
      </c>
      <c r="C7086" s="145">
        <v>50.731772999999997</v>
      </c>
      <c r="D7086">
        <f t="shared" si="114"/>
        <v>-0.70498614434116991</v>
      </c>
      <c r="E7086">
        <v>-2.1261818168839708E-2</v>
      </c>
    </row>
    <row r="7087" spans="2:5" x14ac:dyDescent="0.3">
      <c r="B7087" s="91">
        <v>43458</v>
      </c>
      <c r="C7087" s="145">
        <v>171.964035</v>
      </c>
      <c r="D7087">
        <f t="shared" si="114"/>
        <v>10.559635996975043</v>
      </c>
      <c r="E7087">
        <v>-2.1276648178605088E-2</v>
      </c>
    </row>
    <row r="7088" spans="2:5" x14ac:dyDescent="0.3">
      <c r="B7088" s="91">
        <v>34089</v>
      </c>
      <c r="C7088" s="145">
        <v>14.876250000000001</v>
      </c>
      <c r="D7088">
        <f t="shared" si="114"/>
        <v>-0.62499994328206865</v>
      </c>
      <c r="E7088">
        <v>-2.1276676933571041E-2</v>
      </c>
    </row>
    <row r="7089" spans="2:5" x14ac:dyDescent="0.3">
      <c r="B7089" s="91">
        <v>34416</v>
      </c>
      <c r="C7089" s="145">
        <v>39.669994000000003</v>
      </c>
      <c r="D7089">
        <f t="shared" si="114"/>
        <v>-0.35855676511541723</v>
      </c>
      <c r="E7089">
        <v>-2.1276808865521094E-2</v>
      </c>
    </row>
    <row r="7090" spans="2:5" x14ac:dyDescent="0.3">
      <c r="B7090" s="91">
        <v>38217</v>
      </c>
      <c r="C7090" s="145">
        <v>61.844901999999998</v>
      </c>
      <c r="D7090">
        <f t="shared" si="114"/>
        <v>2.2913362175656249</v>
      </c>
      <c r="E7090">
        <v>-2.1293038447696349E-2</v>
      </c>
    </row>
    <row r="7091" spans="2:5" x14ac:dyDescent="0.3">
      <c r="B7091" s="91">
        <v>36727</v>
      </c>
      <c r="C7091" s="145">
        <v>18.790210999999999</v>
      </c>
      <c r="D7091">
        <f t="shared" si="114"/>
        <v>-0.86295612670255961</v>
      </c>
      <c r="E7091">
        <v>-2.1293528119603597E-2</v>
      </c>
    </row>
    <row r="7092" spans="2:5" x14ac:dyDescent="0.3">
      <c r="B7092" s="91">
        <v>39136</v>
      </c>
      <c r="C7092" s="145">
        <v>137.110916</v>
      </c>
      <c r="D7092">
        <f t="shared" si="114"/>
        <v>3.3593991719136387</v>
      </c>
      <c r="E7092">
        <v>-2.1322933144168849E-2</v>
      </c>
    </row>
    <row r="7093" spans="2:5" x14ac:dyDescent="0.3">
      <c r="B7093" s="91">
        <v>36188</v>
      </c>
      <c r="C7093" s="145">
        <v>31.451792000000001</v>
      </c>
      <c r="D7093">
        <f t="shared" si="114"/>
        <v>-0.77955085425414961</v>
      </c>
      <c r="E7093">
        <v>-2.1335902130951438E-2</v>
      </c>
    </row>
    <row r="7094" spans="2:5" x14ac:dyDescent="0.3">
      <c r="B7094" s="91">
        <v>40316</v>
      </c>
      <c r="C7094" s="145">
        <v>142.67141699999999</v>
      </c>
      <c r="D7094">
        <f t="shared" si="114"/>
        <v>10.209822824958865</v>
      </c>
      <c r="E7094">
        <v>-2.1350830156447918E-2</v>
      </c>
    </row>
    <row r="7095" spans="2:5" x14ac:dyDescent="0.3">
      <c r="B7095" s="91">
        <v>36804</v>
      </c>
      <c r="C7095" s="145">
        <v>12.727357</v>
      </c>
      <c r="D7095">
        <f t="shared" si="114"/>
        <v>-0.97017584314242966</v>
      </c>
      <c r="E7095">
        <v>-2.1352479541211944E-2</v>
      </c>
    </row>
    <row r="7096" spans="2:5" x14ac:dyDescent="0.3">
      <c r="B7096" s="91">
        <v>42184</v>
      </c>
      <c r="C7096" s="145">
        <v>426.74658199999999</v>
      </c>
      <c r="D7096">
        <f t="shared" si="114"/>
        <v>7.5770223479297822</v>
      </c>
      <c r="E7096">
        <v>-2.1366599072426551E-2</v>
      </c>
    </row>
    <row r="7097" spans="2:5" x14ac:dyDescent="0.3">
      <c r="B7097" s="91">
        <v>34597</v>
      </c>
      <c r="C7097" s="145">
        <v>49.754631000000003</v>
      </c>
      <c r="D7097">
        <f t="shared" si="114"/>
        <v>4.2804732312523568E-2</v>
      </c>
      <c r="E7097">
        <v>-2.1367451012394959E-2</v>
      </c>
    </row>
    <row r="7098" spans="2:5" x14ac:dyDescent="0.3">
      <c r="B7098" s="91">
        <v>35485</v>
      </c>
      <c r="C7098" s="145">
        <v>47.712318000000003</v>
      </c>
      <c r="D7098">
        <f t="shared" si="114"/>
        <v>2.2306918829407443</v>
      </c>
      <c r="E7098">
        <v>-2.1391153186398369E-2</v>
      </c>
    </row>
    <row r="7099" spans="2:5" x14ac:dyDescent="0.3">
      <c r="B7099" s="91">
        <v>34114</v>
      </c>
      <c r="C7099" s="145">
        <v>14.768452</v>
      </c>
      <c r="D7099">
        <f t="shared" si="114"/>
        <v>-0.93082247785831973</v>
      </c>
      <c r="E7099">
        <v>-2.1428716729313072E-2</v>
      </c>
    </row>
    <row r="7100" spans="2:5" x14ac:dyDescent="0.3">
      <c r="B7100" s="91">
        <v>40596</v>
      </c>
      <c r="C7100" s="145">
        <v>213.48628199999999</v>
      </c>
      <c r="D7100">
        <f t="shared" si="114"/>
        <v>9.296268580593491</v>
      </c>
      <c r="E7100">
        <v>-2.1433155239836122E-2</v>
      </c>
    </row>
    <row r="7101" spans="2:5" x14ac:dyDescent="0.3">
      <c r="B7101" s="91">
        <v>36119</v>
      </c>
      <c r="C7101" s="145">
        <v>20.734335000000002</v>
      </c>
      <c r="D7101">
        <f t="shared" si="114"/>
        <v>-0.93240508107366726</v>
      </c>
      <c r="E7101">
        <v>-2.1456164290013291E-2</v>
      </c>
    </row>
    <row r="7102" spans="2:5" x14ac:dyDescent="0.3">
      <c r="B7102" s="91">
        <v>44336</v>
      </c>
      <c r="C7102" s="145">
        <v>306.743988</v>
      </c>
      <c r="D7102">
        <f t="shared" si="114"/>
        <v>9.8880800216977871</v>
      </c>
      <c r="E7102">
        <v>-2.1466070531581543E-2</v>
      </c>
    </row>
    <row r="7103" spans="2:5" x14ac:dyDescent="0.3">
      <c r="B7103" s="91">
        <v>36300</v>
      </c>
      <c r="C7103" s="145">
        <v>28.172459</v>
      </c>
      <c r="D7103">
        <f t="shared" si="114"/>
        <v>1.6737434170628214</v>
      </c>
      <c r="E7103">
        <v>-2.1485836974596894E-2</v>
      </c>
    </row>
    <row r="7104" spans="2:5" x14ac:dyDescent="0.3">
      <c r="B7104" s="91">
        <v>37174</v>
      </c>
      <c r="C7104" s="145">
        <v>10.536709999999999</v>
      </c>
      <c r="D7104">
        <f t="shared" si="114"/>
        <v>-0.46294454960108894</v>
      </c>
      <c r="E7104">
        <v>-2.1489924514186121E-2</v>
      </c>
    </row>
    <row r="7105" spans="2:5" x14ac:dyDescent="0.3">
      <c r="B7105" s="91">
        <v>33423</v>
      </c>
      <c r="C7105" s="145">
        <v>19.619408</v>
      </c>
      <c r="D7105">
        <f t="shared" si="114"/>
        <v>-0.49999998725751532</v>
      </c>
      <c r="E7105">
        <v>-2.1505191864582576E-2</v>
      </c>
    </row>
    <row r="7106" spans="2:5" x14ac:dyDescent="0.3">
      <c r="B7106" s="91">
        <v>33738</v>
      </c>
      <c r="C7106" s="145">
        <v>39.238815000000002</v>
      </c>
      <c r="D7106">
        <f t="shared" si="114"/>
        <v>-0.70158366891798063</v>
      </c>
      <c r="E7106">
        <v>-2.150521680149213E-2</v>
      </c>
    </row>
    <row r="7107" spans="2:5" x14ac:dyDescent="0.3">
      <c r="B7107" s="91">
        <v>44133</v>
      </c>
      <c r="C7107" s="145">
        <v>131.490173</v>
      </c>
      <c r="D7107">
        <f t="shared" si="114"/>
        <v>1.0171961565660024</v>
      </c>
      <c r="E7107">
        <v>-2.1513481277661069E-2</v>
      </c>
    </row>
    <row r="7108" spans="2:5" x14ac:dyDescent="0.3">
      <c r="B7108" s="91">
        <v>38272</v>
      </c>
      <c r="C7108" s="145">
        <v>65.184623999999999</v>
      </c>
      <c r="D7108">
        <f t="shared" si="114"/>
        <v>-0.7459121121746124</v>
      </c>
      <c r="E7108">
        <v>-2.1519769219937191E-2</v>
      </c>
    </row>
    <row r="7109" spans="2:5" x14ac:dyDescent="0.3">
      <c r="B7109" s="91">
        <v>41178</v>
      </c>
      <c r="C7109" s="145">
        <v>256.54361</v>
      </c>
      <c r="D7109">
        <f t="shared" si="114"/>
        <v>-0.39234195453285747</v>
      </c>
      <c r="E7109">
        <v>-2.1569437365377326E-2</v>
      </c>
    </row>
    <row r="7110" spans="2:5" x14ac:dyDescent="0.3">
      <c r="B7110" s="91">
        <v>44685</v>
      </c>
      <c r="C7110" s="145">
        <v>422.18417399999998</v>
      </c>
      <c r="D7110">
        <f t="shared" si="114"/>
        <v>-0.56536347924921349</v>
      </c>
      <c r="E7110">
        <v>-2.1601024916675048E-2</v>
      </c>
    </row>
    <row r="7111" spans="2:5" x14ac:dyDescent="0.3">
      <c r="B7111" s="91">
        <v>45400</v>
      </c>
      <c r="C7111" s="145">
        <v>971.34997599999997</v>
      </c>
      <c r="D7111">
        <f t="shared" si="114"/>
        <v>2.4922850662613603</v>
      </c>
      <c r="E7111">
        <v>-2.1605572380405808E-2</v>
      </c>
    </row>
    <row r="7112" spans="2:5" x14ac:dyDescent="0.3">
      <c r="B7112" s="91">
        <v>41472</v>
      </c>
      <c r="C7112" s="145">
        <v>278.14166299999999</v>
      </c>
      <c r="D7112">
        <f t="shared" si="114"/>
        <v>-0.38987851714648497</v>
      </c>
      <c r="E7112">
        <v>-2.1608639829989059E-2</v>
      </c>
    </row>
    <row r="7113" spans="2:5" x14ac:dyDescent="0.3">
      <c r="B7113" s="91">
        <v>42907</v>
      </c>
      <c r="C7113" s="145">
        <v>455.87914999999998</v>
      </c>
      <c r="D7113">
        <f t="shared" ref="D7113:D7176" si="115">(C7113-C7114)/C7114</f>
        <v>1.3903113914075398E-3</v>
      </c>
      <c r="E7113">
        <v>-2.1608932042908979E-2</v>
      </c>
    </row>
    <row r="7114" spans="2:5" x14ac:dyDescent="0.3">
      <c r="B7114" s="91">
        <v>42158</v>
      </c>
      <c r="C7114" s="145">
        <v>455.246216</v>
      </c>
      <c r="D7114">
        <f t="shared" si="115"/>
        <v>1.5895383102354457</v>
      </c>
      <c r="E7114">
        <v>-2.1629725476367691E-2</v>
      </c>
    </row>
    <row r="7115" spans="2:5" x14ac:dyDescent="0.3">
      <c r="B7115" s="91">
        <v>43614</v>
      </c>
      <c r="C7115" s="145">
        <v>175.80207799999999</v>
      </c>
      <c r="D7115">
        <f t="shared" si="115"/>
        <v>0.6997589909468116</v>
      </c>
      <c r="E7115">
        <v>-2.1636595972917942E-2</v>
      </c>
    </row>
    <row r="7116" spans="2:5" x14ac:dyDescent="0.3">
      <c r="B7116" s="91">
        <v>44036</v>
      </c>
      <c r="C7116" s="145">
        <v>103.42765</v>
      </c>
      <c r="D7116">
        <f t="shared" si="115"/>
        <v>-0.65662748968321938</v>
      </c>
      <c r="E7116">
        <v>-2.1687892996727579E-2</v>
      </c>
    </row>
    <row r="7117" spans="2:5" x14ac:dyDescent="0.3">
      <c r="B7117" s="91">
        <v>44397</v>
      </c>
      <c r="C7117" s="145">
        <v>301.21121199999999</v>
      </c>
      <c r="D7117">
        <f t="shared" si="115"/>
        <v>9.0991035339444665E-2</v>
      </c>
      <c r="E7117">
        <v>-2.1693429744390393E-2</v>
      </c>
    </row>
    <row r="7118" spans="2:5" x14ac:dyDescent="0.3">
      <c r="B7118" s="91">
        <v>44431</v>
      </c>
      <c r="C7118" s="145">
        <v>276.089539</v>
      </c>
      <c r="D7118">
        <f t="shared" si="115"/>
        <v>17.068043847130049</v>
      </c>
      <c r="E7118">
        <v>-2.1723656558658766E-2</v>
      </c>
    </row>
    <row r="7119" spans="2:5" x14ac:dyDescent="0.3">
      <c r="B7119" s="91">
        <v>36900</v>
      </c>
      <c r="C7119" s="145">
        <v>15.280544000000001</v>
      </c>
      <c r="D7119">
        <f t="shared" si="115"/>
        <v>-0.94093464938051874</v>
      </c>
      <c r="E7119">
        <v>-2.1728443148408817E-2</v>
      </c>
    </row>
    <row r="7120" spans="2:5" x14ac:dyDescent="0.3">
      <c r="B7120" s="91">
        <v>40990</v>
      </c>
      <c r="C7120" s="145">
        <v>258.70571899999999</v>
      </c>
      <c r="D7120">
        <f t="shared" si="115"/>
        <v>-0.21562030970567123</v>
      </c>
      <c r="E7120">
        <v>-2.1731369613833703E-2</v>
      </c>
    </row>
    <row r="7121" spans="2:5" x14ac:dyDescent="0.3">
      <c r="B7121" s="91">
        <v>43182</v>
      </c>
      <c r="C7121" s="145">
        <v>329.82205199999999</v>
      </c>
      <c r="D7121">
        <f t="shared" si="115"/>
        <v>8.8735185062059951</v>
      </c>
      <c r="E7121">
        <v>-2.1732747182211434E-2</v>
      </c>
    </row>
    <row r="7122" spans="2:5" x14ac:dyDescent="0.3">
      <c r="B7122" s="91">
        <v>36503</v>
      </c>
      <c r="C7122" s="145">
        <v>33.404713000000001</v>
      </c>
      <c r="D7122">
        <f t="shared" si="115"/>
        <v>-0.13922252766635487</v>
      </c>
      <c r="E7122">
        <v>-2.1734347388119503E-2</v>
      </c>
    </row>
    <row r="7123" spans="2:5" x14ac:dyDescent="0.3">
      <c r="B7123" s="91">
        <v>34347</v>
      </c>
      <c r="C7123" s="145">
        <v>38.807606</v>
      </c>
      <c r="D7123">
        <f t="shared" si="115"/>
        <v>0</v>
      </c>
      <c r="E7123">
        <v>-2.1739050426879389E-2</v>
      </c>
    </row>
    <row r="7124" spans="2:5" x14ac:dyDescent="0.3">
      <c r="B7124" s="91">
        <v>33746</v>
      </c>
      <c r="C7124" s="145">
        <v>38.807606</v>
      </c>
      <c r="D7124">
        <f t="shared" si="115"/>
        <v>0.33333331042831638</v>
      </c>
      <c r="E7124">
        <v>-2.1739050426879389E-2</v>
      </c>
    </row>
    <row r="7125" spans="2:5" x14ac:dyDescent="0.3">
      <c r="B7125" s="91">
        <v>33652</v>
      </c>
      <c r="C7125" s="145">
        <v>29.105705</v>
      </c>
      <c r="D7125">
        <f t="shared" si="115"/>
        <v>0.19999985982131252</v>
      </c>
      <c r="E7125">
        <v>-2.1739214461332122E-2</v>
      </c>
    </row>
    <row r="7126" spans="2:5" x14ac:dyDescent="0.3">
      <c r="B7126" s="91">
        <v>34263</v>
      </c>
      <c r="C7126" s="145">
        <v>24.254757000000001</v>
      </c>
      <c r="D7126">
        <f t="shared" si="115"/>
        <v>-0.83124110680253083</v>
      </c>
      <c r="E7126">
        <v>-2.1739304040904368E-2</v>
      </c>
    </row>
    <row r="7127" spans="2:5" x14ac:dyDescent="0.3">
      <c r="B7127" s="91">
        <v>40276</v>
      </c>
      <c r="C7127" s="145">
        <v>143.72431900000001</v>
      </c>
      <c r="D7127">
        <f t="shared" si="115"/>
        <v>0.80556635913371866</v>
      </c>
      <c r="E7127">
        <v>-2.175155674284068E-2</v>
      </c>
    </row>
    <row r="7128" spans="2:5" x14ac:dyDescent="0.3">
      <c r="B7128" s="91">
        <v>38351</v>
      </c>
      <c r="C7128" s="145">
        <v>79.600684999999999</v>
      </c>
      <c r="D7128">
        <f t="shared" si="115"/>
        <v>3.2502439330692723</v>
      </c>
      <c r="E7128">
        <v>-2.1751896761892646E-2</v>
      </c>
    </row>
    <row r="7129" spans="2:5" x14ac:dyDescent="0.3">
      <c r="B7129" s="91">
        <v>37280</v>
      </c>
      <c r="C7129" s="145">
        <v>18.728497999999998</v>
      </c>
      <c r="D7129">
        <f t="shared" si="115"/>
        <v>-0.32480544329050109</v>
      </c>
      <c r="E7129">
        <v>-2.175681807390999E-2</v>
      </c>
    </row>
    <row r="7130" spans="2:5" x14ac:dyDescent="0.3">
      <c r="B7130" s="91">
        <v>37782</v>
      </c>
      <c r="C7130" s="145">
        <v>27.737928</v>
      </c>
      <c r="D7130">
        <f t="shared" si="115"/>
        <v>-0.91401613593166009</v>
      </c>
      <c r="E7130">
        <v>-2.1762680449157992E-2</v>
      </c>
    </row>
    <row r="7131" spans="2:5" x14ac:dyDescent="0.3">
      <c r="B7131" s="91">
        <v>43234</v>
      </c>
      <c r="C7131" s="145">
        <v>322.59457400000002</v>
      </c>
      <c r="D7131">
        <f t="shared" si="115"/>
        <v>8.7337190973513681E-2</v>
      </c>
      <c r="E7131">
        <v>-2.1765365014743705E-2</v>
      </c>
    </row>
    <row r="7132" spans="2:5" x14ac:dyDescent="0.3">
      <c r="B7132" s="91">
        <v>41022</v>
      </c>
      <c r="C7132" s="145">
        <v>296.68310500000001</v>
      </c>
      <c r="D7132">
        <f t="shared" si="115"/>
        <v>1.3465414865110397</v>
      </c>
      <c r="E7132">
        <v>-2.1790412632168604E-2</v>
      </c>
    </row>
    <row r="7133" spans="2:5" x14ac:dyDescent="0.3">
      <c r="B7133" s="91">
        <v>40233</v>
      </c>
      <c r="C7133" s="145">
        <v>126.43420399999999</v>
      </c>
      <c r="D7133">
        <f t="shared" si="115"/>
        <v>0.70758954488613113</v>
      </c>
      <c r="E7133">
        <v>-2.1794896622291816E-2</v>
      </c>
    </row>
    <row r="7134" spans="2:5" x14ac:dyDescent="0.3">
      <c r="B7134" s="91">
        <v>38376</v>
      </c>
      <c r="C7134" s="145">
        <v>74.042502999999996</v>
      </c>
      <c r="D7134">
        <f t="shared" si="115"/>
        <v>-0.81828390832134257</v>
      </c>
      <c r="E7134">
        <v>-2.1796385107593977E-2</v>
      </c>
    </row>
    <row r="7135" spans="2:5" x14ac:dyDescent="0.3">
      <c r="B7135" s="91">
        <v>41789</v>
      </c>
      <c r="C7135" s="145">
        <v>407.46255500000001</v>
      </c>
      <c r="D7135">
        <f t="shared" si="115"/>
        <v>-0.10515809108406603</v>
      </c>
      <c r="E7135">
        <v>-2.1800540859332775E-2</v>
      </c>
    </row>
    <row r="7136" spans="2:5" x14ac:dyDescent="0.3">
      <c r="B7136" s="91">
        <v>42531</v>
      </c>
      <c r="C7136" s="145">
        <v>455.34585600000003</v>
      </c>
      <c r="D7136">
        <f t="shared" si="115"/>
        <v>8.432555927735379</v>
      </c>
      <c r="E7136">
        <v>-2.1834447770521619E-2</v>
      </c>
    </row>
    <row r="7137" spans="2:5" x14ac:dyDescent="0.3">
      <c r="B7137" s="91">
        <v>35671</v>
      </c>
      <c r="C7137" s="145">
        <v>48.273857</v>
      </c>
      <c r="D7137">
        <f t="shared" si="115"/>
        <v>-0.64505381049142252</v>
      </c>
      <c r="E7137">
        <v>-2.1889248982198722E-2</v>
      </c>
    </row>
    <row r="7138" spans="2:5" x14ac:dyDescent="0.3">
      <c r="B7138" s="91">
        <v>39049</v>
      </c>
      <c r="C7138" s="145">
        <v>136.003311</v>
      </c>
      <c r="D7138">
        <f t="shared" si="115"/>
        <v>4.1100676515155472</v>
      </c>
      <c r="E7138">
        <v>-2.1905616463102549E-2</v>
      </c>
    </row>
    <row r="7139" spans="2:5" x14ac:dyDescent="0.3">
      <c r="B7139" s="91">
        <v>36325</v>
      </c>
      <c r="C7139" s="145">
        <v>26.614777</v>
      </c>
      <c r="D7139">
        <f t="shared" si="115"/>
        <v>-0.73818140826883261</v>
      </c>
      <c r="E7139">
        <v>-2.1911856964132243E-2</v>
      </c>
    </row>
    <row r="7140" spans="2:5" x14ac:dyDescent="0.3">
      <c r="B7140" s="91">
        <v>40067</v>
      </c>
      <c r="C7140" s="145">
        <v>101.653503</v>
      </c>
      <c r="D7140">
        <f t="shared" si="115"/>
        <v>-0.80075854615050002</v>
      </c>
      <c r="E7140">
        <v>-2.1949732065314528E-2</v>
      </c>
    </row>
    <row r="7141" spans="2:5" x14ac:dyDescent="0.3">
      <c r="B7141" s="91">
        <v>42117</v>
      </c>
      <c r="C7141" s="145">
        <v>510.20257600000002</v>
      </c>
      <c r="D7141">
        <f t="shared" si="115"/>
        <v>2.2381695371214883</v>
      </c>
      <c r="E7141">
        <v>-2.196757656392417E-2</v>
      </c>
    </row>
    <row r="7142" spans="2:5" x14ac:dyDescent="0.3">
      <c r="B7142" s="91">
        <v>43880</v>
      </c>
      <c r="C7142" s="145">
        <v>157.55894499999999</v>
      </c>
      <c r="D7142">
        <f t="shared" si="115"/>
        <v>3.074036911497342</v>
      </c>
      <c r="E7142">
        <v>-2.1967826076657652E-2</v>
      </c>
    </row>
    <row r="7143" spans="2:5" x14ac:dyDescent="0.3">
      <c r="B7143" s="91">
        <v>34752</v>
      </c>
      <c r="C7143" s="145">
        <v>38.673912000000001</v>
      </c>
      <c r="D7143">
        <f t="shared" si="115"/>
        <v>7.7520789787164819E-3</v>
      </c>
      <c r="E7143">
        <v>-2.1977906371456329E-2</v>
      </c>
    </row>
    <row r="7144" spans="2:5" x14ac:dyDescent="0.3">
      <c r="B7144" s="91">
        <v>34351</v>
      </c>
      <c r="C7144" s="145">
        <v>38.376415000000001</v>
      </c>
      <c r="D7144">
        <f t="shared" si="115"/>
        <v>-0.11224100832193344</v>
      </c>
      <c r="E7144">
        <v>-2.1978237620070864E-2</v>
      </c>
    </row>
    <row r="7145" spans="2:5" x14ac:dyDescent="0.3">
      <c r="B7145" s="91">
        <v>35408</v>
      </c>
      <c r="C7145" s="145">
        <v>43.228416000000003</v>
      </c>
      <c r="D7145">
        <f t="shared" si="115"/>
        <v>-0.8063931633492295</v>
      </c>
      <c r="E7145">
        <v>-2.1990676874444469E-2</v>
      </c>
    </row>
    <row r="7146" spans="2:5" x14ac:dyDescent="0.3">
      <c r="B7146" s="91">
        <v>40680</v>
      </c>
      <c r="C7146" s="145">
        <v>223.27938800000001</v>
      </c>
      <c r="D7146">
        <f t="shared" si="115"/>
        <v>0.83396475568077655</v>
      </c>
      <c r="E7146">
        <v>-2.2002875620781057E-2</v>
      </c>
    </row>
    <row r="7147" spans="2:5" x14ac:dyDescent="0.3">
      <c r="B7147" s="91">
        <v>39223</v>
      </c>
      <c r="C7147" s="145">
        <v>121.746826</v>
      </c>
      <c r="D7147">
        <f t="shared" si="115"/>
        <v>-9.0129087853910356E-2</v>
      </c>
      <c r="E7147">
        <v>-2.2040850004972676E-2</v>
      </c>
    </row>
    <row r="7148" spans="2:5" x14ac:dyDescent="0.3">
      <c r="B7148" s="91">
        <v>40781</v>
      </c>
      <c r="C7148" s="145">
        <v>133.806702</v>
      </c>
      <c r="D7148">
        <f t="shared" si="115"/>
        <v>0.91245458683831193</v>
      </c>
      <c r="E7148">
        <v>-2.2051130833050443E-2</v>
      </c>
    </row>
    <row r="7149" spans="2:5" x14ac:dyDescent="0.3">
      <c r="B7149" s="91">
        <v>38490</v>
      </c>
      <c r="C7149" s="145">
        <v>69.965950000000007</v>
      </c>
      <c r="D7149">
        <f t="shared" si="115"/>
        <v>-0.59929195709897476</v>
      </c>
      <c r="E7149">
        <v>-2.2052873031688798E-2</v>
      </c>
    </row>
    <row r="7150" spans="2:5" x14ac:dyDescent="0.3">
      <c r="B7150" s="91">
        <v>43608</v>
      </c>
      <c r="C7150" s="145">
        <v>174.60580400000001</v>
      </c>
      <c r="D7150">
        <f t="shared" si="115"/>
        <v>3.6028065273008139</v>
      </c>
      <c r="E7150">
        <v>-2.2054727683695999E-2</v>
      </c>
    </row>
    <row r="7151" spans="2:5" x14ac:dyDescent="0.3">
      <c r="B7151" s="91">
        <v>35941</v>
      </c>
      <c r="C7151" s="145">
        <v>37.934638999999997</v>
      </c>
      <c r="D7151">
        <f t="shared" si="115"/>
        <v>1.6458789807308984</v>
      </c>
      <c r="E7151">
        <v>-2.2055986055238959E-2</v>
      </c>
    </row>
    <row r="7152" spans="2:5" x14ac:dyDescent="0.3">
      <c r="B7152" s="91">
        <v>33289</v>
      </c>
      <c r="C7152" s="145">
        <v>14.337254</v>
      </c>
      <c r="D7152">
        <f t="shared" si="115"/>
        <v>-0.95119721938071999</v>
      </c>
      <c r="E7152">
        <v>-2.2058776384403192E-2</v>
      </c>
    </row>
    <row r="7153" spans="2:5" x14ac:dyDescent="0.3">
      <c r="B7153" s="91">
        <v>41516</v>
      </c>
      <c r="C7153" s="145">
        <v>293.779449</v>
      </c>
      <c r="D7153">
        <f t="shared" si="115"/>
        <v>1.1178126355579607</v>
      </c>
      <c r="E7153">
        <v>-2.2058868737827482E-2</v>
      </c>
    </row>
    <row r="7154" spans="2:5" x14ac:dyDescent="0.3">
      <c r="B7154" s="91">
        <v>40366</v>
      </c>
      <c r="C7154" s="145">
        <v>138.71833799999999</v>
      </c>
      <c r="D7154">
        <f t="shared" si="115"/>
        <v>1.7933989693297547</v>
      </c>
      <c r="E7154">
        <v>-2.2073218196161665E-2</v>
      </c>
    </row>
    <row r="7155" spans="2:5" x14ac:dyDescent="0.3">
      <c r="B7155" s="91">
        <v>35031</v>
      </c>
      <c r="C7155" s="145">
        <v>49.659336000000003</v>
      </c>
      <c r="D7155">
        <f t="shared" si="115"/>
        <v>-0.9200075113403513</v>
      </c>
      <c r="E7155">
        <v>-2.209954608349558E-2</v>
      </c>
    </row>
    <row r="7156" spans="2:5" x14ac:dyDescent="0.3">
      <c r="B7156" s="91">
        <v>45181</v>
      </c>
      <c r="C7156" s="145">
        <v>620.79998799999998</v>
      </c>
      <c r="D7156">
        <f t="shared" si="115"/>
        <v>1.2043709722913831</v>
      </c>
      <c r="E7156">
        <v>-2.213119403189516E-2</v>
      </c>
    </row>
    <row r="7157" spans="2:5" x14ac:dyDescent="0.3">
      <c r="B7157" s="91">
        <v>43251</v>
      </c>
      <c r="C7157" s="145">
        <v>281.62228399999998</v>
      </c>
      <c r="D7157">
        <f t="shared" si="115"/>
        <v>3.0469054407732168</v>
      </c>
      <c r="E7157">
        <v>-2.2152928041775339E-2</v>
      </c>
    </row>
    <row r="7158" spans="2:5" x14ac:dyDescent="0.3">
      <c r="B7158" s="91">
        <v>38468</v>
      </c>
      <c r="C7158" s="145">
        <v>69.589539000000002</v>
      </c>
      <c r="D7158">
        <f t="shared" si="115"/>
        <v>3.4551729740848574</v>
      </c>
      <c r="E7158">
        <v>-2.2169609099910819E-2</v>
      </c>
    </row>
    <row r="7159" spans="2:5" x14ac:dyDescent="0.3">
      <c r="B7159" s="91">
        <v>36899</v>
      </c>
      <c r="C7159" s="145">
        <v>15.619941000000001</v>
      </c>
      <c r="D7159">
        <f t="shared" si="115"/>
        <v>-0.34136881870509495</v>
      </c>
      <c r="E7159">
        <v>-2.2211286916905996E-2</v>
      </c>
    </row>
    <row r="7160" spans="2:5" x14ac:dyDescent="0.3">
      <c r="B7160" s="91">
        <v>34264</v>
      </c>
      <c r="C7160" s="145">
        <v>23.715762999999999</v>
      </c>
      <c r="D7160">
        <f t="shared" si="115"/>
        <v>-0.92155796293546288</v>
      </c>
      <c r="E7160">
        <v>-2.2222197484806892E-2</v>
      </c>
    </row>
    <row r="7161" spans="2:5" x14ac:dyDescent="0.3">
      <c r="B7161" s="91">
        <v>42271</v>
      </c>
      <c r="C7161" s="145">
        <v>302.33486900000003</v>
      </c>
      <c r="D7161">
        <f t="shared" si="115"/>
        <v>9.3721177552097519</v>
      </c>
      <c r="E7161">
        <v>-2.2236600553454992E-2</v>
      </c>
    </row>
    <row r="7162" spans="2:5" x14ac:dyDescent="0.3">
      <c r="B7162" s="91">
        <v>36318</v>
      </c>
      <c r="C7162" s="145">
        <v>29.148807999999999</v>
      </c>
      <c r="D7162">
        <f t="shared" si="115"/>
        <v>-1.46193202143546E-2</v>
      </c>
      <c r="E7162">
        <v>-2.2249873910359482E-2</v>
      </c>
    </row>
    <row r="7163" spans="2:5" x14ac:dyDescent="0.3">
      <c r="B7163" s="91">
        <v>39896</v>
      </c>
      <c r="C7163" s="145">
        <v>29.581265999999999</v>
      </c>
      <c r="D7163">
        <f t="shared" si="115"/>
        <v>-0.60314402731765537</v>
      </c>
      <c r="E7163">
        <v>-2.2269099294536871E-2</v>
      </c>
    </row>
    <row r="7164" spans="2:5" x14ac:dyDescent="0.3">
      <c r="B7164" s="91">
        <v>38412</v>
      </c>
      <c r="C7164" s="145">
        <v>74.539046999999997</v>
      </c>
      <c r="D7164">
        <f t="shared" si="115"/>
        <v>0.51383682624743088</v>
      </c>
      <c r="E7164">
        <v>-2.2271340722384219E-2</v>
      </c>
    </row>
    <row r="7165" spans="2:5" x14ac:dyDescent="0.3">
      <c r="B7165" s="91">
        <v>35024</v>
      </c>
      <c r="C7165" s="145">
        <v>49.238495</v>
      </c>
      <c r="D7165">
        <f t="shared" si="115"/>
        <v>1.912124662144179</v>
      </c>
      <c r="E7165">
        <v>-2.2284202155551883E-2</v>
      </c>
    </row>
    <row r="7166" spans="2:5" x14ac:dyDescent="0.3">
      <c r="B7166" s="91">
        <v>36942</v>
      </c>
      <c r="C7166" s="145">
        <v>16.908100000000001</v>
      </c>
      <c r="D7166">
        <f t="shared" si="115"/>
        <v>-0.96761159037477407</v>
      </c>
      <c r="E7166">
        <v>-2.2301829507170304E-2</v>
      </c>
    </row>
    <row r="7167" spans="2:5" x14ac:dyDescent="0.3">
      <c r="B7167" s="91">
        <v>41962</v>
      </c>
      <c r="C7167" s="145">
        <v>522.04168700000002</v>
      </c>
      <c r="D7167">
        <f t="shared" si="115"/>
        <v>6.2320535786434732</v>
      </c>
      <c r="E7167">
        <v>-2.2341212107051832E-2</v>
      </c>
    </row>
    <row r="7168" spans="2:5" x14ac:dyDescent="0.3">
      <c r="B7168" s="91">
        <v>38432</v>
      </c>
      <c r="C7168" s="145">
        <v>72.184432999999999</v>
      </c>
      <c r="D7168">
        <f t="shared" si="115"/>
        <v>-0.77886136779948867</v>
      </c>
      <c r="E7168">
        <v>-2.2345098922699383E-2</v>
      </c>
    </row>
    <row r="7169" spans="2:5" x14ac:dyDescent="0.3">
      <c r="B7169" s="91">
        <v>41547</v>
      </c>
      <c r="C7169" s="145">
        <v>326.42163099999999</v>
      </c>
      <c r="D7169">
        <f t="shared" si="115"/>
        <v>0.24447526578689915</v>
      </c>
      <c r="E7169">
        <v>-2.2346348653175262E-2</v>
      </c>
    </row>
    <row r="7170" spans="2:5" x14ac:dyDescent="0.3">
      <c r="B7170" s="91">
        <v>41379</v>
      </c>
      <c r="C7170" s="145">
        <v>262.29660000000001</v>
      </c>
      <c r="D7170">
        <f t="shared" si="115"/>
        <v>7.4435727997672982</v>
      </c>
      <c r="E7170">
        <v>-2.2351521812699254E-2</v>
      </c>
    </row>
    <row r="7171" spans="2:5" x14ac:dyDescent="0.3">
      <c r="B7171" s="91">
        <v>36514</v>
      </c>
      <c r="C7171" s="145">
        <v>31.064646</v>
      </c>
      <c r="D7171">
        <f t="shared" si="115"/>
        <v>-0.93506675218123436</v>
      </c>
      <c r="E7171">
        <v>-2.2402393012500209E-2</v>
      </c>
    </row>
    <row r="7172" spans="2:5" x14ac:dyDescent="0.3">
      <c r="B7172" s="91">
        <v>44494</v>
      </c>
      <c r="C7172" s="145">
        <v>478.40893599999998</v>
      </c>
      <c r="D7172">
        <f t="shared" si="115"/>
        <v>1.3929193518460834</v>
      </c>
      <c r="E7172">
        <v>-2.2407817047269206E-2</v>
      </c>
    </row>
    <row r="7173" spans="2:5" x14ac:dyDescent="0.3">
      <c r="B7173" s="91">
        <v>43563</v>
      </c>
      <c r="C7173" s="145">
        <v>199.926895</v>
      </c>
      <c r="D7173">
        <f t="shared" si="115"/>
        <v>13.520403797399128</v>
      </c>
      <c r="E7173">
        <v>-2.2422551210282658E-2</v>
      </c>
    </row>
    <row r="7174" spans="2:5" x14ac:dyDescent="0.3">
      <c r="B7174" s="91">
        <v>36790</v>
      </c>
      <c r="C7174" s="145">
        <v>13.768687</v>
      </c>
      <c r="D7174">
        <f t="shared" si="115"/>
        <v>-0.88456665240645227</v>
      </c>
      <c r="E7174">
        <v>-2.2453411593743158E-2</v>
      </c>
    </row>
    <row r="7175" spans="2:5" x14ac:dyDescent="0.3">
      <c r="B7175" s="91">
        <v>43742</v>
      </c>
      <c r="C7175" s="145">
        <v>119.278244</v>
      </c>
      <c r="D7175">
        <f t="shared" si="115"/>
        <v>-0.79324560399760735</v>
      </c>
      <c r="E7175">
        <v>-2.2467378978380893E-2</v>
      </c>
    </row>
    <row r="7176" spans="2:5" x14ac:dyDescent="0.3">
      <c r="B7176" s="91">
        <v>42034</v>
      </c>
      <c r="C7176" s="145">
        <v>576.90789800000005</v>
      </c>
      <c r="D7176">
        <f t="shared" si="115"/>
        <v>14.378458249763481</v>
      </c>
      <c r="E7176">
        <v>-2.2469108341383187E-2</v>
      </c>
    </row>
    <row r="7177" spans="2:5" x14ac:dyDescent="0.3">
      <c r="B7177" s="91">
        <v>34379</v>
      </c>
      <c r="C7177" s="145">
        <v>37.514026999999999</v>
      </c>
      <c r="D7177">
        <f t="shared" ref="D7177:D7240" si="116">(C7177-C7178)/C7178</f>
        <v>-0.70169605241519595</v>
      </c>
      <c r="E7177">
        <v>-2.2471822863078868E-2</v>
      </c>
    </row>
    <row r="7178" spans="2:5" x14ac:dyDescent="0.3">
      <c r="B7178" s="91">
        <v>39199</v>
      </c>
      <c r="C7178" s="145">
        <v>125.757729</v>
      </c>
      <c r="D7178">
        <f t="shared" si="116"/>
        <v>2.1206703577068478</v>
      </c>
      <c r="E7178">
        <v>-2.2502293189160302E-2</v>
      </c>
    </row>
    <row r="7179" spans="2:5" x14ac:dyDescent="0.3">
      <c r="B7179" s="91">
        <v>35908</v>
      </c>
      <c r="C7179" s="145">
        <v>40.298305999999997</v>
      </c>
      <c r="D7179">
        <f t="shared" si="116"/>
        <v>1.1473266550976133</v>
      </c>
      <c r="E7179">
        <v>-2.2511369422598765E-2</v>
      </c>
    </row>
    <row r="7180" spans="2:5" x14ac:dyDescent="0.3">
      <c r="B7180" s="91">
        <v>36039</v>
      </c>
      <c r="C7180" s="145">
        <v>18.766732999999999</v>
      </c>
      <c r="D7180">
        <f t="shared" si="116"/>
        <v>-0.19774103197697476</v>
      </c>
      <c r="E7180">
        <v>-2.2515435303503098E-2</v>
      </c>
    </row>
    <row r="7181" spans="2:5" x14ac:dyDescent="0.3">
      <c r="B7181" s="91">
        <v>33576</v>
      </c>
      <c r="C7181" s="145">
        <v>23.392363</v>
      </c>
      <c r="D7181">
        <f t="shared" si="116"/>
        <v>-0.76075139465085562</v>
      </c>
      <c r="E7181">
        <v>-2.2522541345125501E-2</v>
      </c>
    </row>
    <row r="7182" spans="2:5" x14ac:dyDescent="0.3">
      <c r="B7182" s="91">
        <v>40109</v>
      </c>
      <c r="C7182" s="145">
        <v>97.774292000000003</v>
      </c>
      <c r="D7182">
        <f t="shared" si="116"/>
        <v>4.1318436471409559</v>
      </c>
      <c r="E7182">
        <v>-2.2530028714781644E-2</v>
      </c>
    </row>
    <row r="7183" spans="2:5" x14ac:dyDescent="0.3">
      <c r="B7183" s="91">
        <v>36707</v>
      </c>
      <c r="C7183" s="145">
        <v>19.052468999999999</v>
      </c>
      <c r="D7183">
        <f t="shared" si="116"/>
        <v>-0.17391311134377305</v>
      </c>
      <c r="E7183">
        <v>-2.2556422993430001E-2</v>
      </c>
    </row>
    <row r="7184" spans="2:5" x14ac:dyDescent="0.3">
      <c r="B7184" s="91">
        <v>37735</v>
      </c>
      <c r="C7184" s="145">
        <v>23.063517000000001</v>
      </c>
      <c r="D7184">
        <f t="shared" si="116"/>
        <v>-0.86450718373117841</v>
      </c>
      <c r="E7184">
        <v>-2.2556432083349811E-2</v>
      </c>
    </row>
    <row r="7185" spans="2:5" x14ac:dyDescent="0.3">
      <c r="B7185" s="91">
        <v>43395</v>
      </c>
      <c r="C7185" s="145">
        <v>170.219482</v>
      </c>
      <c r="D7185">
        <f t="shared" si="116"/>
        <v>-0.60882015924119826</v>
      </c>
      <c r="E7185">
        <v>-2.2610113681435246E-2</v>
      </c>
    </row>
    <row r="7186" spans="2:5" x14ac:dyDescent="0.3">
      <c r="B7186" s="91">
        <v>42859</v>
      </c>
      <c r="C7186" s="145">
        <v>435.143799</v>
      </c>
      <c r="D7186">
        <f t="shared" si="116"/>
        <v>7.8746993898753521</v>
      </c>
      <c r="E7186">
        <v>-2.2615279706426499E-2</v>
      </c>
    </row>
    <row r="7187" spans="2:5" x14ac:dyDescent="0.3">
      <c r="B7187" s="91">
        <v>35447</v>
      </c>
      <c r="C7187" s="145">
        <v>49.031948</v>
      </c>
      <c r="D7187">
        <f t="shared" si="116"/>
        <v>-0.94816096712572095</v>
      </c>
      <c r="E7187">
        <v>-2.2627477612171418E-2</v>
      </c>
    </row>
    <row r="7188" spans="2:5" x14ac:dyDescent="0.3">
      <c r="B7188" s="91">
        <v>45366</v>
      </c>
      <c r="C7188" s="145">
        <v>945.84997599999997</v>
      </c>
      <c r="D7188">
        <f t="shared" si="116"/>
        <v>34.429394685302235</v>
      </c>
      <c r="E7188">
        <v>-2.2629836218031548E-2</v>
      </c>
    </row>
    <row r="7189" spans="2:5" x14ac:dyDescent="0.3">
      <c r="B7189" s="91">
        <v>36228</v>
      </c>
      <c r="C7189" s="145">
        <v>26.696757999999999</v>
      </c>
      <c r="D7189">
        <f t="shared" si="116"/>
        <v>-0.36662802391181787</v>
      </c>
      <c r="E7189">
        <v>-2.2646636275217971E-2</v>
      </c>
    </row>
    <row r="7190" spans="2:5" x14ac:dyDescent="0.3">
      <c r="B7190" s="91">
        <v>34813</v>
      </c>
      <c r="C7190" s="145">
        <v>42.150204000000002</v>
      </c>
      <c r="D7190">
        <f t="shared" si="116"/>
        <v>3.0747753622694135E-2</v>
      </c>
      <c r="E7190">
        <v>-2.2670185686201064E-2</v>
      </c>
    </row>
    <row r="7191" spans="2:5" x14ac:dyDescent="0.3">
      <c r="B7191" s="91">
        <v>35804</v>
      </c>
      <c r="C7191" s="145">
        <v>40.892840999999997</v>
      </c>
      <c r="D7191">
        <f t="shared" si="116"/>
        <v>2.6236697186733626</v>
      </c>
      <c r="E7191">
        <v>-2.2699845848721544E-2</v>
      </c>
    </row>
    <row r="7192" spans="2:5" x14ac:dyDescent="0.3">
      <c r="B7192" s="91">
        <v>36970</v>
      </c>
      <c r="C7192" s="145">
        <v>11.284924999999999</v>
      </c>
      <c r="D7192">
        <f t="shared" si="116"/>
        <v>-0.69568324419728</v>
      </c>
      <c r="E7192">
        <v>-2.2712028949046996E-2</v>
      </c>
    </row>
    <row r="7193" spans="2:5" x14ac:dyDescent="0.3">
      <c r="B7193" s="91">
        <v>34353</v>
      </c>
      <c r="C7193" s="145">
        <v>37.082825</v>
      </c>
      <c r="D7193">
        <f t="shared" si="116"/>
        <v>0</v>
      </c>
      <c r="E7193">
        <v>-2.2727291294710471E-2</v>
      </c>
    </row>
    <row r="7194" spans="2:5" x14ac:dyDescent="0.3">
      <c r="B7194" s="91">
        <v>33780</v>
      </c>
      <c r="C7194" s="145">
        <v>37.082825</v>
      </c>
      <c r="D7194">
        <f t="shared" si="116"/>
        <v>0.60000004314666</v>
      </c>
      <c r="E7194">
        <v>-2.2727291294710471E-2</v>
      </c>
    </row>
    <row r="7195" spans="2:5" x14ac:dyDescent="0.3">
      <c r="B7195" s="91">
        <v>34215</v>
      </c>
      <c r="C7195" s="145">
        <v>23.176765</v>
      </c>
      <c r="D7195">
        <f t="shared" si="116"/>
        <v>-0.94822258336488208</v>
      </c>
      <c r="E7195">
        <v>-2.2727415516844197E-2</v>
      </c>
    </row>
    <row r="7196" spans="2:5" x14ac:dyDescent="0.3">
      <c r="B7196" s="91">
        <v>42522</v>
      </c>
      <c r="C7196" s="145">
        <v>447.62304699999999</v>
      </c>
      <c r="D7196">
        <f t="shared" si="116"/>
        <v>20.495774708219248</v>
      </c>
      <c r="E7196">
        <v>-2.2734656520030826E-2</v>
      </c>
    </row>
    <row r="7197" spans="2:5" x14ac:dyDescent="0.3">
      <c r="B7197" s="91">
        <v>36143</v>
      </c>
      <c r="C7197" s="145">
        <v>20.823768999999999</v>
      </c>
      <c r="D7197">
        <f t="shared" si="116"/>
        <v>-0.48400812582233715</v>
      </c>
      <c r="E7197">
        <v>-2.2735404458936504E-2</v>
      </c>
    </row>
    <row r="7198" spans="2:5" x14ac:dyDescent="0.3">
      <c r="B7198" s="91">
        <v>36434</v>
      </c>
      <c r="C7198" s="145">
        <v>40.356777000000001</v>
      </c>
      <c r="D7198">
        <f t="shared" si="116"/>
        <v>-0.81147719113430128</v>
      </c>
      <c r="E7198">
        <v>-2.2739751423836076E-2</v>
      </c>
    </row>
    <row r="7199" spans="2:5" x14ac:dyDescent="0.3">
      <c r="B7199" s="91">
        <v>40619</v>
      </c>
      <c r="C7199" s="145">
        <v>214.06840500000001</v>
      </c>
      <c r="D7199">
        <f t="shared" si="116"/>
        <v>2.1287294613939864</v>
      </c>
      <c r="E7199">
        <v>-2.2760415940771203E-2</v>
      </c>
    </row>
    <row r="7200" spans="2:5" x14ac:dyDescent="0.3">
      <c r="B7200" s="91">
        <v>38266</v>
      </c>
      <c r="C7200" s="145">
        <v>68.420235000000005</v>
      </c>
      <c r="D7200">
        <f t="shared" si="116"/>
        <v>0.98739570783257224</v>
      </c>
      <c r="E7200">
        <v>-2.2763728090725768E-2</v>
      </c>
    </row>
    <row r="7201" spans="2:5" x14ac:dyDescent="0.3">
      <c r="B7201" s="91">
        <v>36493</v>
      </c>
      <c r="C7201" s="145">
        <v>34.427081999999999</v>
      </c>
      <c r="D7201">
        <f t="shared" si="116"/>
        <v>-0.28450195691688279</v>
      </c>
      <c r="E7201">
        <v>-2.2785753659825627E-2</v>
      </c>
    </row>
    <row r="7202" spans="2:5" x14ac:dyDescent="0.3">
      <c r="B7202" s="91">
        <v>35025</v>
      </c>
      <c r="C7202" s="145">
        <v>48.116249000000003</v>
      </c>
      <c r="D7202">
        <f t="shared" si="116"/>
        <v>-0.76768932852395366</v>
      </c>
      <c r="E7202">
        <v>-2.2792045126480753E-2</v>
      </c>
    </row>
    <row r="7203" spans="2:5" x14ac:dyDescent="0.3">
      <c r="B7203" s="91">
        <v>40459</v>
      </c>
      <c r="C7203" s="145">
        <v>207.12027</v>
      </c>
      <c r="D7203">
        <f t="shared" si="116"/>
        <v>3.3900912767715576</v>
      </c>
      <c r="E7203">
        <v>-2.2813837196572002E-2</v>
      </c>
    </row>
    <row r="7204" spans="2:5" x14ac:dyDescent="0.3">
      <c r="B7204" s="91">
        <v>35730</v>
      </c>
      <c r="C7204" s="145">
        <v>47.179034999999999</v>
      </c>
      <c r="D7204">
        <f t="shared" si="116"/>
        <v>2.0225927792606086E-2</v>
      </c>
      <c r="E7204">
        <v>-2.2826032902605115E-2</v>
      </c>
    </row>
    <row r="7205" spans="2:5" x14ac:dyDescent="0.3">
      <c r="B7205" s="91">
        <v>35733</v>
      </c>
      <c r="C7205" s="145">
        <v>46.243713</v>
      </c>
      <c r="D7205">
        <f t="shared" si="116"/>
        <v>-0.87317128409680045</v>
      </c>
      <c r="E7205">
        <v>-2.2828436460643371E-2</v>
      </c>
    </row>
    <row r="7206" spans="2:5" x14ac:dyDescent="0.3">
      <c r="B7206" s="91">
        <v>42375</v>
      </c>
      <c r="C7206" s="145">
        <v>364.61547899999999</v>
      </c>
      <c r="D7206">
        <f t="shared" si="116"/>
        <v>0.60351460967821247</v>
      </c>
      <c r="E7206">
        <v>-2.2833500781008601E-2</v>
      </c>
    </row>
    <row r="7207" spans="2:5" x14ac:dyDescent="0.3">
      <c r="B7207" s="91">
        <v>41073</v>
      </c>
      <c r="C7207" s="145">
        <v>227.38519299999999</v>
      </c>
      <c r="D7207">
        <f t="shared" si="116"/>
        <v>18.691829047512442</v>
      </c>
      <c r="E7207">
        <v>-2.2844210016830017E-2</v>
      </c>
    </row>
    <row r="7208" spans="2:5" x14ac:dyDescent="0.3">
      <c r="B7208" s="91">
        <v>36816</v>
      </c>
      <c r="C7208" s="145">
        <v>11.547185000000001</v>
      </c>
      <c r="D7208">
        <f t="shared" si="116"/>
        <v>-0.44268801448997597</v>
      </c>
      <c r="E7208">
        <v>-2.284593107361926E-2</v>
      </c>
    </row>
    <row r="7209" spans="2:5" x14ac:dyDescent="0.3">
      <c r="B7209" s="91">
        <v>36068</v>
      </c>
      <c r="C7209" s="145">
        <v>20.719427</v>
      </c>
      <c r="D7209">
        <f t="shared" si="116"/>
        <v>-0.94572392720617682</v>
      </c>
      <c r="E7209">
        <v>-2.2847144684639029E-2</v>
      </c>
    </row>
    <row r="7210" spans="2:5" x14ac:dyDescent="0.3">
      <c r="B7210" s="91">
        <v>41710</v>
      </c>
      <c r="C7210" s="145">
        <v>381.74145499999997</v>
      </c>
      <c r="D7210">
        <f t="shared" si="116"/>
        <v>1.7731474239549814</v>
      </c>
      <c r="E7210">
        <v>-2.286729839016638E-2</v>
      </c>
    </row>
    <row r="7211" spans="2:5" x14ac:dyDescent="0.3">
      <c r="B7211" s="91">
        <v>39063</v>
      </c>
      <c r="C7211" s="145">
        <v>137.656387</v>
      </c>
      <c r="D7211">
        <f t="shared" si="116"/>
        <v>-0.66961258800725865</v>
      </c>
      <c r="E7211">
        <v>-2.2872066185282352E-2</v>
      </c>
    </row>
    <row r="7212" spans="2:5" x14ac:dyDescent="0.3">
      <c r="B7212" s="91">
        <v>44984</v>
      </c>
      <c r="C7212" s="145">
        <v>416.65142800000001</v>
      </c>
      <c r="D7212">
        <f t="shared" si="116"/>
        <v>38.60082316964796</v>
      </c>
      <c r="E7212">
        <v>-2.2910602970083644E-2</v>
      </c>
    </row>
    <row r="7213" spans="2:5" x14ac:dyDescent="0.3">
      <c r="B7213" s="91">
        <v>37161</v>
      </c>
      <c r="C7213" s="145">
        <v>10.521281999999999</v>
      </c>
      <c r="D7213">
        <f t="shared" si="116"/>
        <v>-0.97666135271379806</v>
      </c>
      <c r="E7213">
        <v>-2.292267282410403E-2</v>
      </c>
    </row>
    <row r="7214" spans="2:5" x14ac:dyDescent="0.3">
      <c r="B7214" s="91">
        <v>41829</v>
      </c>
      <c r="C7214" s="145">
        <v>450.80941799999999</v>
      </c>
      <c r="D7214">
        <f t="shared" si="116"/>
        <v>1.0765844466650516</v>
      </c>
      <c r="E7214">
        <v>-2.2970000393946415E-2</v>
      </c>
    </row>
    <row r="7215" spans="2:5" x14ac:dyDescent="0.3">
      <c r="B7215" s="91">
        <v>40466</v>
      </c>
      <c r="C7215" s="145">
        <v>217.09178199999999</v>
      </c>
      <c r="D7215">
        <f t="shared" si="116"/>
        <v>0.19521623871350535</v>
      </c>
      <c r="E7215">
        <v>-2.2987521129651037E-2</v>
      </c>
    </row>
    <row r="7216" spans="2:5" x14ac:dyDescent="0.3">
      <c r="B7216" s="91">
        <v>43857</v>
      </c>
      <c r="C7216" s="145">
        <v>181.63389599999999</v>
      </c>
      <c r="D7216">
        <f t="shared" si="116"/>
        <v>0.17814419772212381</v>
      </c>
      <c r="E7216">
        <v>-2.305635966099006E-2</v>
      </c>
    </row>
    <row r="7217" spans="2:5" x14ac:dyDescent="0.3">
      <c r="B7217" s="91">
        <v>43635</v>
      </c>
      <c r="C7217" s="145">
        <v>154.16949500000001</v>
      </c>
      <c r="D7217">
        <f t="shared" si="116"/>
        <v>5.0796050989587102E-2</v>
      </c>
      <c r="E7217">
        <v>-2.3057564568251945E-2</v>
      </c>
    </row>
    <row r="7218" spans="2:5" x14ac:dyDescent="0.3">
      <c r="B7218" s="91">
        <v>40242</v>
      </c>
      <c r="C7218" s="145">
        <v>146.716858</v>
      </c>
      <c r="D7218">
        <f t="shared" si="116"/>
        <v>-0.55417492476396402</v>
      </c>
      <c r="E7218">
        <v>-2.3062868702284522E-2</v>
      </c>
    </row>
    <row r="7219" spans="2:5" x14ac:dyDescent="0.3">
      <c r="B7219" s="91">
        <v>42265</v>
      </c>
      <c r="C7219" s="145">
        <v>329.09063700000002</v>
      </c>
      <c r="D7219">
        <f t="shared" si="116"/>
        <v>6.4540772289740671</v>
      </c>
      <c r="E7219">
        <v>-2.3073499341131683E-2</v>
      </c>
    </row>
    <row r="7220" spans="2:5" x14ac:dyDescent="0.3">
      <c r="B7220" s="91">
        <v>34841</v>
      </c>
      <c r="C7220" s="145">
        <v>44.149078000000003</v>
      </c>
      <c r="D7220">
        <f t="shared" si="116"/>
        <v>-0.58377978872013447</v>
      </c>
      <c r="E7220">
        <v>-2.3077190993747519E-2</v>
      </c>
    </row>
    <row r="7221" spans="2:5" x14ac:dyDescent="0.3">
      <c r="B7221" s="91">
        <v>39316</v>
      </c>
      <c r="C7221" s="145">
        <v>106.071442</v>
      </c>
      <c r="D7221">
        <f t="shared" si="116"/>
        <v>4.9329686090866617E-2</v>
      </c>
      <c r="E7221">
        <v>-2.3101750043327502E-2</v>
      </c>
    </row>
    <row r="7222" spans="2:5" x14ac:dyDescent="0.3">
      <c r="B7222" s="91">
        <v>44008</v>
      </c>
      <c r="C7222" s="145">
        <v>101.084953</v>
      </c>
      <c r="D7222">
        <f t="shared" si="116"/>
        <v>-0.65691082053712657</v>
      </c>
      <c r="E7222">
        <v>-2.3121356448015194E-2</v>
      </c>
    </row>
    <row r="7223" spans="2:5" x14ac:dyDescent="0.3">
      <c r="B7223" s="91">
        <v>44400</v>
      </c>
      <c r="C7223" s="145">
        <v>294.63171399999999</v>
      </c>
      <c r="D7223">
        <f t="shared" si="116"/>
        <v>7.753992955428342</v>
      </c>
      <c r="E7223">
        <v>-2.3136640168259781E-2</v>
      </c>
    </row>
    <row r="7224" spans="2:5" x14ac:dyDescent="0.3">
      <c r="B7224" s="91">
        <v>35846</v>
      </c>
      <c r="C7224" s="145">
        <v>33.656837000000003</v>
      </c>
      <c r="D7224">
        <f t="shared" si="116"/>
        <v>0.47970973860532917</v>
      </c>
      <c r="E7224">
        <v>-2.3148109046536278E-2</v>
      </c>
    </row>
    <row r="7225" spans="2:5" x14ac:dyDescent="0.3">
      <c r="B7225" s="91">
        <v>34274</v>
      </c>
      <c r="C7225" s="145">
        <v>22.745567000000001</v>
      </c>
      <c r="D7225">
        <f t="shared" si="116"/>
        <v>2.7807730593388452E-2</v>
      </c>
      <c r="E7225">
        <v>-2.3148128066490019E-2</v>
      </c>
    </row>
    <row r="7226" spans="2:5" x14ac:dyDescent="0.3">
      <c r="B7226" s="91">
        <v>37314</v>
      </c>
      <c r="C7226" s="145">
        <v>22.130177</v>
      </c>
      <c r="D7226">
        <f t="shared" si="116"/>
        <v>-0.84460543370638197</v>
      </c>
      <c r="E7226">
        <v>-2.3152771504857159E-2</v>
      </c>
    </row>
    <row r="7227" spans="2:5" x14ac:dyDescent="0.3">
      <c r="B7227" s="91">
        <v>40358</v>
      </c>
      <c r="C7227" s="145">
        <v>142.412811</v>
      </c>
      <c r="D7227">
        <f t="shared" si="116"/>
        <v>-0.48835119268943189</v>
      </c>
      <c r="E7227">
        <v>-2.3186586425096658E-2</v>
      </c>
    </row>
    <row r="7228" spans="2:5" x14ac:dyDescent="0.3">
      <c r="B7228" s="91">
        <v>41043</v>
      </c>
      <c r="C7228" s="145">
        <v>278.34094199999998</v>
      </c>
      <c r="D7228">
        <f t="shared" si="116"/>
        <v>4.2352831232998289</v>
      </c>
      <c r="E7228">
        <v>-2.3193160084332032E-2</v>
      </c>
    </row>
    <row r="7229" spans="2:5" x14ac:dyDescent="0.3">
      <c r="B7229" s="91">
        <v>35013</v>
      </c>
      <c r="C7229" s="145">
        <v>53.166359</v>
      </c>
      <c r="D7229">
        <f t="shared" si="116"/>
        <v>-0.3263253147842376</v>
      </c>
      <c r="E7229">
        <v>-2.3195774434377054E-2</v>
      </c>
    </row>
    <row r="7230" spans="2:5" x14ac:dyDescent="0.3">
      <c r="B7230" s="91">
        <v>38384</v>
      </c>
      <c r="C7230" s="145">
        <v>78.919929999999994</v>
      </c>
      <c r="D7230">
        <f t="shared" si="116"/>
        <v>5.8363941696271744E-2</v>
      </c>
      <c r="E7230">
        <v>-2.3195827354239515E-2</v>
      </c>
    </row>
    <row r="7231" spans="2:5" x14ac:dyDescent="0.3">
      <c r="B7231" s="91">
        <v>39687</v>
      </c>
      <c r="C7231" s="145">
        <v>74.567856000000006</v>
      </c>
      <c r="D7231">
        <f t="shared" si="116"/>
        <v>-0.83605422258942363</v>
      </c>
      <c r="E7231">
        <v>-2.3215636974000302E-2</v>
      </c>
    </row>
    <row r="7232" spans="2:5" x14ac:dyDescent="0.3">
      <c r="B7232" s="91">
        <v>42898</v>
      </c>
      <c r="C7232" s="145">
        <v>454.83242799999999</v>
      </c>
      <c r="D7232">
        <f t="shared" si="116"/>
        <v>7.1108481296867101</v>
      </c>
      <c r="E7232">
        <v>-2.322842031183369E-2</v>
      </c>
    </row>
    <row r="7233" spans="2:5" x14ac:dyDescent="0.3">
      <c r="B7233" s="91">
        <v>35345</v>
      </c>
      <c r="C7233" s="145">
        <v>56.077049000000002</v>
      </c>
      <c r="D7233">
        <f t="shared" si="116"/>
        <v>1.4771449049210885</v>
      </c>
      <c r="E7233">
        <v>-2.3232763862698999E-2</v>
      </c>
    </row>
    <row r="7234" spans="2:5" x14ac:dyDescent="0.3">
      <c r="B7234" s="91">
        <v>34218</v>
      </c>
      <c r="C7234" s="145">
        <v>22.637775000000001</v>
      </c>
      <c r="D7234">
        <f t="shared" si="116"/>
        <v>-0.37980766504305863</v>
      </c>
      <c r="E7234">
        <v>-2.3255618288402127E-2</v>
      </c>
    </row>
    <row r="7235" spans="2:5" x14ac:dyDescent="0.3">
      <c r="B7235" s="91">
        <v>34787</v>
      </c>
      <c r="C7235" s="145">
        <v>36.501216999999997</v>
      </c>
      <c r="D7235">
        <f t="shared" si="116"/>
        <v>0.34366924103882551</v>
      </c>
      <c r="E7235">
        <v>-2.325569384812632E-2</v>
      </c>
    </row>
    <row r="7236" spans="2:5" x14ac:dyDescent="0.3">
      <c r="B7236" s="91">
        <v>33557</v>
      </c>
      <c r="C7236" s="145">
        <v>27.165329</v>
      </c>
      <c r="D7236">
        <f t="shared" si="116"/>
        <v>-0.88392383714970957</v>
      </c>
      <c r="E7236">
        <v>-2.3255794721452713E-2</v>
      </c>
    </row>
    <row r="7237" spans="2:5" x14ac:dyDescent="0.3">
      <c r="B7237" s="91">
        <v>40494</v>
      </c>
      <c r="C7237" s="145">
        <v>234.03021200000001</v>
      </c>
      <c r="D7237">
        <f t="shared" si="116"/>
        <v>0.21727862902104361</v>
      </c>
      <c r="E7237">
        <v>-2.327675906035289E-2</v>
      </c>
    </row>
    <row r="7238" spans="2:5" x14ac:dyDescent="0.3">
      <c r="B7238" s="91">
        <v>40697</v>
      </c>
      <c r="C7238" s="145">
        <v>192.25689700000001</v>
      </c>
      <c r="D7238">
        <f t="shared" si="116"/>
        <v>8.4518649396864838</v>
      </c>
      <c r="E7238">
        <v>-2.3277998898520547E-2</v>
      </c>
    </row>
    <row r="7239" spans="2:5" x14ac:dyDescent="0.3">
      <c r="B7239" s="91">
        <v>37518</v>
      </c>
      <c r="C7239" s="145">
        <v>20.340630999999998</v>
      </c>
      <c r="D7239">
        <f t="shared" si="116"/>
        <v>-0.19184804989726587</v>
      </c>
      <c r="E7239">
        <v>-2.3333397033964212E-2</v>
      </c>
    </row>
    <row r="7240" spans="2:5" x14ac:dyDescent="0.3">
      <c r="B7240" s="91">
        <v>37587</v>
      </c>
      <c r="C7240" s="145">
        <v>25.169315000000001</v>
      </c>
      <c r="D7240">
        <f t="shared" si="116"/>
        <v>-0.77447229269221507</v>
      </c>
      <c r="E7240">
        <v>-2.3346268171269079E-2</v>
      </c>
    </row>
    <row r="7241" spans="2:5" x14ac:dyDescent="0.3">
      <c r="B7241" s="91">
        <v>39296</v>
      </c>
      <c r="C7241" s="145">
        <v>111.60187500000001</v>
      </c>
      <c r="D7241">
        <f t="shared" ref="D7241:D7304" si="117">(C7241-C7242)/C7242</f>
        <v>-0.34646993938715925</v>
      </c>
      <c r="E7241">
        <v>-2.3374311777051997E-2</v>
      </c>
    </row>
    <row r="7242" spans="2:5" x14ac:dyDescent="0.3">
      <c r="B7242" s="91">
        <v>43549</v>
      </c>
      <c r="C7242" s="145">
        <v>170.767776</v>
      </c>
      <c r="D7242">
        <f t="shared" si="117"/>
        <v>-0.54884986126496837</v>
      </c>
      <c r="E7242">
        <v>-2.3375078735226127E-2</v>
      </c>
    </row>
    <row r="7243" spans="2:5" x14ac:dyDescent="0.3">
      <c r="B7243" s="91">
        <v>42501</v>
      </c>
      <c r="C7243" s="145">
        <v>378.51650999999998</v>
      </c>
      <c r="D7243">
        <f t="shared" si="117"/>
        <v>7.815439028841368</v>
      </c>
      <c r="E7243">
        <v>-2.3396323905200769E-2</v>
      </c>
    </row>
    <row r="7244" spans="2:5" x14ac:dyDescent="0.3">
      <c r="B7244" s="91">
        <v>39920</v>
      </c>
      <c r="C7244" s="145">
        <v>42.937908</v>
      </c>
      <c r="D7244">
        <f t="shared" si="117"/>
        <v>1.1525737820082484</v>
      </c>
      <c r="E7244">
        <v>-2.3400300540797413E-2</v>
      </c>
    </row>
    <row r="7245" spans="2:5" x14ac:dyDescent="0.3">
      <c r="B7245" s="91">
        <v>37530</v>
      </c>
      <c r="C7245" s="145">
        <v>19.947241000000002</v>
      </c>
      <c r="D7245">
        <f t="shared" si="117"/>
        <v>-0.61635026668594606</v>
      </c>
      <c r="E7245">
        <v>-2.3414035133757373E-2</v>
      </c>
    </row>
    <row r="7246" spans="2:5" x14ac:dyDescent="0.3">
      <c r="B7246" s="91">
        <v>35663</v>
      </c>
      <c r="C7246" s="145">
        <v>51.993366000000002</v>
      </c>
      <c r="D7246">
        <f t="shared" si="117"/>
        <v>1.8907704769529219</v>
      </c>
      <c r="E7246">
        <v>-2.3423783780677013E-2</v>
      </c>
    </row>
    <row r="7247" spans="2:5" x14ac:dyDescent="0.3">
      <c r="B7247" s="91">
        <v>36672</v>
      </c>
      <c r="C7247" s="145">
        <v>17.985989</v>
      </c>
      <c r="D7247">
        <f t="shared" si="117"/>
        <v>-0.84062350116461615</v>
      </c>
      <c r="E7247">
        <v>-2.3437460974938627E-2</v>
      </c>
    </row>
    <row r="7248" spans="2:5" x14ac:dyDescent="0.3">
      <c r="B7248" s="91">
        <v>38919</v>
      </c>
      <c r="C7248" s="145">
        <v>112.852203</v>
      </c>
      <c r="D7248">
        <f t="shared" si="117"/>
        <v>-0.74101138342792028</v>
      </c>
      <c r="E7248">
        <v>-2.3453472546373241E-2</v>
      </c>
    </row>
    <row r="7249" spans="2:5" x14ac:dyDescent="0.3">
      <c r="B7249" s="91">
        <v>44623</v>
      </c>
      <c r="C7249" s="145">
        <v>435.74194299999999</v>
      </c>
      <c r="D7249">
        <f t="shared" si="117"/>
        <v>27.273505921162336</v>
      </c>
      <c r="E7249">
        <v>-2.345844546680468E-2</v>
      </c>
    </row>
    <row r="7250" spans="2:5" x14ac:dyDescent="0.3">
      <c r="B7250" s="91">
        <v>36777</v>
      </c>
      <c r="C7250" s="145">
        <v>15.411670000000001</v>
      </c>
      <c r="D7250">
        <f t="shared" si="117"/>
        <v>-0.90142270638164712</v>
      </c>
      <c r="E7250">
        <v>-2.3460513871504302E-2</v>
      </c>
    </row>
    <row r="7251" spans="2:5" x14ac:dyDescent="0.3">
      <c r="B7251" s="91">
        <v>40389</v>
      </c>
      <c r="C7251" s="145">
        <v>156.34097299999999</v>
      </c>
      <c r="D7251">
        <f t="shared" si="117"/>
        <v>-0.57436253856519159</v>
      </c>
      <c r="E7251">
        <v>-2.3479841967367264E-2</v>
      </c>
    </row>
    <row r="7252" spans="2:5" x14ac:dyDescent="0.3">
      <c r="B7252" s="91">
        <v>41600</v>
      </c>
      <c r="C7252" s="145">
        <v>367.310181</v>
      </c>
      <c r="D7252">
        <f t="shared" si="117"/>
        <v>1.4919536044343142</v>
      </c>
      <c r="E7252">
        <v>-2.3489595152639937E-2</v>
      </c>
    </row>
    <row r="7253" spans="2:5" x14ac:dyDescent="0.3">
      <c r="B7253" s="91">
        <v>39113</v>
      </c>
      <c r="C7253" s="145">
        <v>147.398483</v>
      </c>
      <c r="D7253">
        <f t="shared" si="117"/>
        <v>0.8569698357342096</v>
      </c>
      <c r="E7253">
        <v>-2.3514127799241658E-2</v>
      </c>
    </row>
    <row r="7254" spans="2:5" x14ac:dyDescent="0.3">
      <c r="B7254" s="91">
        <v>40044</v>
      </c>
      <c r="C7254" s="145">
        <v>79.375809000000004</v>
      </c>
      <c r="D7254">
        <f t="shared" si="117"/>
        <v>1.2178683399594414</v>
      </c>
      <c r="E7254">
        <v>-2.3520197000993153E-2</v>
      </c>
    </row>
    <row r="7255" spans="2:5" x14ac:dyDescent="0.3">
      <c r="B7255" s="91">
        <v>33751</v>
      </c>
      <c r="C7255" s="145">
        <v>35.789234</v>
      </c>
      <c r="D7255">
        <f t="shared" si="117"/>
        <v>1.6007774885137134</v>
      </c>
      <c r="E7255">
        <v>-2.3529646727346479E-2</v>
      </c>
    </row>
    <row r="7256" spans="2:5" x14ac:dyDescent="0.3">
      <c r="B7256" s="91">
        <v>37207</v>
      </c>
      <c r="C7256" s="145">
        <v>13.760975</v>
      </c>
      <c r="D7256">
        <f t="shared" si="117"/>
        <v>-0.89271279933717418</v>
      </c>
      <c r="E7256">
        <v>-2.3535733789287108E-2</v>
      </c>
    </row>
    <row r="7257" spans="2:5" x14ac:dyDescent="0.3">
      <c r="B7257" s="91">
        <v>40207</v>
      </c>
      <c r="C7257" s="145">
        <v>128.26297</v>
      </c>
      <c r="D7257">
        <f t="shared" si="117"/>
        <v>-0.57746232403353048</v>
      </c>
      <c r="E7257">
        <v>-2.3555110279116196E-2</v>
      </c>
    </row>
    <row r="7258" spans="2:5" x14ac:dyDescent="0.3">
      <c r="B7258" s="91">
        <v>44249</v>
      </c>
      <c r="C7258" s="145">
        <v>303.55392499999999</v>
      </c>
      <c r="D7258">
        <f t="shared" si="117"/>
        <v>4.9693931118125532</v>
      </c>
      <c r="E7258">
        <v>-2.3568974236009607E-2</v>
      </c>
    </row>
    <row r="7259" spans="2:5" x14ac:dyDescent="0.3">
      <c r="B7259" s="91">
        <v>34914</v>
      </c>
      <c r="C7259" s="145">
        <v>50.851723</v>
      </c>
      <c r="D7259">
        <f t="shared" si="117"/>
        <v>1.4868046352272184</v>
      </c>
      <c r="E7259">
        <v>-2.3569147635470921E-2</v>
      </c>
    </row>
    <row r="7260" spans="2:5" x14ac:dyDescent="0.3">
      <c r="B7260" s="91">
        <v>37396</v>
      </c>
      <c r="C7260" s="145">
        <v>20.448619999999998</v>
      </c>
      <c r="D7260">
        <f t="shared" si="117"/>
        <v>5.1149940543049811E-2</v>
      </c>
      <c r="E7260">
        <v>-2.3572735871684028E-2</v>
      </c>
    </row>
    <row r="7261" spans="2:5" x14ac:dyDescent="0.3">
      <c r="B7261" s="91">
        <v>36703</v>
      </c>
      <c r="C7261" s="145">
        <v>19.453571</v>
      </c>
      <c r="D7261">
        <f t="shared" si="117"/>
        <v>-0.27233196937143528</v>
      </c>
      <c r="E7261">
        <v>-2.3616023991850175E-2</v>
      </c>
    </row>
    <row r="7262" spans="2:5" x14ac:dyDescent="0.3">
      <c r="B7262" s="91">
        <v>33641</v>
      </c>
      <c r="C7262" s="145">
        <v>26.734128999999999</v>
      </c>
      <c r="D7262">
        <f t="shared" si="117"/>
        <v>-0.89351816357118774</v>
      </c>
      <c r="E7262">
        <v>-2.362217406379899E-2</v>
      </c>
    </row>
    <row r="7263" spans="2:5" x14ac:dyDescent="0.3">
      <c r="B7263" s="91">
        <v>43299</v>
      </c>
      <c r="C7263" s="145">
        <v>251.06750500000001</v>
      </c>
      <c r="D7263">
        <f t="shared" si="117"/>
        <v>-0.37684024544135569</v>
      </c>
      <c r="E7263">
        <v>-2.3648022761628393E-2</v>
      </c>
    </row>
    <row r="7264" spans="2:5" x14ac:dyDescent="0.3">
      <c r="B7264" s="91">
        <v>43069</v>
      </c>
      <c r="C7264" s="145">
        <v>402.89428700000002</v>
      </c>
      <c r="D7264">
        <f t="shared" si="117"/>
        <v>8.9255725965170924</v>
      </c>
      <c r="E7264">
        <v>-2.36744539494817E-2</v>
      </c>
    </row>
    <row r="7265" spans="2:5" x14ac:dyDescent="0.3">
      <c r="B7265" s="91">
        <v>36426</v>
      </c>
      <c r="C7265" s="145">
        <v>40.591540999999999</v>
      </c>
      <c r="D7265">
        <f t="shared" si="117"/>
        <v>0.82790625498022508</v>
      </c>
      <c r="E7265">
        <v>-2.367936240192212E-2</v>
      </c>
    </row>
    <row r="7266" spans="2:5" x14ac:dyDescent="0.3">
      <c r="B7266" s="91">
        <v>34243</v>
      </c>
      <c r="C7266" s="145">
        <v>22.206576999999999</v>
      </c>
      <c r="D7266">
        <f t="shared" si="117"/>
        <v>-0.10370341369696597</v>
      </c>
      <c r="E7266">
        <v>-2.369648556134045E-2</v>
      </c>
    </row>
    <row r="7267" spans="2:5" x14ac:dyDescent="0.3">
      <c r="B7267" s="91">
        <v>37446</v>
      </c>
      <c r="C7267" s="145">
        <v>24.775925000000001</v>
      </c>
      <c r="D7267">
        <f t="shared" si="117"/>
        <v>-0.79184146814650214</v>
      </c>
      <c r="E7267">
        <v>-2.3708246762506911E-2</v>
      </c>
    </row>
    <row r="7268" spans="2:5" x14ac:dyDescent="0.3">
      <c r="B7268" s="91">
        <v>39332</v>
      </c>
      <c r="C7268" s="145">
        <v>119.02430699999999</v>
      </c>
      <c r="D7268">
        <f t="shared" si="117"/>
        <v>2.0329657585918985</v>
      </c>
      <c r="E7268">
        <v>-2.3734131363113926E-2</v>
      </c>
    </row>
    <row r="7269" spans="2:5" x14ac:dyDescent="0.3">
      <c r="B7269" s="91">
        <v>36384</v>
      </c>
      <c r="C7269" s="145">
        <v>39.243538000000001</v>
      </c>
      <c r="D7269">
        <f t="shared" si="117"/>
        <v>-0.75662634348177993</v>
      </c>
      <c r="E7269">
        <v>-2.3737848385827435E-2</v>
      </c>
    </row>
    <row r="7270" spans="2:5" x14ac:dyDescent="0.3">
      <c r="B7270" s="91">
        <v>40870</v>
      </c>
      <c r="C7270" s="145">
        <v>161.24809300000001</v>
      </c>
      <c r="D7270">
        <f t="shared" si="117"/>
        <v>0.3235423231240625</v>
      </c>
      <c r="E7270">
        <v>-2.3775048714957878E-2</v>
      </c>
    </row>
    <row r="7271" spans="2:5" x14ac:dyDescent="0.3">
      <c r="B7271" s="91">
        <v>39156</v>
      </c>
      <c r="C7271" s="145">
        <v>121.830704</v>
      </c>
      <c r="D7271">
        <f t="shared" si="117"/>
        <v>2.4456283803651955</v>
      </c>
      <c r="E7271">
        <v>-2.3801290520345589E-2</v>
      </c>
    </row>
    <row r="7272" spans="2:5" x14ac:dyDescent="0.3">
      <c r="B7272" s="91">
        <v>33681</v>
      </c>
      <c r="C7272" s="145">
        <v>35.358051000000003</v>
      </c>
      <c r="D7272">
        <f t="shared" si="117"/>
        <v>-0.11111099099945236</v>
      </c>
      <c r="E7272">
        <v>-2.3809348954275319E-2</v>
      </c>
    </row>
    <row r="7273" spans="2:5" x14ac:dyDescent="0.3">
      <c r="B7273" s="91">
        <v>34374</v>
      </c>
      <c r="C7273" s="145">
        <v>39.777802000000001</v>
      </c>
      <c r="D7273">
        <f t="shared" si="117"/>
        <v>-0.31175048375644848</v>
      </c>
      <c r="E7273">
        <v>-2.3809540754559367E-2</v>
      </c>
    </row>
    <row r="7274" spans="2:5" x14ac:dyDescent="0.3">
      <c r="B7274" s="91">
        <v>35135</v>
      </c>
      <c r="C7274" s="145">
        <v>57.795611999999998</v>
      </c>
      <c r="D7274">
        <f t="shared" si="117"/>
        <v>-0.77723057822158115</v>
      </c>
      <c r="E7274">
        <v>-2.3812292619313741E-2</v>
      </c>
    </row>
    <row r="7275" spans="2:5" x14ac:dyDescent="0.3">
      <c r="B7275" s="91">
        <v>43360</v>
      </c>
      <c r="C7275" s="145">
        <v>259.44140599999997</v>
      </c>
      <c r="D7275">
        <f t="shared" si="117"/>
        <v>2.5664255461358509</v>
      </c>
      <c r="E7275">
        <v>-2.3818419289968962E-2</v>
      </c>
    </row>
    <row r="7276" spans="2:5" x14ac:dyDescent="0.3">
      <c r="B7276" s="91">
        <v>38062</v>
      </c>
      <c r="C7276" s="145">
        <v>72.745498999999995</v>
      </c>
      <c r="D7276">
        <f t="shared" si="117"/>
        <v>-0.7434620448430489</v>
      </c>
      <c r="E7276">
        <v>-2.3827359272451356E-2</v>
      </c>
    </row>
    <row r="7277" spans="2:5" x14ac:dyDescent="0.3">
      <c r="B7277" s="91">
        <v>44405</v>
      </c>
      <c r="C7277" s="145">
        <v>283.56622299999998</v>
      </c>
      <c r="D7277">
        <f t="shared" si="117"/>
        <v>-0.15693532797375462</v>
      </c>
      <c r="E7277">
        <v>-2.3850271391277357E-2</v>
      </c>
    </row>
    <row r="7278" spans="2:5" x14ac:dyDescent="0.3">
      <c r="B7278" s="91">
        <v>44365</v>
      </c>
      <c r="C7278" s="145">
        <v>336.35168499999997</v>
      </c>
      <c r="D7278">
        <f t="shared" si="117"/>
        <v>-0.25329205754084155</v>
      </c>
      <c r="E7278">
        <v>-2.3868069182405551E-2</v>
      </c>
    </row>
    <row r="7279" spans="2:5" x14ac:dyDescent="0.3">
      <c r="B7279" s="91">
        <v>43046</v>
      </c>
      <c r="C7279" s="145">
        <v>450.44610599999999</v>
      </c>
      <c r="D7279">
        <f t="shared" si="117"/>
        <v>22.094374906079754</v>
      </c>
      <c r="E7279">
        <v>-2.3871219526681513E-2</v>
      </c>
    </row>
    <row r="7280" spans="2:5" x14ac:dyDescent="0.3">
      <c r="B7280" s="91">
        <v>36018</v>
      </c>
      <c r="C7280" s="145">
        <v>19.504581000000002</v>
      </c>
      <c r="D7280">
        <f t="shared" si="117"/>
        <v>-1.5095245693694716E-2</v>
      </c>
      <c r="E7280">
        <v>-2.3871789498896893E-2</v>
      </c>
    </row>
    <row r="7281" spans="2:5" x14ac:dyDescent="0.3">
      <c r="B7281" s="91">
        <v>36664</v>
      </c>
      <c r="C7281" s="145">
        <v>19.803519999999999</v>
      </c>
      <c r="D7281">
        <f t="shared" si="117"/>
        <v>-0.60511687928373281</v>
      </c>
      <c r="E7281">
        <v>-2.3889652496490933E-2</v>
      </c>
    </row>
    <row r="7282" spans="2:5" x14ac:dyDescent="0.3">
      <c r="B7282" s="91">
        <v>34908</v>
      </c>
      <c r="C7282" s="145">
        <v>50.150333000000003</v>
      </c>
      <c r="D7282">
        <f t="shared" si="117"/>
        <v>1.0666206917013885</v>
      </c>
      <c r="E7282">
        <v>-2.3890714634739497E-2</v>
      </c>
    </row>
    <row r="7283" spans="2:5" x14ac:dyDescent="0.3">
      <c r="B7283" s="91">
        <v>37627</v>
      </c>
      <c r="C7283" s="145">
        <v>24.266829999999999</v>
      </c>
      <c r="D7283">
        <f t="shared" si="117"/>
        <v>-2.8069393936323312E-2</v>
      </c>
      <c r="E7283">
        <v>-2.3890848133254153E-2</v>
      </c>
    </row>
    <row r="7284" spans="2:5" x14ac:dyDescent="0.3">
      <c r="B7284" s="91">
        <v>36241</v>
      </c>
      <c r="C7284" s="145">
        <v>24.967656999999999</v>
      </c>
      <c r="D7284">
        <f t="shared" si="117"/>
        <v>-0.96143097563040614</v>
      </c>
      <c r="E7284">
        <v>-2.3892635784897216E-2</v>
      </c>
    </row>
    <row r="7285" spans="2:5" x14ac:dyDescent="0.3">
      <c r="B7285" s="91">
        <v>45222</v>
      </c>
      <c r="C7285" s="145">
        <v>647.34997599999997</v>
      </c>
      <c r="D7285">
        <f t="shared" si="117"/>
        <v>14.748114811801322</v>
      </c>
      <c r="E7285">
        <v>-2.3899330086260683E-2</v>
      </c>
    </row>
    <row r="7286" spans="2:5" x14ac:dyDescent="0.3">
      <c r="B7286" s="91">
        <v>36424</v>
      </c>
      <c r="C7286" s="145">
        <v>41.106506000000003</v>
      </c>
      <c r="D7286">
        <f t="shared" si="117"/>
        <v>-0.31521813913611257</v>
      </c>
      <c r="E7286">
        <v>-2.3916436155859377E-2</v>
      </c>
    </row>
    <row r="7287" spans="2:5" x14ac:dyDescent="0.3">
      <c r="B7287" s="91">
        <v>37929</v>
      </c>
      <c r="C7287" s="145">
        <v>60.028613999999997</v>
      </c>
      <c r="D7287">
        <f t="shared" si="117"/>
        <v>-0.5236206485624102</v>
      </c>
      <c r="E7287">
        <v>-2.3925404130310468E-2</v>
      </c>
    </row>
    <row r="7288" spans="2:5" x14ac:dyDescent="0.3">
      <c r="B7288" s="91">
        <v>39484</v>
      </c>
      <c r="C7288" s="145">
        <v>126.010109</v>
      </c>
      <c r="D7288">
        <f t="shared" si="117"/>
        <v>1.612813620043815</v>
      </c>
      <c r="E7288">
        <v>-2.393909490564812E-2</v>
      </c>
    </row>
    <row r="7289" spans="2:5" x14ac:dyDescent="0.3">
      <c r="B7289" s="91">
        <v>39939</v>
      </c>
      <c r="C7289" s="145">
        <v>48.227744999999999</v>
      </c>
      <c r="D7289">
        <f t="shared" si="117"/>
        <v>-0.62184398544924369</v>
      </c>
      <c r="E7289">
        <v>-2.395442781322828E-2</v>
      </c>
    </row>
    <row r="7290" spans="2:5" x14ac:dyDescent="0.3">
      <c r="B7290" s="91">
        <v>39430</v>
      </c>
      <c r="C7290" s="145">
        <v>127.53398900000001</v>
      </c>
      <c r="D7290">
        <f t="shared" si="117"/>
        <v>4.0678158893410874</v>
      </c>
      <c r="E7290">
        <v>-2.3979401795765111E-2</v>
      </c>
    </row>
    <row r="7291" spans="2:5" x14ac:dyDescent="0.3">
      <c r="B7291" s="91">
        <v>39854</v>
      </c>
      <c r="C7291" s="145">
        <v>25.165474</v>
      </c>
      <c r="D7291">
        <f t="shared" si="117"/>
        <v>-0.56407201349655445</v>
      </c>
      <c r="E7291">
        <v>-2.4011274949247791E-2</v>
      </c>
    </row>
    <row r="7292" spans="2:5" x14ac:dyDescent="0.3">
      <c r="B7292" s="91">
        <v>35635</v>
      </c>
      <c r="C7292" s="145">
        <v>57.728512000000002</v>
      </c>
      <c r="D7292">
        <f t="shared" si="117"/>
        <v>-0.1164473035849455</v>
      </c>
      <c r="E7292">
        <v>-2.40256488545488E-2</v>
      </c>
    </row>
    <row r="7293" spans="2:5" x14ac:dyDescent="0.3">
      <c r="B7293" s="91">
        <v>38440</v>
      </c>
      <c r="C7293" s="145">
        <v>65.336806999999993</v>
      </c>
      <c r="D7293">
        <f t="shared" si="117"/>
        <v>-0.48374353062645226</v>
      </c>
      <c r="E7293">
        <v>-2.4045838687476936E-2</v>
      </c>
    </row>
    <row r="7294" spans="2:5" x14ac:dyDescent="0.3">
      <c r="B7294" s="91">
        <v>38874</v>
      </c>
      <c r="C7294" s="145">
        <v>126.558815</v>
      </c>
      <c r="D7294">
        <f t="shared" si="117"/>
        <v>0.26523484582165274</v>
      </c>
      <c r="E7294">
        <v>-2.4051886563692813E-2</v>
      </c>
    </row>
    <row r="7295" spans="2:5" x14ac:dyDescent="0.3">
      <c r="B7295" s="91">
        <v>40108</v>
      </c>
      <c r="C7295" s="145">
        <v>100.027924</v>
      </c>
      <c r="D7295">
        <f t="shared" si="117"/>
        <v>-0.24951622315053493</v>
      </c>
      <c r="E7295">
        <v>-2.4060648391540877E-2</v>
      </c>
    </row>
    <row r="7296" spans="2:5" x14ac:dyDescent="0.3">
      <c r="B7296" s="91">
        <v>44130</v>
      </c>
      <c r="C7296" s="145">
        <v>133.284592</v>
      </c>
      <c r="D7296">
        <f t="shared" si="117"/>
        <v>6.6322154748488282</v>
      </c>
      <c r="E7296">
        <v>-2.4087606617117049E-2</v>
      </c>
    </row>
    <row r="7297" spans="2:5" x14ac:dyDescent="0.3">
      <c r="B7297" s="91">
        <v>34131</v>
      </c>
      <c r="C7297" s="145">
        <v>17.463421</v>
      </c>
      <c r="D7297">
        <f t="shared" si="117"/>
        <v>-0.70847491064987267</v>
      </c>
      <c r="E7297">
        <v>-2.4096408433888241E-2</v>
      </c>
    </row>
    <row r="7298" spans="2:5" x14ac:dyDescent="0.3">
      <c r="B7298" s="91">
        <v>35626</v>
      </c>
      <c r="C7298" s="145">
        <v>59.903663999999999</v>
      </c>
      <c r="D7298">
        <f t="shared" si="117"/>
        <v>-0.86745259651860607</v>
      </c>
      <c r="E7298">
        <v>-2.4096452080991898E-2</v>
      </c>
    </row>
    <row r="7299" spans="2:5" x14ac:dyDescent="0.3">
      <c r="B7299" s="91">
        <v>42838</v>
      </c>
      <c r="C7299" s="145">
        <v>451.94143700000001</v>
      </c>
      <c r="D7299">
        <f t="shared" si="117"/>
        <v>0.72205664013521342</v>
      </c>
      <c r="E7299">
        <v>-2.4109331037257348E-2</v>
      </c>
    </row>
    <row r="7300" spans="2:5" x14ac:dyDescent="0.3">
      <c r="B7300" s="91">
        <v>41361</v>
      </c>
      <c r="C7300" s="145">
        <v>262.44284099999999</v>
      </c>
      <c r="D7300">
        <f t="shared" si="117"/>
        <v>0.37642397750556095</v>
      </c>
      <c r="E7300">
        <v>-2.4111785959287153E-2</v>
      </c>
    </row>
    <row r="7301" spans="2:5" x14ac:dyDescent="0.3">
      <c r="B7301" s="91">
        <v>40410</v>
      </c>
      <c r="C7301" s="145">
        <v>190.67005900000001</v>
      </c>
      <c r="D7301">
        <f t="shared" si="117"/>
        <v>-0.61570966124336424</v>
      </c>
      <c r="E7301">
        <v>-2.4124273106007923E-2</v>
      </c>
    </row>
    <row r="7302" spans="2:5" x14ac:dyDescent="0.3">
      <c r="B7302" s="91">
        <v>41982</v>
      </c>
      <c r="C7302" s="145">
        <v>496.16146900000001</v>
      </c>
      <c r="D7302">
        <f t="shared" si="117"/>
        <v>3.5695548360889804</v>
      </c>
      <c r="E7302">
        <v>-2.4141986275495304E-2</v>
      </c>
    </row>
    <row r="7303" spans="2:5" x14ac:dyDescent="0.3">
      <c r="B7303" s="91">
        <v>39315</v>
      </c>
      <c r="C7303" s="145">
        <v>108.579826</v>
      </c>
      <c r="D7303">
        <f t="shared" si="117"/>
        <v>-0.75698743976893934</v>
      </c>
      <c r="E7303">
        <v>-2.4159365150750008E-2</v>
      </c>
    </row>
    <row r="7304" spans="2:5" x14ac:dyDescent="0.3">
      <c r="B7304" s="91">
        <v>42705</v>
      </c>
      <c r="C7304" s="145">
        <v>446.80746499999998</v>
      </c>
      <c r="D7304">
        <f t="shared" si="117"/>
        <v>6.233713708186979E-2</v>
      </c>
      <c r="E7304">
        <v>-2.4167098327554593E-2</v>
      </c>
    </row>
    <row r="7305" spans="2:5" x14ac:dyDescent="0.3">
      <c r="B7305" s="91">
        <v>43116</v>
      </c>
      <c r="C7305" s="145">
        <v>420.58914199999998</v>
      </c>
      <c r="D7305">
        <f t="shared" ref="D7305:D7368" si="118">(C7305-C7306)/C7306</f>
        <v>1.4745750675430518</v>
      </c>
      <c r="E7305">
        <v>-2.4170253991166138E-2</v>
      </c>
    </row>
    <row r="7306" spans="2:5" x14ac:dyDescent="0.3">
      <c r="B7306" s="91">
        <v>40876</v>
      </c>
      <c r="C7306" s="145">
        <v>169.96418800000001</v>
      </c>
      <c r="D7306">
        <f t="shared" si="118"/>
        <v>4.5662943701345871</v>
      </c>
      <c r="E7306">
        <v>-2.4195861409808419E-2</v>
      </c>
    </row>
    <row r="7307" spans="2:5" x14ac:dyDescent="0.3">
      <c r="B7307" s="91">
        <v>36524</v>
      </c>
      <c r="C7307" s="145">
        <v>30.534531000000001</v>
      </c>
      <c r="D7307">
        <f t="shared" si="118"/>
        <v>-0.74203097272629459</v>
      </c>
      <c r="E7307">
        <v>-2.420123564513571E-2</v>
      </c>
    </row>
    <row r="7308" spans="2:5" x14ac:dyDescent="0.3">
      <c r="B7308" s="91">
        <v>39407</v>
      </c>
      <c r="C7308" s="145">
        <v>118.365105</v>
      </c>
      <c r="D7308">
        <f t="shared" si="118"/>
        <v>0.81393296976140472</v>
      </c>
      <c r="E7308">
        <v>-2.4207706453051758E-2</v>
      </c>
    </row>
    <row r="7309" spans="2:5" x14ac:dyDescent="0.3">
      <c r="B7309" s="91">
        <v>37960</v>
      </c>
      <c r="C7309" s="145">
        <v>65.253296000000006</v>
      </c>
      <c r="D7309">
        <f t="shared" si="118"/>
        <v>-0.71183422782831174</v>
      </c>
      <c r="E7309">
        <v>-2.4238311047663143E-2</v>
      </c>
    </row>
    <row r="7310" spans="2:5" x14ac:dyDescent="0.3">
      <c r="B7310" s="91">
        <v>40651</v>
      </c>
      <c r="C7310" s="145">
        <v>226.44360399999999</v>
      </c>
      <c r="D7310">
        <f t="shared" si="118"/>
        <v>-0.55289454424894302</v>
      </c>
      <c r="E7310">
        <v>-2.4274701614495964E-2</v>
      </c>
    </row>
    <row r="7311" spans="2:5" x14ac:dyDescent="0.3">
      <c r="B7311" s="91">
        <v>42124</v>
      </c>
      <c r="C7311" s="145">
        <v>506.46575899999999</v>
      </c>
      <c r="D7311">
        <f t="shared" si="118"/>
        <v>3.7596106677858194</v>
      </c>
      <c r="E7311">
        <v>-2.4284890699515702E-2</v>
      </c>
    </row>
    <row r="7312" spans="2:5" x14ac:dyDescent="0.3">
      <c r="B7312" s="91">
        <v>38740</v>
      </c>
      <c r="C7312" s="145">
        <v>106.40907300000001</v>
      </c>
      <c r="D7312">
        <f t="shared" si="118"/>
        <v>-0.69689485169440935</v>
      </c>
      <c r="E7312">
        <v>-2.4360815986575461E-2</v>
      </c>
    </row>
    <row r="7313" spans="2:5" x14ac:dyDescent="0.3">
      <c r="B7313" s="91">
        <v>42291</v>
      </c>
      <c r="C7313" s="145">
        <v>351.06323200000003</v>
      </c>
      <c r="D7313">
        <f t="shared" si="118"/>
        <v>10.6308871589045</v>
      </c>
      <c r="E7313">
        <v>-2.4369972130575752E-2</v>
      </c>
    </row>
    <row r="7314" spans="2:5" x14ac:dyDescent="0.3">
      <c r="B7314" s="91">
        <v>33891</v>
      </c>
      <c r="C7314" s="145">
        <v>30.183702</v>
      </c>
      <c r="D7314">
        <f t="shared" si="118"/>
        <v>-0.5674452132583937</v>
      </c>
      <c r="E7314">
        <v>-2.4390037354361682E-2</v>
      </c>
    </row>
    <row r="7315" spans="2:5" x14ac:dyDescent="0.3">
      <c r="B7315" s="91">
        <v>39645</v>
      </c>
      <c r="C7315" s="145">
        <v>69.780067000000003</v>
      </c>
      <c r="D7315">
        <f t="shared" si="118"/>
        <v>-0.79017521306088467</v>
      </c>
      <c r="E7315">
        <v>-2.440843038931546E-2</v>
      </c>
    </row>
    <row r="7316" spans="2:5" x14ac:dyDescent="0.3">
      <c r="B7316" s="91">
        <v>43230</v>
      </c>
      <c r="C7316" s="145">
        <v>332.56350700000002</v>
      </c>
      <c r="D7316">
        <f t="shared" si="118"/>
        <v>10.729756780471078</v>
      </c>
      <c r="E7316">
        <v>-2.4418801561886094E-2</v>
      </c>
    </row>
    <row r="7317" spans="2:5" x14ac:dyDescent="0.3">
      <c r="B7317" s="91">
        <v>39808</v>
      </c>
      <c r="C7317" s="145">
        <v>28.352122999999999</v>
      </c>
      <c r="D7317">
        <f t="shared" si="118"/>
        <v>-0.47258784814710736</v>
      </c>
      <c r="E7317">
        <v>-2.4436231741635315E-2</v>
      </c>
    </row>
    <row r="7318" spans="2:5" x14ac:dyDescent="0.3">
      <c r="B7318" s="91">
        <v>35507</v>
      </c>
      <c r="C7318" s="145">
        <v>53.757052999999999</v>
      </c>
      <c r="D7318">
        <f t="shared" si="118"/>
        <v>1.024663340778974</v>
      </c>
      <c r="E7318">
        <v>-2.4462632003285138E-2</v>
      </c>
    </row>
    <row r="7319" spans="2:5" x14ac:dyDescent="0.3">
      <c r="B7319" s="91">
        <v>36557</v>
      </c>
      <c r="C7319" s="145">
        <v>26.551106999999998</v>
      </c>
      <c r="D7319">
        <f t="shared" si="118"/>
        <v>-0.38691318579300399</v>
      </c>
      <c r="E7319">
        <v>-2.4485316213586919E-2</v>
      </c>
    </row>
    <row r="7320" spans="2:5" x14ac:dyDescent="0.3">
      <c r="B7320" s="91">
        <v>35800</v>
      </c>
      <c r="C7320" s="145">
        <v>43.307254999999998</v>
      </c>
      <c r="D7320">
        <f t="shared" si="118"/>
        <v>2.9261812108671537</v>
      </c>
      <c r="E7320">
        <v>-2.4497916829786245E-2</v>
      </c>
    </row>
    <row r="7321" spans="2:5" x14ac:dyDescent="0.3">
      <c r="B7321" s="91">
        <v>37056</v>
      </c>
      <c r="C7321" s="145">
        <v>11.030376</v>
      </c>
      <c r="D7321">
        <f t="shared" si="118"/>
        <v>-0.70732480802833486</v>
      </c>
      <c r="E7321">
        <v>-2.4556548721032082E-2</v>
      </c>
    </row>
    <row r="7322" spans="2:5" x14ac:dyDescent="0.3">
      <c r="B7322" s="91">
        <v>35927</v>
      </c>
      <c r="C7322" s="145">
        <v>37.688113999999999</v>
      </c>
      <c r="D7322">
        <f t="shared" si="118"/>
        <v>0.46897060387769179</v>
      </c>
      <c r="E7322">
        <v>-2.4582703544306649E-2</v>
      </c>
    </row>
    <row r="7323" spans="2:5" x14ac:dyDescent="0.3">
      <c r="B7323" s="91">
        <v>33619</v>
      </c>
      <c r="C7323" s="145">
        <v>25.656139</v>
      </c>
      <c r="D7323">
        <f t="shared" si="118"/>
        <v>-0.62382966074152724</v>
      </c>
      <c r="E7323">
        <v>-2.4590333771472E-2</v>
      </c>
    </row>
    <row r="7324" spans="2:5" x14ac:dyDescent="0.3">
      <c r="B7324" s="91">
        <v>39717</v>
      </c>
      <c r="C7324" s="145">
        <v>68.203513999999998</v>
      </c>
      <c r="D7324">
        <f t="shared" si="118"/>
        <v>-0.76464814434640316</v>
      </c>
      <c r="E7324">
        <v>-2.4609395854022605E-2</v>
      </c>
    </row>
    <row r="7325" spans="2:5" x14ac:dyDescent="0.3">
      <c r="B7325" s="91">
        <v>41319</v>
      </c>
      <c r="C7325" s="145">
        <v>289.79382299999997</v>
      </c>
      <c r="D7325">
        <f t="shared" si="118"/>
        <v>26.891198811028094</v>
      </c>
      <c r="E7325">
        <v>-2.4614505501796415E-2</v>
      </c>
    </row>
    <row r="7326" spans="2:5" x14ac:dyDescent="0.3">
      <c r="B7326" s="91">
        <v>37165</v>
      </c>
      <c r="C7326" s="145">
        <v>10.390153</v>
      </c>
      <c r="D7326">
        <f t="shared" si="118"/>
        <v>-0.84744567101310897</v>
      </c>
      <c r="E7326">
        <v>-2.4619590813760469E-2</v>
      </c>
    </row>
    <row r="7327" spans="2:5" x14ac:dyDescent="0.3">
      <c r="B7327" s="91">
        <v>38205</v>
      </c>
      <c r="C7327" s="145">
        <v>68.107887000000005</v>
      </c>
      <c r="D7327">
        <f t="shared" si="118"/>
        <v>0.49507216740340398</v>
      </c>
      <c r="E7327">
        <v>-2.4658657172648715E-2</v>
      </c>
    </row>
    <row r="7328" spans="2:5" x14ac:dyDescent="0.3">
      <c r="B7328" s="91">
        <v>35762</v>
      </c>
      <c r="C7328" s="145">
        <v>45.554915999999999</v>
      </c>
      <c r="D7328">
        <f t="shared" si="118"/>
        <v>-0.90817434366717587</v>
      </c>
      <c r="E7328">
        <v>-2.4681752458826776E-2</v>
      </c>
    </row>
    <row r="7329" spans="2:5" x14ac:dyDescent="0.3">
      <c r="B7329" s="91">
        <v>42130</v>
      </c>
      <c r="C7329" s="145">
        <v>496.10226399999999</v>
      </c>
      <c r="D7329">
        <f t="shared" si="118"/>
        <v>6.883305791652204E-3</v>
      </c>
      <c r="E7329">
        <v>-2.4684140898420595E-2</v>
      </c>
    </row>
    <row r="7330" spans="2:5" x14ac:dyDescent="0.3">
      <c r="B7330" s="91">
        <v>41898</v>
      </c>
      <c r="C7330" s="145">
        <v>492.71078499999999</v>
      </c>
      <c r="D7330">
        <f t="shared" si="118"/>
        <v>1.8114131047806648</v>
      </c>
      <c r="E7330">
        <v>-2.4687711573875021E-2</v>
      </c>
    </row>
    <row r="7331" spans="2:5" x14ac:dyDescent="0.3">
      <c r="B7331" s="91">
        <v>43501</v>
      </c>
      <c r="C7331" s="145">
        <v>175.253784</v>
      </c>
      <c r="D7331">
        <f t="shared" si="118"/>
        <v>1.9336790753618176</v>
      </c>
      <c r="E7331">
        <v>-2.4687929554126371E-2</v>
      </c>
    </row>
    <row r="7332" spans="2:5" x14ac:dyDescent="0.3">
      <c r="B7332" s="91">
        <v>38222</v>
      </c>
      <c r="C7332" s="145">
        <v>59.738567000000003</v>
      </c>
      <c r="D7332">
        <f t="shared" si="118"/>
        <v>-0.7492963394855755</v>
      </c>
      <c r="E7332">
        <v>-2.4712299961025069E-2</v>
      </c>
    </row>
    <row r="7333" spans="2:5" x14ac:dyDescent="0.3">
      <c r="B7333" s="91">
        <v>40540</v>
      </c>
      <c r="C7333" s="145">
        <v>238.28358499999999</v>
      </c>
      <c r="D7333">
        <f t="shared" si="118"/>
        <v>20.187624134642</v>
      </c>
      <c r="E7333">
        <v>-2.4748389033654651E-2</v>
      </c>
    </row>
    <row r="7334" spans="2:5" x14ac:dyDescent="0.3">
      <c r="B7334" s="91">
        <v>37014</v>
      </c>
      <c r="C7334" s="145">
        <v>11.246357</v>
      </c>
      <c r="D7334">
        <f t="shared" si="118"/>
        <v>5.7288037916759356E-2</v>
      </c>
      <c r="E7334">
        <v>-2.4749131919001442E-2</v>
      </c>
    </row>
    <row r="7335" spans="2:5" x14ac:dyDescent="0.3">
      <c r="B7335" s="91">
        <v>37104</v>
      </c>
      <c r="C7335" s="145">
        <v>10.636984999999999</v>
      </c>
      <c r="D7335">
        <f t="shared" si="118"/>
        <v>-0.65025289378572793</v>
      </c>
      <c r="E7335">
        <v>-2.4752543330130532E-2</v>
      </c>
    </row>
    <row r="7336" spans="2:5" x14ac:dyDescent="0.3">
      <c r="B7336" s="91">
        <v>36342</v>
      </c>
      <c r="C7336" s="145">
        <v>30.413360999999998</v>
      </c>
      <c r="D7336">
        <f t="shared" si="118"/>
        <v>-0.76314914891823038</v>
      </c>
      <c r="E7336">
        <v>-2.4769433642525204E-2</v>
      </c>
    </row>
    <row r="7337" spans="2:5" x14ac:dyDescent="0.3">
      <c r="B7337" s="91">
        <v>39463</v>
      </c>
      <c r="C7337" s="145">
        <v>128.40722700000001</v>
      </c>
      <c r="D7337">
        <f t="shared" si="118"/>
        <v>-0.42683747293705876</v>
      </c>
      <c r="E7337">
        <v>-2.4772453827036613E-2</v>
      </c>
    </row>
    <row r="7338" spans="2:5" x14ac:dyDescent="0.3">
      <c r="B7338" s="91">
        <v>40938</v>
      </c>
      <c r="C7338" s="145">
        <v>224.032837</v>
      </c>
      <c r="D7338">
        <f t="shared" si="118"/>
        <v>0.82095122904442119</v>
      </c>
      <c r="E7338">
        <v>-2.4807205437372498E-2</v>
      </c>
    </row>
    <row r="7339" spans="2:5" x14ac:dyDescent="0.3">
      <c r="B7339" s="91">
        <v>39205</v>
      </c>
      <c r="C7339" s="145">
        <v>123.030663</v>
      </c>
      <c r="D7339">
        <f t="shared" si="118"/>
        <v>10.599954762023067</v>
      </c>
      <c r="E7339">
        <v>-2.4808606939111546E-2</v>
      </c>
    </row>
    <row r="7340" spans="2:5" x14ac:dyDescent="0.3">
      <c r="B7340" s="91">
        <v>37168</v>
      </c>
      <c r="C7340" s="145">
        <v>10.606133</v>
      </c>
      <c r="D7340">
        <f t="shared" si="118"/>
        <v>-0.975706841313429</v>
      </c>
      <c r="E7340">
        <v>-2.4822399638694148E-2</v>
      </c>
    </row>
    <row r="7341" spans="2:5" x14ac:dyDescent="0.3">
      <c r="B7341" s="91">
        <v>42873</v>
      </c>
      <c r="C7341" s="145">
        <v>436.589294</v>
      </c>
      <c r="D7341">
        <f t="shared" si="118"/>
        <v>7.9573213792766682</v>
      </c>
      <c r="E7341">
        <v>-2.4827432494106516E-2</v>
      </c>
    </row>
    <row r="7342" spans="2:5" x14ac:dyDescent="0.3">
      <c r="B7342" s="91">
        <v>35395</v>
      </c>
      <c r="C7342" s="145">
        <v>48.741055000000003</v>
      </c>
      <c r="D7342">
        <f t="shared" si="118"/>
        <v>3.1998305645365939E-2</v>
      </c>
      <c r="E7342">
        <v>-2.4840305050719633E-2</v>
      </c>
    </row>
    <row r="7343" spans="2:5" x14ac:dyDescent="0.3">
      <c r="B7343" s="91">
        <v>35695</v>
      </c>
      <c r="C7343" s="145">
        <v>47.229782</v>
      </c>
      <c r="D7343">
        <f t="shared" si="118"/>
        <v>0.79619835506567171</v>
      </c>
      <c r="E7343">
        <v>-2.4850508046352218E-2</v>
      </c>
    </row>
    <row r="7344" spans="2:5" x14ac:dyDescent="0.3">
      <c r="B7344" s="91">
        <v>36243</v>
      </c>
      <c r="C7344" s="145">
        <v>26.294301999999998</v>
      </c>
      <c r="D7344">
        <f t="shared" si="118"/>
        <v>0.581097354587646</v>
      </c>
      <c r="E7344">
        <v>-2.4875259896462363E-2</v>
      </c>
    </row>
    <row r="7345" spans="2:5" x14ac:dyDescent="0.3">
      <c r="B7345" s="91">
        <v>37230</v>
      </c>
      <c r="C7345" s="145">
        <v>16.630413000000001</v>
      </c>
      <c r="D7345">
        <f t="shared" si="118"/>
        <v>-0.33807109552841708</v>
      </c>
      <c r="E7345">
        <v>-2.4875665939729438E-2</v>
      </c>
    </row>
    <row r="7346" spans="2:5" x14ac:dyDescent="0.3">
      <c r="B7346" s="91">
        <v>35993</v>
      </c>
      <c r="C7346" s="145">
        <v>25.124168000000001</v>
      </c>
      <c r="D7346">
        <f t="shared" si="118"/>
        <v>-0.12190679021122043</v>
      </c>
      <c r="E7346">
        <v>-2.4877148887773919E-2</v>
      </c>
    </row>
    <row r="7347" spans="2:5" x14ac:dyDescent="0.3">
      <c r="B7347" s="91">
        <v>36297</v>
      </c>
      <c r="C7347" s="145">
        <v>28.612188</v>
      </c>
      <c r="D7347">
        <f t="shared" si="118"/>
        <v>-0.83595626243832744</v>
      </c>
      <c r="E7347">
        <v>-2.489211329594088E-2</v>
      </c>
    </row>
    <row r="7348" spans="2:5" x14ac:dyDescent="0.3">
      <c r="B7348" s="91">
        <v>40904</v>
      </c>
      <c r="C7348" s="145">
        <v>174.41804500000001</v>
      </c>
      <c r="D7348">
        <f t="shared" si="118"/>
        <v>-0.63270026043490213</v>
      </c>
      <c r="E7348">
        <v>-2.4899538145382576E-2</v>
      </c>
    </row>
    <row r="7349" spans="2:5" x14ac:dyDescent="0.3">
      <c r="B7349" s="91">
        <v>41989</v>
      </c>
      <c r="C7349" s="145">
        <v>474.86569200000002</v>
      </c>
      <c r="D7349">
        <f t="shared" si="118"/>
        <v>2.8517826870145795</v>
      </c>
      <c r="E7349">
        <v>-2.4901412597339564E-2</v>
      </c>
    </row>
    <row r="7350" spans="2:5" x14ac:dyDescent="0.3">
      <c r="B7350" s="91">
        <v>40234</v>
      </c>
      <c r="C7350" s="145">
        <v>123.28465300000001</v>
      </c>
      <c r="D7350">
        <f t="shared" si="118"/>
        <v>3.9454817320326394</v>
      </c>
      <c r="E7350">
        <v>-2.491059302275505E-2</v>
      </c>
    </row>
    <row r="7351" spans="2:5" x14ac:dyDescent="0.3">
      <c r="B7351" s="91">
        <v>39780</v>
      </c>
      <c r="C7351" s="145">
        <v>24.928744999999999</v>
      </c>
      <c r="D7351">
        <f t="shared" si="118"/>
        <v>-8.0346664415806679E-2</v>
      </c>
      <c r="E7351">
        <v>-2.4928700433238249E-2</v>
      </c>
    </row>
    <row r="7352" spans="2:5" x14ac:dyDescent="0.3">
      <c r="B7352" s="91">
        <v>36217</v>
      </c>
      <c r="C7352" s="145">
        <v>27.106676</v>
      </c>
      <c r="D7352">
        <f t="shared" si="118"/>
        <v>5.7267391178008976E-2</v>
      </c>
      <c r="E7352">
        <v>-2.493294287978334E-2</v>
      </c>
    </row>
    <row r="7353" spans="2:5" x14ac:dyDescent="0.3">
      <c r="B7353" s="91">
        <v>36244</v>
      </c>
      <c r="C7353" s="145">
        <v>25.63843</v>
      </c>
      <c r="D7353">
        <f t="shared" si="118"/>
        <v>-0.42401078972035339</v>
      </c>
      <c r="E7353">
        <v>-2.4943502968818063E-2</v>
      </c>
    </row>
    <row r="7354" spans="2:5" x14ac:dyDescent="0.3">
      <c r="B7354" s="91">
        <v>37873</v>
      </c>
      <c r="C7354" s="145">
        <v>44.511997000000001</v>
      </c>
      <c r="D7354">
        <f t="shared" si="118"/>
        <v>1.9592946703639238</v>
      </c>
      <c r="E7354">
        <v>-2.4991152810479769E-2</v>
      </c>
    </row>
    <row r="7355" spans="2:5" x14ac:dyDescent="0.3">
      <c r="B7355" s="91">
        <v>36872</v>
      </c>
      <c r="C7355" s="145">
        <v>15.041421</v>
      </c>
      <c r="D7355">
        <f t="shared" si="118"/>
        <v>-0.21502855977141544</v>
      </c>
      <c r="E7355">
        <v>-2.5000034031025561E-2</v>
      </c>
    </row>
    <row r="7356" spans="2:5" x14ac:dyDescent="0.3">
      <c r="B7356" s="91">
        <v>36010</v>
      </c>
      <c r="C7356" s="145">
        <v>19.161743000000001</v>
      </c>
      <c r="D7356">
        <f t="shared" si="118"/>
        <v>-0.41456398103787573</v>
      </c>
      <c r="E7356">
        <v>-2.5028537963314165E-2</v>
      </c>
    </row>
    <row r="7357" spans="2:5" x14ac:dyDescent="0.3">
      <c r="B7357" s="91">
        <v>36507</v>
      </c>
      <c r="C7357" s="145">
        <v>32.730721000000003</v>
      </c>
      <c r="D7357">
        <f t="shared" si="118"/>
        <v>-0.77763132204921059</v>
      </c>
      <c r="E7357">
        <v>-2.5039287251205352E-2</v>
      </c>
    </row>
    <row r="7358" spans="2:5" x14ac:dyDescent="0.3">
      <c r="B7358" s="91">
        <v>44091</v>
      </c>
      <c r="C7358" s="145">
        <v>147.191238</v>
      </c>
      <c r="D7358">
        <f t="shared" si="118"/>
        <v>4.5535765652887443</v>
      </c>
      <c r="E7358">
        <v>-2.509088555007678E-2</v>
      </c>
    </row>
    <row r="7359" spans="2:5" x14ac:dyDescent="0.3">
      <c r="B7359" s="91">
        <v>39874</v>
      </c>
      <c r="C7359" s="145">
        <v>26.503864</v>
      </c>
      <c r="D7359">
        <f t="shared" si="118"/>
        <v>-0.83972671547371225</v>
      </c>
      <c r="E7359">
        <v>-2.5117263134353869E-2</v>
      </c>
    </row>
    <row r="7360" spans="2:5" x14ac:dyDescent="0.3">
      <c r="B7360" s="91">
        <v>40892</v>
      </c>
      <c r="C7360" s="145">
        <v>165.36669900000001</v>
      </c>
      <c r="D7360">
        <f t="shared" si="118"/>
        <v>-0.61563938075513924</v>
      </c>
      <c r="E7360">
        <v>-2.5127005578003535E-2</v>
      </c>
    </row>
    <row r="7361" spans="2:5" x14ac:dyDescent="0.3">
      <c r="B7361" s="91">
        <v>41803</v>
      </c>
      <c r="C7361" s="145">
        <v>430.23840300000001</v>
      </c>
      <c r="D7361">
        <f t="shared" si="118"/>
        <v>21.13371371593631</v>
      </c>
      <c r="E7361">
        <v>-2.5136289280441811E-2</v>
      </c>
    </row>
    <row r="7362" spans="2:5" x14ac:dyDescent="0.3">
      <c r="B7362" s="91">
        <v>37368</v>
      </c>
      <c r="C7362" s="145">
        <v>19.438148000000002</v>
      </c>
      <c r="D7362">
        <f t="shared" si="118"/>
        <v>-0.94918897432245497</v>
      </c>
      <c r="E7362">
        <v>-2.5145028508197262E-2</v>
      </c>
    </row>
    <row r="7363" spans="2:5" x14ac:dyDescent="0.3">
      <c r="B7363" s="91">
        <v>43133</v>
      </c>
      <c r="C7363" s="145">
        <v>382.55767800000001</v>
      </c>
      <c r="D7363">
        <f t="shared" si="118"/>
        <v>-0.15352378277276663</v>
      </c>
      <c r="E7363">
        <v>-2.5149223329256423E-2</v>
      </c>
    </row>
    <row r="7364" spans="2:5" x14ac:dyDescent="0.3">
      <c r="B7364" s="91">
        <v>44802</v>
      </c>
      <c r="C7364" s="145">
        <v>451.94143700000001</v>
      </c>
      <c r="D7364">
        <f t="shared" si="118"/>
        <v>-4.0546659253914964E-2</v>
      </c>
      <c r="E7364">
        <v>-2.5158557799384904E-2</v>
      </c>
    </row>
    <row r="7365" spans="2:5" x14ac:dyDescent="0.3">
      <c r="B7365" s="91">
        <v>42543</v>
      </c>
      <c r="C7365" s="145">
        <v>471.04055799999998</v>
      </c>
      <c r="D7365">
        <f t="shared" si="118"/>
        <v>1.3166652830988526</v>
      </c>
      <c r="E7365">
        <v>-2.51597538152982E-2</v>
      </c>
    </row>
    <row r="7366" spans="2:5" x14ac:dyDescent="0.3">
      <c r="B7366" s="91">
        <v>40602</v>
      </c>
      <c r="C7366" s="145">
        <v>203.32698099999999</v>
      </c>
      <c r="D7366">
        <f t="shared" si="118"/>
        <v>9.734897695986805E-2</v>
      </c>
      <c r="E7366">
        <v>-2.5164141078107959E-2</v>
      </c>
    </row>
    <row r="7367" spans="2:5" x14ac:dyDescent="0.3">
      <c r="B7367" s="91">
        <v>40848</v>
      </c>
      <c r="C7367" s="145">
        <v>185.28926100000001</v>
      </c>
      <c r="D7367">
        <f t="shared" si="118"/>
        <v>8.2782026764333967</v>
      </c>
      <c r="E7367">
        <v>-2.5195126421264136E-2</v>
      </c>
    </row>
    <row r="7368" spans="2:5" x14ac:dyDescent="0.3">
      <c r="B7368" s="91">
        <v>37466</v>
      </c>
      <c r="C7368" s="145">
        <v>19.970383000000002</v>
      </c>
      <c r="D7368">
        <f t="shared" si="118"/>
        <v>-0.83917074482884069</v>
      </c>
      <c r="E7368">
        <v>-2.5225860647555692E-2</v>
      </c>
    </row>
    <row r="7369" spans="2:5" x14ac:dyDescent="0.3">
      <c r="B7369" s="91">
        <v>40214</v>
      </c>
      <c r="C7369" s="145">
        <v>124.171333</v>
      </c>
      <c r="D7369">
        <f t="shared" ref="D7369:D7432" si="119">(C7369-C7370)/C7370</f>
        <v>-0.23933839482435648</v>
      </c>
      <c r="E7369">
        <v>-2.5232034009137733E-2</v>
      </c>
    </row>
    <row r="7370" spans="2:5" x14ac:dyDescent="0.3">
      <c r="B7370" s="91">
        <v>43648</v>
      </c>
      <c r="C7370" s="145">
        <v>163.24122600000001</v>
      </c>
      <c r="D7370">
        <f t="shared" si="119"/>
        <v>9.3638162301704799</v>
      </c>
      <c r="E7370">
        <v>-2.5297652927329897E-2</v>
      </c>
    </row>
    <row r="7371" spans="2:5" x14ac:dyDescent="0.3">
      <c r="B7371" s="91">
        <v>36767</v>
      </c>
      <c r="C7371" s="145">
        <v>15.751073</v>
      </c>
      <c r="D7371">
        <f t="shared" si="119"/>
        <v>-0.94722764953060457</v>
      </c>
      <c r="E7371">
        <v>-2.529795230597243E-2</v>
      </c>
    </row>
    <row r="7372" spans="2:5" x14ac:dyDescent="0.3">
      <c r="B7372" s="91">
        <v>41429</v>
      </c>
      <c r="C7372" s="145">
        <v>298.47207600000002</v>
      </c>
      <c r="D7372">
        <f t="shared" si="119"/>
        <v>1.1485941761214737</v>
      </c>
      <c r="E7372">
        <v>-2.5314356711067965E-2</v>
      </c>
    </row>
    <row r="7373" spans="2:5" x14ac:dyDescent="0.3">
      <c r="B7373" s="91">
        <v>39021</v>
      </c>
      <c r="C7373" s="145">
        <v>138.915054</v>
      </c>
      <c r="D7373">
        <f t="shared" si="119"/>
        <v>1.6094510687493302</v>
      </c>
      <c r="E7373">
        <v>-2.5316262700764831E-2</v>
      </c>
    </row>
    <row r="7374" spans="2:5" x14ac:dyDescent="0.3">
      <c r="B7374" s="91">
        <v>39731</v>
      </c>
      <c r="C7374" s="145">
        <v>53.235354999999998</v>
      </c>
      <c r="D7374">
        <f t="shared" si="119"/>
        <v>-0.21062554250133669</v>
      </c>
      <c r="E7374">
        <v>-2.5337486202214012E-2</v>
      </c>
    </row>
    <row r="7375" spans="2:5" x14ac:dyDescent="0.3">
      <c r="B7375" s="91">
        <v>35205</v>
      </c>
      <c r="C7375" s="145">
        <v>67.439926</v>
      </c>
      <c r="D7375">
        <f t="shared" si="119"/>
        <v>-0.48240156879160473</v>
      </c>
      <c r="E7375">
        <v>-2.5341819748073514E-2</v>
      </c>
    </row>
    <row r="7376" spans="2:5" x14ac:dyDescent="0.3">
      <c r="B7376" s="91">
        <v>44118</v>
      </c>
      <c r="C7376" s="145">
        <v>130.293915</v>
      </c>
      <c r="D7376">
        <f t="shared" si="119"/>
        <v>-0.67455179730556958</v>
      </c>
      <c r="E7376">
        <v>-2.5354204543796905E-2</v>
      </c>
    </row>
    <row r="7377" spans="2:5" x14ac:dyDescent="0.3">
      <c r="B7377" s="91">
        <v>45013</v>
      </c>
      <c r="C7377" s="145">
        <v>400.35223400000001</v>
      </c>
      <c r="D7377">
        <f t="shared" si="119"/>
        <v>-0.23693711143702717</v>
      </c>
      <c r="E7377">
        <v>-2.5360950086525946E-2</v>
      </c>
    </row>
    <row r="7378" spans="2:5" x14ac:dyDescent="0.3">
      <c r="B7378" s="91">
        <v>42642</v>
      </c>
      <c r="C7378" s="145">
        <v>524.66479500000003</v>
      </c>
      <c r="D7378">
        <f t="shared" si="119"/>
        <v>6.8312976489081905</v>
      </c>
      <c r="E7378">
        <v>-2.5370326308572066E-2</v>
      </c>
    </row>
    <row r="7379" spans="2:5" x14ac:dyDescent="0.3">
      <c r="B7379" s="91">
        <v>35318</v>
      </c>
      <c r="C7379" s="145">
        <v>66.995895000000004</v>
      </c>
      <c r="D7379">
        <f t="shared" si="119"/>
        <v>-0.88466896082077817</v>
      </c>
      <c r="E7379">
        <v>-2.5389546935918394E-2</v>
      </c>
    </row>
    <row r="7380" spans="2:5" x14ac:dyDescent="0.3">
      <c r="B7380" s="91">
        <v>42032</v>
      </c>
      <c r="C7380" s="145">
        <v>580.90081799999996</v>
      </c>
      <c r="D7380">
        <f t="shared" si="119"/>
        <v>9.074552065910682</v>
      </c>
      <c r="E7380">
        <v>-2.5390789095573591E-2</v>
      </c>
    </row>
    <row r="7381" spans="2:5" x14ac:dyDescent="0.3">
      <c r="B7381" s="91">
        <v>37921</v>
      </c>
      <c r="C7381" s="145">
        <v>57.660212999999999</v>
      </c>
      <c r="D7381">
        <f t="shared" si="119"/>
        <v>1.232286258412467</v>
      </c>
      <c r="E7381">
        <v>-2.5402388924974661E-2</v>
      </c>
    </row>
    <row r="7382" spans="2:5" x14ac:dyDescent="0.3">
      <c r="B7382" s="91">
        <v>39875</v>
      </c>
      <c r="C7382" s="145">
        <v>25.830116</v>
      </c>
      <c r="D7382">
        <f t="shared" si="119"/>
        <v>-0.89762224348633068</v>
      </c>
      <c r="E7382">
        <v>-2.5420746197611026E-2</v>
      </c>
    </row>
    <row r="7383" spans="2:5" x14ac:dyDescent="0.3">
      <c r="B7383" s="91">
        <v>41235</v>
      </c>
      <c r="C7383" s="145">
        <v>252.302032</v>
      </c>
      <c r="D7383">
        <f t="shared" si="119"/>
        <v>12.549684299731855</v>
      </c>
      <c r="E7383">
        <v>-2.5423713231672869E-2</v>
      </c>
    </row>
    <row r="7384" spans="2:5" x14ac:dyDescent="0.3">
      <c r="B7384" s="91">
        <v>37406</v>
      </c>
      <c r="C7384" s="145">
        <v>18.620509999999999</v>
      </c>
      <c r="D7384">
        <f t="shared" si="119"/>
        <v>-0.85443544395793791</v>
      </c>
      <c r="E7384">
        <v>-2.5434010186290858E-2</v>
      </c>
    </row>
    <row r="7385" spans="2:5" x14ac:dyDescent="0.3">
      <c r="B7385" s="91">
        <v>39287</v>
      </c>
      <c r="C7385" s="145">
        <v>127.919258</v>
      </c>
      <c r="D7385">
        <f t="shared" si="119"/>
        <v>7.3335227800563931</v>
      </c>
      <c r="E7385">
        <v>-2.5436907084492411E-2</v>
      </c>
    </row>
    <row r="7386" spans="2:5" x14ac:dyDescent="0.3">
      <c r="B7386" s="91">
        <v>36768</v>
      </c>
      <c r="C7386" s="145">
        <v>15.349962</v>
      </c>
      <c r="D7386">
        <f t="shared" si="119"/>
        <v>-0.87764436587696493</v>
      </c>
      <c r="E7386">
        <v>-2.5465630182781848E-2</v>
      </c>
    </row>
    <row r="7387" spans="2:5" x14ac:dyDescent="0.3">
      <c r="B7387" s="91">
        <v>39496</v>
      </c>
      <c r="C7387" s="145">
        <v>125.453659</v>
      </c>
      <c r="D7387">
        <f t="shared" si="119"/>
        <v>5.5448952896857291</v>
      </c>
      <c r="E7387">
        <v>-2.5470407716452131E-2</v>
      </c>
    </row>
    <row r="7388" spans="2:5" x14ac:dyDescent="0.3">
      <c r="B7388" s="91">
        <v>37292</v>
      </c>
      <c r="C7388" s="145">
        <v>19.168168999999999</v>
      </c>
      <c r="D7388">
        <f t="shared" si="119"/>
        <v>-0.85629954114542006</v>
      </c>
      <c r="E7388">
        <v>-2.5490311116389462E-2</v>
      </c>
    </row>
    <row r="7389" spans="2:5" x14ac:dyDescent="0.3">
      <c r="B7389" s="91">
        <v>39360</v>
      </c>
      <c r="C7389" s="145">
        <v>133.38975500000001</v>
      </c>
      <c r="D7389">
        <f t="shared" si="119"/>
        <v>3.6344355138428956</v>
      </c>
      <c r="E7389">
        <v>-2.5517405804073912E-2</v>
      </c>
    </row>
    <row r="7390" spans="2:5" x14ac:dyDescent="0.3">
      <c r="B7390" s="91">
        <v>33498</v>
      </c>
      <c r="C7390" s="145">
        <v>28.782309000000001</v>
      </c>
      <c r="D7390">
        <f t="shared" si="119"/>
        <v>5.0597620904850503E-2</v>
      </c>
      <c r="E7390">
        <v>-2.5547499004888813E-2</v>
      </c>
    </row>
    <row r="7391" spans="2:5" x14ac:dyDescent="0.3">
      <c r="B7391" s="91">
        <v>39764</v>
      </c>
      <c r="C7391" s="145">
        <v>27.396129999999999</v>
      </c>
      <c r="D7391">
        <f t="shared" si="119"/>
        <v>0.27758587965586107</v>
      </c>
      <c r="E7391">
        <v>-2.5582846014437218E-2</v>
      </c>
    </row>
    <row r="7392" spans="2:5" x14ac:dyDescent="0.3">
      <c r="B7392" s="91">
        <v>37302</v>
      </c>
      <c r="C7392" s="145">
        <v>21.443670000000001</v>
      </c>
      <c r="D7392">
        <f t="shared" si="119"/>
        <v>-0.85729295055657706</v>
      </c>
      <c r="E7392">
        <v>-2.558687210299165E-2</v>
      </c>
    </row>
    <row r="7393" spans="2:5" x14ac:dyDescent="0.3">
      <c r="B7393" s="91">
        <v>40304</v>
      </c>
      <c r="C7393" s="145">
        <v>150.263565</v>
      </c>
      <c r="D7393">
        <f t="shared" si="119"/>
        <v>8.1705580804608591</v>
      </c>
      <c r="E7393">
        <v>-2.563338487553803E-2</v>
      </c>
    </row>
    <row r="7394" spans="2:5" x14ac:dyDescent="0.3">
      <c r="B7394" s="91">
        <v>34137</v>
      </c>
      <c r="C7394" s="145">
        <v>16.385432999999999</v>
      </c>
      <c r="D7394">
        <f t="shared" si="119"/>
        <v>-0.44282918862703824</v>
      </c>
      <c r="E7394">
        <v>-2.5640990571950715E-2</v>
      </c>
    </row>
    <row r="7395" spans="2:5" x14ac:dyDescent="0.3">
      <c r="B7395" s="91">
        <v>39825</v>
      </c>
      <c r="C7395" s="145">
        <v>29.408276000000001</v>
      </c>
      <c r="D7395">
        <f t="shared" si="119"/>
        <v>3.8301385701316288E-3</v>
      </c>
      <c r="E7395">
        <v>-2.5640993358431324E-2</v>
      </c>
    </row>
    <row r="7396" spans="2:5" x14ac:dyDescent="0.3">
      <c r="B7396" s="91">
        <v>37795</v>
      </c>
      <c r="C7396" s="145">
        <v>29.296068000000002</v>
      </c>
      <c r="D7396">
        <f t="shared" si="119"/>
        <v>-0.19382371775794241</v>
      </c>
      <c r="E7396">
        <v>-2.5654047658696586E-2</v>
      </c>
    </row>
    <row r="7397" spans="2:5" x14ac:dyDescent="0.3">
      <c r="B7397" s="91">
        <v>35944</v>
      </c>
      <c r="C7397" s="145">
        <v>36.339531000000001</v>
      </c>
      <c r="D7397">
        <f t="shared" si="119"/>
        <v>-0.89343205976510442</v>
      </c>
      <c r="E7397">
        <v>-2.5660947029564053E-2</v>
      </c>
    </row>
    <row r="7398" spans="2:5" x14ac:dyDescent="0.3">
      <c r="B7398" s="91">
        <v>42236</v>
      </c>
      <c r="C7398" s="145">
        <v>340.998718</v>
      </c>
      <c r="D7398">
        <f t="shared" si="119"/>
        <v>7.3041051193588098</v>
      </c>
      <c r="E7398">
        <v>-2.5765009688517724E-2</v>
      </c>
    </row>
    <row r="7399" spans="2:5" x14ac:dyDescent="0.3">
      <c r="B7399" s="91">
        <v>34530</v>
      </c>
      <c r="C7399" s="145">
        <v>41.063873000000001</v>
      </c>
      <c r="D7399">
        <f t="shared" si="119"/>
        <v>3.1428806931618549</v>
      </c>
      <c r="E7399">
        <v>-2.5772852724508789E-2</v>
      </c>
    </row>
    <row r="7400" spans="2:5" x14ac:dyDescent="0.3">
      <c r="B7400" s="91">
        <v>37063</v>
      </c>
      <c r="C7400" s="145">
        <v>9.9119130000000002</v>
      </c>
      <c r="D7400">
        <f t="shared" si="119"/>
        <v>-0.81505510555385885</v>
      </c>
      <c r="E7400">
        <v>-2.577712942593674E-2</v>
      </c>
    </row>
    <row r="7401" spans="2:5" x14ac:dyDescent="0.3">
      <c r="B7401" s="91">
        <v>35390</v>
      </c>
      <c r="C7401" s="145">
        <v>53.593871999999998</v>
      </c>
      <c r="D7401">
        <f t="shared" si="119"/>
        <v>-0.84002110530056662</v>
      </c>
      <c r="E7401">
        <v>-2.5793201800256554E-2</v>
      </c>
    </row>
    <row r="7402" spans="2:5" x14ac:dyDescent="0.3">
      <c r="B7402" s="91">
        <v>44475</v>
      </c>
      <c r="C7402" s="145">
        <v>335.00589000000002</v>
      </c>
      <c r="D7402">
        <f t="shared" si="119"/>
        <v>15.43239905914152</v>
      </c>
      <c r="E7402">
        <v>-2.5800833251339663E-2</v>
      </c>
    </row>
    <row r="7403" spans="2:5" x14ac:dyDescent="0.3">
      <c r="B7403" s="91">
        <v>37554</v>
      </c>
      <c r="C7403" s="145">
        <v>20.386913</v>
      </c>
      <c r="D7403">
        <f t="shared" si="119"/>
        <v>0.75497985298290182</v>
      </c>
      <c r="E7403">
        <v>-2.5801764937248409E-2</v>
      </c>
    </row>
    <row r="7404" spans="2:5" x14ac:dyDescent="0.3">
      <c r="B7404" s="91">
        <v>37022</v>
      </c>
      <c r="C7404" s="145">
        <v>11.616607999999999</v>
      </c>
      <c r="D7404">
        <f t="shared" si="119"/>
        <v>-0.91735592940348942</v>
      </c>
      <c r="E7404">
        <v>-2.5873054154128796E-2</v>
      </c>
    </row>
    <row r="7405" spans="2:5" x14ac:dyDescent="0.3">
      <c r="B7405" s="91">
        <v>44111</v>
      </c>
      <c r="C7405" s="145">
        <v>140.561905</v>
      </c>
      <c r="D7405">
        <f t="shared" si="119"/>
        <v>2.4678905223313481</v>
      </c>
      <c r="E7405">
        <v>-2.5906792878865374E-2</v>
      </c>
    </row>
    <row r="7406" spans="2:5" x14ac:dyDescent="0.3">
      <c r="B7406" s="91">
        <v>34439</v>
      </c>
      <c r="C7406" s="145">
        <v>40.532393999999996</v>
      </c>
      <c r="D7406">
        <f t="shared" si="119"/>
        <v>-0.88616718972791375</v>
      </c>
      <c r="E7406">
        <v>-2.5906801249092039E-2</v>
      </c>
    </row>
    <row r="7407" spans="2:5" x14ac:dyDescent="0.3">
      <c r="B7407" s="91">
        <v>41642</v>
      </c>
      <c r="C7407" s="145">
        <v>356.06951900000001</v>
      </c>
      <c r="D7407">
        <f t="shared" si="119"/>
        <v>3.732930274513119</v>
      </c>
      <c r="E7407">
        <v>-2.5916510134518362E-2</v>
      </c>
    </row>
    <row r="7408" spans="2:5" x14ac:dyDescent="0.3">
      <c r="B7408" s="91">
        <v>39703</v>
      </c>
      <c r="C7408" s="145">
        <v>75.232360999999997</v>
      </c>
      <c r="D7408">
        <f t="shared" si="119"/>
        <v>3.6526348436348162</v>
      </c>
      <c r="E7408">
        <v>-2.5934562050980044E-2</v>
      </c>
    </row>
    <row r="7409" spans="2:5" x14ac:dyDescent="0.3">
      <c r="B7409" s="91">
        <v>34145</v>
      </c>
      <c r="C7409" s="145">
        <v>16.169840000000001</v>
      </c>
      <c r="D7409">
        <f t="shared" si="119"/>
        <v>0</v>
      </c>
      <c r="E7409">
        <v>-2.5973924274837211E-2</v>
      </c>
    </row>
    <row r="7410" spans="2:5" x14ac:dyDescent="0.3">
      <c r="B7410" s="91">
        <v>33297</v>
      </c>
      <c r="C7410" s="145">
        <v>16.169840000000001</v>
      </c>
      <c r="D7410">
        <f t="shared" si="119"/>
        <v>-0.96783613565912552</v>
      </c>
      <c r="E7410">
        <v>-2.5973924274837211E-2</v>
      </c>
    </row>
    <row r="7411" spans="2:5" x14ac:dyDescent="0.3">
      <c r="B7411" s="91">
        <v>44593</v>
      </c>
      <c r="C7411" s="145">
        <v>502.73312399999998</v>
      </c>
      <c r="D7411">
        <f t="shared" si="119"/>
        <v>0.13109784687718049</v>
      </c>
      <c r="E7411">
        <v>-2.5977831108000123E-2</v>
      </c>
    </row>
    <row r="7412" spans="2:5" x14ac:dyDescent="0.3">
      <c r="B7412" s="91">
        <v>44811</v>
      </c>
      <c r="C7412" s="145">
        <v>444.46475199999998</v>
      </c>
      <c r="D7412">
        <f t="shared" si="119"/>
        <v>1.0103416419921408E-3</v>
      </c>
      <c r="E7412">
        <v>-2.5996680600796056E-2</v>
      </c>
    </row>
    <row r="7413" spans="2:5" x14ac:dyDescent="0.3">
      <c r="B7413" s="91">
        <v>42943</v>
      </c>
      <c r="C7413" s="145">
        <v>444.016144</v>
      </c>
      <c r="D7413">
        <f t="shared" si="119"/>
        <v>1.4029067447183214</v>
      </c>
      <c r="E7413">
        <v>-2.6022260504785063E-2</v>
      </c>
    </row>
    <row r="7414" spans="2:5" x14ac:dyDescent="0.3">
      <c r="B7414" s="91">
        <v>40708</v>
      </c>
      <c r="C7414" s="145">
        <v>184.782928</v>
      </c>
      <c r="D7414">
        <f t="shared" si="119"/>
        <v>1.0765829358944909</v>
      </c>
      <c r="E7414">
        <v>-2.6031953868274341E-2</v>
      </c>
    </row>
    <row r="7415" spans="2:5" x14ac:dyDescent="0.3">
      <c r="B7415" s="91">
        <v>39618</v>
      </c>
      <c r="C7415" s="145">
        <v>88.984131000000005</v>
      </c>
      <c r="D7415">
        <f t="shared" si="119"/>
        <v>0.36547073269771257</v>
      </c>
      <c r="E7415">
        <v>-2.6056816384453087E-2</v>
      </c>
    </row>
    <row r="7416" spans="2:5" x14ac:dyDescent="0.3">
      <c r="B7416" s="91">
        <v>38134</v>
      </c>
      <c r="C7416" s="145">
        <v>65.167366000000001</v>
      </c>
      <c r="D7416">
        <f t="shared" si="119"/>
        <v>-0.45153762428073158</v>
      </c>
      <c r="E7416">
        <v>-2.606305023795831E-2</v>
      </c>
    </row>
    <row r="7417" spans="2:5" x14ac:dyDescent="0.3">
      <c r="B7417" s="91">
        <v>39225</v>
      </c>
      <c r="C7417" s="145">
        <v>118.818298</v>
      </c>
      <c r="D7417">
        <f t="shared" si="119"/>
        <v>-0.53538784678728291</v>
      </c>
      <c r="E7417">
        <v>-2.6067709673855063E-2</v>
      </c>
    </row>
    <row r="7418" spans="2:5" x14ac:dyDescent="0.3">
      <c r="B7418" s="91">
        <v>40974</v>
      </c>
      <c r="C7418" s="145">
        <v>255.736526</v>
      </c>
      <c r="D7418">
        <f t="shared" si="119"/>
        <v>9.0926021255449303</v>
      </c>
      <c r="E7418">
        <v>-2.6080382348350244E-2</v>
      </c>
    </row>
    <row r="7419" spans="2:5" x14ac:dyDescent="0.3">
      <c r="B7419" s="91">
        <v>37599</v>
      </c>
      <c r="C7419" s="145">
        <v>25.339008</v>
      </c>
      <c r="D7419">
        <f t="shared" si="119"/>
        <v>-0.85680634695734881</v>
      </c>
      <c r="E7419">
        <v>-2.6089785353546571E-2</v>
      </c>
    </row>
    <row r="7420" spans="2:5" x14ac:dyDescent="0.3">
      <c r="B7420" s="91">
        <v>40856</v>
      </c>
      <c r="C7420" s="145">
        <v>176.95622299999999</v>
      </c>
      <c r="D7420">
        <f t="shared" si="119"/>
        <v>5.2894245171023861</v>
      </c>
      <c r="E7420">
        <v>-2.6094070258520865E-2</v>
      </c>
    </row>
    <row r="7421" spans="2:5" x14ac:dyDescent="0.3">
      <c r="B7421" s="91">
        <v>33905</v>
      </c>
      <c r="C7421" s="145">
        <v>28.135518999999999</v>
      </c>
      <c r="D7421">
        <f t="shared" si="119"/>
        <v>-0.58489644319984679</v>
      </c>
      <c r="E7421">
        <v>-2.6119421066972667E-2</v>
      </c>
    </row>
    <row r="7422" spans="2:5" x14ac:dyDescent="0.3">
      <c r="B7422" s="91">
        <v>38434</v>
      </c>
      <c r="C7422" s="145">
        <v>67.779517999999996</v>
      </c>
      <c r="D7422">
        <f t="shared" si="119"/>
        <v>-9.1436092919001066E-2</v>
      </c>
      <c r="E7422">
        <v>-2.612174711322722E-2</v>
      </c>
    </row>
    <row r="7423" spans="2:5" x14ac:dyDescent="0.3">
      <c r="B7423" s="91">
        <v>40035</v>
      </c>
      <c r="C7423" s="145">
        <v>74.600716000000006</v>
      </c>
      <c r="D7423">
        <f t="shared" si="119"/>
        <v>-0.7767957857342449</v>
      </c>
      <c r="E7423">
        <v>-2.616334571973776E-2</v>
      </c>
    </row>
    <row r="7424" spans="2:5" x14ac:dyDescent="0.3">
      <c r="B7424" s="91">
        <v>41528</v>
      </c>
      <c r="C7424" s="145">
        <v>334.22628800000001</v>
      </c>
      <c r="D7424">
        <f t="shared" si="119"/>
        <v>6.4058860153169688</v>
      </c>
      <c r="E7424">
        <v>-2.6172759477194999E-2</v>
      </c>
    </row>
    <row r="7425" spans="2:5" x14ac:dyDescent="0.3">
      <c r="B7425" s="91">
        <v>35411</v>
      </c>
      <c r="C7425" s="145">
        <v>45.129818</v>
      </c>
      <c r="D7425">
        <f t="shared" si="119"/>
        <v>-0.7976249240641976</v>
      </c>
      <c r="E7425">
        <v>-2.6178847841719376E-2</v>
      </c>
    </row>
    <row r="7426" spans="2:5" x14ac:dyDescent="0.3">
      <c r="B7426" s="91">
        <v>41157</v>
      </c>
      <c r="C7426" s="145">
        <v>223.00086999999999</v>
      </c>
      <c r="D7426">
        <f t="shared" si="119"/>
        <v>0.81876599345618695</v>
      </c>
      <c r="E7426">
        <v>-2.6186885344005623E-2</v>
      </c>
    </row>
    <row r="7427" spans="2:5" x14ac:dyDescent="0.3">
      <c r="B7427" s="91">
        <v>39189</v>
      </c>
      <c r="C7427" s="145">
        <v>122.61108400000001</v>
      </c>
      <c r="D7427">
        <f t="shared" si="119"/>
        <v>-0.259193906295691</v>
      </c>
      <c r="E7427">
        <v>-2.6191353129025728E-2</v>
      </c>
    </row>
    <row r="7428" spans="2:5" x14ac:dyDescent="0.3">
      <c r="B7428" s="91">
        <v>40877</v>
      </c>
      <c r="C7428" s="145">
        <v>165.51036099999999</v>
      </c>
      <c r="D7428">
        <f t="shared" si="119"/>
        <v>5.5226066487802106</v>
      </c>
      <c r="E7428">
        <v>-2.6204502562622297E-2</v>
      </c>
    </row>
    <row r="7429" spans="2:5" x14ac:dyDescent="0.3">
      <c r="B7429" s="91">
        <v>39877</v>
      </c>
      <c r="C7429" s="145">
        <v>25.374880000000001</v>
      </c>
      <c r="D7429">
        <f t="shared" si="119"/>
        <v>-0.60719525715635569</v>
      </c>
      <c r="E7429">
        <v>-2.6205462600644297E-2</v>
      </c>
    </row>
    <row r="7430" spans="2:5" x14ac:dyDescent="0.3">
      <c r="B7430" s="91">
        <v>35195</v>
      </c>
      <c r="C7430" s="145">
        <v>64.599220000000003</v>
      </c>
      <c r="D7430">
        <f t="shared" si="119"/>
        <v>-0.38422477104347413</v>
      </c>
      <c r="E7430">
        <v>-2.6221180490741954E-2</v>
      </c>
    </row>
    <row r="7431" spans="2:5" x14ac:dyDescent="0.3">
      <c r="B7431" s="91">
        <v>39542</v>
      </c>
      <c r="C7431" s="145">
        <v>104.907143</v>
      </c>
      <c r="D7431">
        <f t="shared" si="119"/>
        <v>2.8176941574554883E-2</v>
      </c>
      <c r="E7431">
        <v>-2.6223654402106358E-2</v>
      </c>
    </row>
    <row r="7432" spans="2:5" x14ac:dyDescent="0.3">
      <c r="B7432" s="91">
        <v>40120</v>
      </c>
      <c r="C7432" s="145">
        <v>102.032188</v>
      </c>
      <c r="D7432">
        <f t="shared" si="119"/>
        <v>0.96552792614705019</v>
      </c>
      <c r="E7432">
        <v>-2.6267045102795619E-2</v>
      </c>
    </row>
    <row r="7433" spans="2:5" x14ac:dyDescent="0.3">
      <c r="B7433" s="91">
        <v>35087</v>
      </c>
      <c r="C7433" s="145">
        <v>51.910831000000002</v>
      </c>
      <c r="D7433">
        <f t="shared" ref="D7433:D7496" si="120">(C7433-C7434)/C7434</f>
        <v>-0.56499004227783289</v>
      </c>
      <c r="E7433">
        <v>-2.6312603758601942E-2</v>
      </c>
    </row>
    <row r="7434" spans="2:5" x14ac:dyDescent="0.3">
      <c r="B7434" s="91">
        <v>39477</v>
      </c>
      <c r="C7434" s="145">
        <v>119.33251199999999</v>
      </c>
      <c r="D7434">
        <f t="shared" si="120"/>
        <v>0.55152078210083277</v>
      </c>
      <c r="E7434">
        <v>-2.6334228557178319E-2</v>
      </c>
    </row>
    <row r="7435" spans="2:5" x14ac:dyDescent="0.3">
      <c r="B7435" s="91">
        <v>39672</v>
      </c>
      <c r="C7435" s="145">
        <v>76.913253999999995</v>
      </c>
      <c r="D7435">
        <f t="shared" si="120"/>
        <v>-0.69927986419801436</v>
      </c>
      <c r="E7435">
        <v>-2.6342295436822386E-2</v>
      </c>
    </row>
    <row r="7436" spans="2:5" x14ac:dyDescent="0.3">
      <c r="B7436" s="91">
        <v>41198</v>
      </c>
      <c r="C7436" s="145">
        <v>255.763565</v>
      </c>
      <c r="D7436">
        <f t="shared" si="120"/>
        <v>11.070599801245638</v>
      </c>
      <c r="E7436">
        <v>-2.6354902715534295E-2</v>
      </c>
    </row>
    <row r="7437" spans="2:5" x14ac:dyDescent="0.3">
      <c r="B7437" s="91">
        <v>36118</v>
      </c>
      <c r="C7437" s="145">
        <v>21.188969</v>
      </c>
      <c r="D7437">
        <f t="shared" si="120"/>
        <v>-0.74319977738857945</v>
      </c>
      <c r="E7437">
        <v>-2.637002239044357E-2</v>
      </c>
    </row>
    <row r="7438" spans="2:5" x14ac:dyDescent="0.3">
      <c r="B7438" s="91">
        <v>38055</v>
      </c>
      <c r="C7438" s="145">
        <v>82.511489999999995</v>
      </c>
      <c r="D7438">
        <f t="shared" si="120"/>
        <v>-0.2128515974159027</v>
      </c>
      <c r="E7438">
        <v>-2.6377426571203583E-2</v>
      </c>
    </row>
    <row r="7439" spans="2:5" x14ac:dyDescent="0.3">
      <c r="B7439" s="91">
        <v>44026</v>
      </c>
      <c r="C7439" s="145">
        <v>104.823296</v>
      </c>
      <c r="D7439">
        <f t="shared" si="120"/>
        <v>-0.20964315417171028</v>
      </c>
      <c r="E7439">
        <v>-2.6388916288835374E-2</v>
      </c>
    </row>
    <row r="7440" spans="2:5" x14ac:dyDescent="0.3">
      <c r="B7440" s="91">
        <v>39379</v>
      </c>
      <c r="C7440" s="145">
        <v>132.62780799999999</v>
      </c>
      <c r="D7440">
        <f t="shared" si="120"/>
        <v>-0.5961309122160332</v>
      </c>
      <c r="E7440">
        <v>-2.6395062100695612E-2</v>
      </c>
    </row>
    <row r="7441" spans="2:5" x14ac:dyDescent="0.3">
      <c r="B7441" s="91">
        <v>42402</v>
      </c>
      <c r="C7441" s="145">
        <v>328.39306599999998</v>
      </c>
      <c r="D7441">
        <f t="shared" si="120"/>
        <v>0.10513073937361785</v>
      </c>
      <c r="E7441">
        <v>-2.6440264700472456E-2</v>
      </c>
    </row>
    <row r="7442" spans="2:5" x14ac:dyDescent="0.3">
      <c r="B7442" s="91">
        <v>42425</v>
      </c>
      <c r="C7442" s="145">
        <v>297.15313700000002</v>
      </c>
      <c r="D7442">
        <f t="shared" si="120"/>
        <v>1.7962527146255156</v>
      </c>
      <c r="E7442">
        <v>-2.6444661829646506E-2</v>
      </c>
    </row>
    <row r="7443" spans="2:5" x14ac:dyDescent="0.3">
      <c r="B7443" s="91">
        <v>39594</v>
      </c>
      <c r="C7443" s="145">
        <v>106.26834100000001</v>
      </c>
      <c r="D7443">
        <f t="shared" si="120"/>
        <v>-0.44785180499735422</v>
      </c>
      <c r="E7443">
        <v>-2.6507754806206273E-2</v>
      </c>
    </row>
    <row r="7444" spans="2:5" x14ac:dyDescent="0.3">
      <c r="B7444" s="91">
        <v>40736</v>
      </c>
      <c r="C7444" s="145">
        <v>192.46343999999999</v>
      </c>
      <c r="D7444">
        <f t="shared" si="120"/>
        <v>-0.25516178344983353</v>
      </c>
      <c r="E7444">
        <v>-2.6547122086511634E-2</v>
      </c>
    </row>
    <row r="7445" spans="2:5" x14ac:dyDescent="0.3">
      <c r="B7445" s="91">
        <v>41229</v>
      </c>
      <c r="C7445" s="145">
        <v>258.39630099999999</v>
      </c>
      <c r="D7445">
        <f t="shared" si="120"/>
        <v>0.70920969232607689</v>
      </c>
      <c r="E7445">
        <v>-2.6629947589035866E-2</v>
      </c>
    </row>
    <row r="7446" spans="2:5" x14ac:dyDescent="0.3">
      <c r="B7446" s="91">
        <v>43656</v>
      </c>
      <c r="C7446" s="145">
        <v>151.17881800000001</v>
      </c>
      <c r="D7446">
        <f t="shared" si="120"/>
        <v>-0.13540478956549984</v>
      </c>
      <c r="E7446">
        <v>-2.6636771386487401E-2</v>
      </c>
    </row>
    <row r="7447" spans="2:5" x14ac:dyDescent="0.3">
      <c r="B7447" s="91">
        <v>43546</v>
      </c>
      <c r="C7447" s="145">
        <v>174.85502600000001</v>
      </c>
      <c r="D7447">
        <f t="shared" si="120"/>
        <v>2.6057912024949344E-2</v>
      </c>
      <c r="E7447">
        <v>-2.6637036163850814E-2</v>
      </c>
    </row>
    <row r="7448" spans="2:5" x14ac:dyDescent="0.3">
      <c r="B7448" s="91">
        <v>40760</v>
      </c>
      <c r="C7448" s="145">
        <v>170.41438299999999</v>
      </c>
      <c r="D7448">
        <f t="shared" si="120"/>
        <v>4.4505323735576816</v>
      </c>
      <c r="E7448">
        <v>-2.6642559978118312E-2</v>
      </c>
    </row>
    <row r="7449" spans="2:5" x14ac:dyDescent="0.3">
      <c r="B7449" s="91">
        <v>39891</v>
      </c>
      <c r="C7449" s="145">
        <v>31.265640000000001</v>
      </c>
      <c r="D7449">
        <f t="shared" si="120"/>
        <v>-0.90865564034119428</v>
      </c>
      <c r="E7449">
        <v>-2.6643944179040445E-2</v>
      </c>
    </row>
    <row r="7450" spans="2:5" x14ac:dyDescent="0.3">
      <c r="B7450" s="91">
        <v>44356</v>
      </c>
      <c r="C7450" s="145">
        <v>342.28320300000001</v>
      </c>
      <c r="D7450">
        <f t="shared" si="120"/>
        <v>0.16845324755343663</v>
      </c>
      <c r="E7450">
        <v>-2.6647753795441063E-2</v>
      </c>
    </row>
    <row r="7451" spans="2:5" x14ac:dyDescent="0.3">
      <c r="B7451" s="91">
        <v>44316</v>
      </c>
      <c r="C7451" s="145">
        <v>292.93701199999998</v>
      </c>
      <c r="D7451">
        <f t="shared" si="120"/>
        <v>17.612594159154106</v>
      </c>
      <c r="E7451">
        <v>-2.6664375125794594E-2</v>
      </c>
    </row>
    <row r="7452" spans="2:5" x14ac:dyDescent="0.3">
      <c r="B7452" s="91">
        <v>34148</v>
      </c>
      <c r="C7452" s="145">
        <v>15.738645</v>
      </c>
      <c r="D7452">
        <f t="shared" si="120"/>
        <v>-0.49999998411553165</v>
      </c>
      <c r="E7452">
        <v>-2.6666621314744031E-2</v>
      </c>
    </row>
    <row r="7453" spans="2:5" x14ac:dyDescent="0.3">
      <c r="B7453" s="91">
        <v>33858</v>
      </c>
      <c r="C7453" s="145">
        <v>31.477288999999999</v>
      </c>
      <c r="D7453">
        <f t="shared" si="120"/>
        <v>-0.82345320696489754</v>
      </c>
      <c r="E7453">
        <v>-2.6666652236509523E-2</v>
      </c>
    </row>
    <row r="7454" spans="2:5" x14ac:dyDescent="0.3">
      <c r="B7454" s="91">
        <v>43867</v>
      </c>
      <c r="C7454" s="145">
        <v>178.29431199999999</v>
      </c>
      <c r="D7454">
        <f t="shared" si="120"/>
        <v>0.21008114589313653</v>
      </c>
      <c r="E7454">
        <v>-2.6666689667836144E-2</v>
      </c>
    </row>
    <row r="7455" spans="2:5" x14ac:dyDescent="0.3">
      <c r="B7455" s="91">
        <v>44078</v>
      </c>
      <c r="C7455" s="145">
        <v>147.34079</v>
      </c>
      <c r="D7455">
        <f t="shared" si="120"/>
        <v>1.5142526165646075</v>
      </c>
      <c r="E7455">
        <v>-2.6671039114719661E-2</v>
      </c>
    </row>
    <row r="7456" spans="2:5" x14ac:dyDescent="0.3">
      <c r="B7456" s="91">
        <v>35111</v>
      </c>
      <c r="C7456" s="145">
        <v>58.602221999999998</v>
      </c>
      <c r="D7456">
        <f t="shared" si="120"/>
        <v>-0.44682921549641452</v>
      </c>
      <c r="E7456">
        <v>-2.6677783600142529E-2</v>
      </c>
    </row>
    <row r="7457" spans="2:5" x14ac:dyDescent="0.3">
      <c r="B7457" s="91">
        <v>38714</v>
      </c>
      <c r="C7457" s="145">
        <v>105.938751</v>
      </c>
      <c r="D7457">
        <f t="shared" si="120"/>
        <v>-0.68670717964593042</v>
      </c>
      <c r="E7457">
        <v>-2.668471685245638E-2</v>
      </c>
    </row>
    <row r="7458" spans="2:5" x14ac:dyDescent="0.3">
      <c r="B7458" s="91">
        <v>44259</v>
      </c>
      <c r="C7458" s="145">
        <v>338.146118</v>
      </c>
      <c r="D7458">
        <f t="shared" si="120"/>
        <v>16.231892724108395</v>
      </c>
      <c r="E7458">
        <v>-2.6685747970697858E-2</v>
      </c>
    </row>
    <row r="7459" spans="2:5" x14ac:dyDescent="0.3">
      <c r="B7459" s="91">
        <v>37274</v>
      </c>
      <c r="C7459" s="145">
        <v>19.623272</v>
      </c>
      <c r="D7459">
        <f t="shared" si="120"/>
        <v>-0.94285431375617446</v>
      </c>
      <c r="E7459">
        <v>-2.6779002543392917E-2</v>
      </c>
    </row>
    <row r="7460" spans="2:5" x14ac:dyDescent="0.3">
      <c r="B7460" s="91">
        <v>42258</v>
      </c>
      <c r="C7460" s="145">
        <v>343.39025900000001</v>
      </c>
      <c r="D7460">
        <f t="shared" si="120"/>
        <v>-0.31361860042898537</v>
      </c>
      <c r="E7460">
        <v>-2.6828563985894231E-2</v>
      </c>
    </row>
    <row r="7461" spans="2:5" x14ac:dyDescent="0.3">
      <c r="B7461" s="91">
        <v>44582</v>
      </c>
      <c r="C7461" s="145">
        <v>500.29074100000003</v>
      </c>
      <c r="D7461">
        <f t="shared" si="120"/>
        <v>7.4165208159281473E-2</v>
      </c>
      <c r="E7461">
        <v>-2.6856715257500285E-2</v>
      </c>
    </row>
    <row r="7462" spans="2:5" x14ac:dyDescent="0.3">
      <c r="B7462" s="91">
        <v>44536</v>
      </c>
      <c r="C7462" s="145">
        <v>465.74841300000003</v>
      </c>
      <c r="D7462">
        <f t="shared" si="120"/>
        <v>10.843356750583778</v>
      </c>
      <c r="E7462">
        <v>-2.6869410759971735E-2</v>
      </c>
    </row>
    <row r="7463" spans="2:5" x14ac:dyDescent="0.3">
      <c r="B7463" s="91">
        <v>34817</v>
      </c>
      <c r="C7463" s="145">
        <v>39.325710000000001</v>
      </c>
      <c r="D7463">
        <f t="shared" si="120"/>
        <v>1.0155039037799152</v>
      </c>
      <c r="E7463">
        <v>-2.6881730541004865E-2</v>
      </c>
    </row>
    <row r="7464" spans="2:5" x14ac:dyDescent="0.3">
      <c r="B7464" s="91">
        <v>33364</v>
      </c>
      <c r="C7464" s="145">
        <v>19.511602</v>
      </c>
      <c r="D7464">
        <f t="shared" si="120"/>
        <v>-0.88841268995035916</v>
      </c>
      <c r="E7464">
        <v>-2.6881888821282129E-2</v>
      </c>
    </row>
    <row r="7465" spans="2:5" x14ac:dyDescent="0.3">
      <c r="B7465" s="91">
        <v>43489</v>
      </c>
      <c r="C7465" s="145">
        <v>174.85502600000001</v>
      </c>
      <c r="D7465">
        <f t="shared" si="120"/>
        <v>-0.23649521668723625</v>
      </c>
      <c r="E7465">
        <v>-2.6907074166643511E-2</v>
      </c>
    </row>
    <row r="7466" spans="2:5" x14ac:dyDescent="0.3">
      <c r="B7466" s="91">
        <v>40644</v>
      </c>
      <c r="C7466" s="145">
        <v>229.01628099999999</v>
      </c>
      <c r="D7466">
        <f t="shared" si="120"/>
        <v>2.805378165720779</v>
      </c>
      <c r="E7466">
        <v>-2.6928911388337709E-2</v>
      </c>
    </row>
    <row r="7467" spans="2:5" x14ac:dyDescent="0.3">
      <c r="B7467" s="91">
        <v>39724</v>
      </c>
      <c r="C7467" s="145">
        <v>60.182265999999998</v>
      </c>
      <c r="D7467">
        <f t="shared" si="120"/>
        <v>0.69120268253201211</v>
      </c>
      <c r="E7467">
        <v>-2.6939424021244752E-2</v>
      </c>
    </row>
    <row r="7468" spans="2:5" x14ac:dyDescent="0.3">
      <c r="B7468" s="91">
        <v>35817</v>
      </c>
      <c r="C7468" s="145">
        <v>35.585484000000001</v>
      </c>
      <c r="D7468">
        <f t="shared" si="120"/>
        <v>-0.8750279844305634</v>
      </c>
      <c r="E7468">
        <v>-2.6962519631041001E-2</v>
      </c>
    </row>
    <row r="7469" spans="2:5" x14ac:dyDescent="0.3">
      <c r="B7469" s="91">
        <v>41513</v>
      </c>
      <c r="C7469" s="145">
        <v>284.74761999999998</v>
      </c>
      <c r="D7469">
        <f t="shared" si="120"/>
        <v>4.8344048272353231</v>
      </c>
      <c r="E7469">
        <v>-2.7004438694210067E-2</v>
      </c>
    </row>
    <row r="7470" spans="2:5" x14ac:dyDescent="0.3">
      <c r="B7470" s="91">
        <v>35437</v>
      </c>
      <c r="C7470" s="145">
        <v>48.804912999999999</v>
      </c>
      <c r="D7470">
        <f t="shared" si="120"/>
        <v>0.24292243482941508</v>
      </c>
      <c r="E7470">
        <v>-2.7015368659061543E-2</v>
      </c>
    </row>
    <row r="7471" spans="2:5" x14ac:dyDescent="0.3">
      <c r="B7471" s="91">
        <v>36437</v>
      </c>
      <c r="C7471" s="145">
        <v>39.266258000000001</v>
      </c>
      <c r="D7471">
        <f t="shared" si="120"/>
        <v>0.26477301119809254</v>
      </c>
      <c r="E7471">
        <v>-2.7021954701684933E-2</v>
      </c>
    </row>
    <row r="7472" spans="2:5" x14ac:dyDescent="0.3">
      <c r="B7472" s="91">
        <v>33865</v>
      </c>
      <c r="C7472" s="145">
        <v>31.046091000000001</v>
      </c>
      <c r="D7472">
        <f t="shared" si="120"/>
        <v>-0.81805521970975092</v>
      </c>
      <c r="E7472">
        <v>-2.7027075306993612E-2</v>
      </c>
    </row>
    <row r="7473" spans="2:5" x14ac:dyDescent="0.3">
      <c r="B7473" s="91">
        <v>40837</v>
      </c>
      <c r="C7473" s="145">
        <v>170.63468900000001</v>
      </c>
      <c r="D7473">
        <f t="shared" si="120"/>
        <v>-0.66490502899080983</v>
      </c>
      <c r="E7473">
        <v>-2.7034308839345666E-2</v>
      </c>
    </row>
    <row r="7474" spans="2:5" x14ac:dyDescent="0.3">
      <c r="B7474" s="91">
        <v>44579</v>
      </c>
      <c r="C7474" s="145">
        <v>509.21292099999999</v>
      </c>
      <c r="D7474">
        <f t="shared" si="120"/>
        <v>1.7055084134979257</v>
      </c>
      <c r="E7474">
        <v>-2.7047682348147452E-2</v>
      </c>
    </row>
    <row r="7475" spans="2:5" x14ac:dyDescent="0.3">
      <c r="B7475" s="91">
        <v>43530</v>
      </c>
      <c r="C7475" s="145">
        <v>188.21339399999999</v>
      </c>
      <c r="D7475">
        <f t="shared" si="120"/>
        <v>0.11782126079435892</v>
      </c>
      <c r="E7475">
        <v>-2.7054887149681128E-2</v>
      </c>
    </row>
    <row r="7476" spans="2:5" x14ac:dyDescent="0.3">
      <c r="B7476" s="91">
        <v>43871</v>
      </c>
      <c r="C7476" s="145">
        <v>168.375214</v>
      </c>
      <c r="D7476">
        <f t="shared" si="120"/>
        <v>0.17453415906868711</v>
      </c>
      <c r="E7476">
        <v>-2.7073801762518751E-2</v>
      </c>
    </row>
    <row r="7477" spans="2:5" x14ac:dyDescent="0.3">
      <c r="B7477" s="91">
        <v>40246</v>
      </c>
      <c r="C7477" s="145">
        <v>143.35488900000001</v>
      </c>
      <c r="D7477">
        <f t="shared" si="120"/>
        <v>-0.14888423894651612</v>
      </c>
      <c r="E7477">
        <v>-2.7079660828529258E-2</v>
      </c>
    </row>
    <row r="7478" spans="2:5" x14ac:dyDescent="0.3">
      <c r="B7478" s="91">
        <v>40829</v>
      </c>
      <c r="C7478" s="145">
        <v>168.43171699999999</v>
      </c>
      <c r="D7478">
        <f t="shared" si="120"/>
        <v>11.191971245684934</v>
      </c>
      <c r="E7478">
        <v>-2.710913159068298E-2</v>
      </c>
    </row>
    <row r="7479" spans="2:5" x14ac:dyDescent="0.3">
      <c r="B7479" s="91">
        <v>36788</v>
      </c>
      <c r="C7479" s="145">
        <v>13.814970000000001</v>
      </c>
      <c r="D7479">
        <f t="shared" si="120"/>
        <v>-0.98602501626857542</v>
      </c>
      <c r="E7479">
        <v>-2.7159114651607027E-2</v>
      </c>
    </row>
    <row r="7480" spans="2:5" x14ac:dyDescent="0.3">
      <c r="B7480" s="91">
        <v>45419</v>
      </c>
      <c r="C7480" s="145">
        <v>988.54998799999998</v>
      </c>
      <c r="D7480">
        <f t="shared" si="120"/>
        <v>10.009058521407304</v>
      </c>
      <c r="E7480">
        <v>-2.7209234081371009E-2</v>
      </c>
    </row>
    <row r="7481" spans="2:5" x14ac:dyDescent="0.3">
      <c r="B7481" s="91">
        <v>40052</v>
      </c>
      <c r="C7481" s="145">
        <v>89.794235</v>
      </c>
      <c r="D7481">
        <f t="shared" si="120"/>
        <v>2.3319154467350218</v>
      </c>
      <c r="E7481">
        <v>-2.7216344941330156E-2</v>
      </c>
    </row>
    <row r="7482" spans="2:5" x14ac:dyDescent="0.3">
      <c r="B7482" s="91">
        <v>33514</v>
      </c>
      <c r="C7482" s="145">
        <v>26.949733999999999</v>
      </c>
      <c r="D7482">
        <f t="shared" si="120"/>
        <v>-0.83912697820403925</v>
      </c>
      <c r="E7482">
        <v>-2.7237229366694843E-2</v>
      </c>
    </row>
    <row r="7483" spans="2:5" x14ac:dyDescent="0.3">
      <c r="B7483" s="91">
        <v>40897</v>
      </c>
      <c r="C7483" s="145">
        <v>167.52177399999999</v>
      </c>
      <c r="D7483">
        <f t="shared" si="120"/>
        <v>0.30591947493612592</v>
      </c>
      <c r="E7483">
        <v>-2.7252544845479329E-2</v>
      </c>
    </row>
    <row r="7484" spans="2:5" x14ac:dyDescent="0.3">
      <c r="B7484" s="91">
        <v>39457</v>
      </c>
      <c r="C7484" s="145">
        <v>128.27879300000001</v>
      </c>
      <c r="D7484">
        <f t="shared" si="120"/>
        <v>4.5606650510473683</v>
      </c>
      <c r="E7484">
        <v>-2.7265648569413759E-2</v>
      </c>
    </row>
    <row r="7485" spans="2:5" x14ac:dyDescent="0.3">
      <c r="B7485" s="91">
        <v>33581</v>
      </c>
      <c r="C7485" s="145">
        <v>23.068966</v>
      </c>
      <c r="D7485">
        <f t="shared" si="120"/>
        <v>1.3310262178945351</v>
      </c>
      <c r="E7485">
        <v>-2.7272873320584264E-2</v>
      </c>
    </row>
    <row r="7486" spans="2:5" x14ac:dyDescent="0.3">
      <c r="B7486" s="91">
        <v>36991</v>
      </c>
      <c r="C7486" s="145">
        <v>9.8964850000000002</v>
      </c>
      <c r="D7486">
        <f t="shared" si="120"/>
        <v>-0.56434635831037705</v>
      </c>
      <c r="E7486">
        <v>-2.729351788164823E-2</v>
      </c>
    </row>
    <row r="7487" spans="2:5" x14ac:dyDescent="0.3">
      <c r="B7487" s="91">
        <v>37426</v>
      </c>
      <c r="C7487" s="145">
        <v>22.716405999999999</v>
      </c>
      <c r="D7487">
        <f t="shared" si="120"/>
        <v>-0.6637359400289482</v>
      </c>
      <c r="E7487">
        <v>-2.7410803698992531E-2</v>
      </c>
    </row>
    <row r="7488" spans="2:5" x14ac:dyDescent="0.3">
      <c r="B7488" s="91">
        <v>38210</v>
      </c>
      <c r="C7488" s="145">
        <v>67.555260000000004</v>
      </c>
      <c r="D7488">
        <f t="shared" si="120"/>
        <v>-0.2630780346797163</v>
      </c>
      <c r="E7488">
        <v>-2.7441547813585231E-2</v>
      </c>
    </row>
    <row r="7489" spans="2:5" x14ac:dyDescent="0.3">
      <c r="B7489" s="91">
        <v>38631</v>
      </c>
      <c r="C7489" s="145">
        <v>91.672202999999996</v>
      </c>
      <c r="D7489">
        <f t="shared" si="120"/>
        <v>0.84732605023010099</v>
      </c>
      <c r="E7489">
        <v>-2.7486040325653088E-2</v>
      </c>
    </row>
    <row r="7490" spans="2:5" x14ac:dyDescent="0.3">
      <c r="B7490" s="91">
        <v>34876</v>
      </c>
      <c r="C7490" s="145">
        <v>49.624268000000001</v>
      </c>
      <c r="D7490">
        <f t="shared" si="120"/>
        <v>-0.6366287410336865</v>
      </c>
      <c r="E7490">
        <v>-2.7491386778152074E-2</v>
      </c>
    </row>
    <row r="7491" spans="2:5" x14ac:dyDescent="0.3">
      <c r="B7491" s="91">
        <v>40260</v>
      </c>
      <c r="C7491" s="145">
        <v>136.56629899999999</v>
      </c>
      <c r="D7491">
        <f t="shared" si="120"/>
        <v>-0.66231498723469329</v>
      </c>
      <c r="E7491">
        <v>-2.7492701066205941E-2</v>
      </c>
    </row>
    <row r="7492" spans="2:5" x14ac:dyDescent="0.3">
      <c r="B7492" s="91">
        <v>41744</v>
      </c>
      <c r="C7492" s="145">
        <v>404.41918900000002</v>
      </c>
      <c r="D7492">
        <f t="shared" si="120"/>
        <v>7.8341478792836456</v>
      </c>
      <c r="E7492">
        <v>-2.7502324054559383E-2</v>
      </c>
    </row>
    <row r="7493" spans="2:5" x14ac:dyDescent="0.3">
      <c r="B7493" s="91">
        <v>36404</v>
      </c>
      <c r="C7493" s="145">
        <v>45.779083</v>
      </c>
      <c r="D7493">
        <f t="shared" si="120"/>
        <v>-6.1215929728046063E-3</v>
      </c>
      <c r="E7493">
        <v>-2.7509560996106752E-2</v>
      </c>
    </row>
    <row r="7494" spans="2:5" x14ac:dyDescent="0.3">
      <c r="B7494" s="91">
        <v>34647</v>
      </c>
      <c r="C7494" s="145">
        <v>46.061050000000002</v>
      </c>
      <c r="D7494">
        <f t="shared" si="120"/>
        <v>-0.63154220852565335</v>
      </c>
      <c r="E7494">
        <v>-2.7523189907956064E-2</v>
      </c>
    </row>
    <row r="7495" spans="2:5" x14ac:dyDescent="0.3">
      <c r="B7495" s="91">
        <v>43892</v>
      </c>
      <c r="C7495" s="145">
        <v>125.010384</v>
      </c>
      <c r="D7495">
        <f t="shared" si="120"/>
        <v>2.5164869736372304</v>
      </c>
      <c r="E7495">
        <v>-2.7529995932223671E-2</v>
      </c>
    </row>
    <row r="7496" spans="2:5" x14ac:dyDescent="0.3">
      <c r="B7496" s="91">
        <v>37833</v>
      </c>
      <c r="C7496" s="145">
        <v>35.549793000000001</v>
      </c>
      <c r="D7496">
        <f t="shared" si="120"/>
        <v>-0.70697953346039977</v>
      </c>
      <c r="E7496">
        <v>-2.7550436164633277E-2</v>
      </c>
    </row>
    <row r="7497" spans="2:5" x14ac:dyDescent="0.3">
      <c r="B7497" s="91">
        <v>44063</v>
      </c>
      <c r="C7497" s="145">
        <v>121.321877</v>
      </c>
      <c r="D7497">
        <f t="shared" ref="D7497:D7560" si="121">(C7497-C7498)/C7498</f>
        <v>-0.16093961137484647</v>
      </c>
      <c r="E7497">
        <v>-2.7566952286000656E-2</v>
      </c>
    </row>
    <row r="7498" spans="2:5" x14ac:dyDescent="0.3">
      <c r="B7498" s="91">
        <v>40199</v>
      </c>
      <c r="C7498" s="145">
        <v>144.592545</v>
      </c>
      <c r="D7498">
        <f t="shared" si="121"/>
        <v>10.564013031379199</v>
      </c>
      <c r="E7498">
        <v>-2.75793979316637E-2</v>
      </c>
    </row>
    <row r="7499" spans="2:5" x14ac:dyDescent="0.3">
      <c r="B7499" s="91">
        <v>36852</v>
      </c>
      <c r="C7499" s="145">
        <v>12.503665</v>
      </c>
      <c r="D7499">
        <f t="shared" si="121"/>
        <v>-0.69601201766902121</v>
      </c>
      <c r="E7499">
        <v>-2.7594608698221949E-2</v>
      </c>
    </row>
    <row r="7500" spans="2:5" x14ac:dyDescent="0.3">
      <c r="B7500" s="91">
        <v>35884</v>
      </c>
      <c r="C7500" s="145">
        <v>41.132103000000001</v>
      </c>
      <c r="D7500">
        <f t="shared" si="121"/>
        <v>0.38768939195221108</v>
      </c>
      <c r="E7500">
        <v>-2.7596869792705311E-2</v>
      </c>
    </row>
    <row r="7501" spans="2:5" x14ac:dyDescent="0.3">
      <c r="B7501" s="91">
        <v>36320</v>
      </c>
      <c r="C7501" s="145">
        <v>29.640713000000002</v>
      </c>
      <c r="D7501">
        <f t="shared" si="121"/>
        <v>-0.92377928250643793</v>
      </c>
      <c r="E7501">
        <v>-2.7628210320270918E-2</v>
      </c>
    </row>
    <row r="7502" spans="2:5" x14ac:dyDescent="0.3">
      <c r="B7502" s="91">
        <v>42209</v>
      </c>
      <c r="C7502" s="145">
        <v>388.88000499999998</v>
      </c>
      <c r="D7502">
        <f t="shared" si="121"/>
        <v>5.764646979122797</v>
      </c>
      <c r="E7502">
        <v>-2.7656664092287214E-2</v>
      </c>
    </row>
    <row r="7503" spans="2:5" x14ac:dyDescent="0.3">
      <c r="B7503" s="91">
        <v>37939</v>
      </c>
      <c r="C7503" s="145">
        <v>57.487110000000001</v>
      </c>
      <c r="D7503">
        <f t="shared" si="121"/>
        <v>-0.64756881834502344</v>
      </c>
      <c r="E7503">
        <v>-2.7681583588347814E-2</v>
      </c>
    </row>
    <row r="7504" spans="2:5" x14ac:dyDescent="0.3">
      <c r="B7504" s="91">
        <v>40865</v>
      </c>
      <c r="C7504" s="145">
        <v>163.11584500000001</v>
      </c>
      <c r="D7504">
        <f t="shared" si="121"/>
        <v>1.3153127194609081E-2</v>
      </c>
      <c r="E7504">
        <v>-2.7690456251423551E-2</v>
      </c>
    </row>
    <row r="7505" spans="2:5" x14ac:dyDescent="0.3">
      <c r="B7505" s="91">
        <v>43805</v>
      </c>
      <c r="C7505" s="145">
        <v>160.99821499999999</v>
      </c>
      <c r="D7505">
        <f t="shared" si="121"/>
        <v>-0.10650066818951727</v>
      </c>
      <c r="E7505">
        <v>-2.7694256023224569E-2</v>
      </c>
    </row>
    <row r="7506" spans="2:5" x14ac:dyDescent="0.3">
      <c r="B7506" s="91">
        <v>43598</v>
      </c>
      <c r="C7506" s="145">
        <v>180.1884</v>
      </c>
      <c r="D7506">
        <f t="shared" si="121"/>
        <v>-0.4002986006311694</v>
      </c>
      <c r="E7506">
        <v>-2.7703088870480525E-2</v>
      </c>
    </row>
    <row r="7507" spans="2:5" x14ac:dyDescent="0.3">
      <c r="B7507" s="91">
        <v>44305</v>
      </c>
      <c r="C7507" s="145">
        <v>300.46353099999999</v>
      </c>
      <c r="D7507">
        <f t="shared" si="121"/>
        <v>20.79781081338918</v>
      </c>
      <c r="E7507">
        <v>-2.7742013342843118E-2</v>
      </c>
    </row>
    <row r="7508" spans="2:5" x14ac:dyDescent="0.3">
      <c r="B7508" s="91">
        <v>36906</v>
      </c>
      <c r="C7508" s="145">
        <v>13.784115</v>
      </c>
      <c r="D7508">
        <f t="shared" si="121"/>
        <v>-0.94836789869656479</v>
      </c>
      <c r="E7508">
        <v>-2.774747742991451E-2</v>
      </c>
    </row>
    <row r="7509" spans="2:5" x14ac:dyDescent="0.3">
      <c r="B7509" s="91">
        <v>43292</v>
      </c>
      <c r="C7509" s="145">
        <v>266.96792599999998</v>
      </c>
      <c r="D7509">
        <f t="shared" si="121"/>
        <v>7.8447707971672909</v>
      </c>
      <c r="E7509">
        <v>-2.7772806704491861E-2</v>
      </c>
    </row>
    <row r="7510" spans="2:5" x14ac:dyDescent="0.3">
      <c r="B7510" s="91">
        <v>33868</v>
      </c>
      <c r="C7510" s="145">
        <v>30.183702</v>
      </c>
      <c r="D7510">
        <f t="shared" si="121"/>
        <v>0</v>
      </c>
      <c r="E7510">
        <v>-2.7777699936523417E-2</v>
      </c>
    </row>
    <row r="7511" spans="2:5" x14ac:dyDescent="0.3">
      <c r="B7511" s="91">
        <v>33802</v>
      </c>
      <c r="C7511" s="145">
        <v>30.183702</v>
      </c>
      <c r="D7511">
        <f t="shared" si="121"/>
        <v>1</v>
      </c>
      <c r="E7511">
        <v>-2.7777699936523417E-2</v>
      </c>
    </row>
    <row r="7512" spans="2:5" x14ac:dyDescent="0.3">
      <c r="B7512" s="91">
        <v>34106</v>
      </c>
      <c r="C7512" s="145">
        <v>15.091851</v>
      </c>
      <c r="D7512">
        <f t="shared" si="121"/>
        <v>0</v>
      </c>
      <c r="E7512">
        <v>-2.777773125197211E-2</v>
      </c>
    </row>
    <row r="7513" spans="2:5" x14ac:dyDescent="0.3">
      <c r="B7513" s="91">
        <v>34102</v>
      </c>
      <c r="C7513" s="145">
        <v>15.091851</v>
      </c>
      <c r="D7513">
        <f t="shared" si="121"/>
        <v>0.18938456700757134</v>
      </c>
      <c r="E7513">
        <v>-2.777773125197211E-2</v>
      </c>
    </row>
    <row r="7514" spans="2:5" x14ac:dyDescent="0.3">
      <c r="B7514" s="91">
        <v>37042</v>
      </c>
      <c r="C7514" s="145">
        <v>12.688789999999999</v>
      </c>
      <c r="D7514">
        <f t="shared" si="121"/>
        <v>-0.97133710344721036</v>
      </c>
      <c r="E7514">
        <v>-2.777786291172827E-2</v>
      </c>
    </row>
    <row r="7515" spans="2:5" x14ac:dyDescent="0.3">
      <c r="B7515" s="91">
        <v>42534</v>
      </c>
      <c r="C7515" s="145">
        <v>442.69042999999999</v>
      </c>
      <c r="D7515">
        <f t="shared" si="121"/>
        <v>4.6237764179019374</v>
      </c>
      <c r="E7515">
        <v>-2.7792996978542907E-2</v>
      </c>
    </row>
    <row r="7516" spans="2:5" x14ac:dyDescent="0.3">
      <c r="B7516" s="91">
        <v>38586</v>
      </c>
      <c r="C7516" s="145">
        <v>78.717644000000007</v>
      </c>
      <c r="D7516">
        <f t="shared" si="121"/>
        <v>1.4394378414989806</v>
      </c>
      <c r="E7516">
        <v>-2.7820204538572858E-2</v>
      </c>
    </row>
    <row r="7517" spans="2:5" x14ac:dyDescent="0.3">
      <c r="B7517" s="91">
        <v>36518</v>
      </c>
      <c r="C7517" s="145">
        <v>32.268763999999997</v>
      </c>
      <c r="D7517">
        <f t="shared" si="121"/>
        <v>-0.92522238398576695</v>
      </c>
      <c r="E7517">
        <v>-2.7834727260440936E-2</v>
      </c>
    </row>
    <row r="7518" spans="2:5" x14ac:dyDescent="0.3">
      <c r="B7518" s="91">
        <v>42174</v>
      </c>
      <c r="C7518" s="145">
        <v>431.52972399999999</v>
      </c>
      <c r="D7518">
        <f t="shared" si="121"/>
        <v>0.15629450698718317</v>
      </c>
      <c r="E7518">
        <v>-2.7837101412224532E-2</v>
      </c>
    </row>
    <row r="7519" spans="2:5" x14ac:dyDescent="0.3">
      <c r="B7519" s="91">
        <v>41585</v>
      </c>
      <c r="C7519" s="145">
        <v>373.20053100000001</v>
      </c>
      <c r="D7519">
        <f t="shared" si="121"/>
        <v>7.2186011564339356</v>
      </c>
      <c r="E7519">
        <v>-2.78736895888827E-2</v>
      </c>
    </row>
    <row r="7520" spans="2:5" x14ac:dyDescent="0.3">
      <c r="B7520" s="91">
        <v>34508</v>
      </c>
      <c r="C7520" s="145">
        <v>45.409252000000002</v>
      </c>
      <c r="D7520">
        <f t="shared" si="121"/>
        <v>0.17525036726208401</v>
      </c>
      <c r="E7520">
        <v>-2.7906750124633783E-2</v>
      </c>
    </row>
    <row r="7521" spans="2:5" x14ac:dyDescent="0.3">
      <c r="B7521" s="91">
        <v>35926</v>
      </c>
      <c r="C7521" s="145">
        <v>38.637939000000003</v>
      </c>
      <c r="D7521">
        <f t="shared" si="121"/>
        <v>-0.78176599171695627</v>
      </c>
      <c r="E7521">
        <v>-2.7909590467712381E-2</v>
      </c>
    </row>
    <row r="7522" spans="2:5" x14ac:dyDescent="0.3">
      <c r="B7522" s="91">
        <v>44175</v>
      </c>
      <c r="C7522" s="145">
        <v>177.048203</v>
      </c>
      <c r="D7522">
        <f t="shared" si="121"/>
        <v>0.62191788730395214</v>
      </c>
      <c r="E7522">
        <v>-2.7914515499633488E-2</v>
      </c>
    </row>
    <row r="7523" spans="2:5" x14ac:dyDescent="0.3">
      <c r="B7523" s="91">
        <v>43712</v>
      </c>
      <c r="C7523" s="145">
        <v>109.15978200000001</v>
      </c>
      <c r="D7523">
        <f t="shared" si="121"/>
        <v>-0.11385473756032331</v>
      </c>
      <c r="E7523">
        <v>-2.7962717184448573E-2</v>
      </c>
    </row>
    <row r="7524" spans="2:5" x14ac:dyDescent="0.3">
      <c r="B7524" s="91">
        <v>39392</v>
      </c>
      <c r="C7524" s="145">
        <v>123.18497499999999</v>
      </c>
      <c r="D7524">
        <f t="shared" si="121"/>
        <v>4.4747843651842132</v>
      </c>
      <c r="E7524">
        <v>-2.7967400078701701E-2</v>
      </c>
    </row>
    <row r="7525" spans="2:5" x14ac:dyDescent="0.3">
      <c r="B7525" s="91">
        <v>37433</v>
      </c>
      <c r="C7525" s="145">
        <v>22.500425</v>
      </c>
      <c r="D7525">
        <f t="shared" si="121"/>
        <v>-0.83939535534858789</v>
      </c>
      <c r="E7525">
        <v>-2.7990577821038878E-2</v>
      </c>
    </row>
    <row r="7526" spans="2:5" x14ac:dyDescent="0.3">
      <c r="B7526" s="91">
        <v>39135</v>
      </c>
      <c r="C7526" s="145">
        <v>140.098221</v>
      </c>
      <c r="D7526">
        <f t="shared" si="121"/>
        <v>5.6286916982365458</v>
      </c>
      <c r="E7526">
        <v>-2.8002466698809955E-2</v>
      </c>
    </row>
    <row r="7527" spans="2:5" x14ac:dyDescent="0.3">
      <c r="B7527" s="91">
        <v>37414</v>
      </c>
      <c r="C7527" s="145">
        <v>21.135124000000001</v>
      </c>
      <c r="D7527">
        <f t="shared" si="121"/>
        <v>1.3313475350449388E-2</v>
      </c>
      <c r="E7527">
        <v>-2.8024329279787038E-2</v>
      </c>
    </row>
    <row r="7528" spans="2:5" x14ac:dyDescent="0.3">
      <c r="B7528" s="91">
        <v>37295</v>
      </c>
      <c r="C7528" s="145">
        <v>20.857438999999999</v>
      </c>
      <c r="D7528">
        <f t="shared" si="121"/>
        <v>-0.97394285878279185</v>
      </c>
      <c r="E7528">
        <v>-2.8037342674516418E-2</v>
      </c>
    </row>
    <row r="7529" spans="2:5" x14ac:dyDescent="0.3">
      <c r="B7529" s="91">
        <v>45314</v>
      </c>
      <c r="C7529" s="145">
        <v>800.45001200000002</v>
      </c>
      <c r="D7529">
        <f t="shared" si="121"/>
        <v>1.5078676753350304</v>
      </c>
      <c r="E7529">
        <v>-2.8049270034109904E-2</v>
      </c>
    </row>
    <row r="7530" spans="2:5" x14ac:dyDescent="0.3">
      <c r="B7530" s="91">
        <v>42403</v>
      </c>
      <c r="C7530" s="145">
        <v>319.17553700000002</v>
      </c>
      <c r="D7530">
        <f t="shared" si="121"/>
        <v>16.114696613389697</v>
      </c>
      <c r="E7530">
        <v>-2.8068585954856784E-2</v>
      </c>
    </row>
    <row r="7531" spans="2:5" x14ac:dyDescent="0.3">
      <c r="B7531" s="91">
        <v>34075</v>
      </c>
      <c r="C7531" s="145">
        <v>18.649208000000002</v>
      </c>
      <c r="D7531">
        <f t="shared" si="121"/>
        <v>-0.52830992846067326</v>
      </c>
      <c r="E7531">
        <v>-2.8090168711950483E-2</v>
      </c>
    </row>
    <row r="7532" spans="2:5" x14ac:dyDescent="0.3">
      <c r="B7532" s="91">
        <v>35773</v>
      </c>
      <c r="C7532" s="145">
        <v>39.536994999999997</v>
      </c>
      <c r="D7532">
        <f t="shared" si="121"/>
        <v>-0.67854594189425077</v>
      </c>
      <c r="E7532">
        <v>-2.8159175635431102E-2</v>
      </c>
    </row>
    <row r="7533" spans="2:5" x14ac:dyDescent="0.3">
      <c r="B7533" s="91">
        <v>38875</v>
      </c>
      <c r="C7533" s="145">
        <v>122.994232</v>
      </c>
      <c r="D7533">
        <f t="shared" si="121"/>
        <v>-0.42774783600605459</v>
      </c>
      <c r="E7533">
        <v>-2.8165426485701521E-2</v>
      </c>
    </row>
    <row r="7534" spans="2:5" x14ac:dyDescent="0.3">
      <c r="B7534" s="91">
        <v>43581</v>
      </c>
      <c r="C7534" s="145">
        <v>214.93012999999999</v>
      </c>
      <c r="D7534">
        <f t="shared" si="121"/>
        <v>-1.2477325139064226E-2</v>
      </c>
      <c r="E7534">
        <v>-2.8172231361101432E-2</v>
      </c>
    </row>
    <row r="7535" spans="2:5" x14ac:dyDescent="0.3">
      <c r="B7535" s="91">
        <v>40480</v>
      </c>
      <c r="C7535" s="145">
        <v>217.64576700000001</v>
      </c>
      <c r="D7535">
        <f t="shared" si="121"/>
        <v>0.7508805113233652</v>
      </c>
      <c r="E7535">
        <v>-2.8173739873928232E-2</v>
      </c>
    </row>
    <row r="7536" spans="2:5" x14ac:dyDescent="0.3">
      <c r="B7536" s="91">
        <v>39288</v>
      </c>
      <c r="C7536" s="145">
        <v>124.306465</v>
      </c>
      <c r="D7536">
        <f t="shared" si="121"/>
        <v>-0.2601964724324351</v>
      </c>
      <c r="E7536">
        <v>-2.8242760757727317E-2</v>
      </c>
    </row>
    <row r="7537" spans="2:5" x14ac:dyDescent="0.3">
      <c r="B7537" s="91">
        <v>43467</v>
      </c>
      <c r="C7537" s="145">
        <v>168.026321</v>
      </c>
      <c r="D7537">
        <f t="shared" si="121"/>
        <v>-0.52408050307392573</v>
      </c>
      <c r="E7537">
        <v>-2.8250160731451611E-2</v>
      </c>
    </row>
    <row r="7538" spans="2:5" x14ac:dyDescent="0.3">
      <c r="B7538" s="91">
        <v>42383</v>
      </c>
      <c r="C7538" s="145">
        <v>353.05618299999998</v>
      </c>
      <c r="D7538">
        <f t="shared" si="121"/>
        <v>27.323583147694965</v>
      </c>
      <c r="E7538">
        <v>-2.8250175950934021E-2</v>
      </c>
    </row>
    <row r="7539" spans="2:5" x14ac:dyDescent="0.3">
      <c r="B7539" s="91">
        <v>37200</v>
      </c>
      <c r="C7539" s="145">
        <v>12.465096000000001</v>
      </c>
      <c r="D7539">
        <f t="shared" si="121"/>
        <v>-0.74743587590133942</v>
      </c>
      <c r="E7539">
        <v>-2.826226566801009E-2</v>
      </c>
    </row>
    <row r="7540" spans="2:5" x14ac:dyDescent="0.3">
      <c r="B7540" s="91">
        <v>35670</v>
      </c>
      <c r="C7540" s="145">
        <v>49.354182999999999</v>
      </c>
      <c r="D7540">
        <f t="shared" si="121"/>
        <v>0.25382197201427092</v>
      </c>
      <c r="E7540">
        <v>-2.8265469942968868E-2</v>
      </c>
    </row>
    <row r="7541" spans="2:5" x14ac:dyDescent="0.3">
      <c r="B7541" s="91">
        <v>35936</v>
      </c>
      <c r="C7541" s="145">
        <v>39.362991000000001</v>
      </c>
      <c r="D7541">
        <f t="shared" si="121"/>
        <v>0.77258255515922158</v>
      </c>
      <c r="E7541">
        <v>-2.8279965040485751E-2</v>
      </c>
    </row>
    <row r="7542" spans="2:5" x14ac:dyDescent="0.3">
      <c r="B7542" s="91">
        <v>34015</v>
      </c>
      <c r="C7542" s="145">
        <v>22.206576999999999</v>
      </c>
      <c r="D7542">
        <f t="shared" si="121"/>
        <v>-0.85116113150955075</v>
      </c>
      <c r="E7542">
        <v>-2.8301822807832024E-2</v>
      </c>
    </row>
    <row r="7543" spans="2:5" x14ac:dyDescent="0.3">
      <c r="B7543" s="91">
        <v>40772</v>
      </c>
      <c r="C7543" s="145">
        <v>149.19877600000001</v>
      </c>
      <c r="D7543">
        <f t="shared" si="121"/>
        <v>0.21854440850425863</v>
      </c>
      <c r="E7543">
        <v>-2.8320242641627545E-2</v>
      </c>
    </row>
    <row r="7544" spans="2:5" x14ac:dyDescent="0.3">
      <c r="B7544" s="91">
        <v>39485</v>
      </c>
      <c r="C7544" s="145">
        <v>122.440163</v>
      </c>
      <c r="D7544">
        <f t="shared" si="121"/>
        <v>6.7167638214593817</v>
      </c>
      <c r="E7544">
        <v>-2.8330631790819273E-2</v>
      </c>
    </row>
    <row r="7545" spans="2:5" x14ac:dyDescent="0.3">
      <c r="B7545" s="91">
        <v>36944</v>
      </c>
      <c r="C7545" s="145">
        <v>15.866776</v>
      </c>
      <c r="D7545">
        <f t="shared" si="121"/>
        <v>-0.71633624178454924</v>
      </c>
      <c r="E7545">
        <v>-2.834180854309468E-2</v>
      </c>
    </row>
    <row r="7546" spans="2:5" x14ac:dyDescent="0.3">
      <c r="B7546" s="91">
        <v>35552</v>
      </c>
      <c r="C7546" s="145">
        <v>55.935153999999997</v>
      </c>
      <c r="D7546">
        <f t="shared" si="121"/>
        <v>-0.8006787437566445</v>
      </c>
      <c r="E7546">
        <v>-2.8346157472700147E-2</v>
      </c>
    </row>
    <row r="7547" spans="2:5" x14ac:dyDescent="0.3">
      <c r="B7547" s="91">
        <v>41463</v>
      </c>
      <c r="C7547" s="145">
        <v>280.62814300000002</v>
      </c>
      <c r="D7547">
        <f t="shared" si="121"/>
        <v>1.696205445469833</v>
      </c>
      <c r="E7547">
        <v>-2.8359110863518597E-2</v>
      </c>
    </row>
    <row r="7548" spans="2:5" x14ac:dyDescent="0.3">
      <c r="B7548" s="91">
        <v>40091</v>
      </c>
      <c r="C7548" s="145">
        <v>104.082626</v>
      </c>
      <c r="D7548">
        <f t="shared" si="121"/>
        <v>6.0476327512186119</v>
      </c>
      <c r="E7548">
        <v>-2.8366873325490937E-2</v>
      </c>
    </row>
    <row r="7549" spans="2:5" x14ac:dyDescent="0.3">
      <c r="B7549" s="91">
        <v>33247</v>
      </c>
      <c r="C7549" s="145">
        <v>14.768452</v>
      </c>
      <c r="D7549">
        <f t="shared" si="121"/>
        <v>-0.69261918155784852</v>
      </c>
      <c r="E7549">
        <v>-2.8368814856765099E-2</v>
      </c>
    </row>
    <row r="7550" spans="2:5" x14ac:dyDescent="0.3">
      <c r="B7550" s="91">
        <v>34883</v>
      </c>
      <c r="C7550" s="145">
        <v>48.046107999999997</v>
      </c>
      <c r="D7550">
        <f t="shared" si="121"/>
        <v>1.2965864082121301</v>
      </c>
      <c r="E7550">
        <v>-2.8369087629784722E-2</v>
      </c>
    </row>
    <row r="7551" spans="2:5" x14ac:dyDescent="0.3">
      <c r="B7551" s="91">
        <v>36028</v>
      </c>
      <c r="C7551" s="145">
        <v>20.920662</v>
      </c>
      <c r="D7551">
        <f t="shared" si="121"/>
        <v>-0.73821055659304491</v>
      </c>
      <c r="E7551">
        <v>-2.8383448877890335E-2</v>
      </c>
    </row>
    <row r="7552" spans="2:5" x14ac:dyDescent="0.3">
      <c r="B7552" s="91">
        <v>38652</v>
      </c>
      <c r="C7552" s="145">
        <v>79.914078000000003</v>
      </c>
      <c r="D7552">
        <f t="shared" si="121"/>
        <v>-0.63605772947453376</v>
      </c>
      <c r="E7552">
        <v>-2.8390899866061869E-2</v>
      </c>
    </row>
    <row r="7553" spans="2:5" x14ac:dyDescent="0.3">
      <c r="B7553" s="91">
        <v>41106</v>
      </c>
      <c r="C7553" s="145">
        <v>219.57899499999999</v>
      </c>
      <c r="D7553">
        <f t="shared" si="121"/>
        <v>-0.59227944450291503</v>
      </c>
      <c r="E7553">
        <v>-2.8395912097135996E-2</v>
      </c>
    </row>
    <row r="7554" spans="2:5" x14ac:dyDescent="0.3">
      <c r="B7554" s="91">
        <v>42109</v>
      </c>
      <c r="C7554" s="145">
        <v>538.55267300000003</v>
      </c>
      <c r="D7554">
        <f t="shared" si="121"/>
        <v>1.0513809625836179</v>
      </c>
      <c r="E7554">
        <v>-2.8404450839890613E-2</v>
      </c>
    </row>
    <row r="7555" spans="2:5" x14ac:dyDescent="0.3">
      <c r="B7555" s="91">
        <v>43279</v>
      </c>
      <c r="C7555" s="145">
        <v>262.531769</v>
      </c>
      <c r="D7555">
        <f t="shared" si="121"/>
        <v>-0.44087047946386781</v>
      </c>
      <c r="E7555">
        <v>-2.8407970790631308E-2</v>
      </c>
    </row>
    <row r="7556" spans="2:5" x14ac:dyDescent="0.3">
      <c r="B7556" s="91">
        <v>44792</v>
      </c>
      <c r="C7556" s="145">
        <v>469.53659099999999</v>
      </c>
      <c r="D7556">
        <f t="shared" si="121"/>
        <v>1.5370320457181743</v>
      </c>
      <c r="E7556">
        <v>-2.8465320304267759E-2</v>
      </c>
    </row>
    <row r="7557" spans="2:5" x14ac:dyDescent="0.3">
      <c r="B7557" s="91">
        <v>43836</v>
      </c>
      <c r="C7557" s="145">
        <v>185.07318100000001</v>
      </c>
      <c r="D7557">
        <f t="shared" si="121"/>
        <v>2.2347691171009645</v>
      </c>
      <c r="E7557">
        <v>-2.8519142174522616E-2</v>
      </c>
    </row>
    <row r="7558" spans="2:5" x14ac:dyDescent="0.3">
      <c r="B7558" s="91">
        <v>35632</v>
      </c>
      <c r="C7558" s="145">
        <v>57.213721999999997</v>
      </c>
      <c r="D7558">
        <f t="shared" si="121"/>
        <v>-0.80604243829292099</v>
      </c>
      <c r="E7558">
        <v>-2.8561078096995377E-2</v>
      </c>
    </row>
    <row r="7559" spans="2:5" x14ac:dyDescent="0.3">
      <c r="B7559" s="91">
        <v>43241</v>
      </c>
      <c r="C7559" s="145">
        <v>294.98062099999999</v>
      </c>
      <c r="D7559">
        <f t="shared" si="121"/>
        <v>7.0482256534592693</v>
      </c>
      <c r="E7559">
        <v>-2.8562161904044425E-2</v>
      </c>
    </row>
    <row r="7560" spans="2:5" x14ac:dyDescent="0.3">
      <c r="B7560" s="91">
        <v>33758</v>
      </c>
      <c r="C7560" s="145">
        <v>36.651634000000001</v>
      </c>
      <c r="D7560">
        <f t="shared" si="121"/>
        <v>1.5000006138881974</v>
      </c>
      <c r="E7560">
        <v>-2.8571396766180104E-2</v>
      </c>
    </row>
    <row r="7561" spans="2:5" x14ac:dyDescent="0.3">
      <c r="B7561" s="91">
        <v>33252</v>
      </c>
      <c r="C7561" s="145">
        <v>14.66065</v>
      </c>
      <c r="D7561">
        <f t="shared" ref="D7561:D7624" si="122">(C7561-C7562)/C7562</f>
        <v>-0.18557070824375327</v>
      </c>
      <c r="E7561">
        <v>-2.8571776914574607E-2</v>
      </c>
    </row>
    <row r="7562" spans="2:5" x14ac:dyDescent="0.3">
      <c r="B7562" s="91">
        <v>36679</v>
      </c>
      <c r="C7562" s="145">
        <v>18.001132999999999</v>
      </c>
      <c r="D7562">
        <f t="shared" si="122"/>
        <v>-0.9456541831706412</v>
      </c>
      <c r="E7562">
        <v>-2.8606650927487386E-2</v>
      </c>
    </row>
    <row r="7563" spans="2:5" x14ac:dyDescent="0.3">
      <c r="B7563" s="91">
        <v>42237</v>
      </c>
      <c r="C7563" s="145">
        <v>331.233093</v>
      </c>
      <c r="D7563">
        <f t="shared" si="122"/>
        <v>0.54441072356838793</v>
      </c>
      <c r="E7563">
        <v>-2.8638304147524683E-2</v>
      </c>
    </row>
    <row r="7564" spans="2:5" x14ac:dyDescent="0.3">
      <c r="B7564" s="91">
        <v>40617</v>
      </c>
      <c r="C7564" s="145">
        <v>214.47215299999999</v>
      </c>
      <c r="D7564">
        <f t="shared" si="122"/>
        <v>8.0216070514801032</v>
      </c>
      <c r="E7564">
        <v>-2.8661292076389119E-2</v>
      </c>
    </row>
    <row r="7565" spans="2:5" x14ac:dyDescent="0.3">
      <c r="B7565" s="91">
        <v>37648</v>
      </c>
      <c r="C7565" s="145">
        <v>23.773164999999999</v>
      </c>
      <c r="D7565">
        <f t="shared" si="122"/>
        <v>-0.81215235379021056</v>
      </c>
      <c r="E7565">
        <v>-2.8679317840413599E-2</v>
      </c>
    </row>
    <row r="7566" spans="2:5" x14ac:dyDescent="0.3">
      <c r="B7566" s="91">
        <v>44119</v>
      </c>
      <c r="C7566" s="145">
        <v>126.555565</v>
      </c>
      <c r="D7566">
        <f t="shared" si="122"/>
        <v>2.1909922162628557</v>
      </c>
      <c r="E7566">
        <v>-2.8691669906457235E-2</v>
      </c>
    </row>
    <row r="7567" spans="2:5" x14ac:dyDescent="0.3">
      <c r="B7567" s="91">
        <v>35788</v>
      </c>
      <c r="C7567" s="145">
        <v>39.660254999999999</v>
      </c>
      <c r="D7567">
        <f t="shared" si="122"/>
        <v>0.36262822013759843</v>
      </c>
      <c r="E7567">
        <v>-2.87641666728909E-2</v>
      </c>
    </row>
    <row r="7568" spans="2:5" x14ac:dyDescent="0.3">
      <c r="B7568" s="91">
        <v>33849</v>
      </c>
      <c r="C7568" s="145">
        <v>29.105705</v>
      </c>
      <c r="D7568">
        <f t="shared" si="122"/>
        <v>-0.57017623410814777</v>
      </c>
      <c r="E7568">
        <v>-2.8777099649293727E-2</v>
      </c>
    </row>
    <row r="7569" spans="2:5" x14ac:dyDescent="0.3">
      <c r="B7569" s="91">
        <v>38513</v>
      </c>
      <c r="C7569" s="145">
        <v>67.715439000000003</v>
      </c>
      <c r="D7569">
        <f t="shared" si="122"/>
        <v>0.54290190773349201</v>
      </c>
      <c r="E7569">
        <v>-2.8830781655282342E-2</v>
      </c>
    </row>
    <row r="7570" spans="2:5" x14ac:dyDescent="0.3">
      <c r="B7570" s="91">
        <v>34652</v>
      </c>
      <c r="C7570" s="145">
        <v>43.888362999999998</v>
      </c>
      <c r="D7570">
        <f t="shared" si="122"/>
        <v>0.56280753230821823</v>
      </c>
      <c r="E7570">
        <v>-2.8846245336175004E-2</v>
      </c>
    </row>
    <row r="7571" spans="2:5" x14ac:dyDescent="0.3">
      <c r="B7571" s="91">
        <v>36196</v>
      </c>
      <c r="C7571" s="145">
        <v>28.083024999999999</v>
      </c>
      <c r="D7571">
        <f t="shared" si="122"/>
        <v>8.226485000896977E-2</v>
      </c>
      <c r="E7571">
        <v>-2.8866060093782554E-2</v>
      </c>
    </row>
    <row r="7572" spans="2:5" x14ac:dyDescent="0.3">
      <c r="B7572" s="91">
        <v>37768</v>
      </c>
      <c r="C7572" s="145">
        <v>25.948384999999998</v>
      </c>
      <c r="D7572">
        <f t="shared" si="122"/>
        <v>-0.90232506963912551</v>
      </c>
      <c r="E7572">
        <v>-2.8868284561772324E-2</v>
      </c>
    </row>
    <row r="7573" spans="2:5" x14ac:dyDescent="0.3">
      <c r="B7573" s="91">
        <v>41190</v>
      </c>
      <c r="C7573" s="145">
        <v>265.66064499999999</v>
      </c>
      <c r="D7573">
        <f t="shared" si="122"/>
        <v>23.975182817311484</v>
      </c>
      <c r="E7573">
        <v>-2.887189809977499E-2</v>
      </c>
    </row>
    <row r="7574" spans="2:5" x14ac:dyDescent="0.3">
      <c r="B7574" s="91">
        <v>37155</v>
      </c>
      <c r="C7574" s="145">
        <v>10.636984999999999</v>
      </c>
      <c r="D7574">
        <f t="shared" si="122"/>
        <v>-0.72502265328464099</v>
      </c>
      <c r="E7574">
        <v>-2.8873280520350184E-2</v>
      </c>
    </row>
    <row r="7575" spans="2:5" x14ac:dyDescent="0.3">
      <c r="B7575" s="91">
        <v>36439</v>
      </c>
      <c r="C7575" s="145">
        <v>38.683132000000001</v>
      </c>
      <c r="D7575">
        <f t="shared" si="122"/>
        <v>1.1359837855071651</v>
      </c>
      <c r="E7575">
        <v>-2.8897353522733475E-2</v>
      </c>
    </row>
    <row r="7576" spans="2:5" x14ac:dyDescent="0.3">
      <c r="B7576" s="91">
        <v>34078</v>
      </c>
      <c r="C7576" s="145">
        <v>18.110218</v>
      </c>
      <c r="D7576">
        <f t="shared" si="122"/>
        <v>-0.68602506588973333</v>
      </c>
      <c r="E7576">
        <v>-2.8901495441522332E-2</v>
      </c>
    </row>
    <row r="7577" spans="2:5" x14ac:dyDescent="0.3">
      <c r="B7577" s="91">
        <v>35383</v>
      </c>
      <c r="C7577" s="145">
        <v>57.680458000000002</v>
      </c>
      <c r="D7577">
        <f t="shared" si="122"/>
        <v>3.7417944096595046</v>
      </c>
      <c r="E7577">
        <v>-2.890581653186497E-2</v>
      </c>
    </row>
    <row r="7578" spans="2:5" x14ac:dyDescent="0.3">
      <c r="B7578" s="91">
        <v>37036</v>
      </c>
      <c r="C7578" s="145">
        <v>12.164268</v>
      </c>
      <c r="D7578">
        <f t="shared" si="122"/>
        <v>-0.79796410636712956</v>
      </c>
      <c r="E7578">
        <v>-2.8940821617389433E-2</v>
      </c>
    </row>
    <row r="7579" spans="2:5" x14ac:dyDescent="0.3">
      <c r="B7579" s="91">
        <v>35107</v>
      </c>
      <c r="C7579" s="145">
        <v>60.208449999999999</v>
      </c>
      <c r="D7579">
        <f t="shared" si="122"/>
        <v>-0.57108883984679715</v>
      </c>
      <c r="E7579">
        <v>-2.8959116723247982E-2</v>
      </c>
    </row>
    <row r="7580" spans="2:5" x14ac:dyDescent="0.3">
      <c r="B7580" s="91">
        <v>39071</v>
      </c>
      <c r="C7580" s="145">
        <v>140.37510700000001</v>
      </c>
      <c r="D7580">
        <f t="shared" si="122"/>
        <v>4.2891333683869641</v>
      </c>
      <c r="E7580">
        <v>-2.8964431528610914E-2</v>
      </c>
    </row>
    <row r="7581" spans="2:5" x14ac:dyDescent="0.3">
      <c r="B7581" s="91">
        <v>39833</v>
      </c>
      <c r="C7581" s="145">
        <v>26.540285000000001</v>
      </c>
      <c r="D7581">
        <f t="shared" si="122"/>
        <v>-0.86206182387111852</v>
      </c>
      <c r="E7581">
        <v>-2.8980700082762573E-2</v>
      </c>
    </row>
    <row r="7582" spans="2:5" x14ac:dyDescent="0.3">
      <c r="B7582" s="91">
        <v>40436</v>
      </c>
      <c r="C7582" s="145">
        <v>192.407104</v>
      </c>
      <c r="D7582">
        <f t="shared" si="122"/>
        <v>0.32267189160518372</v>
      </c>
      <c r="E7582">
        <v>-2.8999215188826706E-2</v>
      </c>
    </row>
    <row r="7583" spans="2:5" x14ac:dyDescent="0.3">
      <c r="B7583" s="91">
        <v>39059</v>
      </c>
      <c r="C7583" s="145">
        <v>145.46850599999999</v>
      </c>
      <c r="D7583">
        <f t="shared" si="122"/>
        <v>-0.17720959036522957</v>
      </c>
      <c r="E7583">
        <v>-2.9013017873886576E-2</v>
      </c>
    </row>
    <row r="7584" spans="2:5" x14ac:dyDescent="0.3">
      <c r="B7584" s="91">
        <v>43523</v>
      </c>
      <c r="C7584" s="145">
        <v>176.798981</v>
      </c>
      <c r="D7584">
        <f t="shared" si="122"/>
        <v>1.1386101851945487</v>
      </c>
      <c r="E7584">
        <v>-2.90171921185794E-2</v>
      </c>
    </row>
    <row r="7585" spans="2:5" x14ac:dyDescent="0.3">
      <c r="B7585" s="91">
        <v>38050</v>
      </c>
      <c r="C7585" s="145">
        <v>82.670035999999996</v>
      </c>
      <c r="D7585">
        <f t="shared" si="122"/>
        <v>2.287532031253293</v>
      </c>
      <c r="E7585">
        <v>-2.9047498947479614E-2</v>
      </c>
    </row>
    <row r="7586" spans="2:5" x14ac:dyDescent="0.3">
      <c r="B7586" s="91">
        <v>36159</v>
      </c>
      <c r="C7586" s="145">
        <v>25.146533999999999</v>
      </c>
      <c r="D7586">
        <f t="shared" si="122"/>
        <v>-0.12631978205779121</v>
      </c>
      <c r="E7586">
        <v>-2.9064435068122754E-2</v>
      </c>
    </row>
    <row r="7587" spans="2:5" x14ac:dyDescent="0.3">
      <c r="B7587" s="91">
        <v>33547</v>
      </c>
      <c r="C7587" s="145">
        <v>28.782309000000001</v>
      </c>
      <c r="D7587">
        <f t="shared" si="122"/>
        <v>-0.33763459661535417</v>
      </c>
      <c r="E7587">
        <v>-2.9090801636461296E-2</v>
      </c>
    </row>
    <row r="7588" spans="2:5" x14ac:dyDescent="0.3">
      <c r="B7588" s="91">
        <v>34661</v>
      </c>
      <c r="C7588" s="145">
        <v>43.453823</v>
      </c>
      <c r="D7588">
        <f t="shared" si="122"/>
        <v>0.94345178103138794</v>
      </c>
      <c r="E7588">
        <v>-2.9126155241023109E-2</v>
      </c>
    </row>
    <row r="7589" spans="2:5" x14ac:dyDescent="0.3">
      <c r="B7589" s="91">
        <v>36258</v>
      </c>
      <c r="C7589" s="145">
        <v>22.359095</v>
      </c>
      <c r="D7589">
        <f t="shared" si="122"/>
        <v>-0.90499806905858549</v>
      </c>
      <c r="E7589">
        <v>-2.9126346387263743E-2</v>
      </c>
    </row>
    <row r="7590" spans="2:5" x14ac:dyDescent="0.3">
      <c r="B7590" s="91">
        <v>40641</v>
      </c>
      <c r="C7590" s="145">
        <v>235.35411099999999</v>
      </c>
      <c r="D7590">
        <f t="shared" si="122"/>
        <v>2.1375706234347249</v>
      </c>
      <c r="E7590">
        <v>-2.9127069342275134E-2</v>
      </c>
    </row>
    <row r="7591" spans="2:5" x14ac:dyDescent="0.3">
      <c r="B7591" s="91">
        <v>38420</v>
      </c>
      <c r="C7591" s="145">
        <v>75.011573999999996</v>
      </c>
      <c r="D7591">
        <f t="shared" si="122"/>
        <v>-0.56928811600756368</v>
      </c>
      <c r="E7591">
        <v>-2.912837217599059E-2</v>
      </c>
    </row>
    <row r="7592" spans="2:5" x14ac:dyDescent="0.3">
      <c r="B7592" s="91">
        <v>43392</v>
      </c>
      <c r="C7592" s="145">
        <v>174.157196</v>
      </c>
      <c r="D7592">
        <f t="shared" si="122"/>
        <v>5.0735894727962032</v>
      </c>
      <c r="E7592">
        <v>-2.9174771221931215E-2</v>
      </c>
    </row>
    <row r="7593" spans="2:5" x14ac:dyDescent="0.3">
      <c r="B7593" s="91">
        <v>33541</v>
      </c>
      <c r="C7593" s="145">
        <v>28.674509</v>
      </c>
      <c r="D7593">
        <f t="shared" si="122"/>
        <v>-0.40045529796564672</v>
      </c>
      <c r="E7593">
        <v>-2.9197170739261268E-2</v>
      </c>
    </row>
    <row r="7594" spans="2:5" x14ac:dyDescent="0.3">
      <c r="B7594" s="91">
        <v>40007</v>
      </c>
      <c r="C7594" s="145">
        <v>47.827140999999997</v>
      </c>
      <c r="D7594">
        <f t="shared" si="122"/>
        <v>0.54443794081920605</v>
      </c>
      <c r="E7594">
        <v>-2.9199735491352029E-2</v>
      </c>
    </row>
    <row r="7595" spans="2:5" x14ac:dyDescent="0.3">
      <c r="B7595" s="91">
        <v>36173</v>
      </c>
      <c r="C7595" s="145">
        <v>30.967344000000001</v>
      </c>
      <c r="D7595">
        <f t="shared" si="122"/>
        <v>-0.93245518399330007</v>
      </c>
      <c r="E7595">
        <v>-2.9205915436238218E-2</v>
      </c>
    </row>
    <row r="7596" spans="2:5" x14ac:dyDescent="0.3">
      <c r="B7596" s="91">
        <v>42816</v>
      </c>
      <c r="C7596" s="145">
        <v>458.471069</v>
      </c>
      <c r="D7596">
        <f t="shared" si="122"/>
        <v>9.0765372617707367</v>
      </c>
      <c r="E7596">
        <v>-2.9234848235990239E-2</v>
      </c>
    </row>
    <row r="7597" spans="2:5" x14ac:dyDescent="0.3">
      <c r="B7597" s="91">
        <v>36397</v>
      </c>
      <c r="C7597" s="145">
        <v>45.498871000000001</v>
      </c>
      <c r="D7597">
        <f t="shared" si="122"/>
        <v>0.10674954212878555</v>
      </c>
      <c r="E7597">
        <v>-2.9245318504726777E-2</v>
      </c>
    </row>
    <row r="7598" spans="2:5" x14ac:dyDescent="0.3">
      <c r="B7598" s="91">
        <v>35901</v>
      </c>
      <c r="C7598" s="145">
        <v>41.110359000000003</v>
      </c>
      <c r="D7598">
        <f t="shared" si="122"/>
        <v>0.89128047725178894</v>
      </c>
      <c r="E7598">
        <v>-2.9275666278608527E-2</v>
      </c>
    </row>
    <row r="7599" spans="2:5" x14ac:dyDescent="0.3">
      <c r="B7599" s="91">
        <v>37300</v>
      </c>
      <c r="C7599" s="145">
        <v>21.736785999999999</v>
      </c>
      <c r="D7599">
        <f t="shared" si="122"/>
        <v>-0.80199392811231207</v>
      </c>
      <c r="E7599">
        <v>-2.9280019856704403E-2</v>
      </c>
    </row>
    <row r="7600" spans="2:5" x14ac:dyDescent="0.3">
      <c r="B7600" s="91">
        <v>39311</v>
      </c>
      <c r="C7600" s="145">
        <v>109.778381</v>
      </c>
      <c r="D7600">
        <f t="shared" si="122"/>
        <v>2.3174236178237786</v>
      </c>
      <c r="E7600">
        <v>-2.9295975337918265E-2</v>
      </c>
    </row>
    <row r="7601" spans="2:5" x14ac:dyDescent="0.3">
      <c r="B7601" s="91">
        <v>36182</v>
      </c>
      <c r="C7601" s="145">
        <v>33.091456999999998</v>
      </c>
      <c r="D7601">
        <f t="shared" si="122"/>
        <v>-0.81589244167820885</v>
      </c>
      <c r="E7601">
        <v>-2.9296273424493258E-2</v>
      </c>
    </row>
    <row r="7602" spans="2:5" x14ac:dyDescent="0.3">
      <c r="B7602" s="91">
        <v>43476</v>
      </c>
      <c r="C7602" s="145">
        <v>179.73980700000001</v>
      </c>
      <c r="D7602">
        <f t="shared" si="122"/>
        <v>3.8594475647993134E-2</v>
      </c>
      <c r="E7602">
        <v>-2.9340475675628998E-2</v>
      </c>
    </row>
    <row r="7603" spans="2:5" x14ac:dyDescent="0.3">
      <c r="B7603" s="91">
        <v>43868</v>
      </c>
      <c r="C7603" s="145">
        <v>173.06062299999999</v>
      </c>
      <c r="D7603">
        <f t="shared" si="122"/>
        <v>-0.12080075853700736</v>
      </c>
      <c r="E7603">
        <v>-2.9354211815798132E-2</v>
      </c>
    </row>
    <row r="7604" spans="2:5" x14ac:dyDescent="0.3">
      <c r="B7604" s="91">
        <v>40696</v>
      </c>
      <c r="C7604" s="145">
        <v>196.83891299999999</v>
      </c>
      <c r="D7604">
        <f t="shared" si="122"/>
        <v>8.2221338713222245</v>
      </c>
      <c r="E7604">
        <v>-2.9354572603261204E-2</v>
      </c>
    </row>
    <row r="7605" spans="2:5" x14ac:dyDescent="0.3">
      <c r="B7605" s="91">
        <v>34045</v>
      </c>
      <c r="C7605" s="145">
        <v>21.344183000000001</v>
      </c>
      <c r="D7605">
        <f t="shared" si="122"/>
        <v>-0.9565969862782846</v>
      </c>
      <c r="E7605">
        <v>-2.9411922524598694E-2</v>
      </c>
    </row>
    <row r="7606" spans="2:5" x14ac:dyDescent="0.3">
      <c r="B7606" s="91">
        <v>42584</v>
      </c>
      <c r="C7606" s="145">
        <v>491.76730300000003</v>
      </c>
      <c r="D7606">
        <f t="shared" si="122"/>
        <v>1.8056086979652421</v>
      </c>
      <c r="E7606">
        <v>-2.9414687011371569E-2</v>
      </c>
    </row>
    <row r="7607" spans="2:5" x14ac:dyDescent="0.3">
      <c r="B7607" s="91">
        <v>40886</v>
      </c>
      <c r="C7607" s="145">
        <v>175.28007500000001</v>
      </c>
      <c r="D7607">
        <f t="shared" si="122"/>
        <v>2.6523465764526892</v>
      </c>
      <c r="E7607">
        <v>-2.943516777815609E-2</v>
      </c>
    </row>
    <row r="7608" spans="2:5" x14ac:dyDescent="0.3">
      <c r="B7608" s="91">
        <v>35704</v>
      </c>
      <c r="C7608" s="145">
        <v>47.991084999999998</v>
      </c>
      <c r="D7608">
        <f t="shared" si="122"/>
        <v>1.4240317996354387E-2</v>
      </c>
      <c r="E7608">
        <v>-2.9472292394074194E-2</v>
      </c>
    </row>
    <row r="7609" spans="2:5" x14ac:dyDescent="0.3">
      <c r="B7609" s="91">
        <v>39947</v>
      </c>
      <c r="C7609" s="145">
        <v>47.317272000000003</v>
      </c>
      <c r="D7609">
        <f t="shared" si="122"/>
        <v>0.97043067552773066</v>
      </c>
      <c r="E7609">
        <v>-2.950517436676935E-2</v>
      </c>
    </row>
    <row r="7610" spans="2:5" x14ac:dyDescent="0.3">
      <c r="B7610" s="91">
        <v>36249</v>
      </c>
      <c r="C7610" s="145">
        <v>24.013670000000001</v>
      </c>
      <c r="D7610">
        <f t="shared" si="122"/>
        <v>-0.84176532023537554</v>
      </c>
      <c r="E7610">
        <v>-2.9517948223864939E-2</v>
      </c>
    </row>
    <row r="7611" spans="2:5" x14ac:dyDescent="0.3">
      <c r="B7611" s="91">
        <v>40296</v>
      </c>
      <c r="C7611" s="145">
        <v>151.75984199999999</v>
      </c>
      <c r="D7611">
        <f t="shared" si="122"/>
        <v>-0.14645334742324201</v>
      </c>
      <c r="E7611">
        <v>-2.9531391772951377E-2</v>
      </c>
    </row>
    <row r="7612" spans="2:5" x14ac:dyDescent="0.3">
      <c r="B7612" s="91">
        <v>40758</v>
      </c>
      <c r="C7612" s="145">
        <v>177.79911799999999</v>
      </c>
      <c r="D7612">
        <f t="shared" si="122"/>
        <v>3.1725898257674614</v>
      </c>
      <c r="E7612">
        <v>-2.9537928130158903E-2</v>
      </c>
    </row>
    <row r="7613" spans="2:5" x14ac:dyDescent="0.3">
      <c r="B7613" s="91">
        <v>35766</v>
      </c>
      <c r="C7613" s="145">
        <v>42.611213999999997</v>
      </c>
      <c r="D7613">
        <f t="shared" si="122"/>
        <v>-0.40115414447637782</v>
      </c>
      <c r="E7613">
        <v>-2.9557457557614446E-2</v>
      </c>
    </row>
    <row r="7614" spans="2:5" x14ac:dyDescent="0.3">
      <c r="B7614" s="91">
        <v>39660</v>
      </c>
      <c r="C7614" s="145">
        <v>71.155563000000001</v>
      </c>
      <c r="D7614">
        <f t="shared" si="122"/>
        <v>-0.17594209814634351</v>
      </c>
      <c r="E7614">
        <v>-2.9581498654987739E-2</v>
      </c>
    </row>
    <row r="7615" spans="2:5" x14ac:dyDescent="0.3">
      <c r="B7615" s="91">
        <v>39619</v>
      </c>
      <c r="C7615" s="145">
        <v>86.347770999999995</v>
      </c>
      <c r="D7615">
        <f t="shared" si="122"/>
        <v>1.2681484866304629</v>
      </c>
      <c r="E7615">
        <v>-2.9627305120280494E-2</v>
      </c>
    </row>
    <row r="7616" spans="2:5" x14ac:dyDescent="0.3">
      <c r="B7616" s="91">
        <v>36369</v>
      </c>
      <c r="C7616" s="145">
        <v>38.069716999999997</v>
      </c>
      <c r="D7616">
        <f t="shared" si="122"/>
        <v>-0.81773197969667577</v>
      </c>
      <c r="E7616">
        <v>-2.9723978249955683E-2</v>
      </c>
    </row>
    <row r="7617" spans="2:5" x14ac:dyDescent="0.3">
      <c r="B7617" s="91">
        <v>40582</v>
      </c>
      <c r="C7617" s="145">
        <v>208.86668399999999</v>
      </c>
      <c r="D7617">
        <f t="shared" si="122"/>
        <v>-0.57941094418772354</v>
      </c>
      <c r="E7617">
        <v>-2.9746700175923999E-2</v>
      </c>
    </row>
    <row r="7618" spans="2:5" x14ac:dyDescent="0.3">
      <c r="B7618" s="91">
        <v>41939</v>
      </c>
      <c r="C7618" s="145">
        <v>496.60513300000002</v>
      </c>
      <c r="D7618">
        <f t="shared" si="122"/>
        <v>2.7328804587832547</v>
      </c>
      <c r="E7618">
        <v>-2.9760150787233982E-2</v>
      </c>
    </row>
    <row r="7619" spans="2:5" x14ac:dyDescent="0.3">
      <c r="B7619" s="91">
        <v>43676</v>
      </c>
      <c r="C7619" s="145">
        <v>133.03537</v>
      </c>
      <c r="D7619">
        <f t="shared" si="122"/>
        <v>9.6004735000453376</v>
      </c>
      <c r="E7619">
        <v>-2.9807369148062257E-2</v>
      </c>
    </row>
    <row r="7620" spans="2:5" x14ac:dyDescent="0.3">
      <c r="B7620" s="91">
        <v>36797</v>
      </c>
      <c r="C7620" s="145">
        <v>12.549946</v>
      </c>
      <c r="D7620">
        <f t="shared" si="122"/>
        <v>-0.10446180456075659</v>
      </c>
      <c r="E7620">
        <v>-2.9815183248987479E-2</v>
      </c>
    </row>
    <row r="7621" spans="2:5" x14ac:dyDescent="0.3">
      <c r="B7621" s="91">
        <v>34085</v>
      </c>
      <c r="C7621" s="145">
        <v>14.013859</v>
      </c>
      <c r="D7621">
        <f t="shared" si="122"/>
        <v>0</v>
      </c>
      <c r="E7621">
        <v>-2.9850836161521229E-2</v>
      </c>
    </row>
    <row r="7622" spans="2:5" x14ac:dyDescent="0.3">
      <c r="B7622" s="91">
        <v>33276</v>
      </c>
      <c r="C7622" s="145">
        <v>14.013859</v>
      </c>
      <c r="D7622">
        <f t="shared" si="122"/>
        <v>-0.91824637038438617</v>
      </c>
      <c r="E7622">
        <v>-2.9850836161521229E-2</v>
      </c>
    </row>
    <row r="7623" spans="2:5" x14ac:dyDescent="0.3">
      <c r="B7623" s="91">
        <v>43434</v>
      </c>
      <c r="C7623" s="145">
        <v>171.415741</v>
      </c>
      <c r="D7623">
        <f t="shared" si="122"/>
        <v>-0.54486140229997382</v>
      </c>
      <c r="E7623">
        <v>-2.9901304634631171E-2</v>
      </c>
    </row>
    <row r="7624" spans="2:5" x14ac:dyDescent="0.3">
      <c r="B7624" s="91">
        <v>42349</v>
      </c>
      <c r="C7624" s="145">
        <v>376.62316900000002</v>
      </c>
      <c r="D7624">
        <f t="shared" si="122"/>
        <v>8.2559540496448918</v>
      </c>
      <c r="E7624">
        <v>-2.9902537733207644E-2</v>
      </c>
    </row>
    <row r="7625" spans="2:5" x14ac:dyDescent="0.3">
      <c r="B7625" s="91">
        <v>35769</v>
      </c>
      <c r="C7625" s="145">
        <v>40.689827000000001</v>
      </c>
      <c r="D7625">
        <f t="shared" ref="D7625:D7688" si="123">(C7625-C7626)/C7626</f>
        <v>0.46367300319746824</v>
      </c>
      <c r="E7625">
        <v>-2.9904923125896599E-2</v>
      </c>
    </row>
    <row r="7626" spans="2:5" x14ac:dyDescent="0.3">
      <c r="B7626" s="91">
        <v>36216</v>
      </c>
      <c r="C7626" s="145">
        <v>27.799807000000001</v>
      </c>
      <c r="D7626">
        <f t="shared" si="123"/>
        <v>-0.80203377103709328</v>
      </c>
      <c r="E7626">
        <v>-2.9908985987531177E-2</v>
      </c>
    </row>
    <row r="7627" spans="2:5" x14ac:dyDescent="0.3">
      <c r="B7627" s="91">
        <v>40259</v>
      </c>
      <c r="C7627" s="145">
        <v>140.42701700000001</v>
      </c>
      <c r="D7627">
        <f t="shared" si="123"/>
        <v>-0.19413796861079191</v>
      </c>
      <c r="E7627">
        <v>-2.992416958625875E-2</v>
      </c>
    </row>
    <row r="7628" spans="2:5" x14ac:dyDescent="0.3">
      <c r="B7628" s="91">
        <v>43817</v>
      </c>
      <c r="C7628" s="145">
        <v>174.25689700000001</v>
      </c>
      <c r="D7628">
        <f t="shared" si="123"/>
        <v>5.9127946102567934</v>
      </c>
      <c r="E7628">
        <v>-2.9966632284218277E-2</v>
      </c>
    </row>
    <row r="7629" spans="2:5" x14ac:dyDescent="0.3">
      <c r="B7629" s="91">
        <v>37593</v>
      </c>
      <c r="C7629" s="145">
        <v>25.207879999999999</v>
      </c>
      <c r="D7629">
        <f t="shared" si="123"/>
        <v>0.20536954330153379</v>
      </c>
      <c r="E7629">
        <v>-2.9979352715162569E-2</v>
      </c>
    </row>
    <row r="7630" spans="2:5" x14ac:dyDescent="0.3">
      <c r="B7630" s="91">
        <v>34197</v>
      </c>
      <c r="C7630" s="145">
        <v>20.912989</v>
      </c>
      <c r="D7630">
        <f t="shared" si="123"/>
        <v>0</v>
      </c>
      <c r="E7630">
        <v>-3.0000158628661688E-2</v>
      </c>
    </row>
    <row r="7631" spans="2:5" x14ac:dyDescent="0.3">
      <c r="B7631" s="91">
        <v>33434</v>
      </c>
      <c r="C7631" s="145">
        <v>20.912989</v>
      </c>
      <c r="D7631">
        <f t="shared" si="123"/>
        <v>-0.9161208782006286</v>
      </c>
      <c r="E7631">
        <v>-3.0000158628661688E-2</v>
      </c>
    </row>
    <row r="7632" spans="2:5" x14ac:dyDescent="0.3">
      <c r="B7632" s="91">
        <v>43322</v>
      </c>
      <c r="C7632" s="145">
        <v>249.322937</v>
      </c>
      <c r="D7632">
        <f t="shared" si="123"/>
        <v>2.9965204617609853</v>
      </c>
      <c r="E7632">
        <v>-3.0056239230379145E-2</v>
      </c>
    </row>
    <row r="7633" spans="2:5" x14ac:dyDescent="0.3">
      <c r="B7633" s="91">
        <v>38149</v>
      </c>
      <c r="C7633" s="145">
        <v>62.385002</v>
      </c>
      <c r="D7633">
        <f t="shared" si="123"/>
        <v>0.40725681611589964</v>
      </c>
      <c r="E7633">
        <v>-3.0071498428400244E-2</v>
      </c>
    </row>
    <row r="7634" spans="2:5" x14ac:dyDescent="0.3">
      <c r="B7634" s="91">
        <v>39738</v>
      </c>
      <c r="C7634" s="145">
        <v>44.330928999999998</v>
      </c>
      <c r="D7634">
        <f t="shared" si="123"/>
        <v>-0.83809098287462525</v>
      </c>
      <c r="E7634">
        <v>-3.0079656074722586E-2</v>
      </c>
    </row>
    <row r="7635" spans="2:5" x14ac:dyDescent="0.3">
      <c r="B7635" s="91">
        <v>41493</v>
      </c>
      <c r="C7635" s="145">
        <v>273.80148300000002</v>
      </c>
      <c r="D7635">
        <f t="shared" si="123"/>
        <v>3.1788348320815749</v>
      </c>
      <c r="E7635">
        <v>-3.0081762637247871E-2</v>
      </c>
    </row>
    <row r="7636" spans="2:5" x14ac:dyDescent="0.3">
      <c r="B7636" s="91">
        <v>38211</v>
      </c>
      <c r="C7636" s="145">
        <v>65.521011000000001</v>
      </c>
      <c r="D7636">
        <f t="shared" si="123"/>
        <v>-0.77062467543297253</v>
      </c>
      <c r="E7636">
        <v>-3.0112370228461891E-2</v>
      </c>
    </row>
    <row r="7637" spans="2:5" x14ac:dyDescent="0.3">
      <c r="B7637" s="91">
        <v>41415</v>
      </c>
      <c r="C7637" s="145">
        <v>285.64978000000002</v>
      </c>
      <c r="D7637">
        <f t="shared" si="123"/>
        <v>2.1301936403191724E-2</v>
      </c>
      <c r="E7637">
        <v>-3.0127459311243554E-2</v>
      </c>
    </row>
    <row r="7638" spans="2:5" x14ac:dyDescent="0.3">
      <c r="B7638" s="91">
        <v>41485</v>
      </c>
      <c r="C7638" s="145">
        <v>279.69180299999999</v>
      </c>
      <c r="D7638">
        <f t="shared" si="123"/>
        <v>-0.14920536798582007</v>
      </c>
      <c r="E7638">
        <v>-3.0127615817192286E-2</v>
      </c>
    </row>
    <row r="7639" spans="2:5" x14ac:dyDescent="0.3">
      <c r="B7639" s="91">
        <v>42248</v>
      </c>
      <c r="C7639" s="145">
        <v>328.74185199999999</v>
      </c>
      <c r="D7639">
        <f t="shared" si="123"/>
        <v>1.1994281612662705</v>
      </c>
      <c r="E7639">
        <v>-3.0133775053762767E-2</v>
      </c>
    </row>
    <row r="7640" spans="2:5" x14ac:dyDescent="0.3">
      <c r="B7640" s="91">
        <v>40816</v>
      </c>
      <c r="C7640" s="145">
        <v>149.46696499999999</v>
      </c>
      <c r="D7640">
        <f t="shared" si="123"/>
        <v>6.0054920667178981</v>
      </c>
      <c r="E7640">
        <v>-3.0142947776170152E-2</v>
      </c>
    </row>
    <row r="7641" spans="2:5" x14ac:dyDescent="0.3">
      <c r="B7641" s="91">
        <v>37505</v>
      </c>
      <c r="C7641" s="145">
        <v>21.335684000000001</v>
      </c>
      <c r="D7641">
        <f t="shared" si="123"/>
        <v>2.3484068891053735E-2</v>
      </c>
      <c r="E7641">
        <v>-3.0153993516899794E-2</v>
      </c>
    </row>
    <row r="7642" spans="2:5" x14ac:dyDescent="0.3">
      <c r="B7642" s="91">
        <v>36272</v>
      </c>
      <c r="C7642" s="145">
        <v>20.846132000000001</v>
      </c>
      <c r="D7642">
        <f t="shared" si="123"/>
        <v>-0.66711344020575403</v>
      </c>
      <c r="E7642">
        <v>-3.0166307792633667E-2</v>
      </c>
    </row>
    <row r="7643" spans="2:5" x14ac:dyDescent="0.3">
      <c r="B7643" s="91">
        <v>39721</v>
      </c>
      <c r="C7643" s="145">
        <v>62.622329999999998</v>
      </c>
      <c r="D7643">
        <f t="shared" si="123"/>
        <v>-0.83964900242178619</v>
      </c>
      <c r="E7643">
        <v>-3.0174692769473457E-2</v>
      </c>
    </row>
    <row r="7644" spans="2:5" x14ac:dyDescent="0.3">
      <c r="B7644" s="91">
        <v>44691</v>
      </c>
      <c r="C7644" s="145">
        <v>390.53283699999997</v>
      </c>
      <c r="D7644">
        <f t="shared" si="123"/>
        <v>-0.18112456238274025</v>
      </c>
      <c r="E7644">
        <v>-3.0201792003617653E-2</v>
      </c>
    </row>
    <row r="7645" spans="2:5" x14ac:dyDescent="0.3">
      <c r="B7645" s="91">
        <v>42585</v>
      </c>
      <c r="C7645" s="145">
        <v>476.91360500000002</v>
      </c>
      <c r="D7645">
        <f t="shared" si="123"/>
        <v>9.1738871816689702E-2</v>
      </c>
      <c r="E7645">
        <v>-3.0204728759691466E-2</v>
      </c>
    </row>
    <row r="7646" spans="2:5" x14ac:dyDescent="0.3">
      <c r="B7646" s="91">
        <v>43047</v>
      </c>
      <c r="C7646" s="145">
        <v>436.83853099999999</v>
      </c>
      <c r="D7646">
        <f t="shared" si="123"/>
        <v>21.053197282627433</v>
      </c>
      <c r="E7646">
        <v>-3.0209107857178362E-2</v>
      </c>
    </row>
    <row r="7647" spans="2:5" x14ac:dyDescent="0.3">
      <c r="B7647" s="91">
        <v>37522</v>
      </c>
      <c r="C7647" s="145">
        <v>19.808399000000001</v>
      </c>
      <c r="D7647">
        <f t="shared" si="123"/>
        <v>-0.93041451035356815</v>
      </c>
      <c r="E7647">
        <v>-3.0211523996200012E-2</v>
      </c>
    </row>
    <row r="7648" spans="2:5" x14ac:dyDescent="0.3">
      <c r="B7648" s="91">
        <v>44280</v>
      </c>
      <c r="C7648" s="145">
        <v>284.662781</v>
      </c>
      <c r="D7648">
        <f t="shared" si="123"/>
        <v>10.673051981602798</v>
      </c>
      <c r="E7648">
        <v>-3.0225936548465688E-2</v>
      </c>
    </row>
    <row r="7649" spans="2:5" x14ac:dyDescent="0.3">
      <c r="B7649" s="91">
        <v>36160</v>
      </c>
      <c r="C7649" s="145">
        <v>24.386320000000001</v>
      </c>
      <c r="D7649">
        <f t="shared" si="123"/>
        <v>-3.6271157937124675E-3</v>
      </c>
      <c r="E7649">
        <v>-3.0231363097594194E-2</v>
      </c>
    </row>
    <row r="7650" spans="2:5" x14ac:dyDescent="0.3">
      <c r="B7650" s="91">
        <v>37645</v>
      </c>
      <c r="C7650" s="145">
        <v>24.475093999999999</v>
      </c>
      <c r="D7650">
        <f t="shared" si="123"/>
        <v>-0.51457574201796008</v>
      </c>
      <c r="E7650">
        <v>-3.0256860297180471E-2</v>
      </c>
    </row>
    <row r="7651" spans="2:5" x14ac:dyDescent="0.3">
      <c r="B7651" s="91">
        <v>35664</v>
      </c>
      <c r="C7651" s="145">
        <v>50.420006000000001</v>
      </c>
      <c r="D7651">
        <f t="shared" si="123"/>
        <v>-0.68428745104444522</v>
      </c>
      <c r="E7651">
        <v>-3.0260783654591644E-2</v>
      </c>
    </row>
    <row r="7652" spans="2:5" x14ac:dyDescent="0.3">
      <c r="B7652" s="91">
        <v>43651</v>
      </c>
      <c r="C7652" s="145">
        <v>159.70225500000001</v>
      </c>
      <c r="D7652">
        <f t="shared" si="123"/>
        <v>-0.39840705258586823</v>
      </c>
      <c r="E7652">
        <v>-3.0266356263985841E-2</v>
      </c>
    </row>
    <row r="7653" spans="2:5" x14ac:dyDescent="0.3">
      <c r="B7653" s="91">
        <v>41228</v>
      </c>
      <c r="C7653" s="145">
        <v>265.46563700000002</v>
      </c>
      <c r="D7653">
        <f t="shared" si="123"/>
        <v>-0.50380854833400424</v>
      </c>
      <c r="E7653">
        <v>-3.0275917574165773E-2</v>
      </c>
    </row>
    <row r="7654" spans="2:5" x14ac:dyDescent="0.3">
      <c r="B7654" s="91">
        <v>42044</v>
      </c>
      <c r="C7654" s="145">
        <v>535.00647000000004</v>
      </c>
      <c r="D7654">
        <f t="shared" si="123"/>
        <v>37.77346237178822</v>
      </c>
      <c r="E7654">
        <v>-3.0289586121417064E-2</v>
      </c>
    </row>
    <row r="7655" spans="2:5" x14ac:dyDescent="0.3">
      <c r="B7655" s="91">
        <v>33263</v>
      </c>
      <c r="C7655" s="145">
        <v>13.798264</v>
      </c>
      <c r="D7655">
        <f t="shared" si="123"/>
        <v>-0.925424200252005</v>
      </c>
      <c r="E7655">
        <v>-3.0302774751192252E-2</v>
      </c>
    </row>
    <row r="7656" spans="2:5" x14ac:dyDescent="0.3">
      <c r="B7656" s="91">
        <v>43852</v>
      </c>
      <c r="C7656" s="145">
        <v>185.023346</v>
      </c>
      <c r="D7656">
        <f t="shared" si="123"/>
        <v>7.9394530421468614</v>
      </c>
      <c r="E7656">
        <v>-3.0302966458800904E-2</v>
      </c>
    </row>
    <row r="7657" spans="2:5" x14ac:dyDescent="0.3">
      <c r="B7657" s="91">
        <v>33952</v>
      </c>
      <c r="C7657" s="145">
        <v>20.697389999999999</v>
      </c>
      <c r="D7657">
        <f t="shared" si="123"/>
        <v>-0.5747252800088567</v>
      </c>
      <c r="E7657">
        <v>-3.0303010426775405E-2</v>
      </c>
    </row>
    <row r="7658" spans="2:5" x14ac:dyDescent="0.3">
      <c r="B7658" s="91">
        <v>34604</v>
      </c>
      <c r="C7658" s="145">
        <v>48.668281999999998</v>
      </c>
      <c r="D7658">
        <f t="shared" si="123"/>
        <v>-0.60206856428146172</v>
      </c>
      <c r="E7658">
        <v>-3.0303207813238631E-2</v>
      </c>
    </row>
    <row r="7659" spans="2:5" x14ac:dyDescent="0.3">
      <c r="B7659" s="91">
        <v>39465</v>
      </c>
      <c r="C7659" s="145">
        <v>122.303185</v>
      </c>
      <c r="D7659">
        <f t="shared" si="123"/>
        <v>-0.73151469342631381</v>
      </c>
      <c r="E7659">
        <v>-3.0340105812430854E-2</v>
      </c>
    </row>
    <row r="7660" spans="2:5" x14ac:dyDescent="0.3">
      <c r="B7660" s="91">
        <v>42695</v>
      </c>
      <c r="C7660" s="145">
        <v>455.53027300000002</v>
      </c>
      <c r="D7660">
        <f t="shared" si="123"/>
        <v>10.554267090269608</v>
      </c>
      <c r="E7660">
        <v>-3.0344795756588806E-2</v>
      </c>
    </row>
    <row r="7661" spans="2:5" x14ac:dyDescent="0.3">
      <c r="B7661" s="91">
        <v>36367</v>
      </c>
      <c r="C7661" s="145">
        <v>39.425285000000002</v>
      </c>
      <c r="D7661">
        <f t="shared" si="123"/>
        <v>-0.73881526440140854</v>
      </c>
      <c r="E7661">
        <v>-3.0359620477259729E-2</v>
      </c>
    </row>
    <row r="7662" spans="2:5" x14ac:dyDescent="0.3">
      <c r="B7662" s="91">
        <v>39111</v>
      </c>
      <c r="C7662" s="145">
        <v>150.947891</v>
      </c>
      <c r="D7662">
        <f t="shared" si="123"/>
        <v>1.9990029938991343</v>
      </c>
      <c r="E7662">
        <v>-3.0399379354435499E-2</v>
      </c>
    </row>
    <row r="7663" spans="2:5" x14ac:dyDescent="0.3">
      <c r="B7663" s="91">
        <v>35088</v>
      </c>
      <c r="C7663" s="145">
        <v>50.332690999999997</v>
      </c>
      <c r="D7663">
        <f t="shared" si="123"/>
        <v>-0.78031140016854761</v>
      </c>
      <c r="E7663">
        <v>-3.0400977399109731E-2</v>
      </c>
    </row>
    <row r="7664" spans="2:5" x14ac:dyDescent="0.3">
      <c r="B7664" s="91">
        <v>41087</v>
      </c>
      <c r="C7664" s="145">
        <v>229.109253</v>
      </c>
      <c r="D7664">
        <f t="shared" si="123"/>
        <v>1.755693166259193</v>
      </c>
      <c r="E7664">
        <v>-3.0401294982833709E-2</v>
      </c>
    </row>
    <row r="7665" spans="2:5" x14ac:dyDescent="0.3">
      <c r="B7665" s="91">
        <v>38644</v>
      </c>
      <c r="C7665" s="145">
        <v>83.140334999999993</v>
      </c>
      <c r="D7665">
        <f t="shared" si="123"/>
        <v>-0.80972059545697139</v>
      </c>
      <c r="E7665">
        <v>-3.0408218653191415E-2</v>
      </c>
    </row>
    <row r="7666" spans="2:5" x14ac:dyDescent="0.3">
      <c r="B7666" s="91">
        <v>44663</v>
      </c>
      <c r="C7666" s="145">
        <v>436.93817100000001</v>
      </c>
      <c r="D7666">
        <f t="shared" si="123"/>
        <v>3.1683307783033268</v>
      </c>
      <c r="E7666">
        <v>-3.0417049986280049E-2</v>
      </c>
    </row>
    <row r="7667" spans="2:5" x14ac:dyDescent="0.3">
      <c r="B7667" s="91">
        <v>44034</v>
      </c>
      <c r="C7667" s="145">
        <v>104.823296</v>
      </c>
      <c r="D7667">
        <f t="shared" si="123"/>
        <v>-0.60662175941033281</v>
      </c>
      <c r="E7667">
        <v>-3.0428788681328887E-2</v>
      </c>
    </row>
    <row r="7668" spans="2:5" x14ac:dyDescent="0.3">
      <c r="B7668" s="91">
        <v>43354</v>
      </c>
      <c r="C7668" s="145">
        <v>266.46948200000003</v>
      </c>
      <c r="D7668">
        <f t="shared" si="123"/>
        <v>-0.47929462451641958</v>
      </c>
      <c r="E7668">
        <v>-3.0468010414104258E-2</v>
      </c>
    </row>
    <row r="7669" spans="2:5" x14ac:dyDescent="0.3">
      <c r="B7669" s="91">
        <v>42136</v>
      </c>
      <c r="C7669" s="145">
        <v>511.74713100000002</v>
      </c>
      <c r="D7669">
        <f t="shared" si="123"/>
        <v>0.36728275503908581</v>
      </c>
      <c r="E7669">
        <v>-3.0488991281445051E-2</v>
      </c>
    </row>
    <row r="7670" spans="2:5" x14ac:dyDescent="0.3">
      <c r="B7670" s="91">
        <v>41716</v>
      </c>
      <c r="C7670" s="145">
        <v>374.280396</v>
      </c>
      <c r="D7670">
        <f t="shared" si="123"/>
        <v>13.242354788296076</v>
      </c>
      <c r="E7670">
        <v>-3.0515042923287133E-2</v>
      </c>
    </row>
    <row r="7671" spans="2:5" x14ac:dyDescent="0.3">
      <c r="B7671" s="91">
        <v>36220</v>
      </c>
      <c r="C7671" s="145">
        <v>26.279389999999999</v>
      </c>
      <c r="D7671">
        <f t="shared" si="123"/>
        <v>0.75885992711404404</v>
      </c>
      <c r="E7671">
        <v>-3.0519640253935998E-2</v>
      </c>
    </row>
    <row r="7672" spans="2:5" x14ac:dyDescent="0.3">
      <c r="B7672" s="91">
        <v>36780</v>
      </c>
      <c r="C7672" s="145">
        <v>14.94115</v>
      </c>
      <c r="D7672">
        <f t="shared" si="123"/>
        <v>-0.36196271808925362</v>
      </c>
      <c r="E7672">
        <v>-3.0530111272821212E-2</v>
      </c>
    </row>
    <row r="7673" spans="2:5" x14ac:dyDescent="0.3">
      <c r="B7673" s="91">
        <v>39784</v>
      </c>
      <c r="C7673" s="145">
        <v>23.417362000000001</v>
      </c>
      <c r="D7673">
        <f t="shared" si="123"/>
        <v>0.5426187882754353</v>
      </c>
      <c r="E7673">
        <v>-3.0531432949846414E-2</v>
      </c>
    </row>
    <row r="7674" spans="2:5" x14ac:dyDescent="0.3">
      <c r="B7674" s="91">
        <v>37245</v>
      </c>
      <c r="C7674" s="145">
        <v>15.180265</v>
      </c>
      <c r="D7674">
        <f t="shared" si="123"/>
        <v>-0.97205179700641464</v>
      </c>
      <c r="E7674">
        <v>-3.0541930373178566E-2</v>
      </c>
    </row>
    <row r="7675" spans="2:5" x14ac:dyDescent="0.3">
      <c r="B7675" s="91">
        <v>42656</v>
      </c>
      <c r="C7675" s="145">
        <v>543.157104</v>
      </c>
      <c r="D7675">
        <f t="shared" si="123"/>
        <v>26.452618078198327</v>
      </c>
      <c r="E7675">
        <v>-3.0602344163306847E-2</v>
      </c>
    </row>
    <row r="7676" spans="2:5" x14ac:dyDescent="0.3">
      <c r="B7676" s="91">
        <v>37363</v>
      </c>
      <c r="C7676" s="145">
        <v>19.785257000000001</v>
      </c>
      <c r="D7676">
        <f t="shared" si="123"/>
        <v>-3.400761671560603E-2</v>
      </c>
      <c r="E7676">
        <v>-3.0612169404949603E-2</v>
      </c>
    </row>
    <row r="7677" spans="2:5" x14ac:dyDescent="0.3">
      <c r="B7677" s="91">
        <v>33934</v>
      </c>
      <c r="C7677" s="145">
        <v>20.481794000000001</v>
      </c>
      <c r="D7677">
        <f t="shared" si="123"/>
        <v>-0.93638139249890628</v>
      </c>
      <c r="E7677">
        <v>-3.0612176318850579E-2</v>
      </c>
    </row>
    <row r="7678" spans="2:5" x14ac:dyDescent="0.3">
      <c r="B7678" s="91">
        <v>44253</v>
      </c>
      <c r="C7678" s="145">
        <v>321.946594</v>
      </c>
      <c r="D7678">
        <f t="shared" si="123"/>
        <v>0.74473250228307941</v>
      </c>
      <c r="E7678">
        <v>-3.0616828786112292E-2</v>
      </c>
    </row>
    <row r="7679" spans="2:5" x14ac:dyDescent="0.3">
      <c r="B7679" s="91">
        <v>43593</v>
      </c>
      <c r="C7679" s="145">
        <v>184.524902</v>
      </c>
      <c r="D7679">
        <f t="shared" si="123"/>
        <v>6.5369768302936588</v>
      </c>
      <c r="E7679">
        <v>-3.0636260175107025E-2</v>
      </c>
    </row>
    <row r="7680" spans="2:5" x14ac:dyDescent="0.3">
      <c r="B7680" s="91">
        <v>39771</v>
      </c>
      <c r="C7680" s="145">
        <v>24.482614999999999</v>
      </c>
      <c r="D7680">
        <f t="shared" si="123"/>
        <v>-0.89175121181920791</v>
      </c>
      <c r="E7680">
        <v>-3.0641752333328345E-2</v>
      </c>
    </row>
    <row r="7681" spans="2:5" x14ac:dyDescent="0.3">
      <c r="B7681" s="91">
        <v>41131</v>
      </c>
      <c r="C7681" s="145">
        <v>226.16987599999999</v>
      </c>
      <c r="D7681">
        <f t="shared" si="123"/>
        <v>0.24009167877740192</v>
      </c>
      <c r="E7681">
        <v>-3.0714583297726739E-2</v>
      </c>
    </row>
    <row r="7682" spans="2:5" x14ac:dyDescent="0.3">
      <c r="B7682" s="91">
        <v>43384</v>
      </c>
      <c r="C7682" s="145">
        <v>182.38157699999999</v>
      </c>
      <c r="D7682">
        <f t="shared" si="123"/>
        <v>0.43360051827378376</v>
      </c>
      <c r="E7682">
        <v>-3.0728489781594742E-2</v>
      </c>
    </row>
    <row r="7683" spans="2:5" x14ac:dyDescent="0.3">
      <c r="B7683" s="91">
        <v>40162</v>
      </c>
      <c r="C7683" s="145">
        <v>127.219246</v>
      </c>
      <c r="D7683">
        <f t="shared" si="123"/>
        <v>4.2878996618209761</v>
      </c>
      <c r="E7683">
        <v>-3.0751181885639373E-2</v>
      </c>
    </row>
    <row r="7684" spans="2:5" x14ac:dyDescent="0.3">
      <c r="B7684" s="91">
        <v>37726</v>
      </c>
      <c r="C7684" s="145">
        <v>24.058558999999999</v>
      </c>
      <c r="D7684">
        <f t="shared" si="123"/>
        <v>0.77126953887690952</v>
      </c>
      <c r="E7684">
        <v>-3.0764670956320416E-2</v>
      </c>
    </row>
    <row r="7685" spans="2:5" x14ac:dyDescent="0.3">
      <c r="B7685" s="91">
        <v>33277</v>
      </c>
      <c r="C7685" s="145">
        <v>13.582663999999999</v>
      </c>
      <c r="D7685">
        <f t="shared" si="123"/>
        <v>-0.96774385072407199</v>
      </c>
      <c r="E7685">
        <v>-3.0769183563214147E-2</v>
      </c>
    </row>
    <row r="7686" spans="2:5" x14ac:dyDescent="0.3">
      <c r="B7686" s="91">
        <v>44998</v>
      </c>
      <c r="C7686" s="145">
        <v>421.08758499999999</v>
      </c>
      <c r="D7686">
        <f t="shared" si="123"/>
        <v>1.4789044223952086</v>
      </c>
      <c r="E7686">
        <v>-3.0859293492994447E-2</v>
      </c>
    </row>
    <row r="7687" spans="2:5" x14ac:dyDescent="0.3">
      <c r="B7687" s="91">
        <v>40889</v>
      </c>
      <c r="C7687" s="145">
        <v>169.86842300000001</v>
      </c>
      <c r="D7687">
        <f t="shared" si="123"/>
        <v>-0.48860177855217007</v>
      </c>
      <c r="E7687">
        <v>-3.0874313580707923E-2</v>
      </c>
    </row>
    <row r="7688" spans="2:5" x14ac:dyDescent="0.3">
      <c r="B7688" s="91">
        <v>41537</v>
      </c>
      <c r="C7688" s="145">
        <v>332.16467299999999</v>
      </c>
      <c r="D7688">
        <f t="shared" si="123"/>
        <v>3.2161554110698138</v>
      </c>
      <c r="E7688">
        <v>-3.0932185544047835E-2</v>
      </c>
    </row>
    <row r="7689" spans="2:5" x14ac:dyDescent="0.3">
      <c r="B7689" s="91">
        <v>38399</v>
      </c>
      <c r="C7689" s="145">
        <v>78.783783</v>
      </c>
      <c r="D7689">
        <f t="shared" ref="D7689:D7752" si="124">(C7689-C7690)/C7690</f>
        <v>-6.501993466205927E-2</v>
      </c>
      <c r="E7689">
        <v>-3.0932805022316719E-2</v>
      </c>
    </row>
    <row r="7690" spans="2:5" x14ac:dyDescent="0.3">
      <c r="B7690" s="91">
        <v>38567</v>
      </c>
      <c r="C7690" s="145">
        <v>84.262527000000006</v>
      </c>
      <c r="D7690">
        <f t="shared" si="124"/>
        <v>-0.63777525015208492</v>
      </c>
      <c r="E7690">
        <v>-3.0935518478686492E-2</v>
      </c>
    </row>
    <row r="7691" spans="2:5" x14ac:dyDescent="0.3">
      <c r="B7691" s="91">
        <v>43369</v>
      </c>
      <c r="C7691" s="145">
        <v>232.62498500000001</v>
      </c>
      <c r="D7691">
        <f t="shared" si="124"/>
        <v>1.8832366127457694</v>
      </c>
      <c r="E7691">
        <v>-3.0938522219330362E-2</v>
      </c>
    </row>
    <row r="7692" spans="2:5" x14ac:dyDescent="0.3">
      <c r="B7692" s="91">
        <v>38357</v>
      </c>
      <c r="C7692" s="145">
        <v>80.681892000000005</v>
      </c>
      <c r="D7692">
        <f t="shared" si="124"/>
        <v>2.3401951177991465</v>
      </c>
      <c r="E7692">
        <v>-3.0973355190609106E-2</v>
      </c>
    </row>
    <row r="7693" spans="2:5" x14ac:dyDescent="0.3">
      <c r="B7693" s="91">
        <v>39783</v>
      </c>
      <c r="C7693" s="145">
        <v>24.154844000000001</v>
      </c>
      <c r="D7693">
        <f t="shared" si="124"/>
        <v>-0.85346158488989721</v>
      </c>
      <c r="E7693">
        <v>-3.1044523099738822E-2</v>
      </c>
    </row>
    <row r="7694" spans="2:5" x14ac:dyDescent="0.3">
      <c r="B7694" s="91">
        <v>43398</v>
      </c>
      <c r="C7694" s="145">
        <v>164.83625799999999</v>
      </c>
      <c r="D7694">
        <f t="shared" si="124"/>
        <v>-5.2163887551240226E-2</v>
      </c>
      <c r="E7694">
        <v>-3.1057664011453216E-2</v>
      </c>
    </row>
    <row r="7695" spans="2:5" x14ac:dyDescent="0.3">
      <c r="B7695" s="91">
        <v>43432</v>
      </c>
      <c r="C7695" s="145">
        <v>173.907974</v>
      </c>
      <c r="D7695">
        <f t="shared" si="124"/>
        <v>-0.58967423848617306</v>
      </c>
      <c r="E7695">
        <v>-3.1102528302529148E-2</v>
      </c>
    </row>
    <row r="7696" spans="2:5" x14ac:dyDescent="0.3">
      <c r="B7696" s="91">
        <v>44676</v>
      </c>
      <c r="C7696" s="145">
        <v>423.82904100000002</v>
      </c>
      <c r="D7696">
        <f t="shared" si="124"/>
        <v>4.3021549743979008</v>
      </c>
      <c r="E7696">
        <v>-3.1217970367408924E-2</v>
      </c>
    </row>
    <row r="7697" spans="2:5" x14ac:dyDescent="0.3">
      <c r="B7697" s="91">
        <v>38056</v>
      </c>
      <c r="C7697" s="145">
        <v>79.935242000000002</v>
      </c>
      <c r="D7697">
        <f t="shared" si="124"/>
        <v>1.0384753632630648</v>
      </c>
      <c r="E7697">
        <v>-3.1222899986413925E-2</v>
      </c>
    </row>
    <row r="7698" spans="2:5" x14ac:dyDescent="0.3">
      <c r="B7698" s="91">
        <v>36461</v>
      </c>
      <c r="C7698" s="145">
        <v>39.213248999999998</v>
      </c>
      <c r="D7698">
        <f t="shared" si="124"/>
        <v>0.95571449233439398</v>
      </c>
      <c r="E7698">
        <v>-3.1244028383557082E-2</v>
      </c>
    </row>
    <row r="7699" spans="2:5" x14ac:dyDescent="0.3">
      <c r="B7699" s="91">
        <v>34184</v>
      </c>
      <c r="C7699" s="145">
        <v>20.050599999999999</v>
      </c>
      <c r="D7699">
        <f t="shared" si="124"/>
        <v>-0.57787745747179486</v>
      </c>
      <c r="E7699">
        <v>-3.1249833916257044E-2</v>
      </c>
    </row>
    <row r="7700" spans="2:5" x14ac:dyDescent="0.3">
      <c r="B7700" s="91">
        <v>35450</v>
      </c>
      <c r="C7700" s="145">
        <v>47.499476999999999</v>
      </c>
      <c r="D7700">
        <f t="shared" si="124"/>
        <v>-0.8213335821801524</v>
      </c>
      <c r="E7700">
        <v>-3.1254540407001596E-2</v>
      </c>
    </row>
    <row r="7701" spans="2:5" x14ac:dyDescent="0.3">
      <c r="B7701" s="91">
        <v>41451</v>
      </c>
      <c r="C7701" s="145">
        <v>265.85565200000002</v>
      </c>
      <c r="D7701">
        <f t="shared" si="124"/>
        <v>-0.10793033940718688</v>
      </c>
      <c r="E7701">
        <v>-3.1266697518019533E-2</v>
      </c>
    </row>
    <row r="7702" spans="2:5" x14ac:dyDescent="0.3">
      <c r="B7702" s="91">
        <v>44459</v>
      </c>
      <c r="C7702" s="145">
        <v>298.02117900000002</v>
      </c>
      <c r="D7702">
        <f t="shared" si="124"/>
        <v>1.3554179195269063</v>
      </c>
      <c r="E7702">
        <v>-3.1270180369289455E-2</v>
      </c>
    </row>
    <row r="7703" spans="2:5" x14ac:dyDescent="0.3">
      <c r="B7703" s="91">
        <v>38762</v>
      </c>
      <c r="C7703" s="145">
        <v>126.525818</v>
      </c>
      <c r="D7703">
        <f t="shared" si="124"/>
        <v>1.5498558436403238</v>
      </c>
      <c r="E7703">
        <v>-3.1271754373847722E-2</v>
      </c>
    </row>
    <row r="7704" spans="2:5" x14ac:dyDescent="0.3">
      <c r="B7704" s="91">
        <v>40003</v>
      </c>
      <c r="C7704" s="145">
        <v>49.620773</v>
      </c>
      <c r="D7704">
        <f t="shared" si="124"/>
        <v>-0.76982462180413391</v>
      </c>
      <c r="E7704">
        <v>-3.1283397336547135E-2</v>
      </c>
    </row>
    <row r="7705" spans="2:5" x14ac:dyDescent="0.3">
      <c r="B7705" s="91">
        <v>43378</v>
      </c>
      <c r="C7705" s="145">
        <v>215.57811000000001</v>
      </c>
      <c r="D7705">
        <f t="shared" si="124"/>
        <v>-0.31544790726926142</v>
      </c>
      <c r="E7705">
        <v>-3.1355005140585319E-2</v>
      </c>
    </row>
    <row r="7706" spans="2:5" x14ac:dyDescent="0.3">
      <c r="B7706" s="91">
        <v>44232</v>
      </c>
      <c r="C7706" s="145">
        <v>314.91848800000002</v>
      </c>
      <c r="D7706">
        <f t="shared" si="124"/>
        <v>3.1841059570797055</v>
      </c>
      <c r="E7706">
        <v>-3.142721598080659E-2</v>
      </c>
    </row>
    <row r="7707" spans="2:5" x14ac:dyDescent="0.3">
      <c r="B7707" s="91">
        <v>43908</v>
      </c>
      <c r="C7707" s="145">
        <v>75.265418999999994</v>
      </c>
      <c r="D7707">
        <f t="shared" si="124"/>
        <v>-0.64547546546082624</v>
      </c>
      <c r="E7707">
        <v>-3.1430344664748165E-2</v>
      </c>
    </row>
    <row r="7708" spans="2:5" x14ac:dyDescent="0.3">
      <c r="B7708" s="91">
        <v>41065</v>
      </c>
      <c r="C7708" s="145">
        <v>212.29960600000001</v>
      </c>
      <c r="D7708">
        <f t="shared" si="124"/>
        <v>7.0004485233869227</v>
      </c>
      <c r="E7708">
        <v>-3.1461748379846347E-2</v>
      </c>
    </row>
    <row r="7709" spans="2:5" x14ac:dyDescent="0.3">
      <c r="B7709" s="91">
        <v>36553</v>
      </c>
      <c r="C7709" s="145">
        <v>26.535962999999999</v>
      </c>
      <c r="D7709">
        <f t="shared" si="124"/>
        <v>-0.81163946502552187</v>
      </c>
      <c r="E7709">
        <v>-3.1509030453638058E-2</v>
      </c>
    </row>
    <row r="7710" spans="2:5" x14ac:dyDescent="0.3">
      <c r="B7710" s="91">
        <v>39062</v>
      </c>
      <c r="C7710" s="145">
        <v>140.87857099999999</v>
      </c>
      <c r="D7710">
        <f t="shared" si="124"/>
        <v>3.7999444430096556</v>
      </c>
      <c r="E7710">
        <v>-3.1552774729122449E-2</v>
      </c>
    </row>
    <row r="7711" spans="2:5" x14ac:dyDescent="0.3">
      <c r="B7711" s="91">
        <v>35954</v>
      </c>
      <c r="C7711" s="145">
        <v>29.350041999999998</v>
      </c>
      <c r="D7711">
        <f t="shared" si="124"/>
        <v>-0.77880153289489318</v>
      </c>
      <c r="E7711">
        <v>-3.1578928613050151E-2</v>
      </c>
    </row>
    <row r="7712" spans="2:5" x14ac:dyDescent="0.3">
      <c r="B7712" s="91">
        <v>44096</v>
      </c>
      <c r="C7712" s="145">
        <v>132.68646200000001</v>
      </c>
      <c r="D7712">
        <f t="shared" si="124"/>
        <v>0.12636995671785334</v>
      </c>
      <c r="E7712">
        <v>-3.1647782406994632E-2</v>
      </c>
    </row>
    <row r="7713" spans="2:5" x14ac:dyDescent="0.3">
      <c r="B7713" s="91">
        <v>39239</v>
      </c>
      <c r="C7713" s="145">
        <v>117.800072</v>
      </c>
      <c r="D7713">
        <f t="shared" si="124"/>
        <v>-0.21872910781438867</v>
      </c>
      <c r="E7713">
        <v>-3.1667877081080542E-2</v>
      </c>
    </row>
    <row r="7714" spans="2:5" x14ac:dyDescent="0.3">
      <c r="B7714" s="91">
        <v>43670</v>
      </c>
      <c r="C7714" s="145">
        <v>150.78005999999999</v>
      </c>
      <c r="D7714">
        <f t="shared" si="124"/>
        <v>2.3574110243012063</v>
      </c>
      <c r="E7714">
        <v>-3.1690115066610715E-2</v>
      </c>
    </row>
    <row r="7715" spans="2:5" x14ac:dyDescent="0.3">
      <c r="B7715" s="91">
        <v>35758</v>
      </c>
      <c r="C7715" s="145">
        <v>44.909621999999999</v>
      </c>
      <c r="D7715">
        <f t="shared" si="124"/>
        <v>0.55501533716468421</v>
      </c>
      <c r="E7715">
        <v>-3.1733681098598865E-2</v>
      </c>
    </row>
    <row r="7716" spans="2:5" x14ac:dyDescent="0.3">
      <c r="B7716" s="91">
        <v>35964</v>
      </c>
      <c r="C7716" s="145">
        <v>28.880500999999999</v>
      </c>
      <c r="D7716">
        <f t="shared" si="124"/>
        <v>1.1959906681140082</v>
      </c>
      <c r="E7716">
        <v>-3.173406380265642E-2</v>
      </c>
    </row>
    <row r="7717" spans="2:5" x14ac:dyDescent="0.3">
      <c r="B7717" s="91">
        <v>33280</v>
      </c>
      <c r="C7717" s="145">
        <v>13.151467999999999</v>
      </c>
      <c r="D7717">
        <f t="shared" si="124"/>
        <v>-0.9266882033983399</v>
      </c>
      <c r="E7717">
        <v>-3.174605511849516E-2</v>
      </c>
    </row>
    <row r="7718" spans="2:5" x14ac:dyDescent="0.3">
      <c r="B7718" s="91">
        <v>43390</v>
      </c>
      <c r="C7718" s="145">
        <v>179.390884</v>
      </c>
      <c r="D7718">
        <f t="shared" si="124"/>
        <v>11.729387845697786</v>
      </c>
      <c r="E7718">
        <v>-3.1746113650241013E-2</v>
      </c>
    </row>
    <row r="7719" spans="2:5" x14ac:dyDescent="0.3">
      <c r="B7719" s="91">
        <v>36784</v>
      </c>
      <c r="C7719" s="145">
        <v>14.092656</v>
      </c>
      <c r="D7719">
        <f t="shared" si="124"/>
        <v>-0.88798273481921142</v>
      </c>
      <c r="E7719">
        <v>-3.1796502057061887E-2</v>
      </c>
    </row>
    <row r="7720" spans="2:5" x14ac:dyDescent="0.3">
      <c r="B7720" s="91">
        <v>43894</v>
      </c>
      <c r="C7720" s="145">
        <v>125.807892</v>
      </c>
      <c r="D7720">
        <f t="shared" si="124"/>
        <v>6.678032799011171</v>
      </c>
      <c r="E7720">
        <v>-3.1837429505852492E-2</v>
      </c>
    </row>
    <row r="7721" spans="2:5" x14ac:dyDescent="0.3">
      <c r="B7721" s="91">
        <v>34129</v>
      </c>
      <c r="C7721" s="145">
        <v>16.385432999999999</v>
      </c>
      <c r="D7721">
        <f t="shared" si="124"/>
        <v>-0.8535166919151862</v>
      </c>
      <c r="E7721">
        <v>-3.1847448006086909E-2</v>
      </c>
    </row>
    <row r="7722" spans="2:5" x14ac:dyDescent="0.3">
      <c r="B7722" s="91">
        <v>39518</v>
      </c>
      <c r="C7722" s="145">
        <v>111.858704</v>
      </c>
      <c r="D7722">
        <f t="shared" si="124"/>
        <v>4.4252096885298942</v>
      </c>
      <c r="E7722">
        <v>-3.1861406922643255E-2</v>
      </c>
    </row>
    <row r="7723" spans="2:5" x14ac:dyDescent="0.3">
      <c r="B7723" s="91">
        <v>36691</v>
      </c>
      <c r="C7723" s="145">
        <v>20.618319</v>
      </c>
      <c r="D7723">
        <f t="shared" si="124"/>
        <v>-0.72573359508090374</v>
      </c>
      <c r="E7723">
        <v>-3.1872582917694049E-2</v>
      </c>
    </row>
    <row r="7724" spans="2:5" x14ac:dyDescent="0.3">
      <c r="B7724" s="91">
        <v>39654</v>
      </c>
      <c r="C7724" s="145">
        <v>75.176247000000004</v>
      </c>
      <c r="D7724">
        <f t="shared" si="124"/>
        <v>-0.766363934979436</v>
      </c>
      <c r="E7724">
        <v>-3.1906356280882092E-2</v>
      </c>
    </row>
    <row r="7725" spans="2:5" x14ac:dyDescent="0.3">
      <c r="B7725" s="91">
        <v>42251</v>
      </c>
      <c r="C7725" s="145">
        <v>321.76644900000002</v>
      </c>
      <c r="D7725">
        <f t="shared" si="124"/>
        <v>9.1549619736235091</v>
      </c>
      <c r="E7725">
        <v>-3.1929147467150011E-2</v>
      </c>
    </row>
    <row r="7726" spans="2:5" x14ac:dyDescent="0.3">
      <c r="B7726" s="91">
        <v>36508</v>
      </c>
      <c r="C7726" s="145">
        <v>31.685638000000001</v>
      </c>
      <c r="D7726">
        <f t="shared" si="124"/>
        <v>1.6027222119183983E-2</v>
      </c>
      <c r="E7726">
        <v>-3.1929727426413909E-2</v>
      </c>
    </row>
    <row r="7727" spans="2:5" x14ac:dyDescent="0.3">
      <c r="B7727" s="91">
        <v>36341</v>
      </c>
      <c r="C7727" s="145">
        <v>31.185815999999999</v>
      </c>
      <c r="D7727">
        <f t="shared" si="124"/>
        <v>-0.81373615505590802</v>
      </c>
      <c r="E7727">
        <v>-3.1969830407166049E-2</v>
      </c>
    </row>
    <row r="7728" spans="2:5" x14ac:dyDescent="0.3">
      <c r="B7728" s="91">
        <v>44154</v>
      </c>
      <c r="C7728" s="145">
        <v>167.42817700000001</v>
      </c>
      <c r="D7728">
        <f t="shared" si="124"/>
        <v>1.7623771617243178</v>
      </c>
      <c r="E7728">
        <v>-3.1988500201126299E-2</v>
      </c>
    </row>
    <row r="7729" spans="2:5" x14ac:dyDescent="0.3">
      <c r="B7729" s="91">
        <v>39961</v>
      </c>
      <c r="C7729" s="145">
        <v>60.61018</v>
      </c>
      <c r="D7729">
        <f t="shared" si="124"/>
        <v>1.3233561690596347</v>
      </c>
      <c r="E7729">
        <v>-3.1990811909585616E-2</v>
      </c>
    </row>
    <row r="7730" spans="2:5" x14ac:dyDescent="0.3">
      <c r="B7730" s="91">
        <v>33515</v>
      </c>
      <c r="C7730" s="145">
        <v>26.087339</v>
      </c>
      <c r="D7730">
        <f t="shared" si="124"/>
        <v>-0.93289616957602595</v>
      </c>
      <c r="E7730">
        <v>-3.2000130316685103E-2</v>
      </c>
    </row>
    <row r="7731" spans="2:5" x14ac:dyDescent="0.3">
      <c r="B7731" s="91">
        <v>41708</v>
      </c>
      <c r="C7731" s="145">
        <v>388.76080300000001</v>
      </c>
      <c r="D7731">
        <f t="shared" si="124"/>
        <v>1.6646562225646564</v>
      </c>
      <c r="E7731">
        <v>-3.2021468422739813E-2</v>
      </c>
    </row>
    <row r="7732" spans="2:5" x14ac:dyDescent="0.3">
      <c r="B7732" s="91">
        <v>44148</v>
      </c>
      <c r="C7732" s="145">
        <v>145.89529400000001</v>
      </c>
      <c r="D7732">
        <f t="shared" si="124"/>
        <v>-0.72660187702954049</v>
      </c>
      <c r="E7732">
        <v>-3.2076615776469836E-2</v>
      </c>
    </row>
    <row r="7733" spans="2:5" x14ac:dyDescent="0.3">
      <c r="B7733" s="91">
        <v>42639</v>
      </c>
      <c r="C7733" s="145">
        <v>533.63678000000004</v>
      </c>
      <c r="D7733">
        <f t="shared" si="124"/>
        <v>21.353528608554825</v>
      </c>
      <c r="E7733">
        <v>-3.2094809936229582E-2</v>
      </c>
    </row>
    <row r="7734" spans="2:5" x14ac:dyDescent="0.3">
      <c r="B7734" s="91">
        <v>39849</v>
      </c>
      <c r="C7734" s="145">
        <v>23.872596999999999</v>
      </c>
      <c r="D7734">
        <f t="shared" si="124"/>
        <v>-0.54743545334451471</v>
      </c>
      <c r="E7734">
        <v>-3.2115354433680215E-2</v>
      </c>
    </row>
    <row r="7735" spans="2:5" x14ac:dyDescent="0.3">
      <c r="B7735" s="91">
        <v>35530</v>
      </c>
      <c r="C7735" s="145">
        <v>52.749595999999997</v>
      </c>
      <c r="D7735">
        <f t="shared" si="124"/>
        <v>-0.18913236590882834</v>
      </c>
      <c r="E7735">
        <v>-3.215314621349636E-2</v>
      </c>
    </row>
    <row r="7736" spans="2:5" x14ac:dyDescent="0.3">
      <c r="B7736" s="91">
        <v>39976</v>
      </c>
      <c r="C7736" s="145">
        <v>65.053275999999997</v>
      </c>
      <c r="D7736">
        <f t="shared" si="124"/>
        <v>0.48992256136694573</v>
      </c>
      <c r="E7736">
        <v>-3.2236303586509411E-2</v>
      </c>
    </row>
    <row r="7737" spans="2:5" x14ac:dyDescent="0.3">
      <c r="B7737" s="91">
        <v>37867</v>
      </c>
      <c r="C7737" s="145">
        <v>43.662185999999998</v>
      </c>
      <c r="D7737">
        <f t="shared" si="124"/>
        <v>-0.51072250173729083</v>
      </c>
      <c r="E7737">
        <v>-3.2263701366122131E-2</v>
      </c>
    </row>
    <row r="7738" spans="2:5" x14ac:dyDescent="0.3">
      <c r="B7738" s="91">
        <v>38638</v>
      </c>
      <c r="C7738" s="145">
        <v>89.238083000000003</v>
      </c>
      <c r="D7738">
        <f t="shared" si="124"/>
        <v>2.3352066429893301</v>
      </c>
      <c r="E7738">
        <v>-3.2301208639896661E-2</v>
      </c>
    </row>
    <row r="7739" spans="2:5" x14ac:dyDescent="0.3">
      <c r="B7739" s="91">
        <v>36235</v>
      </c>
      <c r="C7739" s="145">
        <v>26.756388000000001</v>
      </c>
      <c r="D7739">
        <f t="shared" si="124"/>
        <v>0.24730369353359158</v>
      </c>
      <c r="E7739">
        <v>-3.2344980431092032E-2</v>
      </c>
    </row>
    <row r="7740" spans="2:5" x14ac:dyDescent="0.3">
      <c r="B7740" s="91">
        <v>37319</v>
      </c>
      <c r="C7740" s="145">
        <v>21.451381999999999</v>
      </c>
      <c r="D7740">
        <f t="shared" si="124"/>
        <v>-0.55186758797311819</v>
      </c>
      <c r="E7740">
        <v>-3.2359032026221146E-2</v>
      </c>
    </row>
    <row r="7741" spans="2:5" x14ac:dyDescent="0.3">
      <c r="B7741" s="91">
        <v>35430</v>
      </c>
      <c r="C7741" s="145">
        <v>47.868400999999999</v>
      </c>
      <c r="D7741">
        <f t="shared" si="124"/>
        <v>-0.67611154996105294</v>
      </c>
      <c r="E7741">
        <v>-3.2410910710637245E-2</v>
      </c>
    </row>
    <row r="7742" spans="2:5" x14ac:dyDescent="0.3">
      <c r="B7742" s="91">
        <v>39001</v>
      </c>
      <c r="C7742" s="145">
        <v>147.79286200000001</v>
      </c>
      <c r="D7742">
        <f t="shared" si="124"/>
        <v>2.8001645823291428</v>
      </c>
      <c r="E7742">
        <v>-3.2412024410241838E-2</v>
      </c>
    </row>
    <row r="7743" spans="2:5" x14ac:dyDescent="0.3">
      <c r="B7743" s="91">
        <v>34774</v>
      </c>
      <c r="C7743" s="145">
        <v>38.891173999999999</v>
      </c>
      <c r="D7743">
        <f t="shared" si="124"/>
        <v>-0.90623149550458582</v>
      </c>
      <c r="E7743">
        <v>-3.2432365730221853E-2</v>
      </c>
    </row>
    <row r="7744" spans="2:5" x14ac:dyDescent="0.3">
      <c r="B7744" s="91">
        <v>42956</v>
      </c>
      <c r="C7744" s="145">
        <v>414.75732399999998</v>
      </c>
      <c r="D7744">
        <f t="shared" si="124"/>
        <v>16.851912617345466</v>
      </c>
      <c r="E7744">
        <v>-3.2441837758275284E-2</v>
      </c>
    </row>
    <row r="7745" spans="2:5" x14ac:dyDescent="0.3">
      <c r="B7745" s="91">
        <v>37452</v>
      </c>
      <c r="C7745" s="145">
        <v>23.233215000000001</v>
      </c>
      <c r="D7745">
        <f t="shared" si="124"/>
        <v>-0.92830140660487959</v>
      </c>
      <c r="E7745">
        <v>-3.2444481221921409E-2</v>
      </c>
    </row>
    <row r="7746" spans="2:5" x14ac:dyDescent="0.3">
      <c r="B7746" s="91">
        <v>44236</v>
      </c>
      <c r="C7746" s="145">
        <v>324.04003899999998</v>
      </c>
      <c r="D7746">
        <f t="shared" si="124"/>
        <v>-0.37306726954304148</v>
      </c>
      <c r="E7746">
        <v>-3.2445441092271987E-2</v>
      </c>
    </row>
    <row r="7747" spans="2:5" x14ac:dyDescent="0.3">
      <c r="B7747" s="91">
        <v>42089</v>
      </c>
      <c r="C7747" s="145">
        <v>516.865723</v>
      </c>
      <c r="D7747">
        <f t="shared" si="124"/>
        <v>-0.26711701807869548</v>
      </c>
      <c r="E7747">
        <v>-3.2481229335662637E-2</v>
      </c>
    </row>
    <row r="7748" spans="2:5" x14ac:dyDescent="0.3">
      <c r="B7748" s="91">
        <v>45280</v>
      </c>
      <c r="C7748" s="145">
        <v>705.25</v>
      </c>
      <c r="D7748">
        <f t="shared" si="124"/>
        <v>3.813122902303351</v>
      </c>
      <c r="E7748">
        <v>-3.2512533932162163E-2</v>
      </c>
    </row>
    <row r="7749" spans="2:5" x14ac:dyDescent="0.3">
      <c r="B7749" s="91">
        <v>40795</v>
      </c>
      <c r="C7749" s="145">
        <v>146.526489</v>
      </c>
      <c r="D7749">
        <f t="shared" si="124"/>
        <v>1.273030094473012</v>
      </c>
      <c r="E7749">
        <v>-3.2567906506410983E-2</v>
      </c>
    </row>
    <row r="7750" spans="2:5" x14ac:dyDescent="0.3">
      <c r="B7750" s="91">
        <v>35296</v>
      </c>
      <c r="C7750" s="145">
        <v>64.463065999999998</v>
      </c>
      <c r="D7750">
        <f t="shared" si="124"/>
        <v>-0.77156007370866453</v>
      </c>
      <c r="E7750">
        <v>-3.2580903364981574E-2</v>
      </c>
    </row>
    <row r="7751" spans="2:5" x14ac:dyDescent="0.3">
      <c r="B7751" s="91">
        <v>41331</v>
      </c>
      <c r="C7751" s="145">
        <v>282.18826300000001</v>
      </c>
      <c r="D7751">
        <f t="shared" si="124"/>
        <v>-0.44853349244057861</v>
      </c>
      <c r="E7751">
        <v>-3.2592296093428119E-2</v>
      </c>
    </row>
    <row r="7752" spans="2:5" x14ac:dyDescent="0.3">
      <c r="B7752" s="91">
        <v>42676</v>
      </c>
      <c r="C7752" s="145">
        <v>511.70517000000001</v>
      </c>
      <c r="D7752">
        <f t="shared" si="124"/>
        <v>25.667689343371723</v>
      </c>
      <c r="E7752">
        <v>-3.260459368918673E-2</v>
      </c>
    </row>
    <row r="7753" spans="2:5" x14ac:dyDescent="0.3">
      <c r="B7753" s="91">
        <v>33954</v>
      </c>
      <c r="C7753" s="145">
        <v>19.188207999999999</v>
      </c>
      <c r="D7753">
        <f t="shared" ref="D7753:D7816" si="125">(C7753-C7754)/C7754</f>
        <v>-0.49999998697116449</v>
      </c>
      <c r="E7753">
        <v>-3.2608474808440951E-2</v>
      </c>
    </row>
    <row r="7754" spans="2:5" x14ac:dyDescent="0.3">
      <c r="B7754" s="91">
        <v>34376</v>
      </c>
      <c r="C7754" s="145">
        <v>38.376415000000001</v>
      </c>
      <c r="D7754">
        <f t="shared" si="125"/>
        <v>-0.93836599450608882</v>
      </c>
      <c r="E7754">
        <v>-3.2608500016410413E-2</v>
      </c>
    </row>
    <row r="7755" spans="2:5" x14ac:dyDescent="0.3">
      <c r="B7755" s="91">
        <v>45140</v>
      </c>
      <c r="C7755" s="145">
        <v>622.65002400000003</v>
      </c>
      <c r="D7755">
        <f t="shared" si="125"/>
        <v>1.8425697031824579</v>
      </c>
      <c r="E7755">
        <v>-3.2626426189646188E-2</v>
      </c>
    </row>
    <row r="7756" spans="2:5" x14ac:dyDescent="0.3">
      <c r="B7756" s="91">
        <v>40508</v>
      </c>
      <c r="C7756" s="145">
        <v>219.044769</v>
      </c>
      <c r="D7756">
        <f t="shared" si="125"/>
        <v>2.0564058696952112</v>
      </c>
      <c r="E7756">
        <v>-3.2633980997368646E-2</v>
      </c>
    </row>
    <row r="7757" spans="2:5" x14ac:dyDescent="0.3">
      <c r="B7757" s="91">
        <v>38064</v>
      </c>
      <c r="C7757" s="145">
        <v>71.667434999999998</v>
      </c>
      <c r="D7757">
        <f t="shared" si="125"/>
        <v>-0.54238829742004335</v>
      </c>
      <c r="E7757">
        <v>-3.2634298975319595E-2</v>
      </c>
    </row>
    <row r="7758" spans="2:5" x14ac:dyDescent="0.3">
      <c r="B7758" s="91">
        <v>43444</v>
      </c>
      <c r="C7758" s="145">
        <v>156.61189300000001</v>
      </c>
      <c r="D7758">
        <f t="shared" si="125"/>
        <v>11.689672743931723</v>
      </c>
      <c r="E7758">
        <v>-3.2635408281109099E-2</v>
      </c>
    </row>
    <row r="7759" spans="2:5" x14ac:dyDescent="0.3">
      <c r="B7759" s="91">
        <v>37194</v>
      </c>
      <c r="C7759" s="145">
        <v>12.341680999999999</v>
      </c>
      <c r="D7759">
        <f t="shared" si="125"/>
        <v>-0.9402790814880817</v>
      </c>
      <c r="E7759">
        <v>-3.2647994299514239E-2</v>
      </c>
    </row>
    <row r="7760" spans="2:5" x14ac:dyDescent="0.3">
      <c r="B7760" s="91">
        <v>43587</v>
      </c>
      <c r="C7760" s="145">
        <v>206.655914</v>
      </c>
      <c r="D7760">
        <f t="shared" si="125"/>
        <v>-0.31943537970277808</v>
      </c>
      <c r="E7760">
        <v>-3.2664516951269998E-2</v>
      </c>
    </row>
    <row r="7761" spans="2:5" x14ac:dyDescent="0.3">
      <c r="B7761" s="91">
        <v>43238</v>
      </c>
      <c r="C7761" s="145">
        <v>303.65362499999998</v>
      </c>
      <c r="D7761">
        <f t="shared" si="125"/>
        <v>3.8230221374152737</v>
      </c>
      <c r="E7761">
        <v>-3.2708724089072036E-2</v>
      </c>
    </row>
    <row r="7762" spans="2:5" x14ac:dyDescent="0.3">
      <c r="B7762" s="91">
        <v>39955</v>
      </c>
      <c r="C7762" s="145">
        <v>62.959201999999998</v>
      </c>
      <c r="D7762">
        <f t="shared" si="125"/>
        <v>-0.54228276858167579</v>
      </c>
      <c r="E7762">
        <v>-3.2731811693849235E-2</v>
      </c>
    </row>
    <row r="7763" spans="2:5" x14ac:dyDescent="0.3">
      <c r="B7763" s="91">
        <v>39367</v>
      </c>
      <c r="C7763" s="145">
        <v>137.55043000000001</v>
      </c>
      <c r="D7763">
        <f t="shared" si="125"/>
        <v>-0.71149161829978425</v>
      </c>
      <c r="E7763">
        <v>-3.2749270422389294E-2</v>
      </c>
    </row>
    <row r="7764" spans="2:5" x14ac:dyDescent="0.3">
      <c r="B7764" s="91">
        <v>44614</v>
      </c>
      <c r="C7764" s="145">
        <v>476.76406900000001</v>
      </c>
      <c r="D7764">
        <f t="shared" si="125"/>
        <v>3.0688163891440272</v>
      </c>
      <c r="E7764">
        <v>-3.2763719353850314E-2</v>
      </c>
    </row>
    <row r="7765" spans="2:5" x14ac:dyDescent="0.3">
      <c r="B7765" s="91">
        <v>39398</v>
      </c>
      <c r="C7765" s="145">
        <v>117.17512499999999</v>
      </c>
      <c r="D7765">
        <f t="shared" si="125"/>
        <v>-0.68846754668400234</v>
      </c>
      <c r="E7765">
        <v>-3.2789143569729139E-2</v>
      </c>
    </row>
    <row r="7766" spans="2:5" x14ac:dyDescent="0.3">
      <c r="B7766" s="91">
        <v>42212</v>
      </c>
      <c r="C7766" s="145">
        <v>376.12493899999998</v>
      </c>
      <c r="D7766">
        <f t="shared" si="125"/>
        <v>0.93884903933100938</v>
      </c>
      <c r="E7766">
        <v>-3.2799490423787665E-2</v>
      </c>
    </row>
    <row r="7767" spans="2:5" x14ac:dyDescent="0.3">
      <c r="B7767" s="91">
        <v>40739</v>
      </c>
      <c r="C7767" s="145">
        <v>193.99392700000001</v>
      </c>
      <c r="D7767">
        <f t="shared" si="125"/>
        <v>-0.31655191578150965</v>
      </c>
      <c r="E7767">
        <v>-3.2815214005780538E-2</v>
      </c>
    </row>
    <row r="7768" spans="2:5" x14ac:dyDescent="0.3">
      <c r="B7768" s="91">
        <v>41348</v>
      </c>
      <c r="C7768" s="145">
        <v>283.84588600000001</v>
      </c>
      <c r="D7768">
        <f t="shared" si="125"/>
        <v>0.3473733874552532</v>
      </c>
      <c r="E7768">
        <v>-3.2890146874889246E-2</v>
      </c>
    </row>
    <row r="7769" spans="2:5" x14ac:dyDescent="0.3">
      <c r="B7769" s="91">
        <v>41113</v>
      </c>
      <c r="C7769" s="145">
        <v>210.66609199999999</v>
      </c>
      <c r="D7769">
        <f t="shared" si="125"/>
        <v>2.3195261468547668</v>
      </c>
      <c r="E7769">
        <v>-3.2900626797788352E-2</v>
      </c>
    </row>
    <row r="7770" spans="2:5" x14ac:dyDescent="0.3">
      <c r="B7770" s="91">
        <v>38258</v>
      </c>
      <c r="C7770" s="145">
        <v>63.462699999999998</v>
      </c>
      <c r="D7770">
        <f t="shared" si="125"/>
        <v>0.1732687866986781</v>
      </c>
      <c r="E7770">
        <v>-3.2951131123230615E-2</v>
      </c>
    </row>
    <row r="7771" spans="2:5" x14ac:dyDescent="0.3">
      <c r="B7771" s="91">
        <v>35555</v>
      </c>
      <c r="C7771" s="145">
        <v>54.090504000000003</v>
      </c>
      <c r="D7771">
        <f t="shared" si="125"/>
        <v>-0.87454546260412402</v>
      </c>
      <c r="E7771">
        <v>-3.2978366341853541E-2</v>
      </c>
    </row>
    <row r="7772" spans="2:5" x14ac:dyDescent="0.3">
      <c r="B7772" s="91">
        <v>44820</v>
      </c>
      <c r="C7772" s="145">
        <v>431.15621900000002</v>
      </c>
      <c r="D7772">
        <f t="shared" si="125"/>
        <v>8.4404967492994736</v>
      </c>
      <c r="E7772">
        <v>-3.297929933590734E-2</v>
      </c>
    </row>
    <row r="7773" spans="2:5" x14ac:dyDescent="0.3">
      <c r="B7773" s="91">
        <v>35696</v>
      </c>
      <c r="C7773" s="145">
        <v>45.670924999999997</v>
      </c>
      <c r="D7773">
        <f t="shared" si="125"/>
        <v>-0.87686242617132559</v>
      </c>
      <c r="E7773">
        <v>-3.3005805531772375E-2</v>
      </c>
    </row>
    <row r="7774" spans="2:5" x14ac:dyDescent="0.3">
      <c r="B7774" s="91">
        <v>41619</v>
      </c>
      <c r="C7774" s="145">
        <v>370.89349399999998</v>
      </c>
      <c r="D7774">
        <f t="shared" si="125"/>
        <v>24.280420192628046</v>
      </c>
      <c r="E7774">
        <v>-3.3017678243427141E-2</v>
      </c>
    </row>
    <row r="7775" spans="2:5" x14ac:dyDescent="0.3">
      <c r="B7775" s="91">
        <v>36741</v>
      </c>
      <c r="C7775" s="145">
        <v>14.671176000000001</v>
      </c>
      <c r="D7775">
        <f t="shared" si="125"/>
        <v>-0.92129210683625784</v>
      </c>
      <c r="E7775">
        <v>-3.3044935354316053E-2</v>
      </c>
    </row>
    <row r="7776" spans="2:5" x14ac:dyDescent="0.3">
      <c r="B7776" s="91">
        <v>40750</v>
      </c>
      <c r="C7776" s="145">
        <v>186.40031400000001</v>
      </c>
      <c r="D7776">
        <f t="shared" si="125"/>
        <v>0.27860587909263884</v>
      </c>
      <c r="E7776">
        <v>-3.313785270600994E-2</v>
      </c>
    </row>
    <row r="7777" spans="2:5" x14ac:dyDescent="0.3">
      <c r="B7777" s="91">
        <v>40315</v>
      </c>
      <c r="C7777" s="145">
        <v>145.78402700000001</v>
      </c>
      <c r="D7777">
        <f t="shared" si="125"/>
        <v>-7.2795964521215175E-3</v>
      </c>
      <c r="E7777">
        <v>-3.3139267500332421E-2</v>
      </c>
    </row>
    <row r="7778" spans="2:5" x14ac:dyDescent="0.3">
      <c r="B7778" s="91">
        <v>39125</v>
      </c>
      <c r="C7778" s="145">
        <v>146.853058</v>
      </c>
      <c r="D7778">
        <f t="shared" si="125"/>
        <v>-0.4805789782971705</v>
      </c>
      <c r="E7778">
        <v>-3.3147299868061642E-2</v>
      </c>
    </row>
    <row r="7779" spans="2:5" x14ac:dyDescent="0.3">
      <c r="B7779" s="91">
        <v>41481</v>
      </c>
      <c r="C7779" s="145">
        <v>282.72451799999999</v>
      </c>
      <c r="D7779">
        <f t="shared" si="125"/>
        <v>0.78649252012994553</v>
      </c>
      <c r="E7779">
        <v>-3.317775410801848E-2</v>
      </c>
    </row>
    <row r="7780" spans="2:5" x14ac:dyDescent="0.3">
      <c r="B7780" s="91">
        <v>43633</v>
      </c>
      <c r="C7780" s="145">
        <v>158.25676000000001</v>
      </c>
      <c r="D7780">
        <f t="shared" si="125"/>
        <v>0.3644177381558405</v>
      </c>
      <c r="E7780">
        <v>-3.3191184602629355E-2</v>
      </c>
    </row>
    <row r="7781" spans="2:5" x14ac:dyDescent="0.3">
      <c r="B7781" s="91">
        <v>43705</v>
      </c>
      <c r="C7781" s="145">
        <v>115.988495</v>
      </c>
      <c r="D7781">
        <f t="shared" si="125"/>
        <v>4.2779846710301737</v>
      </c>
      <c r="E7781">
        <v>-3.3236395388756994E-2</v>
      </c>
    </row>
    <row r="7782" spans="2:5" x14ac:dyDescent="0.3">
      <c r="B7782" s="91">
        <v>37461</v>
      </c>
      <c r="C7782" s="145">
        <v>21.975905999999998</v>
      </c>
      <c r="D7782">
        <f t="shared" si="125"/>
        <v>0.63547650685550838</v>
      </c>
      <c r="E7782">
        <v>-3.3254115495217798E-2</v>
      </c>
    </row>
    <row r="7783" spans="2:5" x14ac:dyDescent="0.3">
      <c r="B7783" s="91">
        <v>36908</v>
      </c>
      <c r="C7783" s="145">
        <v>13.437004999999999</v>
      </c>
      <c r="D7783">
        <f t="shared" si="125"/>
        <v>-0.33307813584563473</v>
      </c>
      <c r="E7783">
        <v>-3.3296265699037715E-2</v>
      </c>
    </row>
    <row r="7784" spans="2:5" x14ac:dyDescent="0.3">
      <c r="B7784" s="91">
        <v>36698</v>
      </c>
      <c r="C7784" s="145">
        <v>20.147794999999999</v>
      </c>
      <c r="D7784">
        <f t="shared" si="125"/>
        <v>-0.63892766087241937</v>
      </c>
      <c r="E7784">
        <v>-3.3308633225176819E-2</v>
      </c>
    </row>
    <row r="7785" spans="2:5" x14ac:dyDescent="0.3">
      <c r="B7785" s="91">
        <v>35636</v>
      </c>
      <c r="C7785" s="145">
        <v>55.799885000000003</v>
      </c>
      <c r="D7785">
        <f t="shared" si="125"/>
        <v>-0.1505469681969305</v>
      </c>
      <c r="E7785">
        <v>-3.3408569408475287E-2</v>
      </c>
    </row>
    <row r="7786" spans="2:5" x14ac:dyDescent="0.3">
      <c r="B7786" s="91">
        <v>38457</v>
      </c>
      <c r="C7786" s="145">
        <v>65.689194000000001</v>
      </c>
      <c r="D7786">
        <f t="shared" si="125"/>
        <v>-0.62581529291668148</v>
      </c>
      <c r="E7786">
        <v>-3.346679571198298E-2</v>
      </c>
    </row>
    <row r="7787" spans="2:5" x14ac:dyDescent="0.3">
      <c r="B7787" s="91">
        <v>43858</v>
      </c>
      <c r="C7787" s="145">
        <v>175.55285599999999</v>
      </c>
      <c r="D7787">
        <f t="shared" si="125"/>
        <v>0.25819458729552452</v>
      </c>
      <c r="E7787">
        <v>-3.3479654039904543E-2</v>
      </c>
    </row>
    <row r="7788" spans="2:5" x14ac:dyDescent="0.3">
      <c r="B7788" s="91">
        <v>38979</v>
      </c>
      <c r="C7788" s="145">
        <v>139.52758800000001</v>
      </c>
      <c r="D7788">
        <f t="shared" si="125"/>
        <v>-0.35342849113848068</v>
      </c>
      <c r="E7788">
        <v>-3.3480661790895254E-2</v>
      </c>
    </row>
    <row r="7789" spans="2:5" x14ac:dyDescent="0.3">
      <c r="B7789" s="91">
        <v>40681</v>
      </c>
      <c r="C7789" s="145">
        <v>215.796066</v>
      </c>
      <c r="D7789">
        <f t="shared" si="125"/>
        <v>2.2580960520229891</v>
      </c>
      <c r="E7789">
        <v>-3.3515507486073973E-2</v>
      </c>
    </row>
    <row r="7790" spans="2:5" x14ac:dyDescent="0.3">
      <c r="B7790" s="91">
        <v>38471</v>
      </c>
      <c r="C7790" s="145">
        <v>66.233795000000001</v>
      </c>
      <c r="D7790">
        <f t="shared" si="125"/>
        <v>-0.6877188050245906</v>
      </c>
      <c r="E7790">
        <v>-3.3539792503266525E-2</v>
      </c>
    </row>
    <row r="7791" spans="2:5" x14ac:dyDescent="0.3">
      <c r="B7791" s="91">
        <v>40686</v>
      </c>
      <c r="C7791" s="145">
        <v>212.09664900000001</v>
      </c>
      <c r="D7791">
        <f t="shared" si="125"/>
        <v>-0.37810412895770845</v>
      </c>
      <c r="E7791">
        <v>-3.3542954996437668E-2</v>
      </c>
    </row>
    <row r="7792" spans="2:5" x14ac:dyDescent="0.3">
      <c r="B7792" s="91">
        <v>42389</v>
      </c>
      <c r="C7792" s="145">
        <v>341.04849200000001</v>
      </c>
      <c r="D7792">
        <f t="shared" si="125"/>
        <v>0.36028406542280145</v>
      </c>
      <c r="E7792">
        <v>-3.3601560217438459E-2</v>
      </c>
    </row>
    <row r="7793" spans="2:5" x14ac:dyDescent="0.3">
      <c r="B7793" s="91">
        <v>43361</v>
      </c>
      <c r="C7793" s="145">
        <v>250.718582</v>
      </c>
      <c r="D7793">
        <f t="shared" si="125"/>
        <v>-0.48767569449373066</v>
      </c>
      <c r="E7793">
        <v>-3.3621556922953058E-2</v>
      </c>
    </row>
    <row r="7794" spans="2:5" x14ac:dyDescent="0.3">
      <c r="B7794" s="91">
        <v>44491</v>
      </c>
      <c r="C7794" s="145">
        <v>489.37475599999999</v>
      </c>
      <c r="D7794">
        <f t="shared" si="125"/>
        <v>7.7478580317076329</v>
      </c>
      <c r="E7794">
        <v>-3.3661427467737849E-2</v>
      </c>
    </row>
    <row r="7795" spans="2:5" x14ac:dyDescent="0.3">
      <c r="B7795" s="91">
        <v>35499</v>
      </c>
      <c r="C7795" s="145">
        <v>55.942238000000003</v>
      </c>
      <c r="D7795">
        <f t="shared" si="125"/>
        <v>-0.83697909912041235</v>
      </c>
      <c r="E7795">
        <v>-3.3701115052902346E-2</v>
      </c>
    </row>
    <row r="7796" spans="2:5" x14ac:dyDescent="0.3">
      <c r="B7796" s="91">
        <v>41670</v>
      </c>
      <c r="C7796" s="145">
        <v>343.15991200000002</v>
      </c>
      <c r="D7796">
        <f t="shared" si="125"/>
        <v>12.901018291575109</v>
      </c>
      <c r="E7796">
        <v>-3.3724994312193446E-2</v>
      </c>
    </row>
    <row r="7797" spans="2:5" x14ac:dyDescent="0.3">
      <c r="B7797" s="91">
        <v>33564</v>
      </c>
      <c r="C7797" s="145">
        <v>24.685955</v>
      </c>
      <c r="D7797">
        <f t="shared" si="125"/>
        <v>-0.66054977698151196</v>
      </c>
      <c r="E7797">
        <v>-3.3755181940559445E-2</v>
      </c>
    </row>
    <row r="7798" spans="2:5" x14ac:dyDescent="0.3">
      <c r="B7798" s="91">
        <v>43909</v>
      </c>
      <c r="C7798" s="145">
        <v>72.723343</v>
      </c>
      <c r="D7798">
        <f t="shared" si="125"/>
        <v>-0.11891070432363547</v>
      </c>
      <c r="E7798">
        <v>-3.377482027968242E-2</v>
      </c>
    </row>
    <row r="7799" spans="2:5" x14ac:dyDescent="0.3">
      <c r="B7799" s="91">
        <v>38617</v>
      </c>
      <c r="C7799" s="145">
        <v>82.537993999999998</v>
      </c>
      <c r="D7799">
        <f t="shared" si="125"/>
        <v>-0.82788641092007909</v>
      </c>
      <c r="E7799">
        <v>-3.3806621563513758E-2</v>
      </c>
    </row>
    <row r="7800" spans="2:5" x14ac:dyDescent="0.3">
      <c r="B7800" s="91">
        <v>44497</v>
      </c>
      <c r="C7800" s="145">
        <v>479.55535900000001</v>
      </c>
      <c r="D7800">
        <f t="shared" si="125"/>
        <v>0.57026274909191244</v>
      </c>
      <c r="E7800">
        <v>-3.3842179026340437E-2</v>
      </c>
    </row>
    <row r="7801" spans="2:5" x14ac:dyDescent="0.3">
      <c r="B7801" s="91">
        <v>44385</v>
      </c>
      <c r="C7801" s="145">
        <v>305.39816300000001</v>
      </c>
      <c r="D7801">
        <f t="shared" si="125"/>
        <v>1.6228595106836352</v>
      </c>
      <c r="E7801">
        <v>-3.3901021969624634E-2</v>
      </c>
    </row>
    <row r="7802" spans="2:5" x14ac:dyDescent="0.3">
      <c r="B7802" s="91">
        <v>43748</v>
      </c>
      <c r="C7802" s="145">
        <v>116.43710299999999</v>
      </c>
      <c r="D7802">
        <f t="shared" si="125"/>
        <v>-8.7649558009121609E-2</v>
      </c>
      <c r="E7802">
        <v>-3.3912297614255807E-2</v>
      </c>
    </row>
    <row r="7803" spans="2:5" x14ac:dyDescent="0.3">
      <c r="B7803" s="91">
        <v>38765</v>
      </c>
      <c r="C7803" s="145">
        <v>127.623222</v>
      </c>
      <c r="D7803">
        <f t="shared" si="125"/>
        <v>-0.42841467301047964</v>
      </c>
      <c r="E7803">
        <v>-3.3916362932426343E-2</v>
      </c>
    </row>
    <row r="7804" spans="2:5" x14ac:dyDescent="0.3">
      <c r="B7804" s="91">
        <v>40501</v>
      </c>
      <c r="C7804" s="145">
        <v>223.27938800000001</v>
      </c>
      <c r="D7804">
        <f t="shared" si="125"/>
        <v>1.1260112447145343</v>
      </c>
      <c r="E7804">
        <v>-3.3922422182925675E-2</v>
      </c>
    </row>
    <row r="7805" spans="2:5" x14ac:dyDescent="0.3">
      <c r="B7805" s="91">
        <v>44020</v>
      </c>
      <c r="C7805" s="145">
        <v>105.02267500000001</v>
      </c>
      <c r="D7805">
        <f t="shared" si="125"/>
        <v>-0.11611245389059927</v>
      </c>
      <c r="E7805">
        <v>-3.3929416754938671E-2</v>
      </c>
    </row>
    <row r="7806" spans="2:5" x14ac:dyDescent="0.3">
      <c r="B7806" s="91">
        <v>38876</v>
      </c>
      <c r="C7806" s="145">
        <v>118.819046</v>
      </c>
      <c r="D7806">
        <f t="shared" si="125"/>
        <v>4.6036477294834084</v>
      </c>
      <c r="E7806">
        <v>-3.39461935093021E-2</v>
      </c>
    </row>
    <row r="7807" spans="2:5" x14ac:dyDescent="0.3">
      <c r="B7807" s="91">
        <v>36067</v>
      </c>
      <c r="C7807" s="145">
        <v>21.203875</v>
      </c>
      <c r="D7807">
        <f t="shared" si="125"/>
        <v>-0.36031242544627251</v>
      </c>
      <c r="E7807">
        <v>-3.3955894204516751E-2</v>
      </c>
    </row>
    <row r="7808" spans="2:5" x14ac:dyDescent="0.3">
      <c r="B7808" s="91">
        <v>36467</v>
      </c>
      <c r="C7808" s="145">
        <v>33.147235999999999</v>
      </c>
      <c r="D7808">
        <f t="shared" si="125"/>
        <v>2.1504940177442258</v>
      </c>
      <c r="E7808">
        <v>-3.3987925445043726E-2</v>
      </c>
    </row>
    <row r="7809" spans="2:5" x14ac:dyDescent="0.3">
      <c r="B7809" s="91">
        <v>36973</v>
      </c>
      <c r="C7809" s="145">
        <v>10.521281999999999</v>
      </c>
      <c r="D7809">
        <f t="shared" si="125"/>
        <v>2.1722752605221201E-2</v>
      </c>
      <c r="E7809">
        <v>-3.3994476811071858E-2</v>
      </c>
    </row>
    <row r="7810" spans="2:5" x14ac:dyDescent="0.3">
      <c r="B7810" s="91">
        <v>37001</v>
      </c>
      <c r="C7810" s="145">
        <v>10.29759</v>
      </c>
      <c r="D7810">
        <f t="shared" si="125"/>
        <v>-0.71982141863072924</v>
      </c>
      <c r="E7810">
        <v>-3.4008694267901284E-2</v>
      </c>
    </row>
    <row r="7811" spans="2:5" x14ac:dyDescent="0.3">
      <c r="B7811" s="91">
        <v>37838</v>
      </c>
      <c r="C7811" s="145">
        <v>36.753666000000003</v>
      </c>
      <c r="D7811">
        <f t="shared" si="125"/>
        <v>-0.91483433343074383</v>
      </c>
      <c r="E7811">
        <v>-3.4119257580638836E-2</v>
      </c>
    </row>
    <row r="7812" spans="2:5" x14ac:dyDescent="0.3">
      <c r="B7812" s="91">
        <v>42706</v>
      </c>
      <c r="C7812" s="145">
        <v>431.55496199999999</v>
      </c>
      <c r="D7812">
        <f t="shared" si="125"/>
        <v>1.9741788831385467</v>
      </c>
      <c r="E7812">
        <v>-3.4136634221185159E-2</v>
      </c>
    </row>
    <row r="7813" spans="2:5" x14ac:dyDescent="0.3">
      <c r="B7813" s="91">
        <v>40185</v>
      </c>
      <c r="C7813" s="145">
        <v>145.10054</v>
      </c>
      <c r="D7813">
        <f t="shared" si="125"/>
        <v>1.4546044918621366</v>
      </c>
      <c r="E7813">
        <v>-3.4181590757571566E-2</v>
      </c>
    </row>
    <row r="7814" spans="2:5" x14ac:dyDescent="0.3">
      <c r="B7814" s="91">
        <v>35367</v>
      </c>
      <c r="C7814" s="145">
        <v>59.113613000000001</v>
      </c>
      <c r="D7814">
        <f t="shared" si="125"/>
        <v>2.6200313345359767</v>
      </c>
      <c r="E7814">
        <v>-3.4194783506695477E-2</v>
      </c>
    </row>
    <row r="7815" spans="2:5" x14ac:dyDescent="0.3">
      <c r="B7815" s="91">
        <v>36943</v>
      </c>
      <c r="C7815" s="145">
        <v>16.329585999999999</v>
      </c>
      <c r="D7815">
        <f t="shared" si="125"/>
        <v>7.4339747867845307E-2</v>
      </c>
      <c r="E7815">
        <v>-3.4215198632608156E-2</v>
      </c>
    </row>
    <row r="7816" spans="2:5" x14ac:dyDescent="0.3">
      <c r="B7816" s="91">
        <v>33245</v>
      </c>
      <c r="C7816" s="145">
        <v>15.199648</v>
      </c>
      <c r="D7816">
        <f t="shared" si="125"/>
        <v>-0.31101633337065421</v>
      </c>
      <c r="E7816">
        <v>-3.424672200179877E-2</v>
      </c>
    </row>
    <row r="7817" spans="2:5" x14ac:dyDescent="0.3">
      <c r="B7817" s="91">
        <v>36256</v>
      </c>
      <c r="C7817" s="145">
        <v>22.060970000000001</v>
      </c>
      <c r="D7817">
        <f t="shared" ref="D7817:D7880" si="126">(C7817-C7818)/C7818</f>
        <v>-0.8468678310086033</v>
      </c>
      <c r="E7817">
        <v>-3.4257994293705053E-2</v>
      </c>
    </row>
    <row r="7818" spans="2:5" x14ac:dyDescent="0.3">
      <c r="B7818" s="91">
        <v>40773</v>
      </c>
      <c r="C7818" s="145">
        <v>144.064896</v>
      </c>
      <c r="D7818">
        <f t="shared" si="126"/>
        <v>-0.60381327788396422</v>
      </c>
      <c r="E7818">
        <v>-3.4409665666426142E-2</v>
      </c>
    </row>
    <row r="7819" spans="2:5" x14ac:dyDescent="0.3">
      <c r="B7819" s="91">
        <v>41663</v>
      </c>
      <c r="C7819" s="145">
        <v>363.628784</v>
      </c>
      <c r="D7819">
        <f t="shared" si="126"/>
        <v>0.48251276312482871</v>
      </c>
      <c r="E7819">
        <v>-3.4410808306701429E-2</v>
      </c>
    </row>
    <row r="7820" spans="2:5" x14ac:dyDescent="0.3">
      <c r="B7820" s="91">
        <v>40536</v>
      </c>
      <c r="C7820" s="145">
        <v>245.27868699999999</v>
      </c>
      <c r="D7820">
        <f t="shared" si="126"/>
        <v>-0.39037872347921992</v>
      </c>
      <c r="E7820">
        <v>-3.4448349514499668E-2</v>
      </c>
    </row>
    <row r="7821" spans="2:5" x14ac:dyDescent="0.3">
      <c r="B7821" s="91">
        <v>43124</v>
      </c>
      <c r="C7821" s="145">
        <v>402.34600799999998</v>
      </c>
      <c r="D7821">
        <f t="shared" si="126"/>
        <v>2.5856612728583048</v>
      </c>
      <c r="E7821">
        <v>-3.4449751595785304E-2</v>
      </c>
    </row>
    <row r="7822" spans="2:5" x14ac:dyDescent="0.3">
      <c r="B7822" s="91">
        <v>39534</v>
      </c>
      <c r="C7822" s="145">
        <v>112.209709</v>
      </c>
      <c r="D7822">
        <f t="shared" si="126"/>
        <v>-0.50434617005578486</v>
      </c>
      <c r="E7822">
        <v>-3.4475176740719392E-2</v>
      </c>
    </row>
    <row r="7823" spans="2:5" x14ac:dyDescent="0.3">
      <c r="B7823" s="91">
        <v>40592</v>
      </c>
      <c r="C7823" s="145">
        <v>226.38725299999999</v>
      </c>
      <c r="D7823">
        <f t="shared" si="126"/>
        <v>0.75008949807629666</v>
      </c>
      <c r="E7823">
        <v>-3.4478702396986659E-2</v>
      </c>
    </row>
    <row r="7824" spans="2:5" x14ac:dyDescent="0.3">
      <c r="B7824" s="91">
        <v>38905</v>
      </c>
      <c r="C7824" s="145">
        <v>129.357529</v>
      </c>
      <c r="D7824">
        <f t="shared" si="126"/>
        <v>5.592046881885957</v>
      </c>
      <c r="E7824">
        <v>-3.4508645712561396E-2</v>
      </c>
    </row>
    <row r="7825" spans="2:5" x14ac:dyDescent="0.3">
      <c r="B7825" s="91">
        <v>36721</v>
      </c>
      <c r="C7825" s="145">
        <v>19.623272</v>
      </c>
      <c r="D7825">
        <f t="shared" si="126"/>
        <v>-0.96443322369862916</v>
      </c>
      <c r="E7825">
        <v>-3.4535005628233986E-2</v>
      </c>
    </row>
    <row r="7826" spans="2:5" x14ac:dyDescent="0.3">
      <c r="B7826" s="91">
        <v>42625</v>
      </c>
      <c r="C7826" s="145">
        <v>551.73040800000001</v>
      </c>
      <c r="D7826">
        <f t="shared" si="126"/>
        <v>3.9659039145421247</v>
      </c>
      <c r="E7826">
        <v>-3.4539979096291452E-2</v>
      </c>
    </row>
    <row r="7827" spans="2:5" x14ac:dyDescent="0.3">
      <c r="B7827" s="91">
        <v>43991</v>
      </c>
      <c r="C7827" s="145">
        <v>111.103722</v>
      </c>
      <c r="D7827">
        <f t="shared" si="126"/>
        <v>-0.64398325973721549</v>
      </c>
      <c r="E7827">
        <v>-3.4647025818017256E-2</v>
      </c>
    </row>
    <row r="7828" spans="2:5" x14ac:dyDescent="0.3">
      <c r="B7828" s="91">
        <v>41290</v>
      </c>
      <c r="C7828" s="145">
        <v>312.074432</v>
      </c>
      <c r="D7828">
        <f t="shared" si="126"/>
        <v>1.7789354042268659</v>
      </c>
      <c r="E7828">
        <v>-3.4685529559753778E-2</v>
      </c>
    </row>
    <row r="7829" spans="2:5" x14ac:dyDescent="0.3">
      <c r="B7829" s="91">
        <v>43711</v>
      </c>
      <c r="C7829" s="145">
        <v>112.299995</v>
      </c>
      <c r="D7829">
        <f t="shared" si="126"/>
        <v>-0.49988900029187244</v>
      </c>
      <c r="E7829">
        <v>-3.4704356921819127E-2</v>
      </c>
    </row>
    <row r="7830" spans="2:5" x14ac:dyDescent="0.3">
      <c r="B7830" s="91">
        <v>43370</v>
      </c>
      <c r="C7830" s="145">
        <v>224.55014</v>
      </c>
      <c r="D7830">
        <f t="shared" si="126"/>
        <v>2.6970500604797829</v>
      </c>
      <c r="E7830">
        <v>-3.4711856080291675E-2</v>
      </c>
    </row>
    <row r="7831" spans="2:5" x14ac:dyDescent="0.3">
      <c r="B7831" s="91">
        <v>39986</v>
      </c>
      <c r="C7831" s="145">
        <v>60.737651999999997</v>
      </c>
      <c r="D7831">
        <f t="shared" si="126"/>
        <v>-0.1074916773761275</v>
      </c>
      <c r="E7831">
        <v>-3.4727351744743028E-2</v>
      </c>
    </row>
    <row r="7832" spans="2:5" x14ac:dyDescent="0.3">
      <c r="B7832" s="91">
        <v>38132</v>
      </c>
      <c r="C7832" s="145">
        <v>68.052757</v>
      </c>
      <c r="D7832">
        <f t="shared" si="126"/>
        <v>-0.66245129476155951</v>
      </c>
      <c r="E7832">
        <v>-3.4742336359675302E-2</v>
      </c>
    </row>
    <row r="7833" spans="2:5" x14ac:dyDescent="0.3">
      <c r="B7833" s="91">
        <v>40583</v>
      </c>
      <c r="C7833" s="145">
        <v>201.60870399999999</v>
      </c>
      <c r="D7833">
        <f t="shared" si="126"/>
        <v>-9.5540893732020446E-2</v>
      </c>
      <c r="E7833">
        <v>-3.4749342791308944E-2</v>
      </c>
    </row>
    <row r="7834" spans="2:5" x14ac:dyDescent="0.3">
      <c r="B7834" s="91">
        <v>43579</v>
      </c>
      <c r="C7834" s="145">
        <v>222.90527299999999</v>
      </c>
      <c r="D7834">
        <f t="shared" si="126"/>
        <v>-0.57521867083555134</v>
      </c>
      <c r="E7834">
        <v>-3.475066142481844E-2</v>
      </c>
    </row>
    <row r="7835" spans="2:5" x14ac:dyDescent="0.3">
      <c r="B7835" s="91">
        <v>42087</v>
      </c>
      <c r="C7835" s="145">
        <v>524.75299099999995</v>
      </c>
      <c r="D7835">
        <f t="shared" si="126"/>
        <v>0.15791569795535482</v>
      </c>
      <c r="E7835">
        <v>-3.4817203375289957E-2</v>
      </c>
    </row>
    <row r="7836" spans="2:5" x14ac:dyDescent="0.3">
      <c r="B7836" s="91">
        <v>44795</v>
      </c>
      <c r="C7836" s="145">
        <v>453.18756100000002</v>
      </c>
      <c r="D7836">
        <f t="shared" si="126"/>
        <v>22.467514775826267</v>
      </c>
      <c r="E7836">
        <v>-3.4819501426247672E-2</v>
      </c>
    </row>
    <row r="7837" spans="2:5" x14ac:dyDescent="0.3">
      <c r="B7837" s="91">
        <v>36593</v>
      </c>
      <c r="C7837" s="145">
        <v>19.311271999999999</v>
      </c>
      <c r="D7837">
        <f t="shared" si="126"/>
        <v>-0.57608807795847983</v>
      </c>
      <c r="E7837">
        <v>-3.4822181574024919E-2</v>
      </c>
    </row>
    <row r="7838" spans="2:5" x14ac:dyDescent="0.3">
      <c r="B7838" s="91">
        <v>35753</v>
      </c>
      <c r="C7838" s="145">
        <v>45.554915999999999</v>
      </c>
      <c r="D7838">
        <f t="shared" si="126"/>
        <v>0.84104421973690324</v>
      </c>
      <c r="E7838">
        <v>-3.4869566899382413E-2</v>
      </c>
    </row>
    <row r="7839" spans="2:5" x14ac:dyDescent="0.3">
      <c r="B7839" s="91">
        <v>36245</v>
      </c>
      <c r="C7839" s="145">
        <v>24.744064000000002</v>
      </c>
      <c r="D7839">
        <f t="shared" si="126"/>
        <v>-0.91232361595634914</v>
      </c>
      <c r="E7839">
        <v>-3.488380528760919E-2</v>
      </c>
    </row>
    <row r="7840" spans="2:5" x14ac:dyDescent="0.3">
      <c r="B7840" s="91">
        <v>44428</v>
      </c>
      <c r="C7840" s="145">
        <v>282.22039799999999</v>
      </c>
      <c r="D7840">
        <f t="shared" si="126"/>
        <v>3.6075106366295011</v>
      </c>
      <c r="E7840">
        <v>-3.4941253029251558E-2</v>
      </c>
    </row>
    <row r="7841" spans="2:5" x14ac:dyDescent="0.3">
      <c r="B7841" s="91">
        <v>38219</v>
      </c>
      <c r="C7841" s="145">
        <v>61.252251000000001</v>
      </c>
      <c r="D7841">
        <f t="shared" si="126"/>
        <v>-0.2895273793152332</v>
      </c>
      <c r="E7841">
        <v>-3.4952560405219907E-2</v>
      </c>
    </row>
    <row r="7842" spans="2:5" x14ac:dyDescent="0.3">
      <c r="B7842" s="91">
        <v>38036</v>
      </c>
      <c r="C7842" s="145">
        <v>86.213386999999997</v>
      </c>
      <c r="D7842">
        <f t="shared" si="126"/>
        <v>0.56715058227599946</v>
      </c>
      <c r="E7842">
        <v>-3.4959996348193079E-2</v>
      </c>
    </row>
    <row r="7843" spans="2:5" x14ac:dyDescent="0.3">
      <c r="B7843" s="91">
        <v>35389</v>
      </c>
      <c r="C7843" s="145">
        <v>55.012829000000004</v>
      </c>
      <c r="D7843">
        <f t="shared" si="126"/>
        <v>-0.28681688193551447</v>
      </c>
      <c r="E7843">
        <v>-3.4971917390265922E-2</v>
      </c>
    </row>
    <row r="7844" spans="2:5" x14ac:dyDescent="0.3">
      <c r="B7844" s="91">
        <v>38057</v>
      </c>
      <c r="C7844" s="145">
        <v>77.137032000000005</v>
      </c>
      <c r="D7844">
        <f t="shared" si="126"/>
        <v>1.885339260538468</v>
      </c>
      <c r="E7844">
        <v>-3.5005961450645225E-2</v>
      </c>
    </row>
    <row r="7845" spans="2:5" x14ac:dyDescent="0.3">
      <c r="B7845" s="91">
        <v>33913</v>
      </c>
      <c r="C7845" s="145">
        <v>26.734128999999999</v>
      </c>
      <c r="D7845">
        <f t="shared" si="126"/>
        <v>-0.8157950890590342</v>
      </c>
      <c r="E7845">
        <v>-3.5019588820127436E-2</v>
      </c>
    </row>
    <row r="7846" spans="2:5" x14ac:dyDescent="0.3">
      <c r="B7846" s="91">
        <v>38784</v>
      </c>
      <c r="C7846" s="145">
        <v>145.132553</v>
      </c>
      <c r="D7846">
        <f t="shared" si="126"/>
        <v>3.9448882205232625E-3</v>
      </c>
      <c r="E7846">
        <v>-3.5055870698458044E-2</v>
      </c>
    </row>
    <row r="7847" spans="2:5" x14ac:dyDescent="0.3">
      <c r="B7847" s="91">
        <v>39070</v>
      </c>
      <c r="C7847" s="145">
        <v>144.56227100000001</v>
      </c>
      <c r="D7847">
        <f t="shared" si="126"/>
        <v>-0.19212909261343927</v>
      </c>
      <c r="E7847">
        <v>-3.5062041211948766E-2</v>
      </c>
    </row>
    <row r="7848" spans="2:5" x14ac:dyDescent="0.3">
      <c r="B7848" s="91">
        <v>43417</v>
      </c>
      <c r="C7848" s="145">
        <v>178.94229100000001</v>
      </c>
      <c r="D7848">
        <f t="shared" si="126"/>
        <v>-0.35697655194385003</v>
      </c>
      <c r="E7848">
        <v>-3.5205584387619844E-2</v>
      </c>
    </row>
    <row r="7849" spans="2:5" x14ac:dyDescent="0.3">
      <c r="B7849" s="91">
        <v>44221</v>
      </c>
      <c r="C7849" s="145">
        <v>278.28268400000002</v>
      </c>
      <c r="D7849">
        <f t="shared" si="126"/>
        <v>0.80621165046034449</v>
      </c>
      <c r="E7849">
        <v>-3.5251413195882562E-2</v>
      </c>
    </row>
    <row r="7850" spans="2:5" x14ac:dyDescent="0.3">
      <c r="B7850" s="91">
        <v>43654</v>
      </c>
      <c r="C7850" s="145">
        <v>154.06980899999999</v>
      </c>
      <c r="D7850">
        <f t="shared" si="126"/>
        <v>2.5815826825903896</v>
      </c>
      <c r="E7850">
        <v>-3.5268418720825298E-2</v>
      </c>
    </row>
    <row r="7851" spans="2:5" x14ac:dyDescent="0.3">
      <c r="B7851" s="91">
        <v>35894</v>
      </c>
      <c r="C7851" s="145">
        <v>43.017242000000003</v>
      </c>
      <c r="D7851">
        <f t="shared" si="126"/>
        <v>0.62215731417179509</v>
      </c>
      <c r="E7851">
        <v>-3.5284586754747368E-2</v>
      </c>
    </row>
    <row r="7852" spans="2:5" x14ac:dyDescent="0.3">
      <c r="B7852" s="91">
        <v>33507</v>
      </c>
      <c r="C7852" s="145">
        <v>26.518539000000001</v>
      </c>
      <c r="D7852">
        <f t="shared" si="126"/>
        <v>-0.44145852145040659</v>
      </c>
      <c r="E7852">
        <v>-3.5294101811691576E-2</v>
      </c>
    </row>
    <row r="7853" spans="2:5" x14ac:dyDescent="0.3">
      <c r="B7853" s="91">
        <v>35460</v>
      </c>
      <c r="C7853" s="145">
        <v>47.478191000000002</v>
      </c>
      <c r="D7853">
        <f t="shared" si="126"/>
        <v>-0.67092678387437932</v>
      </c>
      <c r="E7853">
        <v>-3.5317757063274974E-2</v>
      </c>
    </row>
    <row r="7854" spans="2:5" x14ac:dyDescent="0.3">
      <c r="B7854" s="91">
        <v>40280</v>
      </c>
      <c r="C7854" s="145">
        <v>144.278503</v>
      </c>
      <c r="D7854">
        <f t="shared" si="126"/>
        <v>6.8788625421292533</v>
      </c>
      <c r="E7854">
        <v>-3.532388661260643E-2</v>
      </c>
    </row>
    <row r="7855" spans="2:5" x14ac:dyDescent="0.3">
      <c r="B7855" s="91">
        <v>36080</v>
      </c>
      <c r="C7855" s="145">
        <v>18.312097999999999</v>
      </c>
      <c r="D7855">
        <f t="shared" si="126"/>
        <v>-0.92416679938372026</v>
      </c>
      <c r="E7855">
        <v>-3.5335647349426062E-2</v>
      </c>
    </row>
    <row r="7856" spans="2:5" x14ac:dyDescent="0.3">
      <c r="B7856" s="91">
        <v>41212</v>
      </c>
      <c r="C7856" s="145">
        <v>241.47863799999999</v>
      </c>
      <c r="D7856">
        <f t="shared" si="126"/>
        <v>17.858897352757555</v>
      </c>
      <c r="E7856">
        <v>-3.5443092712827716E-2</v>
      </c>
    </row>
    <row r="7857" spans="2:5" x14ac:dyDescent="0.3">
      <c r="B7857" s="91">
        <v>36839</v>
      </c>
      <c r="C7857" s="145">
        <v>12.804494</v>
      </c>
      <c r="D7857">
        <f t="shared" si="126"/>
        <v>-0.34566642866823011</v>
      </c>
      <c r="E7857">
        <v>-3.5444466373685278E-2</v>
      </c>
    </row>
    <row r="7858" spans="2:5" x14ac:dyDescent="0.3">
      <c r="B7858" s="91">
        <v>36643</v>
      </c>
      <c r="C7858" s="145">
        <v>19.568756</v>
      </c>
      <c r="D7858">
        <f t="shared" si="126"/>
        <v>-0.40231184713995216</v>
      </c>
      <c r="E7858">
        <v>-3.546110896591214E-2</v>
      </c>
    </row>
    <row r="7859" spans="2:5" x14ac:dyDescent="0.3">
      <c r="B7859" s="91">
        <v>37824</v>
      </c>
      <c r="C7859" s="145">
        <v>32.740746000000001</v>
      </c>
      <c r="D7859">
        <f t="shared" si="126"/>
        <v>0.59852921086893074</v>
      </c>
      <c r="E7859">
        <v>-3.5465883225920175E-2</v>
      </c>
    </row>
    <row r="7860" spans="2:5" x14ac:dyDescent="0.3">
      <c r="B7860" s="91">
        <v>34037</v>
      </c>
      <c r="C7860" s="145">
        <v>20.481794000000001</v>
      </c>
      <c r="D7860">
        <f t="shared" si="126"/>
        <v>-0.81237245788322998</v>
      </c>
      <c r="E7860">
        <v>-3.5533112526804737E-2</v>
      </c>
    </row>
    <row r="7861" spans="2:5" x14ac:dyDescent="0.3">
      <c r="B7861" s="91">
        <v>39591</v>
      </c>
      <c r="C7861" s="145">
        <v>109.16198</v>
      </c>
      <c r="D7861">
        <f t="shared" si="126"/>
        <v>0.58419733481483183</v>
      </c>
      <c r="E7861">
        <v>-3.5549388186194332E-2</v>
      </c>
    </row>
    <row r="7862" spans="2:5" x14ac:dyDescent="0.3">
      <c r="B7862" s="91">
        <v>38531</v>
      </c>
      <c r="C7862" s="145">
        <v>68.906807000000001</v>
      </c>
      <c r="D7862">
        <f t="shared" si="126"/>
        <v>-0.52181553825368088</v>
      </c>
      <c r="E7862">
        <v>-3.5569983906806608E-2</v>
      </c>
    </row>
    <row r="7863" spans="2:5" x14ac:dyDescent="0.3">
      <c r="B7863" s="91">
        <v>43887</v>
      </c>
      <c r="C7863" s="145">
        <v>144.10089099999999</v>
      </c>
      <c r="D7863">
        <f t="shared" si="126"/>
        <v>-0.62820786898004533</v>
      </c>
      <c r="E7863">
        <v>-3.5690338727567487E-2</v>
      </c>
    </row>
    <row r="7864" spans="2:5" x14ac:dyDescent="0.3">
      <c r="B7864" s="91">
        <v>42500</v>
      </c>
      <c r="C7864" s="145">
        <v>387.584564</v>
      </c>
      <c r="D7864">
        <f t="shared" si="126"/>
        <v>13.796046885485602</v>
      </c>
      <c r="E7864">
        <v>-3.5700951790616151E-2</v>
      </c>
    </row>
    <row r="7865" spans="2:5" x14ac:dyDescent="0.3">
      <c r="B7865" s="91">
        <v>33560</v>
      </c>
      <c r="C7865" s="145">
        <v>26.195143000000002</v>
      </c>
      <c r="D7865">
        <f t="shared" si="126"/>
        <v>0.2857144820429689</v>
      </c>
      <c r="E7865">
        <v>-3.5714126635462362E-2</v>
      </c>
    </row>
    <row r="7866" spans="2:5" x14ac:dyDescent="0.3">
      <c r="B7866" s="91">
        <v>33919</v>
      </c>
      <c r="C7866" s="145">
        <v>20.373996999999999</v>
      </c>
      <c r="D7866">
        <f t="shared" si="126"/>
        <v>-0.84395248186169447</v>
      </c>
      <c r="E7866">
        <v>-3.5714126823252597E-2</v>
      </c>
    </row>
    <row r="7867" spans="2:5" x14ac:dyDescent="0.3">
      <c r="B7867" s="91">
        <v>40150</v>
      </c>
      <c r="C7867" s="145">
        <v>130.56277499999999</v>
      </c>
      <c r="D7867">
        <f t="shared" si="126"/>
        <v>0.6189085165388335</v>
      </c>
      <c r="E7867">
        <v>-3.5743546084976922E-2</v>
      </c>
    </row>
    <row r="7868" spans="2:5" x14ac:dyDescent="0.3">
      <c r="B7868" s="91">
        <v>43956</v>
      </c>
      <c r="C7868" s="145">
        <v>80.648643000000007</v>
      </c>
      <c r="D7868">
        <f t="shared" si="126"/>
        <v>0.4447560938383171</v>
      </c>
      <c r="E7868">
        <v>-3.5756830638986437E-2</v>
      </c>
    </row>
    <row r="7869" spans="2:5" x14ac:dyDescent="0.3">
      <c r="B7869" s="91">
        <v>35374</v>
      </c>
      <c r="C7869" s="145">
        <v>55.821632000000001</v>
      </c>
      <c r="D7869">
        <f t="shared" si="126"/>
        <v>-0.19793655886652406</v>
      </c>
      <c r="E7869">
        <v>-3.5784361048851451E-2</v>
      </c>
    </row>
    <row r="7870" spans="2:5" x14ac:dyDescent="0.3">
      <c r="B7870" s="91">
        <v>38433</v>
      </c>
      <c r="C7870" s="145">
        <v>69.597526999999999</v>
      </c>
      <c r="D7870">
        <f t="shared" si="126"/>
        <v>-0.84855869219708813</v>
      </c>
      <c r="E7870">
        <v>-3.583744988341183E-2</v>
      </c>
    </row>
    <row r="7871" spans="2:5" x14ac:dyDescent="0.3">
      <c r="B7871" s="91">
        <v>42892</v>
      </c>
      <c r="C7871" s="145">
        <v>459.567657</v>
      </c>
      <c r="D7871">
        <f t="shared" si="126"/>
        <v>0.37935303663716541</v>
      </c>
      <c r="E7871">
        <v>-3.5867398840267468E-2</v>
      </c>
    </row>
    <row r="7872" spans="2:5" x14ac:dyDescent="0.3">
      <c r="B7872" s="91">
        <v>42262</v>
      </c>
      <c r="C7872" s="145">
        <v>333.17623900000001</v>
      </c>
      <c r="D7872">
        <f t="shared" si="126"/>
        <v>16.30513899038089</v>
      </c>
      <c r="E7872">
        <v>-3.5899533092372628E-2</v>
      </c>
    </row>
    <row r="7873" spans="2:5" x14ac:dyDescent="0.3">
      <c r="B7873" s="91">
        <v>37467</v>
      </c>
      <c r="C7873" s="145">
        <v>19.253022999999999</v>
      </c>
      <c r="D7873">
        <f t="shared" si="126"/>
        <v>-0.32622660085558236</v>
      </c>
      <c r="E7873">
        <v>-3.5921193899986936E-2</v>
      </c>
    </row>
    <row r="7874" spans="2:5" x14ac:dyDescent="0.3">
      <c r="B7874" s="91">
        <v>36321</v>
      </c>
      <c r="C7874" s="145">
        <v>28.574922999999998</v>
      </c>
      <c r="D7874">
        <f t="shared" si="126"/>
        <v>-0.62984722837471985</v>
      </c>
      <c r="E7874">
        <v>-3.5956962303842127E-2</v>
      </c>
    </row>
    <row r="7875" spans="2:5" x14ac:dyDescent="0.3">
      <c r="B7875" s="91">
        <v>38001</v>
      </c>
      <c r="C7875" s="145">
        <v>77.197647000000003</v>
      </c>
      <c r="D7875">
        <f t="shared" si="126"/>
        <v>1.6721131091495942</v>
      </c>
      <c r="E7875">
        <v>-3.5963503612718273E-2</v>
      </c>
    </row>
    <row r="7876" spans="2:5" x14ac:dyDescent="0.3">
      <c r="B7876" s="91">
        <v>33898</v>
      </c>
      <c r="C7876" s="145">
        <v>28.890111999999998</v>
      </c>
      <c r="D7876">
        <f t="shared" si="126"/>
        <v>-0.6850243036223983</v>
      </c>
      <c r="E7876">
        <v>-3.5971182690928062E-2</v>
      </c>
    </row>
    <row r="7877" spans="2:5" x14ac:dyDescent="0.3">
      <c r="B7877" s="91">
        <v>38686</v>
      </c>
      <c r="C7877" s="145">
        <v>91.721717999999996</v>
      </c>
      <c r="D7877">
        <f t="shared" si="126"/>
        <v>1.6858577741959202</v>
      </c>
      <c r="E7877">
        <v>-3.5989874551861201E-2</v>
      </c>
    </row>
    <row r="7878" spans="2:5" x14ac:dyDescent="0.3">
      <c r="B7878" s="91">
        <v>35822</v>
      </c>
      <c r="C7878" s="145">
        <v>34.149878999999999</v>
      </c>
      <c r="D7878">
        <f t="shared" si="126"/>
        <v>-0.55116012048140517</v>
      </c>
      <c r="E7878">
        <v>-3.6021179268403307E-2</v>
      </c>
    </row>
    <row r="7879" spans="2:5" x14ac:dyDescent="0.3">
      <c r="B7879" s="91">
        <v>38362</v>
      </c>
      <c r="C7879" s="145">
        <v>76.084770000000006</v>
      </c>
      <c r="D7879">
        <f t="shared" si="126"/>
        <v>7.3875689205375084</v>
      </c>
      <c r="E7879">
        <v>-3.6022449234331982E-2</v>
      </c>
    </row>
    <row r="7880" spans="2:5" x14ac:dyDescent="0.3">
      <c r="B7880" s="91">
        <v>36984</v>
      </c>
      <c r="C7880" s="145">
        <v>9.0711349999999999</v>
      </c>
      <c r="D7880">
        <f t="shared" si="126"/>
        <v>-0.86647971750231145</v>
      </c>
      <c r="E7880">
        <v>-3.6065757380586122E-2</v>
      </c>
    </row>
    <row r="7881" spans="2:5" x14ac:dyDescent="0.3">
      <c r="B7881" s="91">
        <v>43920</v>
      </c>
      <c r="C7881" s="145">
        <v>67.938254999999998</v>
      </c>
      <c r="D7881">
        <f t="shared" ref="D7881:D7944" si="127">(C7881-C7882)/C7882</f>
        <v>1.509779302943167</v>
      </c>
      <c r="E7881">
        <v>-3.606787828507798E-2</v>
      </c>
    </row>
    <row r="7882" spans="2:5" x14ac:dyDescent="0.3">
      <c r="B7882" s="91">
        <v>36199</v>
      </c>
      <c r="C7882" s="145">
        <v>27.069413999999998</v>
      </c>
      <c r="D7882">
        <f t="shared" si="127"/>
        <v>-0.90188650457060215</v>
      </c>
      <c r="E7882">
        <v>-3.6093369571119957E-2</v>
      </c>
    </row>
    <row r="7883" spans="2:5" x14ac:dyDescent="0.3">
      <c r="B7883" s="91">
        <v>41438</v>
      </c>
      <c r="C7883" s="145">
        <v>275.89898699999998</v>
      </c>
      <c r="D7883">
        <f t="shared" si="127"/>
        <v>5.5029341799293769</v>
      </c>
      <c r="E7883">
        <v>-3.6109672228467053E-2</v>
      </c>
    </row>
    <row r="7884" spans="2:5" x14ac:dyDescent="0.3">
      <c r="B7884" s="91">
        <v>37879</v>
      </c>
      <c r="C7884" s="145">
        <v>42.426845999999998</v>
      </c>
      <c r="D7884">
        <f t="shared" si="127"/>
        <v>-3.3756318229948658E-2</v>
      </c>
      <c r="E7884">
        <v>-3.6110073553017777E-2</v>
      </c>
    </row>
    <row r="7885" spans="2:5" x14ac:dyDescent="0.3">
      <c r="B7885" s="91">
        <v>35765</v>
      </c>
      <c r="C7885" s="145">
        <v>43.909053999999998</v>
      </c>
      <c r="D7885">
        <f t="shared" si="127"/>
        <v>9.6902767979231849E-2</v>
      </c>
      <c r="E7885">
        <v>-3.6129185267293681E-2</v>
      </c>
    </row>
    <row r="7886" spans="2:5" x14ac:dyDescent="0.3">
      <c r="B7886" s="91">
        <v>35880</v>
      </c>
      <c r="C7886" s="145">
        <v>40.030033000000003</v>
      </c>
      <c r="D7886">
        <f t="shared" si="127"/>
        <v>-0.62455185545654146</v>
      </c>
      <c r="E7886">
        <v>-3.6138283390424839E-2</v>
      </c>
    </row>
    <row r="7887" spans="2:5" x14ac:dyDescent="0.3">
      <c r="B7887" s="91">
        <v>39538</v>
      </c>
      <c r="C7887" s="145">
        <v>106.619339</v>
      </c>
      <c r="D7887">
        <f t="shared" si="127"/>
        <v>0.97735301042363776</v>
      </c>
      <c r="E7887">
        <v>-3.6142694362913223E-2</v>
      </c>
    </row>
    <row r="7888" spans="2:5" x14ac:dyDescent="0.3">
      <c r="B7888" s="91">
        <v>35500</v>
      </c>
      <c r="C7888" s="145">
        <v>53.920234999999998</v>
      </c>
      <c r="D7888">
        <f t="shared" si="127"/>
        <v>2.8599272716131359</v>
      </c>
      <c r="E7888">
        <v>-3.614447816692648E-2</v>
      </c>
    </row>
    <row r="7889" spans="2:5" x14ac:dyDescent="0.3">
      <c r="B7889" s="91">
        <v>36923</v>
      </c>
      <c r="C7889" s="145">
        <v>13.969236</v>
      </c>
      <c r="D7889">
        <f t="shared" si="127"/>
        <v>-0.90913359445139519</v>
      </c>
      <c r="E7889">
        <v>-3.6189908984305255E-2</v>
      </c>
    </row>
    <row r="7890" spans="2:5" x14ac:dyDescent="0.3">
      <c r="B7890" s="91">
        <v>39106</v>
      </c>
      <c r="C7890" s="145">
        <v>153.73378</v>
      </c>
      <c r="D7890">
        <f t="shared" si="127"/>
        <v>-0.69571245299884432</v>
      </c>
      <c r="E7890">
        <v>-3.619315726380528E-2</v>
      </c>
    </row>
    <row r="7891" spans="2:5" x14ac:dyDescent="0.3">
      <c r="B7891" s="91">
        <v>42773</v>
      </c>
      <c r="C7891" s="145">
        <v>505.22534200000001</v>
      </c>
      <c r="D7891">
        <f t="shared" si="127"/>
        <v>1.3490409024409951</v>
      </c>
      <c r="E7891">
        <v>-3.6227010376683889E-2</v>
      </c>
    </row>
    <row r="7892" spans="2:5" x14ac:dyDescent="0.3">
      <c r="B7892" s="91">
        <v>41061</v>
      </c>
      <c r="C7892" s="145">
        <v>215.07728599999999</v>
      </c>
      <c r="D7892">
        <f t="shared" si="127"/>
        <v>10.03354989453408</v>
      </c>
      <c r="E7892">
        <v>-3.6266038147184772E-2</v>
      </c>
    </row>
    <row r="7893" spans="2:5" x14ac:dyDescent="0.3">
      <c r="B7893" s="91">
        <v>36622</v>
      </c>
      <c r="C7893" s="145">
        <v>19.493027000000001</v>
      </c>
      <c r="D7893">
        <f t="shared" si="127"/>
        <v>-0.91064891969866857</v>
      </c>
      <c r="E7893">
        <v>-3.6316000311059943E-2</v>
      </c>
    </row>
    <row r="7894" spans="2:5" x14ac:dyDescent="0.3">
      <c r="B7894" s="91">
        <v>40595</v>
      </c>
      <c r="C7894" s="145">
        <v>218.16218599999999</v>
      </c>
      <c r="D7894">
        <f t="shared" si="127"/>
        <v>-0.39738297395301025</v>
      </c>
      <c r="E7894">
        <v>-3.6331846828849483E-2</v>
      </c>
    </row>
    <row r="7895" spans="2:5" x14ac:dyDescent="0.3">
      <c r="B7895" s="91">
        <v>42457</v>
      </c>
      <c r="C7895" s="145">
        <v>362.02459700000003</v>
      </c>
      <c r="D7895">
        <f t="shared" si="127"/>
        <v>16.286169664164959</v>
      </c>
      <c r="E7895">
        <v>-3.6339554087748929E-2</v>
      </c>
    </row>
    <row r="7896" spans="2:5" x14ac:dyDescent="0.3">
      <c r="B7896" s="91">
        <v>36285</v>
      </c>
      <c r="C7896" s="145">
        <v>20.943020000000001</v>
      </c>
      <c r="D7896">
        <f t="shared" si="127"/>
        <v>-0.87936318152148241</v>
      </c>
      <c r="E7896">
        <v>-3.6351192805866774E-2</v>
      </c>
    </row>
    <row r="7897" spans="2:5" x14ac:dyDescent="0.3">
      <c r="B7897" s="91">
        <v>40834</v>
      </c>
      <c r="C7897" s="145">
        <v>173.603882</v>
      </c>
      <c r="D7897">
        <f t="shared" si="127"/>
        <v>5.3283902517265078</v>
      </c>
      <c r="E7897">
        <v>-3.641690936835585E-2</v>
      </c>
    </row>
    <row r="7898" spans="2:5" x14ac:dyDescent="0.3">
      <c r="B7898" s="91">
        <v>39828</v>
      </c>
      <c r="C7898" s="145">
        <v>27.432549999999999</v>
      </c>
      <c r="D7898">
        <f t="shared" si="127"/>
        <v>0.92787060868665661</v>
      </c>
      <c r="E7898">
        <v>-3.6456628351435372E-2</v>
      </c>
    </row>
    <row r="7899" spans="2:5" x14ac:dyDescent="0.3">
      <c r="B7899" s="91">
        <v>34115</v>
      </c>
      <c r="C7899" s="145">
        <v>14.229456000000001</v>
      </c>
      <c r="D7899">
        <f t="shared" si="127"/>
        <v>-0.95816118671783468</v>
      </c>
      <c r="E7899">
        <v>-3.6496445260478155E-2</v>
      </c>
    </row>
    <row r="7900" spans="2:5" x14ac:dyDescent="0.3">
      <c r="B7900" s="91">
        <v>42384</v>
      </c>
      <c r="C7900" s="145">
        <v>340.10180700000001</v>
      </c>
      <c r="D7900">
        <f t="shared" si="127"/>
        <v>13.113788944990546</v>
      </c>
      <c r="E7900">
        <v>-3.669210914230036E-2</v>
      </c>
    </row>
    <row r="7901" spans="2:5" x14ac:dyDescent="0.3">
      <c r="B7901" s="91">
        <v>37684</v>
      </c>
      <c r="C7901" s="145">
        <v>24.09713</v>
      </c>
      <c r="D7901">
        <f t="shared" si="127"/>
        <v>-0.84389904335706112</v>
      </c>
      <c r="E7901">
        <v>-3.6694440221429911E-2</v>
      </c>
    </row>
    <row r="7902" spans="2:5" x14ac:dyDescent="0.3">
      <c r="B7902" s="91">
        <v>43665</v>
      </c>
      <c r="C7902" s="145">
        <v>154.36888099999999</v>
      </c>
      <c r="D7902">
        <f t="shared" si="127"/>
        <v>-0.63990536718164381</v>
      </c>
      <c r="E7902">
        <v>-3.6702950702527819E-2</v>
      </c>
    </row>
    <row r="7903" spans="2:5" x14ac:dyDescent="0.3">
      <c r="B7903" s="91">
        <v>42166</v>
      </c>
      <c r="C7903" s="145">
        <v>428.68975799999998</v>
      </c>
      <c r="D7903">
        <f t="shared" si="127"/>
        <v>36.249462315885765</v>
      </c>
      <c r="E7903">
        <v>-3.672192292352712E-2</v>
      </c>
    </row>
    <row r="7904" spans="2:5" x14ac:dyDescent="0.3">
      <c r="B7904" s="91">
        <v>37097</v>
      </c>
      <c r="C7904" s="145">
        <v>11.508616</v>
      </c>
      <c r="D7904">
        <f t="shared" si="127"/>
        <v>-0.92308592428324154</v>
      </c>
      <c r="E7904">
        <v>-3.6797907783943595E-2</v>
      </c>
    </row>
    <row r="7905" spans="2:5" x14ac:dyDescent="0.3">
      <c r="B7905" s="91">
        <v>38797</v>
      </c>
      <c r="C7905" s="145">
        <v>149.62951699999999</v>
      </c>
      <c r="D7905">
        <f t="shared" si="127"/>
        <v>0.40644855029069893</v>
      </c>
      <c r="E7905">
        <v>-3.6808851875599631E-2</v>
      </c>
    </row>
    <row r="7906" spans="2:5" x14ac:dyDescent="0.3">
      <c r="B7906" s="91">
        <v>39520</v>
      </c>
      <c r="C7906" s="145">
        <v>106.38819100000001</v>
      </c>
      <c r="D7906">
        <f t="shared" si="127"/>
        <v>-0.20746424047125292</v>
      </c>
      <c r="E7906">
        <v>-3.681605319147261E-2</v>
      </c>
    </row>
    <row r="7907" spans="2:5" x14ac:dyDescent="0.3">
      <c r="B7907" s="91">
        <v>40779</v>
      </c>
      <c r="C7907" s="145">
        <v>134.237717</v>
      </c>
      <c r="D7907">
        <f t="shared" si="127"/>
        <v>0.12306998241316457</v>
      </c>
      <c r="E7907">
        <v>-3.6902237780354716E-2</v>
      </c>
    </row>
    <row r="7908" spans="2:5" x14ac:dyDescent="0.3">
      <c r="B7908" s="91">
        <v>43735</v>
      </c>
      <c r="C7908" s="145">
        <v>119.527473</v>
      </c>
      <c r="D7908">
        <f t="shared" si="127"/>
        <v>8.0144156019280235</v>
      </c>
      <c r="E7908">
        <v>-3.6947737715578848E-2</v>
      </c>
    </row>
    <row r="7909" spans="2:5" x14ac:dyDescent="0.3">
      <c r="B7909" s="91">
        <v>36791</v>
      </c>
      <c r="C7909" s="145">
        <v>13.259592</v>
      </c>
      <c r="D7909">
        <f t="shared" si="127"/>
        <v>-0.21151897990488946</v>
      </c>
      <c r="E7909">
        <v>-3.697484008460649E-2</v>
      </c>
    </row>
    <row r="7910" spans="2:5" x14ac:dyDescent="0.3">
      <c r="B7910" s="91">
        <v>34134</v>
      </c>
      <c r="C7910" s="145">
        <v>16.816628000000001</v>
      </c>
      <c r="D7910">
        <f t="shared" si="127"/>
        <v>-0.49999998513376115</v>
      </c>
      <c r="E7910">
        <v>-3.7037015828685502E-2</v>
      </c>
    </row>
    <row r="7911" spans="2:5" x14ac:dyDescent="0.3">
      <c r="B7911" s="91">
        <v>33674</v>
      </c>
      <c r="C7911" s="145">
        <v>33.633254999999998</v>
      </c>
      <c r="D7911">
        <f t="shared" si="127"/>
        <v>-0.1494507597099905</v>
      </c>
      <c r="E7911">
        <v>-3.7037044459960117E-2</v>
      </c>
    </row>
    <row r="7912" spans="2:5" x14ac:dyDescent="0.3">
      <c r="B7912" s="91">
        <v>34751</v>
      </c>
      <c r="C7912" s="145">
        <v>39.542983999999997</v>
      </c>
      <c r="D7912">
        <f t="shared" si="127"/>
        <v>-0.87280350129259887</v>
      </c>
      <c r="E7912">
        <v>-3.7037154288880735E-2</v>
      </c>
    </row>
    <row r="7913" spans="2:5" x14ac:dyDescent="0.3">
      <c r="B7913" s="91">
        <v>44246</v>
      </c>
      <c r="C7913" s="145">
        <v>310.88107300000001</v>
      </c>
      <c r="D7913">
        <f t="shared" si="127"/>
        <v>9.0051107698202646</v>
      </c>
      <c r="E7913">
        <v>-3.705425841352121E-2</v>
      </c>
    </row>
    <row r="7914" spans="2:5" x14ac:dyDescent="0.3">
      <c r="B7914" s="91">
        <v>36521</v>
      </c>
      <c r="C7914" s="145">
        <v>31.072227000000002</v>
      </c>
      <c r="D7914">
        <f t="shared" si="127"/>
        <v>-0.84463030646043136</v>
      </c>
      <c r="E7914">
        <v>-3.7080348041839961E-2</v>
      </c>
    </row>
    <row r="7915" spans="2:5" x14ac:dyDescent="0.3">
      <c r="B7915" s="91">
        <v>41116</v>
      </c>
      <c r="C7915" s="145">
        <v>199.98898299999999</v>
      </c>
      <c r="D7915">
        <f t="shared" si="127"/>
        <v>2.3653326168369868</v>
      </c>
      <c r="E7915">
        <v>-3.7089086487274263E-2</v>
      </c>
    </row>
    <row r="7916" spans="2:5" x14ac:dyDescent="0.3">
      <c r="B7916" s="91">
        <v>38161</v>
      </c>
      <c r="C7916" s="145">
        <v>59.426215999999997</v>
      </c>
      <c r="D7916">
        <f t="shared" si="127"/>
        <v>0.38128264455556343</v>
      </c>
      <c r="E7916">
        <v>-3.7113667892206534E-2</v>
      </c>
    </row>
    <row r="7917" spans="2:5" x14ac:dyDescent="0.3">
      <c r="B7917" s="91">
        <v>36459</v>
      </c>
      <c r="C7917" s="145">
        <v>43.022488000000003</v>
      </c>
      <c r="D7917">
        <f t="shared" si="127"/>
        <v>-0.38592671965937264</v>
      </c>
      <c r="E7917">
        <v>-3.7118544912879151E-2</v>
      </c>
    </row>
    <row r="7918" spans="2:5" x14ac:dyDescent="0.3">
      <c r="B7918" s="91">
        <v>35278</v>
      </c>
      <c r="C7918" s="145">
        <v>70.060837000000006</v>
      </c>
      <c r="D7918">
        <f t="shared" si="127"/>
        <v>1.9747826281903276</v>
      </c>
      <c r="E7918">
        <v>-3.7148923452315949E-2</v>
      </c>
    </row>
    <row r="7919" spans="2:5" x14ac:dyDescent="0.3">
      <c r="B7919" s="91">
        <v>35978</v>
      </c>
      <c r="C7919" s="145">
        <v>23.551582</v>
      </c>
      <c r="D7919">
        <f t="shared" si="127"/>
        <v>0.20705526896253829</v>
      </c>
      <c r="E7919">
        <v>-3.7172300813119757E-2</v>
      </c>
    </row>
    <row r="7920" spans="2:5" x14ac:dyDescent="0.3">
      <c r="B7920" s="91">
        <v>33417</v>
      </c>
      <c r="C7920" s="145">
        <v>19.511602</v>
      </c>
      <c r="D7920">
        <f t="shared" si="127"/>
        <v>-0.91381315978952216</v>
      </c>
      <c r="E7920">
        <v>-3.7234168798418295E-2</v>
      </c>
    </row>
    <row r="7921" spans="2:5" x14ac:dyDescent="0.3">
      <c r="B7921" s="91">
        <v>40498</v>
      </c>
      <c r="C7921" s="145">
        <v>226.38725299999999</v>
      </c>
      <c r="D7921">
        <f t="shared" si="127"/>
        <v>0.7236647568949176</v>
      </c>
      <c r="E7921">
        <v>-3.7254542220058258E-2</v>
      </c>
    </row>
    <row r="7922" spans="2:5" x14ac:dyDescent="0.3">
      <c r="B7922" s="91">
        <v>43760</v>
      </c>
      <c r="C7922" s="145">
        <v>131.34065200000001</v>
      </c>
      <c r="D7922">
        <f t="shared" si="127"/>
        <v>-0.22133565752873552</v>
      </c>
      <c r="E7922">
        <v>-3.7267071776279886E-2</v>
      </c>
    </row>
    <row r="7923" spans="2:5" x14ac:dyDescent="0.3">
      <c r="B7923" s="91">
        <v>43439</v>
      </c>
      <c r="C7923" s="145">
        <v>168.674286</v>
      </c>
      <c r="D7923">
        <f t="shared" si="127"/>
        <v>-0.32742996634264676</v>
      </c>
      <c r="E7923">
        <v>-3.7268925941846207E-2</v>
      </c>
    </row>
    <row r="7924" spans="2:5" x14ac:dyDescent="0.3">
      <c r="B7924" s="91">
        <v>41367</v>
      </c>
      <c r="C7924" s="145">
        <v>250.79066499999999</v>
      </c>
      <c r="D7924">
        <f t="shared" si="127"/>
        <v>11.529093382938667</v>
      </c>
      <c r="E7924">
        <v>-3.7425166472441054E-2</v>
      </c>
    </row>
    <row r="7925" spans="2:5" x14ac:dyDescent="0.3">
      <c r="B7925" s="91">
        <v>37327</v>
      </c>
      <c r="C7925" s="145">
        <v>20.016665</v>
      </c>
      <c r="D7925">
        <f t="shared" si="127"/>
        <v>-0.33953892928351986</v>
      </c>
      <c r="E7925">
        <v>-3.746283131557962E-2</v>
      </c>
    </row>
    <row r="7926" spans="2:5" x14ac:dyDescent="0.3">
      <c r="B7926" s="91">
        <v>35951</v>
      </c>
      <c r="C7926" s="145">
        <v>30.307107999999999</v>
      </c>
      <c r="D7926">
        <f t="shared" si="127"/>
        <v>-0.49973597866806674</v>
      </c>
      <c r="E7926">
        <v>-3.7531470579474077E-2</v>
      </c>
    </row>
    <row r="7927" spans="2:5" x14ac:dyDescent="0.3">
      <c r="B7927" s="91">
        <v>35362</v>
      </c>
      <c r="C7927" s="145">
        <v>60.582225999999999</v>
      </c>
      <c r="D7927">
        <f t="shared" si="127"/>
        <v>0.82038967047049427</v>
      </c>
      <c r="E7927">
        <v>-3.7533495836659249E-2</v>
      </c>
    </row>
    <row r="7928" spans="2:5" x14ac:dyDescent="0.3">
      <c r="B7928" s="91">
        <v>35948</v>
      </c>
      <c r="C7928" s="145">
        <v>33.279812</v>
      </c>
      <c r="D7928">
        <f t="shared" si="127"/>
        <v>-0.88525690383079236</v>
      </c>
      <c r="E7928">
        <v>-3.7534181032976843E-2</v>
      </c>
    </row>
    <row r="7929" spans="2:5" x14ac:dyDescent="0.3">
      <c r="B7929" s="91">
        <v>41407</v>
      </c>
      <c r="C7929" s="145">
        <v>290.037598</v>
      </c>
      <c r="D7929">
        <f t="shared" si="127"/>
        <v>30.946516348052491</v>
      </c>
      <c r="E7929">
        <v>-3.7534420981318137E-2</v>
      </c>
    </row>
    <row r="7930" spans="2:5" x14ac:dyDescent="0.3">
      <c r="B7930" s="91">
        <v>37067</v>
      </c>
      <c r="C7930" s="145">
        <v>9.0788489999999999</v>
      </c>
      <c r="D7930">
        <f t="shared" si="127"/>
        <v>-0.97250919072494146</v>
      </c>
      <c r="E7930">
        <v>-3.7612293241941597E-2</v>
      </c>
    </row>
    <row r="7931" spans="2:5" x14ac:dyDescent="0.3">
      <c r="B7931" s="91">
        <v>41673</v>
      </c>
      <c r="C7931" s="145">
        <v>330.250336</v>
      </c>
      <c r="D7931">
        <f t="shared" si="127"/>
        <v>17.265491651503513</v>
      </c>
      <c r="E7931">
        <v>-3.7619708912852309E-2</v>
      </c>
    </row>
    <row r="7932" spans="2:5" x14ac:dyDescent="0.3">
      <c r="B7932" s="91">
        <v>36728</v>
      </c>
      <c r="C7932" s="145">
        <v>18.080560999999999</v>
      </c>
      <c r="D7932">
        <f t="shared" si="127"/>
        <v>-0.94891819611427353</v>
      </c>
      <c r="E7932">
        <v>-3.7767005383813938E-2</v>
      </c>
    </row>
    <row r="7933" spans="2:5" x14ac:dyDescent="0.3">
      <c r="B7933" s="91">
        <v>42228</v>
      </c>
      <c r="C7933" s="145">
        <v>353.95306399999998</v>
      </c>
      <c r="D7933">
        <f t="shared" si="127"/>
        <v>15.243249679141805</v>
      </c>
      <c r="E7933">
        <v>-3.7789445115959254E-2</v>
      </c>
    </row>
    <row r="7934" spans="2:5" x14ac:dyDescent="0.3">
      <c r="B7934" s="91">
        <v>37391</v>
      </c>
      <c r="C7934" s="145">
        <v>21.790779000000001</v>
      </c>
      <c r="D7934">
        <f t="shared" si="127"/>
        <v>-0.93566241664163108</v>
      </c>
      <c r="E7934">
        <v>-3.780657945446507E-2</v>
      </c>
    </row>
    <row r="7935" spans="2:5" x14ac:dyDescent="0.3">
      <c r="B7935" s="91">
        <v>43175</v>
      </c>
      <c r="C7935" s="145">
        <v>338.69439699999998</v>
      </c>
      <c r="D7935">
        <f t="shared" si="127"/>
        <v>2.0329839189105483</v>
      </c>
      <c r="E7935">
        <v>-3.7808017677580158E-2</v>
      </c>
    </row>
    <row r="7936" spans="2:5" x14ac:dyDescent="0.3">
      <c r="B7936" s="91">
        <v>39241</v>
      </c>
      <c r="C7936" s="145">
        <v>111.670357</v>
      </c>
      <c r="D7936">
        <f t="shared" si="127"/>
        <v>0.25483380562031377</v>
      </c>
      <c r="E7936">
        <v>-3.7840317449816786E-2</v>
      </c>
    </row>
    <row r="7937" spans="2:5" x14ac:dyDescent="0.3">
      <c r="B7937" s="91">
        <v>39608</v>
      </c>
      <c r="C7937" s="145">
        <v>88.992148999999998</v>
      </c>
      <c r="D7937">
        <f t="shared" si="127"/>
        <v>-0.36167167916957316</v>
      </c>
      <c r="E7937">
        <v>-3.7856289192030018E-2</v>
      </c>
    </row>
    <row r="7938" spans="2:5" x14ac:dyDescent="0.3">
      <c r="B7938" s="91">
        <v>38856</v>
      </c>
      <c r="C7938" s="145">
        <v>139.41438299999999</v>
      </c>
      <c r="D7938">
        <f t="shared" si="127"/>
        <v>2.4128917670203838</v>
      </c>
      <c r="E7938">
        <v>-3.7867943469600263E-2</v>
      </c>
    </row>
    <row r="7939" spans="2:5" x14ac:dyDescent="0.3">
      <c r="B7939" s="91">
        <v>35898</v>
      </c>
      <c r="C7939" s="145">
        <v>40.849342</v>
      </c>
      <c r="D7939">
        <f t="shared" si="127"/>
        <v>0.86361868935357478</v>
      </c>
      <c r="E7939">
        <v>-3.7909745766204803E-2</v>
      </c>
    </row>
    <row r="7940" spans="2:5" x14ac:dyDescent="0.3">
      <c r="B7940" s="91">
        <v>36269</v>
      </c>
      <c r="C7940" s="145">
        <v>21.919367000000001</v>
      </c>
      <c r="D7940">
        <f t="shared" si="127"/>
        <v>-0.67082210693421396</v>
      </c>
      <c r="E7940">
        <v>-3.7945668519347671E-2</v>
      </c>
    </row>
    <row r="7941" spans="2:5" x14ac:dyDescent="0.3">
      <c r="B7941" s="91">
        <v>39637</v>
      </c>
      <c r="C7941" s="145">
        <v>66.588211000000001</v>
      </c>
      <c r="D7941">
        <f t="shared" si="127"/>
        <v>1.9402683818737188</v>
      </c>
      <c r="E7941">
        <v>-3.7961701756387647E-2</v>
      </c>
    </row>
    <row r="7942" spans="2:5" x14ac:dyDescent="0.3">
      <c r="B7942" s="91">
        <v>37459</v>
      </c>
      <c r="C7942" s="145">
        <v>22.646984</v>
      </c>
      <c r="D7942">
        <f t="shared" si="127"/>
        <v>-0.92234997776753525</v>
      </c>
      <c r="E7942">
        <v>-3.8007788204736194E-2</v>
      </c>
    </row>
    <row r="7943" spans="2:5" x14ac:dyDescent="0.3">
      <c r="B7943" s="91">
        <v>41031</v>
      </c>
      <c r="C7943" s="145">
        <v>291.65457199999997</v>
      </c>
      <c r="D7943">
        <f t="shared" si="127"/>
        <v>0.3501775820250807</v>
      </c>
      <c r="E7943">
        <v>-3.8066526150832565E-2</v>
      </c>
    </row>
    <row r="7944" spans="2:5" x14ac:dyDescent="0.3">
      <c r="B7944" s="91">
        <v>40571</v>
      </c>
      <c r="C7944" s="145">
        <v>216.01200900000001</v>
      </c>
      <c r="D7944">
        <f t="shared" si="127"/>
        <v>0.73084975703585775</v>
      </c>
      <c r="E7944">
        <v>-3.8090076386764808E-2</v>
      </c>
    </row>
    <row r="7945" spans="2:5" x14ac:dyDescent="0.3">
      <c r="B7945" s="91">
        <v>39155</v>
      </c>
      <c r="C7945" s="145">
        <v>124.801132</v>
      </c>
      <c r="D7945">
        <f t="shared" ref="D7945:D8008" si="128">(C7945-C7946)/C7946</f>
        <v>2.3065094831315496</v>
      </c>
      <c r="E7945">
        <v>-3.8093487755438152E-2</v>
      </c>
    </row>
    <row r="7946" spans="2:5" x14ac:dyDescent="0.3">
      <c r="B7946" s="91">
        <v>36385</v>
      </c>
      <c r="C7946" s="145">
        <v>37.744072000000003</v>
      </c>
      <c r="D7946">
        <f t="shared" si="128"/>
        <v>1.29359503990358</v>
      </c>
      <c r="E7946">
        <v>-3.8209246067467159E-2</v>
      </c>
    </row>
    <row r="7947" spans="2:5" x14ac:dyDescent="0.3">
      <c r="B7947" s="91">
        <v>36096</v>
      </c>
      <c r="C7947" s="145">
        <v>16.456292999999999</v>
      </c>
      <c r="D7947">
        <f t="shared" si="128"/>
        <v>-0.89249773358214335</v>
      </c>
      <c r="E7947">
        <v>-3.8327427785554695E-2</v>
      </c>
    </row>
    <row r="7948" spans="2:5" x14ac:dyDescent="0.3">
      <c r="B7948" s="91">
        <v>38814</v>
      </c>
      <c r="C7948" s="145">
        <v>153.07856799999999</v>
      </c>
      <c r="D7948">
        <f t="shared" si="128"/>
        <v>3.1815463693250163</v>
      </c>
      <c r="E7948">
        <v>-3.8357820426531422E-2</v>
      </c>
    </row>
    <row r="7949" spans="2:5" x14ac:dyDescent="0.3">
      <c r="B7949" s="91">
        <v>36370</v>
      </c>
      <c r="C7949" s="145">
        <v>36.608123999999997</v>
      </c>
      <c r="D7949">
        <f t="shared" si="128"/>
        <v>-0.88006172541061811</v>
      </c>
      <c r="E7949">
        <v>-3.839253651399617E-2</v>
      </c>
    </row>
    <row r="7950" spans="2:5" x14ac:dyDescent="0.3">
      <c r="B7950" s="91">
        <v>42424</v>
      </c>
      <c r="C7950" s="145">
        <v>305.22470099999998</v>
      </c>
      <c r="D7950">
        <f t="shared" si="128"/>
        <v>14.085756772929445</v>
      </c>
      <c r="E7950">
        <v>-3.8455425577241825E-2</v>
      </c>
    </row>
    <row r="7951" spans="2:5" x14ac:dyDescent="0.3">
      <c r="B7951" s="91">
        <v>37334</v>
      </c>
      <c r="C7951" s="145">
        <v>20.232641000000001</v>
      </c>
      <c r="D7951">
        <f t="shared" si="128"/>
        <v>-0.96018108757465637</v>
      </c>
      <c r="E7951">
        <v>-3.8489748682717456E-2</v>
      </c>
    </row>
    <row r="7952" spans="2:5" x14ac:dyDescent="0.3">
      <c r="B7952" s="91">
        <v>44518</v>
      </c>
      <c r="C7952" s="145">
        <v>508.11636399999998</v>
      </c>
      <c r="D7952">
        <f t="shared" si="128"/>
        <v>6.1913300799262068</v>
      </c>
      <c r="E7952">
        <v>-3.857406685147069E-2</v>
      </c>
    </row>
    <row r="7953" spans="2:5" x14ac:dyDescent="0.3">
      <c r="B7953" s="91">
        <v>35311</v>
      </c>
      <c r="C7953" s="145">
        <v>70.656799000000007</v>
      </c>
      <c r="D7953">
        <f t="shared" si="128"/>
        <v>-0.41179513406500468</v>
      </c>
      <c r="E7953">
        <v>-3.8613446888578838E-2</v>
      </c>
    </row>
    <row r="7954" spans="2:5" x14ac:dyDescent="0.3">
      <c r="B7954" s="91">
        <v>38880</v>
      </c>
      <c r="C7954" s="145">
        <v>120.122772</v>
      </c>
      <c r="D7954">
        <f t="shared" si="128"/>
        <v>5.4041525161815471</v>
      </c>
      <c r="E7954">
        <v>-3.8631669259854999E-2</v>
      </c>
    </row>
    <row r="7955" spans="2:5" x14ac:dyDescent="0.3">
      <c r="B7955" s="91">
        <v>34072</v>
      </c>
      <c r="C7955" s="145">
        <v>18.757013000000001</v>
      </c>
      <c r="D7955">
        <f t="shared" si="128"/>
        <v>-0.88431925204951889</v>
      </c>
      <c r="E7955">
        <v>-3.8673861838715205E-2</v>
      </c>
    </row>
    <row r="7956" spans="2:5" x14ac:dyDescent="0.3">
      <c r="B7956" s="91">
        <v>43440</v>
      </c>
      <c r="C7956" s="145">
        <v>162.14463799999999</v>
      </c>
      <c r="D7956">
        <f t="shared" si="128"/>
        <v>3.8994846623230885</v>
      </c>
      <c r="E7956">
        <v>-3.8711579309723645E-2</v>
      </c>
    </row>
    <row r="7957" spans="2:5" x14ac:dyDescent="0.3">
      <c r="B7957" s="91">
        <v>36494</v>
      </c>
      <c r="C7957" s="145">
        <v>33.094223</v>
      </c>
      <c r="D7957">
        <f t="shared" si="128"/>
        <v>-0.92088329876314112</v>
      </c>
      <c r="E7957">
        <v>-3.8715421771731894E-2</v>
      </c>
    </row>
    <row r="7958" spans="2:5" x14ac:dyDescent="0.3">
      <c r="B7958" s="91">
        <v>42860</v>
      </c>
      <c r="C7958" s="145">
        <v>418.29629499999999</v>
      </c>
      <c r="D7958">
        <f t="shared" si="128"/>
        <v>2.2947689278845886</v>
      </c>
      <c r="E7958">
        <v>-3.8717095449175905E-2</v>
      </c>
    </row>
    <row r="7959" spans="2:5" x14ac:dyDescent="0.3">
      <c r="B7959" s="91">
        <v>38909</v>
      </c>
      <c r="C7959" s="145">
        <v>126.957703</v>
      </c>
      <c r="D7959">
        <f t="shared" si="128"/>
        <v>0.65114360280174055</v>
      </c>
      <c r="E7959">
        <v>-3.875457923881459E-2</v>
      </c>
    </row>
    <row r="7960" spans="2:5" x14ac:dyDescent="0.3">
      <c r="B7960" s="91">
        <v>38006</v>
      </c>
      <c r="C7960" s="145">
        <v>76.890770000000003</v>
      </c>
      <c r="D7960">
        <f t="shared" si="128"/>
        <v>0.38414434516992019</v>
      </c>
      <c r="E7960">
        <v>-3.8756742496361372E-2</v>
      </c>
    </row>
    <row r="7961" spans="2:5" x14ac:dyDescent="0.3">
      <c r="B7961" s="91">
        <v>35009</v>
      </c>
      <c r="C7961" s="145">
        <v>55.551121000000002</v>
      </c>
      <c r="D7961">
        <f t="shared" si="128"/>
        <v>-0.23528024713261339</v>
      </c>
      <c r="E7961">
        <v>-3.883497245431014E-2</v>
      </c>
    </row>
    <row r="7962" spans="2:5" x14ac:dyDescent="0.3">
      <c r="B7962" s="91">
        <v>38117</v>
      </c>
      <c r="C7962" s="145">
        <v>72.642455999999996</v>
      </c>
      <c r="D7962">
        <f t="shared" si="128"/>
        <v>-0.7441232470432837</v>
      </c>
      <c r="E7962">
        <v>-3.8909207298369879E-2</v>
      </c>
    </row>
    <row r="7963" spans="2:5" x14ac:dyDescent="0.3">
      <c r="B7963" s="91">
        <v>41037</v>
      </c>
      <c r="C7963" s="145">
        <v>283.89627100000001</v>
      </c>
      <c r="D7963">
        <f t="shared" si="128"/>
        <v>2.398342247964095</v>
      </c>
      <c r="E7963">
        <v>-3.8910498828760375E-2</v>
      </c>
    </row>
    <row r="7964" spans="2:5" x14ac:dyDescent="0.3">
      <c r="B7964" s="91">
        <v>43965</v>
      </c>
      <c r="C7964" s="145">
        <v>83.539635000000004</v>
      </c>
      <c r="D7964">
        <f t="shared" si="128"/>
        <v>0.28330779328699901</v>
      </c>
      <c r="E7964">
        <v>-3.8990723263527191E-2</v>
      </c>
    </row>
    <row r="7965" spans="2:5" x14ac:dyDescent="0.3">
      <c r="B7965" s="91">
        <v>43924</v>
      </c>
      <c r="C7965" s="145">
        <v>65.097115000000002</v>
      </c>
      <c r="D7965">
        <f t="shared" si="128"/>
        <v>0.65651052629315543</v>
      </c>
      <c r="E7965">
        <v>-3.8999185637506033E-2</v>
      </c>
    </row>
    <row r="7966" spans="2:5" x14ac:dyDescent="0.3">
      <c r="B7966" s="91">
        <v>35807</v>
      </c>
      <c r="C7966" s="145">
        <v>39.297736999999998</v>
      </c>
      <c r="D7966">
        <f t="shared" si="128"/>
        <v>-0.86732014840120253</v>
      </c>
      <c r="E7966">
        <v>-3.9006925442035177E-2</v>
      </c>
    </row>
    <row r="7967" spans="2:5" x14ac:dyDescent="0.3">
      <c r="B7967" s="91">
        <v>41505</v>
      </c>
      <c r="C7967" s="145">
        <v>296.184662</v>
      </c>
      <c r="D7967">
        <f t="shared" si="128"/>
        <v>10.254644852348285</v>
      </c>
      <c r="E7967">
        <v>-3.9018960287702457E-2</v>
      </c>
    </row>
    <row r="7968" spans="2:5" x14ac:dyDescent="0.3">
      <c r="B7968" s="91">
        <v>36312</v>
      </c>
      <c r="C7968" s="145">
        <v>26.316659999999999</v>
      </c>
      <c r="D7968">
        <f t="shared" si="128"/>
        <v>0.35172119780163325</v>
      </c>
      <c r="E7968">
        <v>-3.9183541169730086E-2</v>
      </c>
    </row>
    <row r="7969" spans="2:5" x14ac:dyDescent="0.3">
      <c r="B7969" s="91">
        <v>37321</v>
      </c>
      <c r="C7969" s="145">
        <v>19.469000000000001</v>
      </c>
      <c r="D7969">
        <f t="shared" si="128"/>
        <v>-0.88394815655559988</v>
      </c>
      <c r="E7969">
        <v>-3.9208334118817856E-2</v>
      </c>
    </row>
    <row r="7970" spans="2:5" x14ac:dyDescent="0.3">
      <c r="B7970" s="91">
        <v>40864</v>
      </c>
      <c r="C7970" s="145">
        <v>167.76123000000001</v>
      </c>
      <c r="D7970">
        <f t="shared" si="128"/>
        <v>6.073828069541765</v>
      </c>
      <c r="E7970">
        <v>-3.9221143939383987E-2</v>
      </c>
    </row>
    <row r="7971" spans="2:5" x14ac:dyDescent="0.3">
      <c r="B7971" s="91">
        <v>33568</v>
      </c>
      <c r="C7971" s="145">
        <v>23.715762999999999</v>
      </c>
      <c r="D7971">
        <f t="shared" si="128"/>
        <v>-0.93991747127711778</v>
      </c>
      <c r="E7971">
        <v>-3.9301376025355342E-2</v>
      </c>
    </row>
    <row r="7972" spans="2:5" x14ac:dyDescent="0.3">
      <c r="B7972" s="91">
        <v>44844</v>
      </c>
      <c r="C7972" s="145">
        <v>394.71978799999999</v>
      </c>
      <c r="D7972">
        <f t="shared" si="128"/>
        <v>4.2967491198235948</v>
      </c>
      <c r="E7972">
        <v>-3.930605733092158E-2</v>
      </c>
    </row>
    <row r="7973" spans="2:5" x14ac:dyDescent="0.3">
      <c r="B7973" s="91">
        <v>38061</v>
      </c>
      <c r="C7973" s="145">
        <v>74.521141</v>
      </c>
      <c r="D7973">
        <f t="shared" si="128"/>
        <v>-0.83496324491521945</v>
      </c>
      <c r="E7973">
        <v>-3.9341929389799551E-2</v>
      </c>
    </row>
    <row r="7974" spans="2:5" x14ac:dyDescent="0.3">
      <c r="B7974" s="91">
        <v>42698</v>
      </c>
      <c r="C7974" s="145">
        <v>451.54269399999998</v>
      </c>
      <c r="D7974">
        <f t="shared" si="128"/>
        <v>16.250189829653767</v>
      </c>
      <c r="E7974">
        <v>-3.9342471650740854E-2</v>
      </c>
    </row>
    <row r="7975" spans="2:5" x14ac:dyDescent="0.3">
      <c r="B7975" s="91">
        <v>39846</v>
      </c>
      <c r="C7975" s="145">
        <v>26.176100000000002</v>
      </c>
      <c r="D7975">
        <f t="shared" si="128"/>
        <v>-0.16991330295105847</v>
      </c>
      <c r="E7975">
        <v>-3.9425178017217608E-2</v>
      </c>
    </row>
    <row r="7976" spans="2:5" x14ac:dyDescent="0.3">
      <c r="B7976" s="91">
        <v>36529</v>
      </c>
      <c r="C7976" s="145">
        <v>31.534175999999999</v>
      </c>
      <c r="D7976">
        <f t="shared" si="128"/>
        <v>1.7981884195896234</v>
      </c>
      <c r="E7976">
        <v>-3.9446238699414986E-2</v>
      </c>
    </row>
    <row r="7977" spans="2:5" x14ac:dyDescent="0.3">
      <c r="B7977" s="91">
        <v>36966</v>
      </c>
      <c r="C7977" s="145">
        <v>11.269496999999999</v>
      </c>
      <c r="D7977">
        <f t="shared" si="128"/>
        <v>-0.2839601503178959</v>
      </c>
      <c r="E7977">
        <v>-3.9447730242381983E-2</v>
      </c>
    </row>
    <row r="7978" spans="2:5" x14ac:dyDescent="0.3">
      <c r="B7978" s="91">
        <v>33304</v>
      </c>
      <c r="C7978" s="145">
        <v>15.738645</v>
      </c>
      <c r="D7978">
        <f t="shared" si="128"/>
        <v>-0.94348434793354174</v>
      </c>
      <c r="E7978">
        <v>-3.9473354167692674E-2</v>
      </c>
    </row>
    <row r="7979" spans="2:5" x14ac:dyDescent="0.3">
      <c r="B7979" s="91">
        <v>41397</v>
      </c>
      <c r="C7979" s="145">
        <v>278.48294099999998</v>
      </c>
      <c r="D7979">
        <f t="shared" si="128"/>
        <v>6.5981043846503535</v>
      </c>
      <c r="E7979">
        <v>-3.9515586968113511E-2</v>
      </c>
    </row>
    <row r="7980" spans="2:5" x14ac:dyDescent="0.3">
      <c r="B7980" s="91">
        <v>33750</v>
      </c>
      <c r="C7980" s="145">
        <v>36.651634000000001</v>
      </c>
      <c r="D7980">
        <f t="shared" si="128"/>
        <v>-0.13045180042307744</v>
      </c>
      <c r="E7980">
        <v>-3.9548049544008743E-2</v>
      </c>
    </row>
    <row r="7981" spans="2:5" x14ac:dyDescent="0.3">
      <c r="B7981" s="91">
        <v>34514</v>
      </c>
      <c r="C7981" s="145">
        <v>42.150204000000002</v>
      </c>
      <c r="D7981">
        <f t="shared" si="128"/>
        <v>0.49241929024918507</v>
      </c>
      <c r="E7981">
        <v>-3.9604097332133263E-2</v>
      </c>
    </row>
    <row r="7982" spans="2:5" x14ac:dyDescent="0.3">
      <c r="B7982" s="91">
        <v>39826</v>
      </c>
      <c r="C7982" s="145">
        <v>28.24287</v>
      </c>
      <c r="D7982">
        <f t="shared" si="128"/>
        <v>-0.36661834333121712</v>
      </c>
      <c r="E7982">
        <v>-3.9628504574698659E-2</v>
      </c>
    </row>
    <row r="7983" spans="2:5" x14ac:dyDescent="0.3">
      <c r="B7983" s="91">
        <v>35892</v>
      </c>
      <c r="C7983" s="145">
        <v>44.590603000000002</v>
      </c>
      <c r="D7983">
        <f t="shared" si="128"/>
        <v>2.1417473247773837</v>
      </c>
      <c r="E7983">
        <v>-3.966281098330051E-2</v>
      </c>
    </row>
    <row r="7984" spans="2:5" x14ac:dyDescent="0.3">
      <c r="B7984" s="91">
        <v>36955</v>
      </c>
      <c r="C7984" s="145">
        <v>14.192931</v>
      </c>
      <c r="D7984">
        <f t="shared" si="128"/>
        <v>-0.88562971246373767</v>
      </c>
      <c r="E7984">
        <v>-3.9665921473209541E-2</v>
      </c>
    </row>
    <row r="7985" spans="2:5" x14ac:dyDescent="0.3">
      <c r="B7985" s="91">
        <v>38912</v>
      </c>
      <c r="C7985" s="145">
        <v>124.09631299999999</v>
      </c>
      <c r="D7985">
        <f t="shared" si="128"/>
        <v>2.037518739878624E-2</v>
      </c>
      <c r="E7985">
        <v>-3.9675496012669897E-2</v>
      </c>
    </row>
    <row r="7986" spans="2:5" x14ac:dyDescent="0.3">
      <c r="B7986" s="91">
        <v>39498</v>
      </c>
      <c r="C7986" s="145">
        <v>121.618317</v>
      </c>
      <c r="D7986">
        <f t="shared" si="128"/>
        <v>-0.60712448102612726</v>
      </c>
      <c r="E7986">
        <v>-3.9680861683340979E-2</v>
      </c>
    </row>
    <row r="7987" spans="2:5" x14ac:dyDescent="0.3">
      <c r="B7987" s="91">
        <v>42409</v>
      </c>
      <c r="C7987" s="145">
        <v>309.55941799999999</v>
      </c>
      <c r="D7987">
        <f t="shared" si="128"/>
        <v>-0.1555334240177276</v>
      </c>
      <c r="E7987">
        <v>-3.9721920366572579E-2</v>
      </c>
    </row>
    <row r="7988" spans="2:5" x14ac:dyDescent="0.3">
      <c r="B7988" s="91">
        <v>41564</v>
      </c>
      <c r="C7988" s="145">
        <v>366.573914</v>
      </c>
      <c r="D7988">
        <f t="shared" si="128"/>
        <v>-7.7595823332455863E-2</v>
      </c>
      <c r="E7988">
        <v>-3.9732496435316338E-2</v>
      </c>
    </row>
    <row r="7989" spans="2:5" x14ac:dyDescent="0.3">
      <c r="B7989" s="91">
        <v>44700</v>
      </c>
      <c r="C7989" s="145">
        <v>397.41137700000002</v>
      </c>
      <c r="D7989">
        <f t="shared" si="128"/>
        <v>1.967627656159803</v>
      </c>
      <c r="E7989">
        <v>-3.9744661835696117E-2</v>
      </c>
    </row>
    <row r="7990" spans="2:5" x14ac:dyDescent="0.3">
      <c r="B7990" s="91">
        <v>40330</v>
      </c>
      <c r="C7990" s="145">
        <v>133.91551200000001</v>
      </c>
      <c r="D7990">
        <f t="shared" si="128"/>
        <v>6.4287866030612824</v>
      </c>
      <c r="E7990">
        <v>-3.9801318253856049E-2</v>
      </c>
    </row>
    <row r="7991" spans="2:5" x14ac:dyDescent="0.3">
      <c r="B7991" s="91">
        <v>37284</v>
      </c>
      <c r="C7991" s="145">
        <v>18.026565999999999</v>
      </c>
      <c r="D7991">
        <f t="shared" si="128"/>
        <v>-0.70632531398753573</v>
      </c>
      <c r="E7991">
        <v>-3.9852180440763538E-2</v>
      </c>
    </row>
    <row r="7992" spans="2:5" x14ac:dyDescent="0.3">
      <c r="B7992" s="91">
        <v>35625</v>
      </c>
      <c r="C7992" s="145">
        <v>61.382770999999998</v>
      </c>
      <c r="D7992">
        <f t="shared" si="128"/>
        <v>1.9356839712912821</v>
      </c>
      <c r="E7992">
        <v>-3.9918219990509089E-2</v>
      </c>
    </row>
    <row r="7993" spans="2:5" x14ac:dyDescent="0.3">
      <c r="B7993" s="91">
        <v>36657</v>
      </c>
      <c r="C7993" s="145">
        <v>20.909189000000001</v>
      </c>
      <c r="D7993">
        <f t="shared" si="128"/>
        <v>-0.95036242556039485</v>
      </c>
      <c r="E7993">
        <v>-3.9985974344363288E-2</v>
      </c>
    </row>
    <row r="7994" spans="2:5" x14ac:dyDescent="0.3">
      <c r="B7994" s="91">
        <v>43049</v>
      </c>
      <c r="C7994" s="145">
        <v>421.237122</v>
      </c>
      <c r="D7994">
        <f t="shared" si="128"/>
        <v>16.68568530399526</v>
      </c>
      <c r="E7994">
        <v>-3.9986372289647708E-2</v>
      </c>
    </row>
    <row r="7995" spans="2:5" x14ac:dyDescent="0.3">
      <c r="B7995" s="91">
        <v>39861</v>
      </c>
      <c r="C7995" s="145">
        <v>23.817969999999999</v>
      </c>
      <c r="D7995">
        <f t="shared" si="128"/>
        <v>0.15077166734549624</v>
      </c>
      <c r="E7995">
        <v>-4.0000061264663052E-2</v>
      </c>
    </row>
    <row r="7996" spans="2:5" x14ac:dyDescent="0.3">
      <c r="B7996" s="91">
        <v>33921</v>
      </c>
      <c r="C7996" s="145">
        <v>20.697389999999999</v>
      </c>
      <c r="D7996">
        <f t="shared" si="128"/>
        <v>-0.93678190420825569</v>
      </c>
      <c r="E7996">
        <v>-4.0000211504882303E-2</v>
      </c>
    </row>
    <row r="7997" spans="2:5" x14ac:dyDescent="0.3">
      <c r="B7997" s="91">
        <v>42390</v>
      </c>
      <c r="C7997" s="145">
        <v>327.39660600000002</v>
      </c>
      <c r="D7997">
        <f t="shared" si="128"/>
        <v>11.851666637814887</v>
      </c>
      <c r="E7997">
        <v>-4.0029163946574464E-2</v>
      </c>
    </row>
    <row r="7998" spans="2:5" x14ac:dyDescent="0.3">
      <c r="B7998" s="91">
        <v>39834</v>
      </c>
      <c r="C7998" s="145">
        <v>25.475031000000001</v>
      </c>
      <c r="D7998">
        <f t="shared" si="128"/>
        <v>-0.8001999362883665</v>
      </c>
      <c r="E7998">
        <v>-4.0137247960977035E-2</v>
      </c>
    </row>
    <row r="7999" spans="2:5" x14ac:dyDescent="0.3">
      <c r="B7999" s="91">
        <v>43731</v>
      </c>
      <c r="C7999" s="145">
        <v>127.502617</v>
      </c>
      <c r="D7999">
        <f t="shared" si="128"/>
        <v>-0.66847570517494881</v>
      </c>
      <c r="E7999">
        <v>-4.0150009655139887E-2</v>
      </c>
    </row>
    <row r="8000" spans="2:5" x14ac:dyDescent="0.3">
      <c r="B8000" s="91">
        <v>42199</v>
      </c>
      <c r="C8000" s="145">
        <v>384.59509300000002</v>
      </c>
      <c r="D8000">
        <f t="shared" si="128"/>
        <v>17.679096745842244</v>
      </c>
      <c r="E8000">
        <v>-4.0164183333914992E-2</v>
      </c>
    </row>
    <row r="8001" spans="2:5" x14ac:dyDescent="0.3">
      <c r="B8001" s="91">
        <v>34001</v>
      </c>
      <c r="C8001" s="145">
        <v>20.589597999999999</v>
      </c>
      <c r="D8001">
        <f t="shared" si="128"/>
        <v>0.59836887114682902</v>
      </c>
      <c r="E8001">
        <v>-4.020084667219169E-2</v>
      </c>
    </row>
    <row r="8002" spans="2:5" x14ac:dyDescent="0.3">
      <c r="B8002" s="91">
        <v>36886</v>
      </c>
      <c r="C8002" s="145">
        <v>12.881631</v>
      </c>
      <c r="D8002">
        <f t="shared" si="128"/>
        <v>0.12990558588624868</v>
      </c>
      <c r="E8002">
        <v>-4.0229698790238938E-2</v>
      </c>
    </row>
    <row r="8003" spans="2:5" x14ac:dyDescent="0.3">
      <c r="B8003" s="91">
        <v>37049</v>
      </c>
      <c r="C8003" s="145">
        <v>11.400626000000001</v>
      </c>
      <c r="D8003">
        <f t="shared" si="128"/>
        <v>-0.28702368683697232</v>
      </c>
      <c r="E8003">
        <v>-4.0259816024541636E-2</v>
      </c>
    </row>
    <row r="8004" spans="2:5" x14ac:dyDescent="0.3">
      <c r="B8004" s="91">
        <v>36733</v>
      </c>
      <c r="C8004" s="145">
        <v>15.990189000000001</v>
      </c>
      <c r="D8004">
        <f t="shared" si="128"/>
        <v>-0.85872601830721296</v>
      </c>
      <c r="E8004">
        <v>-4.0277786780693936E-2</v>
      </c>
    </row>
    <row r="8005" spans="2:5" x14ac:dyDescent="0.3">
      <c r="B8005" s="91">
        <v>39590</v>
      </c>
      <c r="C8005" s="145">
        <v>113.185661</v>
      </c>
      <c r="D8005">
        <f t="shared" si="128"/>
        <v>-0.64888902463590981</v>
      </c>
      <c r="E8005">
        <v>-4.0287500832011679E-2</v>
      </c>
    </row>
    <row r="8006" spans="2:5" x14ac:dyDescent="0.3">
      <c r="B8006" s="91">
        <v>42408</v>
      </c>
      <c r="C8006" s="145">
        <v>322.364349</v>
      </c>
      <c r="D8006">
        <f t="shared" si="128"/>
        <v>0.69595548483102032</v>
      </c>
      <c r="E8006">
        <v>-4.0344080053562013E-2</v>
      </c>
    </row>
    <row r="8007" spans="2:5" x14ac:dyDescent="0.3">
      <c r="B8007" s="91">
        <v>40847</v>
      </c>
      <c r="C8007" s="145">
        <v>190.07830799999999</v>
      </c>
      <c r="D8007">
        <f t="shared" si="128"/>
        <v>5.7558131058467419</v>
      </c>
      <c r="E8007">
        <v>-4.03772732174425E-2</v>
      </c>
    </row>
    <row r="8008" spans="2:5" x14ac:dyDescent="0.3">
      <c r="B8008" s="91">
        <v>33841</v>
      </c>
      <c r="C8008" s="145">
        <v>28.135518999999999</v>
      </c>
      <c r="D8008">
        <f t="shared" si="128"/>
        <v>-0.88250120931525433</v>
      </c>
      <c r="E8008">
        <v>-4.0440974975837526E-2</v>
      </c>
    </row>
    <row r="8009" spans="2:5" x14ac:dyDescent="0.3">
      <c r="B8009" s="91">
        <v>43367</v>
      </c>
      <c r="C8009" s="145">
        <v>239.45368999999999</v>
      </c>
      <c r="D8009">
        <f t="shared" ref="D8009:D8072" si="129">(C8009-C8010)/C8010</f>
        <v>7.0502037868691216</v>
      </c>
      <c r="E8009">
        <v>-4.0543260276079129E-2</v>
      </c>
    </row>
    <row r="8010" spans="2:5" x14ac:dyDescent="0.3">
      <c r="B8010" s="91">
        <v>36206</v>
      </c>
      <c r="C8010" s="145">
        <v>29.745047</v>
      </c>
      <c r="D8010">
        <f t="shared" si="129"/>
        <v>-0.52742233799346017</v>
      </c>
      <c r="E8010">
        <v>-4.0625085067989307E-2</v>
      </c>
    </row>
    <row r="8011" spans="2:5" x14ac:dyDescent="0.3">
      <c r="B8011" s="91">
        <v>38285</v>
      </c>
      <c r="C8011" s="145">
        <v>62.942135</v>
      </c>
      <c r="D8011">
        <f t="shared" si="129"/>
        <v>-0.58620795861956965</v>
      </c>
      <c r="E8011">
        <v>-4.0649315415087199E-2</v>
      </c>
    </row>
    <row r="8012" spans="2:5" x14ac:dyDescent="0.3">
      <c r="B8012" s="91">
        <v>40764</v>
      </c>
      <c r="C8012" s="145">
        <v>152.11054999999999</v>
      </c>
      <c r="D8012">
        <f t="shared" si="129"/>
        <v>-0.28187059047015273</v>
      </c>
      <c r="E8012">
        <v>-4.0654815587320772E-2</v>
      </c>
    </row>
    <row r="8013" spans="2:5" x14ac:dyDescent="0.3">
      <c r="B8013" s="91">
        <v>40609</v>
      </c>
      <c r="C8013" s="145">
        <v>211.81495699999999</v>
      </c>
      <c r="D8013">
        <f t="shared" si="129"/>
        <v>4.6792033064035312</v>
      </c>
      <c r="E8013">
        <v>-4.0654820894727474E-2</v>
      </c>
    </row>
    <row r="8014" spans="2:5" x14ac:dyDescent="0.3">
      <c r="B8014" s="91">
        <v>35943</v>
      </c>
      <c r="C8014" s="145">
        <v>37.296596999999998</v>
      </c>
      <c r="D8014">
        <f t="shared" si="129"/>
        <v>-0.40233463622382559</v>
      </c>
      <c r="E8014">
        <v>-4.0656223235435517E-2</v>
      </c>
    </row>
    <row r="8015" spans="2:5" x14ac:dyDescent="0.3">
      <c r="B8015" s="91">
        <v>39979</v>
      </c>
      <c r="C8015" s="145">
        <v>62.403812000000002</v>
      </c>
      <c r="D8015">
        <f t="shared" si="129"/>
        <v>0.37026817825827724</v>
      </c>
      <c r="E8015">
        <v>-4.0727603018793315E-2</v>
      </c>
    </row>
    <row r="8016" spans="2:5" x14ac:dyDescent="0.3">
      <c r="B8016" s="91">
        <v>35461</v>
      </c>
      <c r="C8016" s="145">
        <v>45.541313000000002</v>
      </c>
      <c r="D8016">
        <f t="shared" si="129"/>
        <v>-0.87925663918678443</v>
      </c>
      <c r="E8016">
        <v>-4.0795109485110753E-2</v>
      </c>
    </row>
    <row r="8017" spans="2:5" x14ac:dyDescent="0.3">
      <c r="B8017" s="91">
        <v>44918</v>
      </c>
      <c r="C8017" s="145">
        <v>377.17446899999999</v>
      </c>
      <c r="D8017">
        <f t="shared" si="129"/>
        <v>14.061563877113757</v>
      </c>
      <c r="E8017">
        <v>-4.0816352376576583E-2</v>
      </c>
    </row>
    <row r="8018" spans="2:5" x14ac:dyDescent="0.3">
      <c r="B8018" s="91">
        <v>36307</v>
      </c>
      <c r="C8018" s="145">
        <v>25.042185</v>
      </c>
      <c r="D8018">
        <f t="shared" si="129"/>
        <v>-0.9325269016747576</v>
      </c>
      <c r="E8018">
        <v>-4.0822171958301338E-2</v>
      </c>
    </row>
    <row r="8019" spans="2:5" x14ac:dyDescent="0.3">
      <c r="B8019" s="91">
        <v>44693</v>
      </c>
      <c r="C8019" s="145">
        <v>371.14325000000002</v>
      </c>
      <c r="D8019">
        <f t="shared" si="129"/>
        <v>3.7976742045016776</v>
      </c>
      <c r="E8019">
        <v>-4.0834720269599716E-2</v>
      </c>
    </row>
    <row r="8020" spans="2:5" x14ac:dyDescent="0.3">
      <c r="B8020" s="91">
        <v>38096</v>
      </c>
      <c r="C8020" s="145">
        <v>77.358993999999996</v>
      </c>
      <c r="D8020">
        <f t="shared" si="129"/>
        <v>0.77151419878163752</v>
      </c>
      <c r="E8020">
        <v>-4.0978685548491461E-2</v>
      </c>
    </row>
    <row r="8021" spans="2:5" x14ac:dyDescent="0.3">
      <c r="B8021" s="91">
        <v>35464</v>
      </c>
      <c r="C8021" s="145">
        <v>43.668289000000001</v>
      </c>
      <c r="D8021">
        <f t="shared" si="129"/>
        <v>-0.41878036415934994</v>
      </c>
      <c r="E8021">
        <v>-4.1128019299750997E-2</v>
      </c>
    </row>
    <row r="8022" spans="2:5" x14ac:dyDescent="0.3">
      <c r="B8022" s="91">
        <v>39629</v>
      </c>
      <c r="C8022" s="145">
        <v>75.132164000000003</v>
      </c>
      <c r="D8022">
        <f t="shared" si="129"/>
        <v>4.2962182708579398E-2</v>
      </c>
      <c r="E8022">
        <v>-4.1183718724560642E-2</v>
      </c>
    </row>
    <row r="8023" spans="2:5" x14ac:dyDescent="0.3">
      <c r="B8023" s="91">
        <v>39630</v>
      </c>
      <c r="C8023" s="145">
        <v>72.037284999999997</v>
      </c>
      <c r="D8023">
        <f t="shared" si="129"/>
        <v>-0.85889056260791974</v>
      </c>
      <c r="E8023">
        <v>-4.1192464521586335E-2</v>
      </c>
    </row>
    <row r="8024" spans="2:5" x14ac:dyDescent="0.3">
      <c r="B8024" s="91">
        <v>41905</v>
      </c>
      <c r="C8024" s="145">
        <v>510.50650000000002</v>
      </c>
      <c r="D8024">
        <f t="shared" si="129"/>
        <v>36.992580936004714</v>
      </c>
      <c r="E8024">
        <v>-4.1199922361659265E-2</v>
      </c>
    </row>
    <row r="8025" spans="2:5" x14ac:dyDescent="0.3">
      <c r="B8025" s="91">
        <v>36752</v>
      </c>
      <c r="C8025" s="145">
        <v>13.437004999999999</v>
      </c>
      <c r="D8025">
        <f t="shared" si="129"/>
        <v>-0.93979048971221402</v>
      </c>
      <c r="E8025">
        <v>-4.1276878592178122E-2</v>
      </c>
    </row>
    <row r="8026" spans="2:5" x14ac:dyDescent="0.3">
      <c r="B8026" s="91">
        <v>41060</v>
      </c>
      <c r="C8026" s="145">
        <v>223.170807</v>
      </c>
      <c r="D8026">
        <f t="shared" si="129"/>
        <v>-0.31149816125600649</v>
      </c>
      <c r="E8026">
        <v>-4.134958263612324E-2</v>
      </c>
    </row>
    <row r="8027" spans="2:5" x14ac:dyDescent="0.3">
      <c r="B8027" s="91">
        <v>44260</v>
      </c>
      <c r="C8027" s="145">
        <v>324.13974000000002</v>
      </c>
      <c r="D8027">
        <f t="shared" si="129"/>
        <v>0.30210051750844352</v>
      </c>
      <c r="E8027">
        <v>-4.1421081758507672E-2</v>
      </c>
    </row>
    <row r="8028" spans="2:5" x14ac:dyDescent="0.3">
      <c r="B8028" s="91">
        <v>41047</v>
      </c>
      <c r="C8028" s="145">
        <v>248.936035</v>
      </c>
      <c r="D8028">
        <f t="shared" si="129"/>
        <v>-5.7992055114525771E-2</v>
      </c>
      <c r="E8028">
        <v>-4.1489971855534914E-2</v>
      </c>
    </row>
    <row r="8029" spans="2:5" x14ac:dyDescent="0.3">
      <c r="B8029" s="91">
        <v>40955</v>
      </c>
      <c r="C8029" s="145">
        <v>264.261078</v>
      </c>
      <c r="D8029">
        <f t="shared" si="129"/>
        <v>1.2579616019926991</v>
      </c>
      <c r="E8029">
        <v>-4.1514595171235E-2</v>
      </c>
    </row>
    <row r="8030" spans="2:5" x14ac:dyDescent="0.3">
      <c r="B8030" s="91">
        <v>43684</v>
      </c>
      <c r="C8030" s="145">
        <v>117.03524</v>
      </c>
      <c r="D8030">
        <f t="shared" si="129"/>
        <v>-0.71264224857805603</v>
      </c>
      <c r="E8030">
        <v>-4.1632634397655723E-2</v>
      </c>
    </row>
    <row r="8031" spans="2:5" x14ac:dyDescent="0.3">
      <c r="B8031" s="91">
        <v>44687</v>
      </c>
      <c r="C8031" s="145">
        <v>407.28060900000003</v>
      </c>
      <c r="D8031">
        <f t="shared" si="129"/>
        <v>19.533434363514147</v>
      </c>
      <c r="E8031">
        <v>-4.1637356739258627E-2</v>
      </c>
    </row>
    <row r="8032" spans="2:5" x14ac:dyDescent="0.3">
      <c r="B8032" s="91">
        <v>33953</v>
      </c>
      <c r="C8032" s="145">
        <v>19.834997000000001</v>
      </c>
      <c r="D8032">
        <f t="shared" si="129"/>
        <v>0</v>
      </c>
      <c r="E8032">
        <v>-4.1666751218390211E-2</v>
      </c>
    </row>
    <row r="8033" spans="2:5" x14ac:dyDescent="0.3">
      <c r="B8033" s="91">
        <v>33926</v>
      </c>
      <c r="C8033" s="145">
        <v>19.834997000000001</v>
      </c>
      <c r="D8033">
        <f t="shared" si="129"/>
        <v>-0.33333345657227265</v>
      </c>
      <c r="E8033">
        <v>-4.1666751218390211E-2</v>
      </c>
    </row>
    <row r="8034" spans="2:5" x14ac:dyDescent="0.3">
      <c r="B8034" s="91">
        <v>33807</v>
      </c>
      <c r="C8034" s="145">
        <v>29.752500999999999</v>
      </c>
      <c r="D8034">
        <f t="shared" si="129"/>
        <v>-0.90375611571192604</v>
      </c>
      <c r="E8034">
        <v>-4.1666759270917612E-2</v>
      </c>
    </row>
    <row r="8035" spans="2:5" x14ac:dyDescent="0.3">
      <c r="B8035" s="91">
        <v>43235</v>
      </c>
      <c r="C8035" s="145">
        <v>309.13653599999998</v>
      </c>
      <c r="D8035">
        <f t="shared" si="129"/>
        <v>0.15925237081653662</v>
      </c>
      <c r="E8035">
        <v>-4.1718116436763264E-2</v>
      </c>
    </row>
    <row r="8036" spans="2:5" x14ac:dyDescent="0.3">
      <c r="B8036" s="91">
        <v>44223</v>
      </c>
      <c r="C8036" s="145">
        <v>266.66888399999999</v>
      </c>
      <c r="D8036">
        <f t="shared" si="129"/>
        <v>2.2422061406622436</v>
      </c>
      <c r="E8036">
        <v>-4.1733822000940689E-2</v>
      </c>
    </row>
    <row r="8037" spans="2:5" x14ac:dyDescent="0.3">
      <c r="B8037" s="91">
        <v>38651</v>
      </c>
      <c r="C8037" s="145">
        <v>82.249206999999998</v>
      </c>
      <c r="D8037">
        <f t="shared" si="129"/>
        <v>-0.23393170937832727</v>
      </c>
      <c r="E8037">
        <v>-4.1814924179918757E-2</v>
      </c>
    </row>
    <row r="8038" spans="2:5" x14ac:dyDescent="0.3">
      <c r="B8038" s="91">
        <v>43699</v>
      </c>
      <c r="C8038" s="145">
        <v>107.36537199999999</v>
      </c>
      <c r="D8038">
        <f t="shared" si="129"/>
        <v>0.61126855477402675</v>
      </c>
      <c r="E8038">
        <v>-4.1814990050849717E-2</v>
      </c>
    </row>
    <row r="8039" spans="2:5" x14ac:dyDescent="0.3">
      <c r="B8039" s="91">
        <v>35293</v>
      </c>
      <c r="C8039" s="145">
        <v>66.634063999999995</v>
      </c>
      <c r="D8039">
        <f t="shared" si="129"/>
        <v>1.0889087279052123</v>
      </c>
      <c r="E8039">
        <v>-4.2023518577500189E-2</v>
      </c>
    </row>
    <row r="8040" spans="2:5" x14ac:dyDescent="0.3">
      <c r="B8040" s="91">
        <v>36172</v>
      </c>
      <c r="C8040" s="145">
        <v>31.898983000000001</v>
      </c>
      <c r="D8040">
        <f t="shared" si="129"/>
        <v>-0.89132823667635919</v>
      </c>
      <c r="E8040">
        <v>-4.2076724953501753E-2</v>
      </c>
    </row>
    <row r="8041" spans="2:5" x14ac:dyDescent="0.3">
      <c r="B8041" s="91">
        <v>44279</v>
      </c>
      <c r="C8041" s="145">
        <v>293.53515599999997</v>
      </c>
      <c r="D8041">
        <f t="shared" si="129"/>
        <v>-5.7005585899705329E-2</v>
      </c>
      <c r="E8041">
        <v>-4.2127408979268907E-2</v>
      </c>
    </row>
    <row r="8042" spans="2:5" x14ac:dyDescent="0.3">
      <c r="B8042" s="91">
        <v>44330</v>
      </c>
      <c r="C8042" s="145">
        <v>311.27984600000002</v>
      </c>
      <c r="D8042">
        <f t="shared" si="129"/>
        <v>1.1840642530017691</v>
      </c>
      <c r="E8042">
        <v>-4.2177905129422266E-2</v>
      </c>
    </row>
    <row r="8043" spans="2:5" x14ac:dyDescent="0.3">
      <c r="B8043" s="91">
        <v>39020</v>
      </c>
      <c r="C8043" s="145">
        <v>142.52320900000001</v>
      </c>
      <c r="D8043">
        <f t="shared" si="129"/>
        <v>-0.4657689851033493</v>
      </c>
      <c r="E8043">
        <v>-4.2181280463503959E-2</v>
      </c>
    </row>
    <row r="8044" spans="2:5" x14ac:dyDescent="0.3">
      <c r="B8044" s="91">
        <v>41354</v>
      </c>
      <c r="C8044" s="145">
        <v>266.78198200000003</v>
      </c>
      <c r="D8044">
        <f t="shared" si="129"/>
        <v>7.2685303523288889</v>
      </c>
      <c r="E8044">
        <v>-4.2184411936743459E-2</v>
      </c>
    </row>
    <row r="8045" spans="2:5" x14ac:dyDescent="0.3">
      <c r="B8045" s="91">
        <v>35829</v>
      </c>
      <c r="C8045" s="145">
        <v>32.264740000000003</v>
      </c>
      <c r="D8045">
        <f t="shared" si="129"/>
        <v>-0.53063463262346455</v>
      </c>
      <c r="E8045">
        <v>-4.2186979195177644E-2</v>
      </c>
    </row>
    <row r="8046" spans="2:5" x14ac:dyDescent="0.3">
      <c r="B8046" s="91">
        <v>35317</v>
      </c>
      <c r="C8046" s="145">
        <v>68.741202999999999</v>
      </c>
      <c r="D8046">
        <f t="shared" si="129"/>
        <v>4.9501624462370671E-2</v>
      </c>
      <c r="E8046">
        <v>-4.2210456537987689E-2</v>
      </c>
    </row>
    <row r="8047" spans="2:5" x14ac:dyDescent="0.3">
      <c r="B8047" s="91">
        <v>35327</v>
      </c>
      <c r="C8047" s="145">
        <v>65.498901000000004</v>
      </c>
      <c r="D8047">
        <f t="shared" si="129"/>
        <v>0.39796779028167728</v>
      </c>
      <c r="E8047">
        <v>-4.22242312941827E-2</v>
      </c>
    </row>
    <row r="8048" spans="2:5" x14ac:dyDescent="0.3">
      <c r="B8048" s="91">
        <v>39944</v>
      </c>
      <c r="C8048" s="145">
        <v>46.852939999999997</v>
      </c>
      <c r="D8048">
        <f t="shared" si="129"/>
        <v>-0.81976232454727693</v>
      </c>
      <c r="E8048">
        <v>-4.2426411561907178E-2</v>
      </c>
    </row>
    <row r="8049" spans="2:5" x14ac:dyDescent="0.3">
      <c r="B8049" s="91">
        <v>40988</v>
      </c>
      <c r="C8049" s="145">
        <v>259.95086700000002</v>
      </c>
      <c r="D8049">
        <f t="shared" si="129"/>
        <v>0.99747211315008999</v>
      </c>
      <c r="E8049">
        <v>-4.2512089390994212E-2</v>
      </c>
    </row>
    <row r="8050" spans="2:5" x14ac:dyDescent="0.3">
      <c r="B8050" s="91">
        <v>38867</v>
      </c>
      <c r="C8050" s="145">
        <v>130.13992300000001</v>
      </c>
      <c r="D8050">
        <f t="shared" si="129"/>
        <v>-0.18789717843649942</v>
      </c>
      <c r="E8050">
        <v>-4.2554265148854464E-2</v>
      </c>
    </row>
    <row r="8051" spans="2:5" x14ac:dyDescent="0.3">
      <c r="B8051" s="91">
        <v>43664</v>
      </c>
      <c r="C8051" s="145">
        <v>160.25054900000001</v>
      </c>
      <c r="D8051">
        <f t="shared" si="129"/>
        <v>-0.83533647038220549</v>
      </c>
      <c r="E8051">
        <v>-4.2584826663877501E-2</v>
      </c>
    </row>
    <row r="8052" spans="2:5" x14ac:dyDescent="0.3">
      <c r="B8052" s="91">
        <v>45364</v>
      </c>
      <c r="C8052" s="145">
        <v>973.20001200000002</v>
      </c>
      <c r="D8052">
        <f t="shared" si="129"/>
        <v>0.9686954049638361</v>
      </c>
      <c r="E8052">
        <v>-4.2597135268076722E-2</v>
      </c>
    </row>
    <row r="8053" spans="2:5" x14ac:dyDescent="0.3">
      <c r="B8053" s="91">
        <v>42010</v>
      </c>
      <c r="C8053" s="145">
        <v>494.33752399999997</v>
      </c>
      <c r="D8053">
        <f t="shared" si="129"/>
        <v>1.7366347944789098</v>
      </c>
      <c r="E8053">
        <v>-4.2764392547748227E-2</v>
      </c>
    </row>
    <row r="8054" spans="2:5" x14ac:dyDescent="0.3">
      <c r="B8054" s="91">
        <v>43532</v>
      </c>
      <c r="C8054" s="145">
        <v>180.63700900000001</v>
      </c>
      <c r="D8054">
        <f t="shared" si="129"/>
        <v>-0.65814546441649902</v>
      </c>
      <c r="E8054">
        <v>-4.2789278318410583E-2</v>
      </c>
    </row>
    <row r="8055" spans="2:5" x14ac:dyDescent="0.3">
      <c r="B8055" s="91">
        <v>42669</v>
      </c>
      <c r="C8055" s="145">
        <v>528.40313700000002</v>
      </c>
      <c r="D8055">
        <f t="shared" si="129"/>
        <v>0.43644773097722878</v>
      </c>
      <c r="E8055">
        <v>-4.2885518488496345E-2</v>
      </c>
    </row>
    <row r="8056" spans="2:5" x14ac:dyDescent="0.3">
      <c r="B8056" s="91">
        <v>42227</v>
      </c>
      <c r="C8056" s="145">
        <v>367.85406499999999</v>
      </c>
      <c r="D8056">
        <f t="shared" si="129"/>
        <v>2.5890303759841702</v>
      </c>
      <c r="E8056">
        <v>-4.2909029738825599E-2</v>
      </c>
    </row>
    <row r="8057" spans="2:5" x14ac:dyDescent="0.3">
      <c r="B8057" s="91">
        <v>40107</v>
      </c>
      <c r="C8057" s="145">
        <v>102.493996</v>
      </c>
      <c r="D8057">
        <f t="shared" si="129"/>
        <v>3.0782881423252344</v>
      </c>
      <c r="E8057">
        <v>-4.3114528918273422E-2</v>
      </c>
    </row>
    <row r="8058" spans="2:5" x14ac:dyDescent="0.3">
      <c r="B8058" s="91">
        <v>35989</v>
      </c>
      <c r="C8058" s="145">
        <v>25.131622</v>
      </c>
      <c r="D8058">
        <f t="shared" si="129"/>
        <v>-4.4531719024381189E-2</v>
      </c>
      <c r="E8058">
        <v>-4.3132775281842638E-2</v>
      </c>
    </row>
    <row r="8059" spans="2:5" x14ac:dyDescent="0.3">
      <c r="B8059" s="91">
        <v>33637</v>
      </c>
      <c r="C8059" s="145">
        <v>26.302937</v>
      </c>
      <c r="D8059">
        <f t="shared" si="129"/>
        <v>-4.6688491317407377E-2</v>
      </c>
      <c r="E8059">
        <v>-4.3137389145929565E-2</v>
      </c>
    </row>
    <row r="8060" spans="2:5" x14ac:dyDescent="0.3">
      <c r="B8060" s="91">
        <v>36230</v>
      </c>
      <c r="C8060" s="145">
        <v>27.591125000000002</v>
      </c>
      <c r="D8060">
        <f t="shared" si="129"/>
        <v>-0.75059671528747707</v>
      </c>
      <c r="E8060">
        <v>-4.316339685685576E-2</v>
      </c>
    </row>
    <row r="8061" spans="2:5" x14ac:dyDescent="0.3">
      <c r="B8061" s="91">
        <v>38917</v>
      </c>
      <c r="C8061" s="145">
        <v>110.62855500000001</v>
      </c>
      <c r="D8061">
        <f t="shared" si="129"/>
        <v>9.9817040019368868</v>
      </c>
      <c r="E8061">
        <v>-4.3181688782074255E-2</v>
      </c>
    </row>
    <row r="8062" spans="2:5" x14ac:dyDescent="0.3">
      <c r="B8062" s="91">
        <v>37061</v>
      </c>
      <c r="C8062" s="145">
        <v>10.073897000000001</v>
      </c>
      <c r="D8062">
        <f t="shared" si="129"/>
        <v>-0.92813402233017328</v>
      </c>
      <c r="E8062">
        <v>-4.3223399458029887E-2</v>
      </c>
    </row>
    <row r="8063" spans="2:5" x14ac:dyDescent="0.3">
      <c r="B8063" s="91">
        <v>40798</v>
      </c>
      <c r="C8063" s="145">
        <v>140.176163</v>
      </c>
      <c r="D8063">
        <f t="shared" si="129"/>
        <v>4.1681681605286265</v>
      </c>
      <c r="E8063">
        <v>-4.3339098912006248E-2</v>
      </c>
    </row>
    <row r="8064" spans="2:5" x14ac:dyDescent="0.3">
      <c r="B8064" s="91">
        <v>39811</v>
      </c>
      <c r="C8064" s="145">
        <v>27.122987999999999</v>
      </c>
      <c r="D8064">
        <f t="shared" si="129"/>
        <v>1.5703791697130485</v>
      </c>
      <c r="E8064">
        <v>-4.3352485455851027E-2</v>
      </c>
    </row>
    <row r="8065" spans="2:5" x14ac:dyDescent="0.3">
      <c r="B8065" s="91">
        <v>37057</v>
      </c>
      <c r="C8065" s="145">
        <v>10.552135</v>
      </c>
      <c r="D8065">
        <f t="shared" si="129"/>
        <v>-0.96176621908811</v>
      </c>
      <c r="E8065">
        <v>-4.3356726914839584E-2</v>
      </c>
    </row>
    <row r="8066" spans="2:5" x14ac:dyDescent="0.3">
      <c r="B8066" s="91">
        <v>43277</v>
      </c>
      <c r="C8066" s="145">
        <v>275.98983800000002</v>
      </c>
      <c r="D8066">
        <f t="shared" si="129"/>
        <v>6.2733761938955315</v>
      </c>
      <c r="E8066">
        <v>-4.3365512190010252E-2</v>
      </c>
    </row>
    <row r="8067" spans="2:5" x14ac:dyDescent="0.3">
      <c r="B8067" s="91">
        <v>34368</v>
      </c>
      <c r="C8067" s="145">
        <v>37.945217</v>
      </c>
      <c r="D8067">
        <f t="shared" si="129"/>
        <v>1.20400309029147</v>
      </c>
      <c r="E8067">
        <v>-4.3478126061728239E-2</v>
      </c>
    </row>
    <row r="8068" spans="2:5" x14ac:dyDescent="0.3">
      <c r="B8068" s="91">
        <v>36126</v>
      </c>
      <c r="C8068" s="145">
        <v>17.216498999999999</v>
      </c>
      <c r="D8068">
        <f t="shared" si="129"/>
        <v>-0.93149481450950145</v>
      </c>
      <c r="E8068">
        <v>-4.3478572479816062E-2</v>
      </c>
    </row>
    <row r="8069" spans="2:5" x14ac:dyDescent="0.3">
      <c r="B8069" s="91">
        <v>43297</v>
      </c>
      <c r="C8069" s="145">
        <v>251.31672699999999</v>
      </c>
      <c r="D8069">
        <f t="shared" si="129"/>
        <v>2.7100811504460154</v>
      </c>
      <c r="E8069">
        <v>-4.3626741424378307E-2</v>
      </c>
    </row>
    <row r="8070" spans="2:5" x14ac:dyDescent="0.3">
      <c r="B8070" s="91">
        <v>43922</v>
      </c>
      <c r="C8070" s="145">
        <v>67.738876000000005</v>
      </c>
      <c r="D8070">
        <f t="shared" si="129"/>
        <v>0.99557019665736735</v>
      </c>
      <c r="E8070">
        <v>-4.3631284121938931E-2</v>
      </c>
    </row>
    <row r="8071" spans="2:5" x14ac:dyDescent="0.3">
      <c r="B8071" s="91">
        <v>37823</v>
      </c>
      <c r="C8071" s="145">
        <v>33.944622000000003</v>
      </c>
      <c r="D8071">
        <f t="shared" si="129"/>
        <v>-0.71892012322308041</v>
      </c>
      <c r="E8071">
        <v>-4.3671039120671148E-2</v>
      </c>
    </row>
    <row r="8072" spans="2:5" x14ac:dyDescent="0.3">
      <c r="B8072" s="91">
        <v>39169</v>
      </c>
      <c r="C8072" s="145">
        <v>120.765038</v>
      </c>
      <c r="D8072">
        <f t="shared" si="129"/>
        <v>6.7124240333017724</v>
      </c>
      <c r="E8072">
        <v>-4.3784558034059923E-2</v>
      </c>
    </row>
    <row r="8073" spans="2:5" x14ac:dyDescent="0.3">
      <c r="B8073" s="91">
        <v>37238</v>
      </c>
      <c r="C8073" s="145">
        <v>15.658505999999999</v>
      </c>
      <c r="D8073">
        <f t="shared" ref="D8073:D8136" si="130">(C8073-C8074)/C8074</f>
        <v>-0.80524106255390737</v>
      </c>
      <c r="E8073">
        <v>-4.3805927576593469E-2</v>
      </c>
    </row>
    <row r="8074" spans="2:5" x14ac:dyDescent="0.3">
      <c r="B8074" s="91">
        <v>43969</v>
      </c>
      <c r="C8074" s="145">
        <v>80.399422000000001</v>
      </c>
      <c r="D8074">
        <f t="shared" si="130"/>
        <v>-0.63790564778384196</v>
      </c>
      <c r="E8074">
        <v>-4.3864790045171805E-2</v>
      </c>
    </row>
    <row r="8075" spans="2:5" x14ac:dyDescent="0.3">
      <c r="B8075" s="91">
        <v>40557</v>
      </c>
      <c r="C8075" s="145">
        <v>222.03997799999999</v>
      </c>
      <c r="D8075">
        <f t="shared" si="130"/>
        <v>0.46670401552671897</v>
      </c>
      <c r="E8075">
        <v>-4.3907197034930553E-2</v>
      </c>
    </row>
    <row r="8076" spans="2:5" x14ac:dyDescent="0.3">
      <c r="B8076" s="91">
        <v>38832</v>
      </c>
      <c r="C8076" s="145">
        <v>151.38703899999999</v>
      </c>
      <c r="D8076">
        <f t="shared" si="130"/>
        <v>3.0275836746940654</v>
      </c>
      <c r="E8076">
        <v>-4.3929165859531279E-2</v>
      </c>
    </row>
    <row r="8077" spans="2:5" x14ac:dyDescent="0.3">
      <c r="B8077" s="91">
        <v>34821</v>
      </c>
      <c r="C8077" s="145">
        <v>37.587558999999999</v>
      </c>
      <c r="D8077">
        <f t="shared" si="130"/>
        <v>-0.91981134366845707</v>
      </c>
      <c r="E8077">
        <v>-4.419884599667754E-2</v>
      </c>
    </row>
    <row r="8078" spans="2:5" x14ac:dyDescent="0.3">
      <c r="B8078" s="91">
        <v>44547</v>
      </c>
      <c r="C8078" s="145">
        <v>468.739105</v>
      </c>
      <c r="D8078">
        <f t="shared" si="130"/>
        <v>0.53760646052334993</v>
      </c>
      <c r="E8078">
        <v>-4.4211772122743541E-2</v>
      </c>
    </row>
    <row r="8079" spans="2:5" x14ac:dyDescent="0.3">
      <c r="B8079" s="91">
        <v>44272</v>
      </c>
      <c r="C8079" s="145">
        <v>304.84985399999999</v>
      </c>
      <c r="D8079">
        <f t="shared" si="130"/>
        <v>0.19034636096886259</v>
      </c>
      <c r="E8079">
        <v>-4.4225792783732357E-2</v>
      </c>
    </row>
    <row r="8080" spans="2:5" x14ac:dyDescent="0.3">
      <c r="B8080" s="91">
        <v>43335</v>
      </c>
      <c r="C8080" s="145">
        <v>256.10180700000001</v>
      </c>
      <c r="D8080">
        <f t="shared" si="130"/>
        <v>1.0104466261626937</v>
      </c>
      <c r="E8080">
        <v>-4.427076028075367E-2</v>
      </c>
    </row>
    <row r="8081" spans="2:5" x14ac:dyDescent="0.3">
      <c r="B8081" s="91">
        <v>40213</v>
      </c>
      <c r="C8081" s="145">
        <v>127.38552900000001</v>
      </c>
      <c r="D8081">
        <f t="shared" si="130"/>
        <v>-0.33080624104050538</v>
      </c>
      <c r="E8081">
        <v>-4.4279831662503634E-2</v>
      </c>
    </row>
    <row r="8082" spans="2:5" x14ac:dyDescent="0.3">
      <c r="B8082" s="91">
        <v>43592</v>
      </c>
      <c r="C8082" s="145">
        <v>190.35672</v>
      </c>
      <c r="D8082">
        <f t="shared" si="130"/>
        <v>0.82435183647330867</v>
      </c>
      <c r="E8082">
        <v>-4.429432727498743E-2</v>
      </c>
    </row>
    <row r="8083" spans="2:5" x14ac:dyDescent="0.3">
      <c r="B8083" s="91">
        <v>39524</v>
      </c>
      <c r="C8083" s="145">
        <v>104.34211000000001</v>
      </c>
      <c r="D8083">
        <f t="shared" si="130"/>
        <v>-7.7365641612680974E-2</v>
      </c>
      <c r="E8083">
        <v>-4.4303259506627182E-2</v>
      </c>
    </row>
    <row r="8084" spans="2:5" x14ac:dyDescent="0.3">
      <c r="B8084" s="91">
        <v>39310</v>
      </c>
      <c r="C8084" s="145">
        <v>113.09150700000001</v>
      </c>
      <c r="D8084">
        <f t="shared" si="130"/>
        <v>-0.29799522049683119</v>
      </c>
      <c r="E8084">
        <v>-4.4346311842788651E-2</v>
      </c>
    </row>
    <row r="8085" spans="2:5" x14ac:dyDescent="0.3">
      <c r="B8085" s="91">
        <v>43879</v>
      </c>
      <c r="C8085" s="145">
        <v>161.097916</v>
      </c>
      <c r="D8085">
        <f t="shared" si="130"/>
        <v>1.4747543905068854</v>
      </c>
      <c r="E8085">
        <v>-4.4352460778273151E-2</v>
      </c>
    </row>
    <row r="8086" spans="2:5" x14ac:dyDescent="0.3">
      <c r="B8086" s="91">
        <v>38447</v>
      </c>
      <c r="C8086" s="145">
        <v>65.096526999999995</v>
      </c>
      <c r="D8086">
        <f t="shared" si="130"/>
        <v>9.4650130816828743E-2</v>
      </c>
      <c r="E8086">
        <v>-4.455158986291189E-2</v>
      </c>
    </row>
    <row r="8087" spans="2:5" x14ac:dyDescent="0.3">
      <c r="B8087" s="91">
        <v>38141</v>
      </c>
      <c r="C8087" s="145">
        <v>59.467883999999998</v>
      </c>
      <c r="D8087">
        <f t="shared" si="130"/>
        <v>4.3687568940017822</v>
      </c>
      <c r="E8087">
        <v>-4.4574598854059323E-2</v>
      </c>
    </row>
    <row r="8088" spans="2:5" x14ac:dyDescent="0.3">
      <c r="B8088" s="91">
        <v>37008</v>
      </c>
      <c r="C8088" s="145">
        <v>11.076658</v>
      </c>
      <c r="D8088">
        <f t="shared" si="130"/>
        <v>-0.91423249562006592</v>
      </c>
      <c r="E8088">
        <v>-4.457752323593301E-2</v>
      </c>
    </row>
    <row r="8089" spans="2:5" x14ac:dyDescent="0.3">
      <c r="B8089" s="91">
        <v>43678</v>
      </c>
      <c r="C8089" s="145">
        <v>129.147491</v>
      </c>
      <c r="D8089">
        <f t="shared" si="130"/>
        <v>4.73970889977487</v>
      </c>
      <c r="E8089">
        <v>-4.4616534842147018E-2</v>
      </c>
    </row>
    <row r="8090" spans="2:5" x14ac:dyDescent="0.3">
      <c r="B8090" s="91">
        <v>35979</v>
      </c>
      <c r="C8090" s="145">
        <v>22.500703999999999</v>
      </c>
      <c r="D8090">
        <f t="shared" si="130"/>
        <v>-0.81203862460350795</v>
      </c>
      <c r="E8090">
        <v>-4.4620272217806893E-2</v>
      </c>
    </row>
    <row r="8091" spans="2:5" x14ac:dyDescent="0.3">
      <c r="B8091" s="91">
        <v>39290</v>
      </c>
      <c r="C8091" s="145">
        <v>119.70919000000001</v>
      </c>
      <c r="D8091">
        <f t="shared" si="130"/>
        <v>-0.12081922605613619</v>
      </c>
      <c r="E8091">
        <v>-4.4681363366947675E-2</v>
      </c>
    </row>
    <row r="8092" spans="2:5" x14ac:dyDescent="0.3">
      <c r="B8092" s="91">
        <v>40336</v>
      </c>
      <c r="C8092" s="145">
        <v>136.15992700000001</v>
      </c>
      <c r="D8092">
        <f t="shared" si="130"/>
        <v>-3.0968811512358616E-2</v>
      </c>
      <c r="E8092">
        <v>-4.4712073321306299E-2</v>
      </c>
    </row>
    <row r="8093" spans="2:5" x14ac:dyDescent="0.3">
      <c r="B8093" s="91">
        <v>40820</v>
      </c>
      <c r="C8093" s="145">
        <v>140.51139800000001</v>
      </c>
      <c r="D8093">
        <f t="shared" si="130"/>
        <v>3.4464426391980445</v>
      </c>
      <c r="E8093">
        <v>-4.4921858378825043E-2</v>
      </c>
    </row>
    <row r="8094" spans="2:5" x14ac:dyDescent="0.3">
      <c r="B8094" s="91">
        <v>36185</v>
      </c>
      <c r="C8094" s="145">
        <v>31.600857000000001</v>
      </c>
      <c r="D8094">
        <f t="shared" si="130"/>
        <v>-0.85446552102145712</v>
      </c>
      <c r="E8094">
        <v>-4.5044858556696286E-2</v>
      </c>
    </row>
    <row r="8095" spans="2:5" x14ac:dyDescent="0.3">
      <c r="B8095" s="91">
        <v>41074</v>
      </c>
      <c r="C8095" s="145">
        <v>217.13656599999999</v>
      </c>
      <c r="D8095">
        <f t="shared" si="130"/>
        <v>18.936270317845032</v>
      </c>
      <c r="E8095">
        <v>-4.5071655127517471E-2</v>
      </c>
    </row>
    <row r="8096" spans="2:5" x14ac:dyDescent="0.3">
      <c r="B8096" s="91">
        <v>36972</v>
      </c>
      <c r="C8096" s="145">
        <v>10.891534</v>
      </c>
      <c r="D8096">
        <f t="shared" si="130"/>
        <v>-0.96918236818196335</v>
      </c>
      <c r="E8096">
        <v>-4.5300718597096577E-2</v>
      </c>
    </row>
    <row r="8097" spans="2:5" x14ac:dyDescent="0.3">
      <c r="B8097" s="91">
        <v>41590</v>
      </c>
      <c r="C8097" s="145">
        <v>353.41891500000003</v>
      </c>
      <c r="D8097">
        <f t="shared" si="130"/>
        <v>7.4080448692450087</v>
      </c>
      <c r="E8097">
        <v>-4.5346024757941722E-2</v>
      </c>
    </row>
    <row r="8098" spans="2:5" x14ac:dyDescent="0.3">
      <c r="B8098" s="91">
        <v>37882</v>
      </c>
      <c r="C8098" s="145">
        <v>42.033423999999997</v>
      </c>
      <c r="D8098">
        <f t="shared" si="130"/>
        <v>-0.89894684722933282</v>
      </c>
      <c r="E8098">
        <v>-4.538945335067926E-2</v>
      </c>
    </row>
    <row r="8099" spans="2:5" x14ac:dyDescent="0.3">
      <c r="B8099" s="91">
        <v>44624</v>
      </c>
      <c r="C8099" s="145">
        <v>415.95361300000002</v>
      </c>
      <c r="D8099">
        <f t="shared" si="130"/>
        <v>13.895808067022568</v>
      </c>
      <c r="E8099">
        <v>-4.5412956723332863E-2</v>
      </c>
    </row>
    <row r="8100" spans="2:5" x14ac:dyDescent="0.3">
      <c r="B8100" s="91">
        <v>39794</v>
      </c>
      <c r="C8100" s="145">
        <v>27.924206000000002</v>
      </c>
      <c r="D8100">
        <f t="shared" si="130"/>
        <v>2.7935498222753048E-2</v>
      </c>
      <c r="E8100">
        <v>-4.5440380869349664E-2</v>
      </c>
    </row>
    <row r="8101" spans="2:5" x14ac:dyDescent="0.3">
      <c r="B8101" s="91">
        <v>33814</v>
      </c>
      <c r="C8101" s="145">
        <v>27.165329</v>
      </c>
      <c r="D8101">
        <f t="shared" si="130"/>
        <v>1.0000000736232599</v>
      </c>
      <c r="E8101">
        <v>-4.5454408095432518E-2</v>
      </c>
    </row>
    <row r="8102" spans="2:5" x14ac:dyDescent="0.3">
      <c r="B8102" s="91">
        <v>34117</v>
      </c>
      <c r="C8102" s="145">
        <v>13.582663999999999</v>
      </c>
      <c r="D8102">
        <f t="shared" si="130"/>
        <v>-0.7652159570532493</v>
      </c>
      <c r="E8102">
        <v>-4.5454443233810295E-2</v>
      </c>
    </row>
    <row r="8103" spans="2:5" x14ac:dyDescent="0.3">
      <c r="B8103" s="91">
        <v>35121</v>
      </c>
      <c r="C8103" s="145">
        <v>57.851734</v>
      </c>
      <c r="D8103">
        <f t="shared" si="130"/>
        <v>1.2158649721087074</v>
      </c>
      <c r="E8103">
        <v>-4.5480745011544747E-2</v>
      </c>
    </row>
    <row r="8104" spans="2:5" x14ac:dyDescent="0.3">
      <c r="B8104" s="91">
        <v>36306</v>
      </c>
      <c r="C8104" s="145">
        <v>26.107969000000001</v>
      </c>
      <c r="D8104">
        <f t="shared" si="130"/>
        <v>-0.68748690479040486</v>
      </c>
      <c r="E8104">
        <v>-4.5504148468079417E-2</v>
      </c>
    </row>
    <row r="8105" spans="2:5" x14ac:dyDescent="0.3">
      <c r="B8105" s="91">
        <v>38040</v>
      </c>
      <c r="C8105" s="145">
        <v>83.542000000000002</v>
      </c>
      <c r="D8105">
        <f t="shared" si="130"/>
        <v>-0.70447075378664048</v>
      </c>
      <c r="E8105">
        <v>-4.5553354500885657E-2</v>
      </c>
    </row>
    <row r="8106" spans="2:5" x14ac:dyDescent="0.3">
      <c r="B8106" s="91">
        <v>41506</v>
      </c>
      <c r="C8106" s="145">
        <v>282.68606599999998</v>
      </c>
      <c r="D8106">
        <f t="shared" si="130"/>
        <v>1.8215633441152241</v>
      </c>
      <c r="E8106">
        <v>-4.5574932573652381E-2</v>
      </c>
    </row>
    <row r="8107" spans="2:5" x14ac:dyDescent="0.3">
      <c r="B8107" s="91">
        <v>43997</v>
      </c>
      <c r="C8107" s="145">
        <v>100.187744</v>
      </c>
      <c r="D8107">
        <f t="shared" si="130"/>
        <v>0.32856867828349035</v>
      </c>
      <c r="E8107">
        <v>-4.558406121690612E-2</v>
      </c>
    </row>
    <row r="8108" spans="2:5" x14ac:dyDescent="0.3">
      <c r="B8108" s="91">
        <v>35269</v>
      </c>
      <c r="C8108" s="145">
        <v>75.410285999999999</v>
      </c>
      <c r="D8108">
        <f t="shared" si="130"/>
        <v>-0.34008615479050569</v>
      </c>
      <c r="E8108">
        <v>-4.5699313661602091E-2</v>
      </c>
    </row>
    <row r="8109" spans="2:5" x14ac:dyDescent="0.3">
      <c r="B8109" s="91">
        <v>39295</v>
      </c>
      <c r="C8109" s="145">
        <v>114.272926</v>
      </c>
      <c r="D8109">
        <f t="shared" si="130"/>
        <v>-7.9719505494337303E-2</v>
      </c>
      <c r="E8109">
        <v>-4.5753563027966682E-2</v>
      </c>
    </row>
    <row r="8110" spans="2:5" x14ac:dyDescent="0.3">
      <c r="B8110" s="91">
        <v>39146</v>
      </c>
      <c r="C8110" s="145">
        <v>124.17184399999999</v>
      </c>
      <c r="D8110">
        <f t="shared" si="130"/>
        <v>-0.64909398370099247</v>
      </c>
      <c r="E8110">
        <v>-4.5782751297376661E-2</v>
      </c>
    </row>
    <row r="8111" spans="2:5" x14ac:dyDescent="0.3">
      <c r="B8111" s="91">
        <v>41620</v>
      </c>
      <c r="C8111" s="145">
        <v>353.86068699999998</v>
      </c>
      <c r="D8111">
        <f t="shared" si="130"/>
        <v>1.4599000231168699</v>
      </c>
      <c r="E8111">
        <v>-4.5923714693145823E-2</v>
      </c>
    </row>
    <row r="8112" spans="2:5" x14ac:dyDescent="0.3">
      <c r="B8112" s="91">
        <v>43671</v>
      </c>
      <c r="C8112" s="145">
        <v>143.851654</v>
      </c>
      <c r="D8112">
        <f t="shared" si="130"/>
        <v>-0.70065345610724705</v>
      </c>
      <c r="E8112">
        <v>-4.5950412806573998E-2</v>
      </c>
    </row>
    <row r="8113" spans="2:5" x14ac:dyDescent="0.3">
      <c r="B8113" s="91">
        <v>42780</v>
      </c>
      <c r="C8113" s="145">
        <v>480.55224600000003</v>
      </c>
      <c r="D8113">
        <f t="shared" si="130"/>
        <v>1.4126624347327783</v>
      </c>
      <c r="E8113">
        <v>-4.6012277398338228E-2</v>
      </c>
    </row>
    <row r="8114" spans="2:5" x14ac:dyDescent="0.3">
      <c r="B8114" s="91">
        <v>43591</v>
      </c>
      <c r="C8114" s="145">
        <v>199.17922999999999</v>
      </c>
      <c r="D8114">
        <f t="shared" si="130"/>
        <v>-0.46051028643580083</v>
      </c>
      <c r="E8114">
        <v>-4.6073012526290841E-2</v>
      </c>
    </row>
    <row r="8115" spans="2:5" x14ac:dyDescent="0.3">
      <c r="B8115" s="91">
        <v>42465</v>
      </c>
      <c r="C8115" s="145">
        <v>369.19931000000003</v>
      </c>
      <c r="D8115">
        <f t="shared" si="130"/>
        <v>4.5169521597615505</v>
      </c>
      <c r="E8115">
        <v>-4.6086581100455763E-2</v>
      </c>
    </row>
    <row r="8116" spans="2:5" x14ac:dyDescent="0.3">
      <c r="B8116" s="91">
        <v>35180</v>
      </c>
      <c r="C8116" s="145">
        <v>66.920883000000003</v>
      </c>
      <c r="D8116">
        <f t="shared" si="130"/>
        <v>-0.41597748788736533</v>
      </c>
      <c r="E8116">
        <v>-4.609066041713189E-2</v>
      </c>
    </row>
    <row r="8117" spans="2:5" x14ac:dyDescent="0.3">
      <c r="B8117" s="91">
        <v>38881</v>
      </c>
      <c r="C8117" s="145">
        <v>114.586136</v>
      </c>
      <c r="D8117">
        <f t="shared" si="130"/>
        <v>-0.14303084380795769</v>
      </c>
      <c r="E8117">
        <v>-4.6091477143068271E-2</v>
      </c>
    </row>
    <row r="8118" spans="2:5" x14ac:dyDescent="0.3">
      <c r="B8118" s="91">
        <v>40799</v>
      </c>
      <c r="C8118" s="145">
        <v>133.71092200000001</v>
      </c>
      <c r="D8118">
        <f t="shared" si="130"/>
        <v>1.9161295857898868</v>
      </c>
      <c r="E8118">
        <v>-4.6122256891851086E-2</v>
      </c>
    </row>
    <row r="8119" spans="2:5" x14ac:dyDescent="0.3">
      <c r="B8119" s="91">
        <v>35751</v>
      </c>
      <c r="C8119" s="145">
        <v>45.852187999999998</v>
      </c>
      <c r="D8119">
        <f t="shared" si="130"/>
        <v>0.44449524876675606</v>
      </c>
      <c r="E8119">
        <v>-4.6153860875708073E-2</v>
      </c>
    </row>
    <row r="8120" spans="2:5" x14ac:dyDescent="0.3">
      <c r="B8120" s="91">
        <v>35949</v>
      </c>
      <c r="C8120" s="145">
        <v>31.742705999999998</v>
      </c>
      <c r="D8120">
        <f t="shared" si="130"/>
        <v>0.62462639721185875</v>
      </c>
      <c r="E8120">
        <v>-4.618734024098458E-2</v>
      </c>
    </row>
    <row r="8121" spans="2:5" x14ac:dyDescent="0.3">
      <c r="B8121" s="91">
        <v>36629</v>
      </c>
      <c r="C8121" s="145">
        <v>19.538464999999999</v>
      </c>
      <c r="D8121">
        <f t="shared" si="130"/>
        <v>-0.83013912568138881</v>
      </c>
      <c r="E8121">
        <v>-4.6210625150170243E-2</v>
      </c>
    </row>
    <row r="8122" spans="2:5" x14ac:dyDescent="0.3">
      <c r="B8122" s="91">
        <v>39514</v>
      </c>
      <c r="C8122" s="145">
        <v>115.02628300000001</v>
      </c>
      <c r="D8122">
        <f t="shared" si="130"/>
        <v>8.0377195359570734</v>
      </c>
      <c r="E8122">
        <v>-4.6212928787183326E-2</v>
      </c>
    </row>
    <row r="8123" spans="2:5" x14ac:dyDescent="0.3">
      <c r="B8123" s="91">
        <v>36795</v>
      </c>
      <c r="C8123" s="145">
        <v>12.727357</v>
      </c>
      <c r="D8123">
        <f t="shared" si="130"/>
        <v>-0.74630073815504161</v>
      </c>
      <c r="E8123">
        <v>-4.6242704826879276E-2</v>
      </c>
    </row>
    <row r="8124" spans="2:5" x14ac:dyDescent="0.3">
      <c r="B8124" s="91">
        <v>35446</v>
      </c>
      <c r="C8124" s="145">
        <v>50.167102999999997</v>
      </c>
      <c r="D8124">
        <f t="shared" si="130"/>
        <v>-0.89647509236840117</v>
      </c>
      <c r="E8124">
        <v>-4.6263836983332293E-2</v>
      </c>
    </row>
    <row r="8125" spans="2:5" x14ac:dyDescent="0.3">
      <c r="B8125" s="91">
        <v>44522</v>
      </c>
      <c r="C8125" s="145">
        <v>484.58969100000002</v>
      </c>
      <c r="D8125">
        <f t="shared" si="130"/>
        <v>38.686150966676436</v>
      </c>
      <c r="E8125">
        <v>-4.6301742409539798E-2</v>
      </c>
    </row>
    <row r="8126" spans="2:5" x14ac:dyDescent="0.3">
      <c r="B8126" s="91">
        <v>36840</v>
      </c>
      <c r="C8126" s="145">
        <v>12.210549</v>
      </c>
      <c r="D8126">
        <f t="shared" si="130"/>
        <v>-0.94895536052261342</v>
      </c>
      <c r="E8126">
        <v>-4.6385667407083775E-2</v>
      </c>
    </row>
    <row r="8127" spans="2:5" x14ac:dyDescent="0.3">
      <c r="B8127" s="91">
        <v>40521</v>
      </c>
      <c r="C8127" s="145">
        <v>239.21315000000001</v>
      </c>
      <c r="D8127">
        <f t="shared" si="130"/>
        <v>-0.49846651778174955</v>
      </c>
      <c r="E8127">
        <v>-4.6590881105621443E-2</v>
      </c>
    </row>
    <row r="8128" spans="2:5" x14ac:dyDescent="0.3">
      <c r="B8128" s="91">
        <v>44585</v>
      </c>
      <c r="C8128" s="145">
        <v>476.96346999999997</v>
      </c>
      <c r="D8128">
        <f t="shared" si="130"/>
        <v>12.474701119115847</v>
      </c>
      <c r="E8128">
        <v>-4.6627428989336528E-2</v>
      </c>
    </row>
    <row r="8129" spans="2:5" x14ac:dyDescent="0.3">
      <c r="B8129" s="91">
        <v>35810</v>
      </c>
      <c r="C8129" s="145">
        <v>35.396960999999997</v>
      </c>
      <c r="D8129">
        <f t="shared" si="130"/>
        <v>-0.53532796532419358</v>
      </c>
      <c r="E8129">
        <v>-4.6670508501399331E-2</v>
      </c>
    </row>
    <row r="8130" spans="2:5" x14ac:dyDescent="0.3">
      <c r="B8130" s="91">
        <v>38653</v>
      </c>
      <c r="C8130" s="145">
        <v>76.176224000000005</v>
      </c>
      <c r="D8130">
        <f t="shared" si="130"/>
        <v>0.17366954926883152</v>
      </c>
      <c r="E8130">
        <v>-4.6773410812547926E-2</v>
      </c>
    </row>
    <row r="8131" spans="2:5" x14ac:dyDescent="0.3">
      <c r="B8131" s="91">
        <v>38181</v>
      </c>
      <c r="C8131" s="145">
        <v>64.904319999999998</v>
      </c>
      <c r="D8131">
        <f t="shared" si="130"/>
        <v>-0.48608873841203282</v>
      </c>
      <c r="E8131">
        <v>-4.6812532238612502E-2</v>
      </c>
    </row>
    <row r="8132" spans="2:5" x14ac:dyDescent="0.3">
      <c r="B8132" s="91">
        <v>39167</v>
      </c>
      <c r="C8132" s="145">
        <v>126.2948</v>
      </c>
      <c r="D8132">
        <f t="shared" si="130"/>
        <v>10.191461174974579</v>
      </c>
      <c r="E8132">
        <v>-4.6862105010431039E-2</v>
      </c>
    </row>
    <row r="8133" spans="2:5" x14ac:dyDescent="0.3">
      <c r="B8133" s="91">
        <v>37131</v>
      </c>
      <c r="C8133" s="145">
        <v>11.284924999999999</v>
      </c>
      <c r="D8133">
        <f t="shared" si="130"/>
        <v>-0.93915562073247105</v>
      </c>
      <c r="E8133">
        <v>-4.69054838137547E-2</v>
      </c>
    </row>
    <row r="8134" spans="2:5" x14ac:dyDescent="0.3">
      <c r="B8134" s="91">
        <v>43416</v>
      </c>
      <c r="C8134" s="145">
        <v>185.47193899999999</v>
      </c>
      <c r="D8134">
        <f t="shared" si="130"/>
        <v>3.4040744112915617</v>
      </c>
      <c r="E8134">
        <v>-4.7119085842313668E-2</v>
      </c>
    </row>
    <row r="8135" spans="2:5" x14ac:dyDescent="0.3">
      <c r="B8135" s="91">
        <v>36423</v>
      </c>
      <c r="C8135" s="145">
        <v>42.113715999999997</v>
      </c>
      <c r="D8135">
        <f t="shared" si="130"/>
        <v>-0.60202570038855541</v>
      </c>
      <c r="E8135">
        <v>-4.7121660807958751E-2</v>
      </c>
    </row>
    <row r="8136" spans="2:5" x14ac:dyDescent="0.3">
      <c r="B8136" s="91">
        <v>43993</v>
      </c>
      <c r="C8136" s="145">
        <v>105.82019</v>
      </c>
      <c r="D8136">
        <f t="shared" si="130"/>
        <v>-0.30118623654490406</v>
      </c>
      <c r="E8136">
        <v>-4.7127475844405207E-2</v>
      </c>
    </row>
    <row r="8137" spans="2:5" x14ac:dyDescent="0.3">
      <c r="B8137" s="91">
        <v>38852</v>
      </c>
      <c r="C8137" s="145">
        <v>151.428314</v>
      </c>
      <c r="D8137">
        <f t="shared" ref="D8137:D8200" si="131">(C8137-C8138)/C8138</f>
        <v>1.6130249224405431</v>
      </c>
      <c r="E8137">
        <v>-4.7292617758048099E-2</v>
      </c>
    </row>
    <row r="8138" spans="2:5" x14ac:dyDescent="0.3">
      <c r="B8138" s="91">
        <v>37908</v>
      </c>
      <c r="C8138" s="145">
        <v>57.951346999999998</v>
      </c>
      <c r="D8138">
        <f t="shared" si="131"/>
        <v>-0.53416147984880846</v>
      </c>
      <c r="E8138">
        <v>-4.7341881784993642E-2</v>
      </c>
    </row>
    <row r="8139" spans="2:5" x14ac:dyDescent="0.3">
      <c r="B8139" s="91">
        <v>40323</v>
      </c>
      <c r="C8139" s="145">
        <v>124.40222199999999</v>
      </c>
      <c r="D8139">
        <f t="shared" si="131"/>
        <v>6.9447057081946388</v>
      </c>
      <c r="E8139">
        <v>-4.7386783194809379E-2</v>
      </c>
    </row>
    <row r="8140" spans="2:5" x14ac:dyDescent="0.3">
      <c r="B8140" s="91">
        <v>37244</v>
      </c>
      <c r="C8140" s="145">
        <v>15.658505999999999</v>
      </c>
      <c r="D8140">
        <f t="shared" si="131"/>
        <v>-0.13580259450632595</v>
      </c>
      <c r="E8140">
        <v>-4.7395674398707011E-2</v>
      </c>
    </row>
    <row r="8141" spans="2:5" x14ac:dyDescent="0.3">
      <c r="B8141" s="91">
        <v>37341</v>
      </c>
      <c r="C8141" s="145">
        <v>18.119130999999999</v>
      </c>
      <c r="D8141">
        <f t="shared" si="131"/>
        <v>-0.87227265062751536</v>
      </c>
      <c r="E8141">
        <v>-4.7445232834055849E-2</v>
      </c>
    </row>
    <row r="8142" spans="2:5" x14ac:dyDescent="0.3">
      <c r="B8142" s="91">
        <v>44082</v>
      </c>
      <c r="C8142" s="145">
        <v>141.85787999999999</v>
      </c>
      <c r="D8142">
        <f t="shared" si="131"/>
        <v>3.6998171397265982</v>
      </c>
      <c r="E8142">
        <v>-4.7523333643489457E-2</v>
      </c>
    </row>
    <row r="8143" spans="2:5" x14ac:dyDescent="0.3">
      <c r="B8143" s="91">
        <v>34327</v>
      </c>
      <c r="C8143" s="145">
        <v>30.183702</v>
      </c>
      <c r="D8143">
        <f t="shared" si="131"/>
        <v>0.40000007421223949</v>
      </c>
      <c r="E8143">
        <v>-4.7618924412777409E-2</v>
      </c>
    </row>
    <row r="8144" spans="2:5" x14ac:dyDescent="0.3">
      <c r="B8144" s="91">
        <v>33973</v>
      </c>
      <c r="C8144" s="145">
        <v>21.559785999999999</v>
      </c>
      <c r="D8144">
        <f t="shared" si="131"/>
        <v>-0.44444431846684901</v>
      </c>
      <c r="E8144">
        <v>-4.7619034997918398E-2</v>
      </c>
    </row>
    <row r="8145" spans="2:5" x14ac:dyDescent="0.3">
      <c r="B8145" s="91">
        <v>34388</v>
      </c>
      <c r="C8145" s="145">
        <v>38.807606</v>
      </c>
      <c r="D8145">
        <f t="shared" si="131"/>
        <v>-0.69575178374461977</v>
      </c>
      <c r="E8145">
        <v>-4.7619204214548704E-2</v>
      </c>
    </row>
    <row r="8146" spans="2:5" x14ac:dyDescent="0.3">
      <c r="B8146" s="91">
        <v>43720</v>
      </c>
      <c r="C8146" s="145">
        <v>127.552452</v>
      </c>
      <c r="D8146">
        <f t="shared" si="131"/>
        <v>3.6875290714008857</v>
      </c>
      <c r="E8146">
        <v>-4.7636913038945551E-2</v>
      </c>
    </row>
    <row r="8147" spans="2:5" x14ac:dyDescent="0.3">
      <c r="B8147" s="91">
        <v>36322</v>
      </c>
      <c r="C8147" s="145">
        <v>27.211020999999999</v>
      </c>
      <c r="D8147">
        <f t="shared" si="131"/>
        <v>0.36000745502022835</v>
      </c>
      <c r="E8147">
        <v>-4.7730732292786918E-2</v>
      </c>
    </row>
    <row r="8148" spans="2:5" x14ac:dyDescent="0.3">
      <c r="B8148" s="91">
        <v>36592</v>
      </c>
      <c r="C8148" s="145">
        <v>20.007994</v>
      </c>
      <c r="D8148">
        <f t="shared" si="131"/>
        <v>-0.9364202596674529</v>
      </c>
      <c r="E8148">
        <v>-4.7927726615086624E-2</v>
      </c>
    </row>
    <row r="8149" spans="2:5" x14ac:dyDescent="0.3">
      <c r="B8149" s="91">
        <v>42269</v>
      </c>
      <c r="C8149" s="145">
        <v>314.69134500000001</v>
      </c>
      <c r="D8149">
        <f t="shared" si="131"/>
        <v>4.4681319728853817</v>
      </c>
      <c r="E8149">
        <v>-4.7934958452109329E-2</v>
      </c>
    </row>
    <row r="8150" spans="2:5" x14ac:dyDescent="0.3">
      <c r="B8150" s="91">
        <v>37914</v>
      </c>
      <c r="C8150" s="145">
        <v>57.550063999999999</v>
      </c>
      <c r="D8150">
        <f t="shared" si="131"/>
        <v>1.9992412006373916</v>
      </c>
      <c r="E8150">
        <v>-4.8028000881205797E-2</v>
      </c>
    </row>
    <row r="8151" spans="2:5" x14ac:dyDescent="0.3">
      <c r="B8151" s="91">
        <v>33415</v>
      </c>
      <c r="C8151" s="145">
        <v>19.188207999999999</v>
      </c>
      <c r="D8151">
        <f t="shared" si="131"/>
        <v>-0.75702953926814287</v>
      </c>
      <c r="E8151">
        <v>-4.8128234012269643E-2</v>
      </c>
    </row>
    <row r="8152" spans="2:5" x14ac:dyDescent="0.3">
      <c r="B8152" s="91">
        <v>38572</v>
      </c>
      <c r="C8152" s="145">
        <v>78.973419000000007</v>
      </c>
      <c r="D8152">
        <f t="shared" si="131"/>
        <v>1.6165580766423844</v>
      </c>
      <c r="E8152">
        <v>-4.813521405411797E-2</v>
      </c>
    </row>
    <row r="8153" spans="2:5" x14ac:dyDescent="0.3">
      <c r="B8153" s="91">
        <v>39822</v>
      </c>
      <c r="C8153" s="145">
        <v>30.182176999999999</v>
      </c>
      <c r="D8153">
        <f t="shared" si="131"/>
        <v>2.1994095405701555</v>
      </c>
      <c r="E8153">
        <v>-4.8234206045080642E-2</v>
      </c>
    </row>
    <row r="8154" spans="2:5" x14ac:dyDescent="0.3">
      <c r="B8154" s="91">
        <v>37064</v>
      </c>
      <c r="C8154" s="145">
        <v>9.4336710000000004</v>
      </c>
      <c r="D8154">
        <f t="shared" si="131"/>
        <v>-0.17197038685885044</v>
      </c>
      <c r="E8154">
        <v>-4.8249212841153855E-2</v>
      </c>
    </row>
    <row r="8155" spans="2:5" x14ac:dyDescent="0.3">
      <c r="B8155" s="91">
        <v>37124</v>
      </c>
      <c r="C8155" s="145">
        <v>11.392915</v>
      </c>
      <c r="D8155">
        <f t="shared" si="131"/>
        <v>-0.97227456907647114</v>
      </c>
      <c r="E8155">
        <v>-4.832471573364959E-2</v>
      </c>
    </row>
    <row r="8156" spans="2:5" x14ac:dyDescent="0.3">
      <c r="B8156" s="91">
        <v>44875</v>
      </c>
      <c r="C8156" s="145">
        <v>410.91931199999999</v>
      </c>
      <c r="D8156">
        <f t="shared" si="131"/>
        <v>10.883955118299518</v>
      </c>
      <c r="E8156">
        <v>-4.8366567644239127E-2</v>
      </c>
    </row>
    <row r="8157" spans="2:5" x14ac:dyDescent="0.3">
      <c r="B8157" s="91">
        <v>35947</v>
      </c>
      <c r="C8157" s="145">
        <v>34.577655999999998</v>
      </c>
      <c r="D8157">
        <f t="shared" si="131"/>
        <v>-0.49821174662027135</v>
      </c>
      <c r="E8157">
        <v>-4.8483702224995789E-2</v>
      </c>
    </row>
    <row r="8158" spans="2:5" x14ac:dyDescent="0.3">
      <c r="B8158" s="91">
        <v>38068</v>
      </c>
      <c r="C8158" s="145">
        <v>68.908859000000007</v>
      </c>
      <c r="D8158">
        <f t="shared" si="131"/>
        <v>2.6138683695220886</v>
      </c>
      <c r="E8158">
        <v>-4.8489717187709759E-2</v>
      </c>
    </row>
    <row r="8159" spans="2:5" x14ac:dyDescent="0.3">
      <c r="B8159" s="91">
        <v>37398</v>
      </c>
      <c r="C8159" s="145">
        <v>19.067893999999999</v>
      </c>
      <c r="D8159">
        <f t="shared" si="131"/>
        <v>-0.82505194315404351</v>
      </c>
      <c r="E8159">
        <v>-4.849892985474958E-2</v>
      </c>
    </row>
    <row r="8160" spans="2:5" x14ac:dyDescent="0.3">
      <c r="B8160" s="91">
        <v>38882</v>
      </c>
      <c r="C8160" s="145">
        <v>108.99174499999999</v>
      </c>
      <c r="D8160">
        <f t="shared" si="131"/>
        <v>-0.17088152565945952</v>
      </c>
      <c r="E8160">
        <v>-4.8822581817402427E-2</v>
      </c>
    </row>
    <row r="8161" spans="2:5" x14ac:dyDescent="0.3">
      <c r="B8161" s="91">
        <v>39385</v>
      </c>
      <c r="C8161" s="145">
        <v>131.454971</v>
      </c>
      <c r="D8161">
        <f t="shared" si="131"/>
        <v>9.9807232736002902</v>
      </c>
      <c r="E8161">
        <v>-4.8931647330768699E-2</v>
      </c>
    </row>
    <row r="8162" spans="2:5" x14ac:dyDescent="0.3">
      <c r="B8162" s="91">
        <v>37123</v>
      </c>
      <c r="C8162" s="145">
        <v>11.971431000000001</v>
      </c>
      <c r="D8162">
        <f t="shared" si="131"/>
        <v>-0.71378000327404179</v>
      </c>
      <c r="E8162">
        <v>-4.9019451304534528E-2</v>
      </c>
    </row>
    <row r="8163" spans="2:5" x14ac:dyDescent="0.3">
      <c r="B8163" s="91">
        <v>34397</v>
      </c>
      <c r="C8163" s="145">
        <v>41.825977000000002</v>
      </c>
      <c r="D8163">
        <f t="shared" si="131"/>
        <v>0.43052263492249493</v>
      </c>
      <c r="E8163">
        <v>-4.9019711718168067E-2</v>
      </c>
    </row>
    <row r="8164" spans="2:5" x14ac:dyDescent="0.3">
      <c r="B8164" s="91">
        <v>35956</v>
      </c>
      <c r="C8164" s="145">
        <v>29.238249</v>
      </c>
      <c r="D8164">
        <f t="shared" si="131"/>
        <v>-0.93439352270373954</v>
      </c>
      <c r="E8164">
        <v>-4.9200016818850917E-2</v>
      </c>
    </row>
    <row r="8165" spans="2:5" x14ac:dyDescent="0.3">
      <c r="B8165" s="91">
        <v>44550</v>
      </c>
      <c r="C8165" s="145">
        <v>445.66101099999997</v>
      </c>
      <c r="D8165">
        <f t="shared" si="131"/>
        <v>22.385194779980477</v>
      </c>
      <c r="E8165">
        <v>-4.9234411539015976E-2</v>
      </c>
    </row>
    <row r="8166" spans="2:5" x14ac:dyDescent="0.3">
      <c r="B8166" s="91">
        <v>36076</v>
      </c>
      <c r="C8166" s="145">
        <v>19.057400000000001</v>
      </c>
      <c r="D8166">
        <f t="shared" si="131"/>
        <v>-0.96231658585760582</v>
      </c>
      <c r="E8166">
        <v>-4.9442611071524013E-2</v>
      </c>
    </row>
    <row r="8167" spans="2:5" x14ac:dyDescent="0.3">
      <c r="B8167" s="91">
        <v>42685</v>
      </c>
      <c r="C8167" s="145">
        <v>505.723816</v>
      </c>
      <c r="D8167">
        <f t="shared" si="131"/>
        <v>53.184330762350591</v>
      </c>
      <c r="E8167">
        <v>-4.9466024201116773E-2</v>
      </c>
    </row>
    <row r="8168" spans="2:5" x14ac:dyDescent="0.3">
      <c r="B8168" s="91">
        <v>37075</v>
      </c>
      <c r="C8168" s="145">
        <v>9.3333960000000005</v>
      </c>
      <c r="D8168">
        <f t="shared" si="131"/>
        <v>-0.92893598235878072</v>
      </c>
      <c r="E8168">
        <v>-4.9489136090210481E-2</v>
      </c>
    </row>
    <row r="8169" spans="2:5" x14ac:dyDescent="0.3">
      <c r="B8169" s="91">
        <v>39141</v>
      </c>
      <c r="C8169" s="145">
        <v>131.33786000000001</v>
      </c>
      <c r="D8169">
        <f t="shared" si="131"/>
        <v>-0.12547486160367577</v>
      </c>
      <c r="E8169">
        <v>-4.9492998222941217E-2</v>
      </c>
    </row>
    <row r="8170" spans="2:5" x14ac:dyDescent="0.3">
      <c r="B8170" s="91">
        <v>43885</v>
      </c>
      <c r="C8170" s="145">
        <v>150.181915</v>
      </c>
      <c r="D8170">
        <f t="shared" si="131"/>
        <v>0.23390737010014373</v>
      </c>
      <c r="E8170">
        <v>-4.9526896621856144E-2</v>
      </c>
    </row>
    <row r="8171" spans="2:5" x14ac:dyDescent="0.3">
      <c r="B8171" s="91">
        <v>39237</v>
      </c>
      <c r="C8171" s="145">
        <v>121.71247099999999</v>
      </c>
      <c r="D8171">
        <f t="shared" si="131"/>
        <v>-0.73226773332473627</v>
      </c>
      <c r="E8171">
        <v>-4.9602377434128264E-2</v>
      </c>
    </row>
    <row r="8172" spans="2:5" x14ac:dyDescent="0.3">
      <c r="B8172" s="91">
        <v>41845</v>
      </c>
      <c r="C8172" s="145">
        <v>454.605164</v>
      </c>
      <c r="D8172">
        <f t="shared" si="131"/>
        <v>2.5949707736782677</v>
      </c>
      <c r="E8172">
        <v>-4.9768181499506417E-2</v>
      </c>
    </row>
    <row r="8173" spans="2:5" x14ac:dyDescent="0.3">
      <c r="B8173" s="91">
        <v>43763</v>
      </c>
      <c r="C8173" s="145">
        <v>126.455872</v>
      </c>
      <c r="D8173">
        <f t="shared" si="131"/>
        <v>-0.68809936234610569</v>
      </c>
      <c r="E8173">
        <v>-4.9812804156614786E-2</v>
      </c>
    </row>
    <row r="8174" spans="2:5" x14ac:dyDescent="0.3">
      <c r="B8174" s="91">
        <v>44725</v>
      </c>
      <c r="C8174" s="145">
        <v>405.43640099999999</v>
      </c>
      <c r="D8174">
        <f t="shared" si="131"/>
        <v>6.0908133940329874</v>
      </c>
      <c r="E8174">
        <v>-4.9877271756485091E-2</v>
      </c>
    </row>
    <row r="8175" spans="2:5" x14ac:dyDescent="0.3">
      <c r="B8175" s="91">
        <v>39727</v>
      </c>
      <c r="C8175" s="145">
        <v>57.177700000000002</v>
      </c>
      <c r="D8175">
        <f t="shared" si="131"/>
        <v>-0.53967973752928722</v>
      </c>
      <c r="E8175">
        <v>-4.9924441196680713E-2</v>
      </c>
    </row>
    <row r="8176" spans="2:5" x14ac:dyDescent="0.3">
      <c r="B8176" s="91">
        <v>44057</v>
      </c>
      <c r="C8176" s="145">
        <v>124.212868</v>
      </c>
      <c r="D8176">
        <f t="shared" si="131"/>
        <v>2.0322750284405013</v>
      </c>
      <c r="E8176">
        <v>-4.9942747006199294E-2</v>
      </c>
    </row>
    <row r="8177" spans="2:5" x14ac:dyDescent="0.3">
      <c r="B8177" s="91">
        <v>33735</v>
      </c>
      <c r="C8177" s="145">
        <v>40.963588999999999</v>
      </c>
      <c r="D8177">
        <f t="shared" si="131"/>
        <v>0.69268461920432856</v>
      </c>
      <c r="E8177">
        <v>-5.0000102041829156E-2</v>
      </c>
    </row>
    <row r="8178" spans="2:5" x14ac:dyDescent="0.3">
      <c r="B8178" s="91">
        <v>39835</v>
      </c>
      <c r="C8178" s="145">
        <v>24.200367</v>
      </c>
      <c r="D8178">
        <f t="shared" si="131"/>
        <v>-0.92842166437266516</v>
      </c>
      <c r="E8178">
        <v>-5.0035817424520554E-2</v>
      </c>
    </row>
    <row r="8179" spans="2:5" x14ac:dyDescent="0.3">
      <c r="B8179" s="91">
        <v>43206</v>
      </c>
      <c r="C8179" s="145">
        <v>338.09625199999999</v>
      </c>
      <c r="D8179">
        <f t="shared" si="131"/>
        <v>-0.38719347364580908</v>
      </c>
      <c r="E8179">
        <v>-5.0133052661817071E-2</v>
      </c>
    </row>
    <row r="8180" spans="2:5" x14ac:dyDescent="0.3">
      <c r="B8180" s="91">
        <v>42041</v>
      </c>
      <c r="C8180" s="145">
        <v>551.71777299999997</v>
      </c>
      <c r="D8180">
        <f t="shared" si="131"/>
        <v>5.7811848156254992</v>
      </c>
      <c r="E8180">
        <v>-5.0237569126645634E-2</v>
      </c>
    </row>
    <row r="8181" spans="2:5" x14ac:dyDescent="0.3">
      <c r="B8181" s="91">
        <v>38022</v>
      </c>
      <c r="C8181" s="145">
        <v>81.360084999999998</v>
      </c>
      <c r="D8181">
        <f t="shared" si="131"/>
        <v>-0.4215631039263959</v>
      </c>
      <c r="E8181">
        <v>-5.0330560140386588E-2</v>
      </c>
    </row>
    <row r="8182" spans="2:5" x14ac:dyDescent="0.3">
      <c r="B8182" s="91">
        <v>40809</v>
      </c>
      <c r="C8182" s="145">
        <v>140.65507500000001</v>
      </c>
      <c r="D8182">
        <f t="shared" si="131"/>
        <v>-0.59922325287923339</v>
      </c>
      <c r="E8182">
        <v>-5.0436425005729209E-2</v>
      </c>
    </row>
    <row r="8183" spans="2:5" x14ac:dyDescent="0.3">
      <c r="B8183" s="91">
        <v>43164</v>
      </c>
      <c r="C8183" s="145">
        <v>350.95617700000003</v>
      </c>
      <c r="D8183">
        <f t="shared" si="131"/>
        <v>1.3544601088889288</v>
      </c>
      <c r="E8183">
        <v>-5.0438318967146671E-2</v>
      </c>
    </row>
    <row r="8184" spans="2:5" x14ac:dyDescent="0.3">
      <c r="B8184" s="91">
        <v>38819</v>
      </c>
      <c r="C8184" s="145">
        <v>149.06014999999999</v>
      </c>
      <c r="D8184">
        <f t="shared" si="131"/>
        <v>14.168328488719673</v>
      </c>
      <c r="E8184">
        <v>-5.0559835371088352E-2</v>
      </c>
    </row>
    <row r="8185" spans="2:5" x14ac:dyDescent="0.3">
      <c r="B8185" s="91">
        <v>37151</v>
      </c>
      <c r="C8185" s="145">
        <v>9.8270649999999993</v>
      </c>
      <c r="D8185">
        <f t="shared" si="131"/>
        <v>-0.9672532433828388</v>
      </c>
      <c r="E8185">
        <v>-5.0670592892721952E-2</v>
      </c>
    </row>
    <row r="8186" spans="2:5" x14ac:dyDescent="0.3">
      <c r="B8186" s="91">
        <v>42416</v>
      </c>
      <c r="C8186" s="145">
        <v>300.09277300000002</v>
      </c>
      <c r="D8186">
        <f t="shared" si="131"/>
        <v>0.37395242132210338</v>
      </c>
      <c r="E8186">
        <v>-5.0748648539244816E-2</v>
      </c>
    </row>
    <row r="8187" spans="2:5" x14ac:dyDescent="0.3">
      <c r="B8187" s="91">
        <v>40666</v>
      </c>
      <c r="C8187" s="145">
        <v>218.415695</v>
      </c>
      <c r="D8187">
        <f t="shared" si="131"/>
        <v>5.8792531217564878</v>
      </c>
      <c r="E8187">
        <v>-5.0801808626286929E-2</v>
      </c>
    </row>
    <row r="8188" spans="2:5" x14ac:dyDescent="0.3">
      <c r="B8188" s="91">
        <v>36175</v>
      </c>
      <c r="C8188" s="145">
        <v>31.749914</v>
      </c>
      <c r="D8188">
        <f t="shared" si="131"/>
        <v>-0.81839569637245424</v>
      </c>
      <c r="E8188">
        <v>-5.0802190915916208E-2</v>
      </c>
    </row>
    <row r="8189" spans="2:5" x14ac:dyDescent="0.3">
      <c r="B8189" s="91">
        <v>40714</v>
      </c>
      <c r="C8189" s="145">
        <v>174.830185</v>
      </c>
      <c r="D8189">
        <f t="shared" si="131"/>
        <v>1.4414658381713865</v>
      </c>
      <c r="E8189">
        <v>-5.092012010844791E-2</v>
      </c>
    </row>
    <row r="8190" spans="2:5" x14ac:dyDescent="0.3">
      <c r="B8190" s="91">
        <v>40023</v>
      </c>
      <c r="C8190" s="145">
        <v>71.608695999999995</v>
      </c>
      <c r="D8190">
        <f t="shared" si="131"/>
        <v>2.5713991601248836</v>
      </c>
      <c r="E8190">
        <v>-5.0923198434605792E-2</v>
      </c>
    </row>
    <row r="8191" spans="2:5" x14ac:dyDescent="0.3">
      <c r="B8191" s="91">
        <v>34058</v>
      </c>
      <c r="C8191" s="145">
        <v>20.050599999999999</v>
      </c>
      <c r="D8191">
        <f t="shared" si="131"/>
        <v>-0.94881514120550747</v>
      </c>
      <c r="E8191">
        <v>-5.1020262311921832E-2</v>
      </c>
    </row>
    <row r="8192" spans="2:5" x14ac:dyDescent="0.3">
      <c r="B8192" s="91">
        <v>44728</v>
      </c>
      <c r="C8192" s="145">
        <v>391.72912600000001</v>
      </c>
      <c r="D8192">
        <f t="shared" si="131"/>
        <v>32.811281822707755</v>
      </c>
      <c r="E8192">
        <v>-5.1074552730406196E-2</v>
      </c>
    </row>
    <row r="8193" spans="2:5" x14ac:dyDescent="0.3">
      <c r="B8193" s="91">
        <v>36843</v>
      </c>
      <c r="C8193" s="145">
        <v>11.585751999999999</v>
      </c>
      <c r="D8193">
        <f t="shared" si="131"/>
        <v>-0.72728281481042789</v>
      </c>
      <c r="E8193">
        <v>-5.1168624768632508E-2</v>
      </c>
    </row>
    <row r="8194" spans="2:5" x14ac:dyDescent="0.3">
      <c r="B8194" s="91">
        <v>39924</v>
      </c>
      <c r="C8194" s="145">
        <v>42.482661999999998</v>
      </c>
      <c r="D8194">
        <f t="shared" si="131"/>
        <v>-0.65069615766251976</v>
      </c>
      <c r="E8194">
        <v>-5.124043656463538E-2</v>
      </c>
    </row>
    <row r="8195" spans="2:5" x14ac:dyDescent="0.3">
      <c r="B8195" s="91">
        <v>43725</v>
      </c>
      <c r="C8195" s="145">
        <v>121.620941</v>
      </c>
      <c r="D8195">
        <f t="shared" si="131"/>
        <v>-0.21400466500972562</v>
      </c>
      <c r="E8195">
        <v>-5.132196154180086E-2</v>
      </c>
    </row>
    <row r="8196" spans="2:5" x14ac:dyDescent="0.3">
      <c r="B8196" s="91">
        <v>40868</v>
      </c>
      <c r="C8196" s="145">
        <v>154.73493999999999</v>
      </c>
      <c r="D8196">
        <f t="shared" si="131"/>
        <v>4.40660018131606</v>
      </c>
      <c r="E8196">
        <v>-5.138007898619544E-2</v>
      </c>
    </row>
    <row r="8197" spans="2:5" x14ac:dyDescent="0.3">
      <c r="B8197" s="91">
        <v>36213</v>
      </c>
      <c r="C8197" s="145">
        <v>28.619637999999998</v>
      </c>
      <c r="D8197">
        <f t="shared" si="131"/>
        <v>-0.9235348614560005</v>
      </c>
      <c r="E8197">
        <v>-5.13835755495698E-2</v>
      </c>
    </row>
    <row r="8198" spans="2:5" x14ac:dyDescent="0.3">
      <c r="B8198" s="91">
        <v>43137</v>
      </c>
      <c r="C8198" s="145">
        <v>374.283478</v>
      </c>
      <c r="D8198">
        <f t="shared" si="131"/>
        <v>24.491851884644788</v>
      </c>
      <c r="E8198">
        <v>-5.1414784796949997E-2</v>
      </c>
    </row>
    <row r="8199" spans="2:5" x14ac:dyDescent="0.3">
      <c r="B8199" s="91">
        <v>36087</v>
      </c>
      <c r="C8199" s="145">
        <v>14.682475</v>
      </c>
      <c r="D8199">
        <f t="shared" si="131"/>
        <v>-0.84150894022253253</v>
      </c>
      <c r="E8199">
        <v>-5.15163329068676E-2</v>
      </c>
    </row>
    <row r="8200" spans="2:5" x14ac:dyDescent="0.3">
      <c r="B8200" s="91">
        <v>39603</v>
      </c>
      <c r="C8200" s="145">
        <v>92.639137000000005</v>
      </c>
      <c r="D8200">
        <f t="shared" si="131"/>
        <v>3.6704890855289767</v>
      </c>
      <c r="E8200">
        <v>-5.1538402865478228E-2</v>
      </c>
    </row>
    <row r="8201" spans="2:5" x14ac:dyDescent="0.3">
      <c r="B8201" s="91">
        <v>33976</v>
      </c>
      <c r="C8201" s="145">
        <v>19.834997000000001</v>
      </c>
      <c r="D8201">
        <f t="shared" ref="D8201:D8264" si="132">(C8201-C8202)/C8202</f>
        <v>0</v>
      </c>
      <c r="E8201">
        <v>-5.1546529288567899E-2</v>
      </c>
    </row>
    <row r="8202" spans="2:5" x14ac:dyDescent="0.3">
      <c r="B8202" s="91">
        <v>33413</v>
      </c>
      <c r="C8202" s="145">
        <v>19.834997000000001</v>
      </c>
      <c r="D8202">
        <f t="shared" si="132"/>
        <v>-0.88733400258896111</v>
      </c>
      <c r="E8202">
        <v>-5.1546529288567899E-2</v>
      </c>
    </row>
    <row r="8203" spans="2:5" x14ac:dyDescent="0.3">
      <c r="B8203" s="91">
        <v>43861</v>
      </c>
      <c r="C8203" s="145">
        <v>176.05131499999999</v>
      </c>
      <c r="D8203">
        <f t="shared" si="132"/>
        <v>14.328168810765874</v>
      </c>
      <c r="E8203">
        <v>-5.1557396578170794E-2</v>
      </c>
    </row>
    <row r="8204" spans="2:5" x14ac:dyDescent="0.3">
      <c r="B8204" s="91">
        <v>36962</v>
      </c>
      <c r="C8204" s="145">
        <v>11.485476</v>
      </c>
      <c r="D8204">
        <f t="shared" si="132"/>
        <v>-0.58055326110067174</v>
      </c>
      <c r="E8204">
        <v>-5.1592470030614457E-2</v>
      </c>
    </row>
    <row r="8205" spans="2:5" x14ac:dyDescent="0.3">
      <c r="B8205" s="91">
        <v>35965</v>
      </c>
      <c r="C8205" s="145">
        <v>27.382442000000001</v>
      </c>
      <c r="D8205">
        <f t="shared" si="132"/>
        <v>-0.94175111901905406</v>
      </c>
      <c r="E8205">
        <v>-5.1870949191636179E-2</v>
      </c>
    </row>
    <row r="8206" spans="2:5" x14ac:dyDescent="0.3">
      <c r="B8206" s="91">
        <v>42151</v>
      </c>
      <c r="C8206" s="145">
        <v>470.09387199999998</v>
      </c>
      <c r="D8206">
        <f t="shared" si="132"/>
        <v>24.510217623823305</v>
      </c>
      <c r="E8206">
        <v>-5.194940689990455E-2</v>
      </c>
    </row>
    <row r="8207" spans="2:5" x14ac:dyDescent="0.3">
      <c r="B8207" s="91">
        <v>37404</v>
      </c>
      <c r="C8207" s="145">
        <v>18.427669999999999</v>
      </c>
      <c r="D8207">
        <f t="shared" si="132"/>
        <v>-0.27871372015344714</v>
      </c>
      <c r="E8207">
        <v>-5.1984273398885665E-2</v>
      </c>
    </row>
    <row r="8208" spans="2:5" x14ac:dyDescent="0.3">
      <c r="B8208" s="91">
        <v>33562</v>
      </c>
      <c r="C8208" s="145">
        <v>25.548344</v>
      </c>
      <c r="D8208">
        <f t="shared" si="132"/>
        <v>-0.64363066886448039</v>
      </c>
      <c r="E8208">
        <v>-5.2000142190642744E-2</v>
      </c>
    </row>
    <row r="8209" spans="2:5" x14ac:dyDescent="0.3">
      <c r="B8209" s="91">
        <v>39714</v>
      </c>
      <c r="C8209" s="145">
        <v>71.690635999999998</v>
      </c>
      <c r="D8209">
        <f t="shared" si="132"/>
        <v>2.8075039932231385</v>
      </c>
      <c r="E8209">
        <v>-5.2010583218173589E-2</v>
      </c>
    </row>
    <row r="8210" spans="2:5" x14ac:dyDescent="0.3">
      <c r="B8210" s="91">
        <v>37336</v>
      </c>
      <c r="C8210" s="145">
        <v>18.828775</v>
      </c>
      <c r="D8210">
        <f t="shared" si="132"/>
        <v>-0.93162617067569631</v>
      </c>
      <c r="E8210">
        <v>-5.2038850710370094E-2</v>
      </c>
    </row>
    <row r="8211" spans="2:5" x14ac:dyDescent="0.3">
      <c r="B8211" s="91">
        <v>42411</v>
      </c>
      <c r="C8211" s="145">
        <v>275.37985200000003</v>
      </c>
      <c r="D8211">
        <f t="shared" si="132"/>
        <v>19.458908314799604</v>
      </c>
      <c r="E8211">
        <v>-5.2135034626914864E-2</v>
      </c>
    </row>
    <row r="8212" spans="2:5" x14ac:dyDescent="0.3">
      <c r="B8212" s="91">
        <v>36859</v>
      </c>
      <c r="C8212" s="145">
        <v>13.460144</v>
      </c>
      <c r="D8212">
        <f t="shared" si="132"/>
        <v>-0.7684720755024782</v>
      </c>
      <c r="E8212">
        <v>-5.2145722656157877E-2</v>
      </c>
    </row>
    <row r="8213" spans="2:5" x14ac:dyDescent="0.3">
      <c r="B8213" s="91">
        <v>38138</v>
      </c>
      <c r="C8213" s="145">
        <v>58.136158000000002</v>
      </c>
      <c r="D8213">
        <f t="shared" si="132"/>
        <v>3.1780058800659159</v>
      </c>
      <c r="E8213">
        <v>-5.2209894050148656E-2</v>
      </c>
    </row>
    <row r="8214" spans="2:5" x14ac:dyDescent="0.3">
      <c r="B8214" s="91">
        <v>36088</v>
      </c>
      <c r="C8214" s="145">
        <v>13.914809999999999</v>
      </c>
      <c r="D8214">
        <f t="shared" si="132"/>
        <v>-0.10978482984822509</v>
      </c>
      <c r="E8214">
        <v>-5.2284441144970509E-2</v>
      </c>
    </row>
    <row r="8215" spans="2:5" x14ac:dyDescent="0.3">
      <c r="B8215" s="91">
        <v>34080</v>
      </c>
      <c r="C8215" s="145">
        <v>15.630839</v>
      </c>
      <c r="D8215">
        <f t="shared" si="132"/>
        <v>-0.6090151856304008</v>
      </c>
      <c r="E8215">
        <v>-5.2287747344623103E-2</v>
      </c>
    </row>
    <row r="8216" spans="2:5" x14ac:dyDescent="0.3">
      <c r="B8216" s="91">
        <v>36361</v>
      </c>
      <c r="C8216" s="145">
        <v>39.978122999999997</v>
      </c>
      <c r="D8216">
        <f t="shared" si="132"/>
        <v>-0.42101164268751096</v>
      </c>
      <c r="E8216">
        <v>-5.2414194838145592E-2</v>
      </c>
    </row>
    <row r="8217" spans="2:5" x14ac:dyDescent="0.3">
      <c r="B8217" s="91">
        <v>39632</v>
      </c>
      <c r="C8217" s="145">
        <v>69.048232999999996</v>
      </c>
      <c r="D8217">
        <f t="shared" si="132"/>
        <v>0.26417348675659702</v>
      </c>
      <c r="E8217">
        <v>-5.2510693421156239E-2</v>
      </c>
    </row>
    <row r="8218" spans="2:5" x14ac:dyDescent="0.3">
      <c r="B8218" s="91">
        <v>39729</v>
      </c>
      <c r="C8218" s="145">
        <v>54.61927</v>
      </c>
      <c r="D8218">
        <f t="shared" si="132"/>
        <v>0.56381931123346329</v>
      </c>
      <c r="E8218">
        <v>-5.2589972979199609E-2</v>
      </c>
    </row>
    <row r="8219" spans="2:5" x14ac:dyDescent="0.3">
      <c r="B8219" s="91">
        <v>33673</v>
      </c>
      <c r="C8219" s="145">
        <v>34.926842000000001</v>
      </c>
      <c r="D8219">
        <f t="shared" si="132"/>
        <v>-0.74405042233153795</v>
      </c>
      <c r="E8219">
        <v>-5.2631961543524459E-2</v>
      </c>
    </row>
    <row r="8220" spans="2:5" x14ac:dyDescent="0.3">
      <c r="B8220" s="91">
        <v>40774</v>
      </c>
      <c r="C8220" s="145">
        <v>136.45985400000001</v>
      </c>
      <c r="D8220">
        <f t="shared" si="132"/>
        <v>7.6592883054936216</v>
      </c>
      <c r="E8220">
        <v>-5.2789001423358517E-2</v>
      </c>
    </row>
    <row r="8221" spans="2:5" x14ac:dyDescent="0.3">
      <c r="B8221" s="91">
        <v>37232</v>
      </c>
      <c r="C8221" s="145">
        <v>15.758784</v>
      </c>
      <c r="D8221">
        <f t="shared" si="132"/>
        <v>-0.60759880794458587</v>
      </c>
      <c r="E8221">
        <v>-5.285125191352634E-2</v>
      </c>
    </row>
    <row r="8222" spans="2:5" x14ac:dyDescent="0.3">
      <c r="B8222" s="91">
        <v>36430</v>
      </c>
      <c r="C8222" s="145">
        <v>40.159877999999999</v>
      </c>
      <c r="D8222">
        <f t="shared" si="132"/>
        <v>0.50513809833918599</v>
      </c>
      <c r="E8222">
        <v>-5.2866595453778961E-2</v>
      </c>
    </row>
    <row r="8223" spans="2:5" x14ac:dyDescent="0.3">
      <c r="B8223" s="91">
        <v>36301</v>
      </c>
      <c r="C8223" s="145">
        <v>26.681856</v>
      </c>
      <c r="D8223">
        <f t="shared" si="132"/>
        <v>-0.3139354445818478</v>
      </c>
      <c r="E8223">
        <v>-5.2909935905843371E-2</v>
      </c>
    </row>
    <row r="8224" spans="2:5" x14ac:dyDescent="0.3">
      <c r="B8224" s="91">
        <v>34533</v>
      </c>
      <c r="C8224" s="145">
        <v>38.891173999999999</v>
      </c>
      <c r="D8224">
        <f t="shared" si="132"/>
        <v>0.11205536856331247</v>
      </c>
      <c r="E8224">
        <v>-5.2910230849389228E-2</v>
      </c>
    </row>
    <row r="8225" spans="2:5" x14ac:dyDescent="0.3">
      <c r="B8225" s="91">
        <v>36374</v>
      </c>
      <c r="C8225" s="145">
        <v>34.972335999999999</v>
      </c>
      <c r="D8225">
        <f t="shared" si="132"/>
        <v>-0.19631058349423677</v>
      </c>
      <c r="E8225">
        <v>-5.291239234029816E-2</v>
      </c>
    </row>
    <row r="8226" spans="2:5" x14ac:dyDescent="0.3">
      <c r="B8226" s="91">
        <v>36419</v>
      </c>
      <c r="C8226" s="145">
        <v>43.514740000000003</v>
      </c>
      <c r="D8226">
        <f t="shared" si="132"/>
        <v>3.2769801263473575</v>
      </c>
      <c r="E8226">
        <v>-5.3065264441945356E-2</v>
      </c>
    </row>
    <row r="8227" spans="2:5" x14ac:dyDescent="0.3">
      <c r="B8227" s="91">
        <v>37102</v>
      </c>
      <c r="C8227" s="145">
        <v>10.174174000000001</v>
      </c>
      <c r="D8227">
        <f t="shared" si="132"/>
        <v>-0.91752821284918462</v>
      </c>
      <c r="E8227">
        <v>-5.3122422922793677E-2</v>
      </c>
    </row>
    <row r="8228" spans="2:5" x14ac:dyDescent="0.3">
      <c r="B8228" s="91">
        <v>43682</v>
      </c>
      <c r="C8228" s="145">
        <v>123.365509</v>
      </c>
      <c r="D8228">
        <f t="shared" si="132"/>
        <v>2.0811563980692283</v>
      </c>
      <c r="E8228">
        <v>-5.3175207760086073E-2</v>
      </c>
    </row>
    <row r="8229" spans="2:5" x14ac:dyDescent="0.3">
      <c r="B8229" s="91">
        <v>36382</v>
      </c>
      <c r="C8229" s="145">
        <v>40.038704000000003</v>
      </c>
      <c r="D8229">
        <f t="shared" si="132"/>
        <v>-0.49282384581325572</v>
      </c>
      <c r="E8229">
        <v>-5.3187853444721073E-2</v>
      </c>
    </row>
    <row r="8230" spans="2:5" x14ac:dyDescent="0.3">
      <c r="B8230" s="91">
        <v>38042</v>
      </c>
      <c r="C8230" s="145">
        <v>78.944373999999996</v>
      </c>
      <c r="D8230">
        <f t="shared" si="132"/>
        <v>0.22260305179752318</v>
      </c>
      <c r="E8230">
        <v>-5.3236849913830736E-2</v>
      </c>
    </row>
    <row r="8231" spans="2:5" x14ac:dyDescent="0.3">
      <c r="B8231" s="91">
        <v>39720</v>
      </c>
      <c r="C8231" s="145">
        <v>64.570732000000007</v>
      </c>
      <c r="D8231">
        <f t="shared" si="132"/>
        <v>0.41271801107311584</v>
      </c>
      <c r="E8231">
        <v>-5.3263853824305762E-2</v>
      </c>
    </row>
    <row r="8232" spans="2:5" x14ac:dyDescent="0.3">
      <c r="B8232" s="91">
        <v>34394</v>
      </c>
      <c r="C8232" s="145">
        <v>45.706738000000001</v>
      </c>
      <c r="D8232">
        <f t="shared" si="132"/>
        <v>-0.90590675593653203</v>
      </c>
      <c r="E8232">
        <v>-5.3571490321296107E-2</v>
      </c>
    </row>
    <row r="8233" spans="2:5" x14ac:dyDescent="0.3">
      <c r="B8233" s="91">
        <v>41922</v>
      </c>
      <c r="C8233" s="145">
        <v>485.76004</v>
      </c>
      <c r="D8233">
        <f t="shared" si="132"/>
        <v>45.926146389548428</v>
      </c>
      <c r="E8233">
        <v>-5.3592190629008336E-2</v>
      </c>
    </row>
    <row r="8234" spans="2:5" x14ac:dyDescent="0.3">
      <c r="B8234" s="91">
        <v>37148</v>
      </c>
      <c r="C8234" s="145">
        <v>10.351585999999999</v>
      </c>
      <c r="D8234">
        <f t="shared" si="132"/>
        <v>-0.5663394210927587</v>
      </c>
      <c r="E8234">
        <v>-5.3596449893918492E-2</v>
      </c>
    </row>
    <row r="8235" spans="2:5" x14ac:dyDescent="0.3">
      <c r="B8235" s="91">
        <v>36586</v>
      </c>
      <c r="C8235" s="145">
        <v>23.870249000000001</v>
      </c>
      <c r="D8235">
        <f t="shared" si="132"/>
        <v>1.2392086886019278</v>
      </c>
      <c r="E8235">
        <v>-5.4021618491492895E-2</v>
      </c>
    </row>
    <row r="8236" spans="2:5" x14ac:dyDescent="0.3">
      <c r="B8236" s="91">
        <v>36822</v>
      </c>
      <c r="C8236" s="145">
        <v>10.660126999999999</v>
      </c>
      <c r="D8236">
        <f t="shared" si="132"/>
        <v>-0.9659934786987826</v>
      </c>
      <c r="E8236">
        <v>-5.4072510955901598E-2</v>
      </c>
    </row>
    <row r="8237" spans="2:5" x14ac:dyDescent="0.3">
      <c r="B8237" s="91">
        <v>44335</v>
      </c>
      <c r="C8237" s="145">
        <v>313.47302200000001</v>
      </c>
      <c r="D8237">
        <f t="shared" si="132"/>
        <v>-0.34747865598010469</v>
      </c>
      <c r="E8237">
        <v>-5.4143443009715138E-2</v>
      </c>
    </row>
    <row r="8238" spans="2:5" x14ac:dyDescent="0.3">
      <c r="B8238" s="91">
        <v>44488</v>
      </c>
      <c r="C8238" s="145">
        <v>480.40271000000001</v>
      </c>
      <c r="D8238">
        <f t="shared" si="132"/>
        <v>32.251665792465651</v>
      </c>
      <c r="E8238">
        <v>-5.4356392242984324E-2</v>
      </c>
    </row>
    <row r="8239" spans="2:5" x14ac:dyDescent="0.3">
      <c r="B8239" s="91">
        <v>36901</v>
      </c>
      <c r="C8239" s="145">
        <v>14.447478</v>
      </c>
      <c r="D8239">
        <f t="shared" si="132"/>
        <v>-0.26293924309267541</v>
      </c>
      <c r="E8239">
        <v>-5.451808522000267E-2</v>
      </c>
    </row>
    <row r="8240" spans="2:5" x14ac:dyDescent="0.3">
      <c r="B8240" s="91">
        <v>36122</v>
      </c>
      <c r="C8240" s="145">
        <v>19.601475000000001</v>
      </c>
      <c r="D8240">
        <f t="shared" si="132"/>
        <v>-0.92862622878725409</v>
      </c>
      <c r="E8240">
        <v>-5.4636910226443278E-2</v>
      </c>
    </row>
    <row r="8241" spans="2:5" x14ac:dyDescent="0.3">
      <c r="B8241" s="91">
        <v>41306</v>
      </c>
      <c r="C8241" s="145">
        <v>274.631348</v>
      </c>
      <c r="D8241">
        <f t="shared" si="132"/>
        <v>-0.41565958122864205</v>
      </c>
      <c r="E8241">
        <v>-5.4865882950606133E-2</v>
      </c>
    </row>
    <row r="8242" spans="2:5" x14ac:dyDescent="0.3">
      <c r="B8242" s="91">
        <v>44606</v>
      </c>
      <c r="C8242" s="145">
        <v>469.98519900000002</v>
      </c>
      <c r="D8242">
        <f t="shared" si="132"/>
        <v>5.6103090397107005</v>
      </c>
      <c r="E8242">
        <v>-5.4926353631244769E-2</v>
      </c>
    </row>
    <row r="8243" spans="2:5" x14ac:dyDescent="0.3">
      <c r="B8243" s="91">
        <v>39706</v>
      </c>
      <c r="C8243" s="145">
        <v>71.098823999999993</v>
      </c>
      <c r="D8243">
        <f t="shared" si="132"/>
        <v>-0.71002065527263636</v>
      </c>
      <c r="E8243">
        <v>-5.494360332517019E-2</v>
      </c>
    </row>
    <row r="8244" spans="2:5" x14ac:dyDescent="0.3">
      <c r="B8244" s="91">
        <v>44214</v>
      </c>
      <c r="C8244" s="145">
        <v>245.185822</v>
      </c>
      <c r="D8244">
        <f t="shared" si="132"/>
        <v>11.099876437918073</v>
      </c>
      <c r="E8244">
        <v>-5.5128716271390446E-2</v>
      </c>
    </row>
    <row r="8245" spans="2:5" x14ac:dyDescent="0.3">
      <c r="B8245" s="91">
        <v>37320</v>
      </c>
      <c r="C8245" s="145">
        <v>20.263497999999998</v>
      </c>
      <c r="D8245">
        <f t="shared" si="132"/>
        <v>-0.21018910912511041</v>
      </c>
      <c r="E8245">
        <v>-5.5375639667411658E-2</v>
      </c>
    </row>
    <row r="8246" spans="2:5" x14ac:dyDescent="0.3">
      <c r="B8246" s="91">
        <v>33822</v>
      </c>
      <c r="C8246" s="145">
        <v>25.656139</v>
      </c>
      <c r="D8246">
        <f t="shared" si="132"/>
        <v>-0.93467994753078609</v>
      </c>
      <c r="E8246">
        <v>-5.5555741658788682E-2</v>
      </c>
    </row>
    <row r="8247" spans="2:5" x14ac:dyDescent="0.3">
      <c r="B8247" s="91">
        <v>44627</v>
      </c>
      <c r="C8247" s="145">
        <v>392.775848</v>
      </c>
      <c r="D8247">
        <f t="shared" si="132"/>
        <v>6.0720900593141414</v>
      </c>
      <c r="E8247">
        <v>-5.5721994654245308E-2</v>
      </c>
    </row>
    <row r="8248" spans="2:5" x14ac:dyDescent="0.3">
      <c r="B8248" s="91">
        <v>35649</v>
      </c>
      <c r="C8248" s="145">
        <v>55.538863999999997</v>
      </c>
      <c r="D8248">
        <f t="shared" si="132"/>
        <v>-9.5760115784147587E-2</v>
      </c>
      <c r="E8248">
        <v>-5.5836175487775072E-2</v>
      </c>
    </row>
    <row r="8249" spans="2:5" x14ac:dyDescent="0.3">
      <c r="B8249" s="91">
        <v>39989</v>
      </c>
      <c r="C8249" s="145">
        <v>61.420498000000002</v>
      </c>
      <c r="D8249">
        <f t="shared" si="132"/>
        <v>4.6835646006555578</v>
      </c>
      <c r="E8249">
        <v>-5.5843121567006014E-2</v>
      </c>
    </row>
    <row r="8250" spans="2:5" x14ac:dyDescent="0.3">
      <c r="B8250" s="91">
        <v>37085</v>
      </c>
      <c r="C8250" s="145">
        <v>10.806685999999999</v>
      </c>
      <c r="D8250">
        <f t="shared" si="132"/>
        <v>-0.95164896733452586</v>
      </c>
      <c r="E8250">
        <v>-5.5929771084927873E-2</v>
      </c>
    </row>
    <row r="8251" spans="2:5" x14ac:dyDescent="0.3">
      <c r="B8251" s="91">
        <v>40550</v>
      </c>
      <c r="C8251" s="145">
        <v>223.504761</v>
      </c>
      <c r="D8251">
        <f t="shared" si="132"/>
        <v>10.106826661858946</v>
      </c>
      <c r="E8251">
        <v>-5.6145813623934553E-2</v>
      </c>
    </row>
    <row r="8252" spans="2:5" x14ac:dyDescent="0.3">
      <c r="B8252" s="91">
        <v>36283</v>
      </c>
      <c r="C8252" s="145">
        <v>20.123187999999999</v>
      </c>
      <c r="D8252">
        <f t="shared" si="132"/>
        <v>5.0583918828832564E-2</v>
      </c>
      <c r="E8252">
        <v>-5.6273842076221409E-2</v>
      </c>
    </row>
    <row r="8253" spans="2:5" x14ac:dyDescent="0.3">
      <c r="B8253" s="91">
        <v>36035</v>
      </c>
      <c r="C8253" s="145">
        <v>19.154288999999999</v>
      </c>
      <c r="D8253">
        <f t="shared" si="132"/>
        <v>-0.62765071068867584</v>
      </c>
      <c r="E8253">
        <v>-5.6534659858884326E-2</v>
      </c>
    </row>
    <row r="8254" spans="2:5" x14ac:dyDescent="0.3">
      <c r="B8254" s="91">
        <v>39736</v>
      </c>
      <c r="C8254" s="145">
        <v>51.441723000000003</v>
      </c>
      <c r="D8254">
        <f t="shared" si="132"/>
        <v>0.37952858871309342</v>
      </c>
      <c r="E8254">
        <v>-5.6603680505182788E-2</v>
      </c>
    </row>
    <row r="8255" spans="2:5" x14ac:dyDescent="0.3">
      <c r="B8255" s="91">
        <v>35774</v>
      </c>
      <c r="C8255" s="145">
        <v>37.289349000000001</v>
      </c>
      <c r="D8255">
        <f t="shared" si="132"/>
        <v>0.49261514862307354</v>
      </c>
      <c r="E8255">
        <v>-5.6849186439181736E-2</v>
      </c>
    </row>
    <row r="8256" spans="2:5" x14ac:dyDescent="0.3">
      <c r="B8256" s="91">
        <v>35972</v>
      </c>
      <c r="C8256" s="145">
        <v>24.982561</v>
      </c>
      <c r="D8256">
        <f t="shared" si="132"/>
        <v>-0.73551004041983226</v>
      </c>
      <c r="E8256">
        <v>-5.710290862991891E-2</v>
      </c>
    </row>
    <row r="8257" spans="2:5" x14ac:dyDescent="0.3">
      <c r="B8257" s="91">
        <v>43998</v>
      </c>
      <c r="C8257" s="145">
        <v>94.455612000000002</v>
      </c>
      <c r="D8257">
        <f t="shared" si="132"/>
        <v>3.8324439760142885</v>
      </c>
      <c r="E8257">
        <v>-5.7213904327459389E-2</v>
      </c>
    </row>
    <row r="8258" spans="2:5" x14ac:dyDescent="0.3">
      <c r="B8258" s="91">
        <v>37476</v>
      </c>
      <c r="C8258" s="145">
        <v>19.546137000000002</v>
      </c>
      <c r="D8258">
        <f t="shared" si="132"/>
        <v>0.57669859729176931</v>
      </c>
      <c r="E8258">
        <v>-5.7291676714563457E-2</v>
      </c>
    </row>
    <row r="8259" spans="2:5" x14ac:dyDescent="0.3">
      <c r="B8259" s="91">
        <v>33282</v>
      </c>
      <c r="C8259" s="145">
        <v>12.396876000000001</v>
      </c>
      <c r="D8259">
        <f t="shared" si="132"/>
        <v>-0.39360797618196264</v>
      </c>
      <c r="E8259">
        <v>-5.7377016771055431E-2</v>
      </c>
    </row>
    <row r="8260" spans="2:5" x14ac:dyDescent="0.3">
      <c r="B8260" s="91">
        <v>35999</v>
      </c>
      <c r="C8260" s="145">
        <v>20.443666</v>
      </c>
      <c r="D8260">
        <f t="shared" si="132"/>
        <v>-0.86659953554685842</v>
      </c>
      <c r="E8260">
        <v>-5.771215558272718E-2</v>
      </c>
    </row>
    <row r="8261" spans="2:5" x14ac:dyDescent="0.3">
      <c r="B8261" s="91">
        <v>40767</v>
      </c>
      <c r="C8261" s="145">
        <v>153.250336</v>
      </c>
      <c r="D8261">
        <f t="shared" si="132"/>
        <v>0.25069474410498871</v>
      </c>
      <c r="E8261">
        <v>-5.7715033630860654E-2</v>
      </c>
    </row>
    <row r="8262" spans="2:5" x14ac:dyDescent="0.3">
      <c r="B8262" s="91">
        <v>38869</v>
      </c>
      <c r="C8262" s="145">
        <v>122.532166</v>
      </c>
      <c r="D8262">
        <f t="shared" si="132"/>
        <v>-0.13849002307804717</v>
      </c>
      <c r="E8262">
        <v>-5.7800977419818766E-2</v>
      </c>
    </row>
    <row r="8263" spans="2:5" x14ac:dyDescent="0.3">
      <c r="B8263" s="91">
        <v>38971</v>
      </c>
      <c r="C8263" s="145">
        <v>142.22953799999999</v>
      </c>
      <c r="D8263">
        <f t="shared" si="132"/>
        <v>0.18372335894924094</v>
      </c>
      <c r="E8263">
        <v>-5.7809849988439438E-2</v>
      </c>
    </row>
    <row r="8264" spans="2:5" x14ac:dyDescent="0.3">
      <c r="B8264" s="91">
        <v>39433</v>
      </c>
      <c r="C8264" s="145">
        <v>120.15437300000001</v>
      </c>
      <c r="D8264">
        <f t="shared" si="132"/>
        <v>1.4871474733902506</v>
      </c>
      <c r="E8264">
        <v>-5.7863915791107251E-2</v>
      </c>
    </row>
    <row r="8265" spans="2:5" x14ac:dyDescent="0.3">
      <c r="B8265" s="91">
        <v>35691</v>
      </c>
      <c r="C8265" s="145">
        <v>48.310111999999997</v>
      </c>
      <c r="D8265">
        <f t="shared" ref="D8265:D8328" si="133">(C8265-C8266)/C8266</f>
        <v>2.4473096953522933</v>
      </c>
      <c r="E8265">
        <v>-5.7966973814350668E-2</v>
      </c>
    </row>
    <row r="8266" spans="2:5" x14ac:dyDescent="0.3">
      <c r="B8266" s="91">
        <v>34092</v>
      </c>
      <c r="C8266" s="145">
        <v>14.013859</v>
      </c>
      <c r="D8266">
        <f t="shared" si="133"/>
        <v>-0.66250387556088763</v>
      </c>
      <c r="E8266">
        <v>-5.7970994034114813E-2</v>
      </c>
    </row>
    <row r="8267" spans="2:5" x14ac:dyDescent="0.3">
      <c r="B8267" s="91">
        <v>36448</v>
      </c>
      <c r="C8267" s="145">
        <v>41.523021999999997</v>
      </c>
      <c r="D8267">
        <f t="shared" si="133"/>
        <v>-0.29966222124532893</v>
      </c>
      <c r="E8267">
        <v>-5.8065833593488159E-2</v>
      </c>
    </row>
    <row r="8268" spans="2:5" x14ac:dyDescent="0.3">
      <c r="B8268" s="91">
        <v>39959</v>
      </c>
      <c r="C8268" s="145">
        <v>59.289993000000003</v>
      </c>
      <c r="D8268">
        <f t="shared" si="133"/>
        <v>4.8855071676829729</v>
      </c>
      <c r="E8268">
        <v>-5.8142824865585113E-2</v>
      </c>
    </row>
    <row r="8269" spans="2:5" x14ac:dyDescent="0.3">
      <c r="B8269" s="91">
        <v>36980</v>
      </c>
      <c r="C8269" s="145">
        <v>10.073897000000001</v>
      </c>
      <c r="D8269">
        <f t="shared" si="133"/>
        <v>-0.5213700662995232</v>
      </c>
      <c r="E8269">
        <v>-5.8399370988645824E-2</v>
      </c>
    </row>
    <row r="8270" spans="2:5" x14ac:dyDescent="0.3">
      <c r="B8270" s="91">
        <v>36259</v>
      </c>
      <c r="C8270" s="145">
        <v>21.047360999999999</v>
      </c>
      <c r="D8270">
        <f t="shared" si="133"/>
        <v>-0.65686620515661232</v>
      </c>
      <c r="E8270">
        <v>-5.8666685749132572E-2</v>
      </c>
    </row>
    <row r="8271" spans="2:5" x14ac:dyDescent="0.3">
      <c r="B8271" s="91">
        <v>38135</v>
      </c>
      <c r="C8271" s="145">
        <v>61.338642</v>
      </c>
      <c r="D8271">
        <f t="shared" si="133"/>
        <v>0.71820043120110433</v>
      </c>
      <c r="E8271">
        <v>-5.875216745755845E-2</v>
      </c>
    </row>
    <row r="8272" spans="2:5" x14ac:dyDescent="0.3">
      <c r="B8272" s="91">
        <v>36545</v>
      </c>
      <c r="C8272" s="145">
        <v>35.699351999999998</v>
      </c>
      <c r="D8272">
        <f t="shared" si="133"/>
        <v>-0.1180541955899292</v>
      </c>
      <c r="E8272">
        <v>-5.9081850163312986E-2</v>
      </c>
    </row>
    <row r="8273" spans="2:5" x14ac:dyDescent="0.3">
      <c r="B8273" s="91">
        <v>36460</v>
      </c>
      <c r="C8273" s="145">
        <v>40.477943000000003</v>
      </c>
      <c r="D8273">
        <f t="shared" si="133"/>
        <v>1.6516636759690988</v>
      </c>
      <c r="E8273">
        <v>-5.9144533900503365E-2</v>
      </c>
    </row>
    <row r="8274" spans="2:5" x14ac:dyDescent="0.3">
      <c r="B8274" s="91">
        <v>36934</v>
      </c>
      <c r="C8274" s="145">
        <v>15.265112</v>
      </c>
      <c r="D8274">
        <f t="shared" si="133"/>
        <v>-0.70367384087772777</v>
      </c>
      <c r="E8274">
        <v>-5.9410731462532472E-2</v>
      </c>
    </row>
    <row r="8275" spans="2:5" x14ac:dyDescent="0.3">
      <c r="B8275" s="91">
        <v>40000</v>
      </c>
      <c r="C8275" s="145">
        <v>51.514561</v>
      </c>
      <c r="D8275">
        <f t="shared" si="133"/>
        <v>-0.55855509562571626</v>
      </c>
      <c r="E8275">
        <v>-5.9507871318913656E-2</v>
      </c>
    </row>
    <row r="8276" spans="2:5" x14ac:dyDescent="0.3">
      <c r="B8276" s="91">
        <v>38915</v>
      </c>
      <c r="C8276" s="145">
        <v>116.695335</v>
      </c>
      <c r="D8276">
        <f t="shared" si="133"/>
        <v>-0.65866949584709356</v>
      </c>
      <c r="E8276">
        <v>-5.963898379478845E-2</v>
      </c>
    </row>
    <row r="8277" spans="2:5" x14ac:dyDescent="0.3">
      <c r="B8277" s="91">
        <v>41666</v>
      </c>
      <c r="C8277" s="145">
        <v>341.88369799999998</v>
      </c>
      <c r="D8277">
        <f t="shared" si="133"/>
        <v>1.7870722041663032</v>
      </c>
      <c r="E8277">
        <v>-5.9800232976056196E-2</v>
      </c>
    </row>
    <row r="8278" spans="2:5" x14ac:dyDescent="0.3">
      <c r="B8278" s="91">
        <v>43733</v>
      </c>
      <c r="C8278" s="145">
        <v>122.667686</v>
      </c>
      <c r="D8278">
        <f t="shared" si="133"/>
        <v>5.3024943762239654E-4</v>
      </c>
      <c r="E8278">
        <v>-5.9969368845535914E-2</v>
      </c>
    </row>
    <row r="8279" spans="2:5" x14ac:dyDescent="0.3">
      <c r="B8279" s="91">
        <v>38894</v>
      </c>
      <c r="C8279" s="145">
        <v>122.602676</v>
      </c>
      <c r="D8279">
        <f t="shared" si="133"/>
        <v>7.7045211829768281</v>
      </c>
      <c r="E8279">
        <v>-6.0023287299758116E-2</v>
      </c>
    </row>
    <row r="8280" spans="2:5" x14ac:dyDescent="0.3">
      <c r="B8280" s="91">
        <v>36875</v>
      </c>
      <c r="C8280" s="145">
        <v>14.084942</v>
      </c>
      <c r="D8280">
        <f t="shared" si="133"/>
        <v>-0.59696776584420375</v>
      </c>
      <c r="E8280">
        <v>-6.0216139835076454E-2</v>
      </c>
    </row>
    <row r="8281" spans="2:5" x14ac:dyDescent="0.3">
      <c r="B8281" s="91">
        <v>35857</v>
      </c>
      <c r="C8281" s="145">
        <v>34.947432999999997</v>
      </c>
      <c r="D8281">
        <f t="shared" si="133"/>
        <v>0.7831186316112958</v>
      </c>
      <c r="E8281">
        <v>-6.0245586755841365E-2</v>
      </c>
    </row>
    <row r="8282" spans="2:5" x14ac:dyDescent="0.3">
      <c r="B8282" s="91">
        <v>36595</v>
      </c>
      <c r="C8282" s="145">
        <v>19.599050999999999</v>
      </c>
      <c r="D8282">
        <f t="shared" si="133"/>
        <v>-0.74778528673349942</v>
      </c>
      <c r="E8282">
        <v>-6.0275910598376323E-2</v>
      </c>
    </row>
    <row r="8283" spans="2:5" x14ac:dyDescent="0.3">
      <c r="B8283" s="91">
        <v>43907</v>
      </c>
      <c r="C8283" s="145">
        <v>77.707802000000001</v>
      </c>
      <c r="D8283">
        <f t="shared" si="133"/>
        <v>-0.73064963585684595</v>
      </c>
      <c r="E8283">
        <v>-6.0277292188914179E-2</v>
      </c>
    </row>
    <row r="8284" spans="2:5" x14ac:dyDescent="0.3">
      <c r="B8284" s="91">
        <v>43276</v>
      </c>
      <c r="C8284" s="145">
        <v>288.50082400000002</v>
      </c>
      <c r="D8284">
        <f t="shared" si="133"/>
        <v>14.027900454638271</v>
      </c>
      <c r="E8284">
        <v>-6.0389600767032446E-2</v>
      </c>
    </row>
    <row r="8285" spans="2:5" x14ac:dyDescent="0.3">
      <c r="B8285" s="91">
        <v>36615</v>
      </c>
      <c r="C8285" s="145">
        <v>19.197679999999998</v>
      </c>
      <c r="D8285">
        <f t="shared" si="133"/>
        <v>0.43035948756245257</v>
      </c>
      <c r="E8285">
        <v>-6.0415120589492451E-2</v>
      </c>
    </row>
    <row r="8286" spans="2:5" x14ac:dyDescent="0.3">
      <c r="B8286" s="91">
        <v>36882</v>
      </c>
      <c r="C8286" s="145">
        <v>13.421576999999999</v>
      </c>
      <c r="D8286">
        <f t="shared" si="133"/>
        <v>-0.81420980178418201</v>
      </c>
      <c r="E8286">
        <v>-6.0475188294140315E-2</v>
      </c>
    </row>
    <row r="8287" spans="2:5" x14ac:dyDescent="0.3">
      <c r="B8287" s="91">
        <v>38007</v>
      </c>
      <c r="C8287" s="145">
        <v>72.240500999999995</v>
      </c>
      <c r="D8287">
        <f t="shared" si="133"/>
        <v>-0.81769646729849343</v>
      </c>
      <c r="E8287">
        <v>-6.0478897532174648E-2</v>
      </c>
    </row>
    <row r="8288" spans="2:5" x14ac:dyDescent="0.3">
      <c r="B8288" s="91">
        <v>44830</v>
      </c>
      <c r="C8288" s="145">
        <v>396.26495399999999</v>
      </c>
      <c r="D8288">
        <f t="shared" si="133"/>
        <v>10.94373721936479</v>
      </c>
      <c r="E8288">
        <v>-6.0505828614075642E-2</v>
      </c>
    </row>
    <row r="8289" spans="2:5" x14ac:dyDescent="0.3">
      <c r="B8289" s="91">
        <v>39757</v>
      </c>
      <c r="C8289" s="145">
        <v>33.177635000000002</v>
      </c>
      <c r="D8289">
        <f t="shared" si="133"/>
        <v>-0.88317712805961079</v>
      </c>
      <c r="E8289">
        <v>-6.0582505281697764E-2</v>
      </c>
    </row>
    <row r="8290" spans="2:5" x14ac:dyDescent="0.3">
      <c r="B8290" s="91">
        <v>42275</v>
      </c>
      <c r="C8290" s="145">
        <v>283.999481</v>
      </c>
      <c r="D8290">
        <f t="shared" si="133"/>
        <v>-0.17042642318419585</v>
      </c>
      <c r="E8290">
        <v>-6.0645958769645E-2</v>
      </c>
    </row>
    <row r="8291" spans="2:5" x14ac:dyDescent="0.3">
      <c r="B8291" s="91">
        <v>42376</v>
      </c>
      <c r="C8291" s="145">
        <v>342.34393299999999</v>
      </c>
      <c r="D8291">
        <f t="shared" si="133"/>
        <v>13.897253386906083</v>
      </c>
      <c r="E8291">
        <v>-6.1082283344311886E-2</v>
      </c>
    </row>
    <row r="8292" spans="2:5" x14ac:dyDescent="0.3">
      <c r="B8292" s="91">
        <v>39772</v>
      </c>
      <c r="C8292" s="145">
        <v>22.980339000000001</v>
      </c>
      <c r="D8292">
        <f t="shared" si="133"/>
        <v>-0.920901046055843</v>
      </c>
      <c r="E8292">
        <v>-6.1360928969393116E-2</v>
      </c>
    </row>
    <row r="8293" spans="2:5" x14ac:dyDescent="0.3">
      <c r="B8293" s="91">
        <v>42410</v>
      </c>
      <c r="C8293" s="145">
        <v>290.52645899999999</v>
      </c>
      <c r="D8293">
        <f t="shared" si="133"/>
        <v>-0.28003468811509613</v>
      </c>
      <c r="E8293">
        <v>-6.1484025015191124E-2</v>
      </c>
    </row>
    <row r="8294" spans="2:5" x14ac:dyDescent="0.3">
      <c r="B8294" s="91">
        <v>42193</v>
      </c>
      <c r="C8294" s="145">
        <v>403.528412</v>
      </c>
      <c r="D8294">
        <f t="shared" si="133"/>
        <v>5.0688413827399588</v>
      </c>
      <c r="E8294">
        <v>-6.1638151927703742E-2</v>
      </c>
    </row>
    <row r="8295" spans="2:5" x14ac:dyDescent="0.3">
      <c r="B8295" s="91">
        <v>39972</v>
      </c>
      <c r="C8295" s="145">
        <v>66.491837000000004</v>
      </c>
      <c r="D8295">
        <f t="shared" si="133"/>
        <v>-0.82303119634009769</v>
      </c>
      <c r="E8295">
        <v>-6.1793479033857693E-2</v>
      </c>
    </row>
    <row r="8296" spans="2:5" x14ac:dyDescent="0.3">
      <c r="B8296" s="91">
        <v>42373</v>
      </c>
      <c r="C8296" s="145">
        <v>375.72631799999999</v>
      </c>
      <c r="D8296">
        <f t="shared" si="133"/>
        <v>1.5365314812815265</v>
      </c>
      <c r="E8296">
        <v>-6.1831362428698286E-2</v>
      </c>
    </row>
    <row r="8297" spans="2:5" x14ac:dyDescent="0.3">
      <c r="B8297" s="91">
        <v>40808</v>
      </c>
      <c r="C8297" s="145">
        <v>148.12602200000001</v>
      </c>
      <c r="D8297">
        <f t="shared" si="133"/>
        <v>5.1299148020273598E-2</v>
      </c>
      <c r="E8297">
        <v>-6.1874558854502826E-2</v>
      </c>
    </row>
    <row r="8298" spans="2:5" x14ac:dyDescent="0.3">
      <c r="B8298" s="91">
        <v>40305</v>
      </c>
      <c r="C8298" s="145">
        <v>140.89807099999999</v>
      </c>
      <c r="D8298">
        <f t="shared" si="133"/>
        <v>3.5136337953234777</v>
      </c>
      <c r="E8298">
        <v>-6.2327111698700963E-2</v>
      </c>
    </row>
    <row r="8299" spans="2:5" x14ac:dyDescent="0.3">
      <c r="B8299" s="91">
        <v>36334</v>
      </c>
      <c r="C8299" s="145">
        <v>31.216106</v>
      </c>
      <c r="D8299">
        <f t="shared" si="133"/>
        <v>-0.89090516043783996</v>
      </c>
      <c r="E8299">
        <v>-6.2542548594477734E-2</v>
      </c>
    </row>
    <row r="8300" spans="2:5" x14ac:dyDescent="0.3">
      <c r="B8300" s="91">
        <v>41298</v>
      </c>
      <c r="C8300" s="145">
        <v>286.13732900000002</v>
      </c>
      <c r="D8300">
        <f t="shared" si="133"/>
        <v>10.129201693051543</v>
      </c>
      <c r="E8300">
        <v>-6.2609705770213922E-2</v>
      </c>
    </row>
    <row r="8301" spans="2:5" x14ac:dyDescent="0.3">
      <c r="B8301" s="91">
        <v>36567</v>
      </c>
      <c r="C8301" s="145">
        <v>25.710498999999999</v>
      </c>
      <c r="D8301">
        <f t="shared" si="133"/>
        <v>0.39597050698970737</v>
      </c>
      <c r="E8301">
        <v>-6.2672421087645633E-2</v>
      </c>
    </row>
    <row r="8302" spans="2:5" x14ac:dyDescent="0.3">
      <c r="B8302" s="91">
        <v>36671</v>
      </c>
      <c r="C8302" s="145">
        <v>18.417652</v>
      </c>
      <c r="D8302">
        <f t="shared" si="133"/>
        <v>-0.37139010499908576</v>
      </c>
      <c r="E8302">
        <v>-6.2813303621100644E-2</v>
      </c>
    </row>
    <row r="8303" spans="2:5" x14ac:dyDescent="0.3">
      <c r="B8303" s="91">
        <v>39892</v>
      </c>
      <c r="C8303" s="145">
        <v>29.299016999999999</v>
      </c>
      <c r="D8303">
        <f t="shared" si="133"/>
        <v>-0.23653585151192474</v>
      </c>
      <c r="E8303">
        <v>-6.2900455579991382E-2</v>
      </c>
    </row>
    <row r="8304" spans="2:5" x14ac:dyDescent="0.3">
      <c r="B8304" s="91">
        <v>33736</v>
      </c>
      <c r="C8304" s="145">
        <v>38.376415000000001</v>
      </c>
      <c r="D8304">
        <f t="shared" si="133"/>
        <v>-0.81231500535526846</v>
      </c>
      <c r="E8304">
        <v>-6.3157893708971583E-2</v>
      </c>
    </row>
    <row r="8305" spans="2:5" x14ac:dyDescent="0.3">
      <c r="B8305" s="91">
        <v>40690</v>
      </c>
      <c r="C8305" s="145">
        <v>204.47247300000001</v>
      </c>
      <c r="D8305">
        <f t="shared" si="133"/>
        <v>1.0739104570804012</v>
      </c>
      <c r="E8305">
        <v>-6.3274233342387742E-2</v>
      </c>
    </row>
    <row r="8306" spans="2:5" x14ac:dyDescent="0.3">
      <c r="B8306" s="91">
        <v>43901</v>
      </c>
      <c r="C8306" s="145">
        <v>98.59272</v>
      </c>
      <c r="D8306">
        <f t="shared" si="133"/>
        <v>0.45079683027222522</v>
      </c>
      <c r="E8306">
        <v>-6.4332995259917758E-2</v>
      </c>
    </row>
    <row r="8307" spans="2:5" x14ac:dyDescent="0.3">
      <c r="B8307" s="91">
        <v>38118</v>
      </c>
      <c r="C8307" s="145">
        <v>67.957633999999999</v>
      </c>
      <c r="D8307">
        <f t="shared" si="133"/>
        <v>2.475451341117811</v>
      </c>
      <c r="E8307">
        <v>-6.4491514438884026E-2</v>
      </c>
    </row>
    <row r="8308" spans="2:5" x14ac:dyDescent="0.3">
      <c r="B8308" s="91">
        <v>36658</v>
      </c>
      <c r="C8308" s="145">
        <v>19.553614</v>
      </c>
      <c r="D8308">
        <f t="shared" si="133"/>
        <v>-0.37017468640415957</v>
      </c>
      <c r="E8308">
        <v>-6.483154368158428E-2</v>
      </c>
    </row>
    <row r="8309" spans="2:5" x14ac:dyDescent="0.3">
      <c r="B8309" s="91">
        <v>33801</v>
      </c>
      <c r="C8309" s="145">
        <v>31.046091000000001</v>
      </c>
      <c r="D8309">
        <f t="shared" si="133"/>
        <v>1.8893596103033485</v>
      </c>
      <c r="E8309">
        <v>-6.4935021517334296E-2</v>
      </c>
    </row>
    <row r="8310" spans="2:5" x14ac:dyDescent="0.3">
      <c r="B8310" s="91">
        <v>37099</v>
      </c>
      <c r="C8310" s="145">
        <v>10.744973</v>
      </c>
      <c r="D8310">
        <f t="shared" si="133"/>
        <v>-0.71061075988257305</v>
      </c>
      <c r="E8310">
        <v>-6.5100817536368663E-2</v>
      </c>
    </row>
    <row r="8311" spans="2:5" x14ac:dyDescent="0.3">
      <c r="B8311" s="91">
        <v>35809</v>
      </c>
      <c r="C8311" s="145">
        <v>37.129829000000001</v>
      </c>
      <c r="D8311">
        <f t="shared" si="133"/>
        <v>-0.72922173644052279</v>
      </c>
      <c r="E8311">
        <v>-6.5169939694748991E-2</v>
      </c>
    </row>
    <row r="8312" spans="2:5" x14ac:dyDescent="0.3">
      <c r="B8312" s="91">
        <v>43675</v>
      </c>
      <c r="C8312" s="145">
        <v>137.122635</v>
      </c>
      <c r="D8312">
        <f t="shared" si="133"/>
        <v>0.12011398770602136</v>
      </c>
      <c r="E8312">
        <v>-6.5239468646023063E-2</v>
      </c>
    </row>
    <row r="8313" spans="2:5" x14ac:dyDescent="0.3">
      <c r="B8313" s="91">
        <v>44098</v>
      </c>
      <c r="C8313" s="145">
        <v>122.418465</v>
      </c>
      <c r="D8313">
        <f t="shared" si="133"/>
        <v>3.1478091791402361</v>
      </c>
      <c r="E8313">
        <v>-6.544890276660971E-2</v>
      </c>
    </row>
    <row r="8314" spans="2:5" x14ac:dyDescent="0.3">
      <c r="B8314" s="91">
        <v>36192</v>
      </c>
      <c r="C8314" s="145">
        <v>29.514005999999998</v>
      </c>
      <c r="D8314">
        <f t="shared" si="133"/>
        <v>0.45267818351376465</v>
      </c>
      <c r="E8314">
        <v>-6.5596865947813193E-2</v>
      </c>
    </row>
    <row r="8315" spans="2:5" x14ac:dyDescent="0.3">
      <c r="B8315" s="91">
        <v>36146</v>
      </c>
      <c r="C8315" s="145">
        <v>20.316960999999999</v>
      </c>
      <c r="D8315">
        <f t="shared" si="133"/>
        <v>1.1589596466002512</v>
      </c>
      <c r="E8315">
        <v>-6.5798799427072452E-2</v>
      </c>
    </row>
    <row r="8316" spans="2:5" x14ac:dyDescent="0.3">
      <c r="B8316" s="91">
        <v>36983</v>
      </c>
      <c r="C8316" s="145">
        <v>9.4105329999999991</v>
      </c>
      <c r="D8316">
        <f t="shared" si="133"/>
        <v>-0.63027820166344961</v>
      </c>
      <c r="E8316">
        <v>-6.5849789808254081E-2</v>
      </c>
    </row>
    <row r="8317" spans="2:5" x14ac:dyDescent="0.3">
      <c r="B8317" s="91">
        <v>36579</v>
      </c>
      <c r="C8317" s="145">
        <v>25.453011</v>
      </c>
      <c r="D8317">
        <f t="shared" si="133"/>
        <v>-0.80807917048615563</v>
      </c>
      <c r="E8317">
        <v>-6.5870025740769181E-2</v>
      </c>
    </row>
    <row r="8318" spans="2:5" x14ac:dyDescent="0.3">
      <c r="B8318" s="91">
        <v>40205</v>
      </c>
      <c r="C8318" s="145">
        <v>132.62245200000001</v>
      </c>
      <c r="D8318">
        <f t="shared" si="133"/>
        <v>3.1821209028105626</v>
      </c>
      <c r="E8318">
        <v>-6.5959782247994383E-2</v>
      </c>
    </row>
    <row r="8319" spans="2:5" x14ac:dyDescent="0.3">
      <c r="B8319" s="91">
        <v>39820</v>
      </c>
      <c r="C8319" s="145">
        <v>31.711769</v>
      </c>
      <c r="D8319">
        <f t="shared" si="133"/>
        <v>-0.25713321985667009</v>
      </c>
      <c r="E8319">
        <v>-6.5969588770912205E-2</v>
      </c>
    </row>
    <row r="8320" spans="2:5" x14ac:dyDescent="0.3">
      <c r="B8320" s="91">
        <v>33730</v>
      </c>
      <c r="C8320" s="145">
        <v>42.688366000000002</v>
      </c>
      <c r="D8320">
        <f t="shared" si="133"/>
        <v>-0.90695043268854891</v>
      </c>
      <c r="E8320">
        <v>-6.6037790751989331E-2</v>
      </c>
    </row>
    <row r="8321" spans="2:5" x14ac:dyDescent="0.3">
      <c r="B8321" s="91">
        <v>44526</v>
      </c>
      <c r="C8321" s="145">
        <v>458.770172</v>
      </c>
      <c r="D8321">
        <f t="shared" si="133"/>
        <v>9.8915566074298891</v>
      </c>
      <c r="E8321">
        <v>-6.605780995554883E-2</v>
      </c>
    </row>
    <row r="8322" spans="2:5" x14ac:dyDescent="0.3">
      <c r="B8322" s="91">
        <v>35401</v>
      </c>
      <c r="C8322" s="145">
        <v>42.121634999999998</v>
      </c>
      <c r="D8322">
        <f t="shared" si="133"/>
        <v>-5.0866866066766299E-3</v>
      </c>
      <c r="E8322">
        <v>-6.6362637495872678E-2</v>
      </c>
    </row>
    <row r="8323" spans="2:5" x14ac:dyDescent="0.3">
      <c r="B8323" s="91">
        <v>39931</v>
      </c>
      <c r="C8323" s="145">
        <v>42.33699</v>
      </c>
      <c r="D8323">
        <f t="shared" si="133"/>
        <v>1.0665103413401253</v>
      </c>
      <c r="E8323">
        <v>-6.6452513199644042E-2</v>
      </c>
    </row>
    <row r="8324" spans="2:5" x14ac:dyDescent="0.3">
      <c r="B8324" s="91">
        <v>37463</v>
      </c>
      <c r="C8324" s="145">
        <v>20.487189999999998</v>
      </c>
      <c r="D8324">
        <f t="shared" si="133"/>
        <v>0.90121689002146466</v>
      </c>
      <c r="E8324">
        <v>-6.6760510565228068E-2</v>
      </c>
    </row>
    <row r="8325" spans="2:5" x14ac:dyDescent="0.3">
      <c r="B8325" s="91">
        <v>37146</v>
      </c>
      <c r="C8325" s="145">
        <v>10.775829999999999</v>
      </c>
      <c r="D8325">
        <f t="shared" si="133"/>
        <v>-0.96255182519413873</v>
      </c>
      <c r="E8325">
        <v>-6.6800263440830079E-2</v>
      </c>
    </row>
    <row r="8326" spans="2:5" x14ac:dyDescent="0.3">
      <c r="B8326" s="91">
        <v>43244</v>
      </c>
      <c r="C8326" s="145">
        <v>287.75314300000002</v>
      </c>
      <c r="D8326">
        <f t="shared" si="133"/>
        <v>5.3313307037823749</v>
      </c>
      <c r="E8326">
        <v>-6.7216149826964708E-2</v>
      </c>
    </row>
    <row r="8327" spans="2:5" x14ac:dyDescent="0.3">
      <c r="B8327" s="91">
        <v>35396</v>
      </c>
      <c r="C8327" s="145">
        <v>45.449078</v>
      </c>
      <c r="D8327">
        <f t="shared" si="133"/>
        <v>0.2433031039958384</v>
      </c>
      <c r="E8327">
        <v>-6.7540126080570126E-2</v>
      </c>
    </row>
    <row r="8328" spans="2:5" x14ac:dyDescent="0.3">
      <c r="B8328" s="91">
        <v>36462</v>
      </c>
      <c r="C8328" s="145">
        <v>36.555107</v>
      </c>
      <c r="D8328">
        <f t="shared" si="133"/>
        <v>-0.90391856428918049</v>
      </c>
      <c r="E8328">
        <v>-6.7786833985625572E-2</v>
      </c>
    </row>
    <row r="8329" spans="2:5" x14ac:dyDescent="0.3">
      <c r="B8329" s="91">
        <v>42494</v>
      </c>
      <c r="C8329" s="145">
        <v>380.45962500000002</v>
      </c>
      <c r="D8329">
        <f t="shared" ref="D8329:D8392" si="134">(C8329-C8330)/C8330</f>
        <v>0.89515082896965725</v>
      </c>
      <c r="E8329">
        <v>-6.7984936469904389E-2</v>
      </c>
    </row>
    <row r="8330" spans="2:5" x14ac:dyDescent="0.3">
      <c r="B8330" s="91">
        <v>40575</v>
      </c>
      <c r="C8330" s="145">
        <v>200.75427199999999</v>
      </c>
      <c r="D8330">
        <f t="shared" si="134"/>
        <v>10.447480561508215</v>
      </c>
      <c r="E8330">
        <v>-6.8000534796143236E-2</v>
      </c>
    </row>
    <row r="8331" spans="2:5" x14ac:dyDescent="0.3">
      <c r="B8331" s="91">
        <v>36003</v>
      </c>
      <c r="C8331" s="145">
        <v>17.536982999999999</v>
      </c>
      <c r="D8331">
        <f t="shared" si="134"/>
        <v>-0.78208137281039691</v>
      </c>
      <c r="E8331">
        <v>-6.811884113342416E-2</v>
      </c>
    </row>
    <row r="8332" spans="2:5" x14ac:dyDescent="0.3">
      <c r="B8332" s="91">
        <v>40042</v>
      </c>
      <c r="C8332" s="145">
        <v>80.474914999999996</v>
      </c>
      <c r="D8332">
        <f t="shared" si="134"/>
        <v>2.6193760301571363</v>
      </c>
      <c r="E8332">
        <v>-6.8128348604271943E-2</v>
      </c>
    </row>
    <row r="8333" spans="2:5" x14ac:dyDescent="0.3">
      <c r="B8333" s="91">
        <v>36587</v>
      </c>
      <c r="C8333" s="145">
        <v>22.234472</v>
      </c>
      <c r="D8333">
        <f t="shared" si="134"/>
        <v>0.15228996833524225</v>
      </c>
      <c r="E8333">
        <v>-6.8527856579962812E-2</v>
      </c>
    </row>
    <row r="8334" spans="2:5" x14ac:dyDescent="0.3">
      <c r="B8334" s="91">
        <v>36073</v>
      </c>
      <c r="C8334" s="145">
        <v>19.2959</v>
      </c>
      <c r="D8334">
        <f t="shared" si="134"/>
        <v>-0.30253232753751902</v>
      </c>
      <c r="E8334">
        <v>-6.8704940537206938E-2</v>
      </c>
    </row>
    <row r="8335" spans="2:5" x14ac:dyDescent="0.3">
      <c r="B8335" s="91">
        <v>35961</v>
      </c>
      <c r="C8335" s="145">
        <v>27.665655000000001</v>
      </c>
      <c r="D8335">
        <f t="shared" si="134"/>
        <v>-0.44539262385844597</v>
      </c>
      <c r="E8335">
        <v>-6.9207752890249191E-2</v>
      </c>
    </row>
    <row r="8336" spans="2:5" x14ac:dyDescent="0.3">
      <c r="B8336" s="91">
        <v>35391</v>
      </c>
      <c r="C8336" s="145">
        <v>49.883316000000001</v>
      </c>
      <c r="D8336">
        <f t="shared" si="134"/>
        <v>-0.24044831704783409</v>
      </c>
      <c r="E8336">
        <v>-6.92347065351053E-2</v>
      </c>
    </row>
    <row r="8337" spans="2:5" x14ac:dyDescent="0.3">
      <c r="B8337" s="91">
        <v>38121</v>
      </c>
      <c r="C8337" s="145">
        <v>65.674683000000002</v>
      </c>
      <c r="D8337">
        <f t="shared" si="134"/>
        <v>3.5465163305701273</v>
      </c>
      <c r="E8337">
        <v>-6.9310189931359942E-2</v>
      </c>
    </row>
    <row r="8338" spans="2:5" x14ac:dyDescent="0.3">
      <c r="B8338" s="91">
        <v>34082</v>
      </c>
      <c r="C8338" s="145">
        <v>14.445055999999999</v>
      </c>
      <c r="D8338">
        <f t="shared" si="134"/>
        <v>-0.90889655640472355</v>
      </c>
      <c r="E8338">
        <v>-6.9444489180796182E-2</v>
      </c>
    </row>
    <row r="8339" spans="2:5" x14ac:dyDescent="0.3">
      <c r="B8339" s="91">
        <v>40763</v>
      </c>
      <c r="C8339" s="145">
        <v>158.55664100000001</v>
      </c>
      <c r="D8339">
        <f t="shared" si="134"/>
        <v>1.0514926108796963</v>
      </c>
      <c r="E8339">
        <v>-6.9581814581929829E-2</v>
      </c>
    </row>
    <row r="8340" spans="2:5" x14ac:dyDescent="0.3">
      <c r="B8340" s="91">
        <v>40031</v>
      </c>
      <c r="C8340" s="145">
        <v>77.288428999999994</v>
      </c>
      <c r="D8340">
        <f t="shared" si="134"/>
        <v>0.76077518239338449</v>
      </c>
      <c r="E8340">
        <v>-6.9602110607597842E-2</v>
      </c>
    </row>
    <row r="8341" spans="2:5" x14ac:dyDescent="0.3">
      <c r="B8341" s="91">
        <v>35731</v>
      </c>
      <c r="C8341" s="145">
        <v>43.894547000000003</v>
      </c>
      <c r="D8341">
        <f t="shared" si="134"/>
        <v>1.4080398254782625</v>
      </c>
      <c r="E8341">
        <v>-6.9617532448469882E-2</v>
      </c>
    </row>
    <row r="8342" spans="2:5" x14ac:dyDescent="0.3">
      <c r="B8342" s="91">
        <v>36598</v>
      </c>
      <c r="C8342" s="145">
        <v>18.228331000000001</v>
      </c>
      <c r="D8342">
        <f t="shared" si="134"/>
        <v>-0.68249334072008871</v>
      </c>
      <c r="E8342">
        <v>-6.993808016520793E-2</v>
      </c>
    </row>
    <row r="8343" spans="2:5" x14ac:dyDescent="0.3">
      <c r="B8343" s="91">
        <v>35342</v>
      </c>
      <c r="C8343" s="145">
        <v>57.410862000000002</v>
      </c>
      <c r="D8343">
        <f t="shared" si="134"/>
        <v>-0.67426588243596464</v>
      </c>
      <c r="E8343">
        <v>-6.999200522636885E-2</v>
      </c>
    </row>
    <row r="8344" spans="2:5" x14ac:dyDescent="0.3">
      <c r="B8344" s="91">
        <v>43606</v>
      </c>
      <c r="C8344" s="145">
        <v>176.250687</v>
      </c>
      <c r="D8344">
        <f t="shared" si="134"/>
        <v>6.3743388068077618</v>
      </c>
      <c r="E8344">
        <v>-7.0207633141962877E-2</v>
      </c>
    </row>
    <row r="8345" spans="2:5" x14ac:dyDescent="0.3">
      <c r="B8345" s="91">
        <v>36570</v>
      </c>
      <c r="C8345" s="145">
        <v>23.900541</v>
      </c>
      <c r="D8345">
        <f t="shared" si="134"/>
        <v>-0.65804930356735636</v>
      </c>
      <c r="E8345">
        <v>-7.0397622387647879E-2</v>
      </c>
    </row>
    <row r="8346" spans="2:5" x14ac:dyDescent="0.3">
      <c r="B8346" s="91">
        <v>39658</v>
      </c>
      <c r="C8346" s="145">
        <v>69.894699000000003</v>
      </c>
      <c r="D8346">
        <f t="shared" si="134"/>
        <v>2.3881795820957334</v>
      </c>
      <c r="E8346">
        <v>-7.0473543072216538E-2</v>
      </c>
    </row>
    <row r="8347" spans="2:5" x14ac:dyDescent="0.3">
      <c r="B8347" s="91">
        <v>36608</v>
      </c>
      <c r="C8347" s="145">
        <v>20.628983000000002</v>
      </c>
      <c r="D8347">
        <f t="shared" si="134"/>
        <v>-0.84944868426186226</v>
      </c>
      <c r="E8347">
        <v>-7.0624445917542425E-2</v>
      </c>
    </row>
    <row r="8348" spans="2:5" x14ac:dyDescent="0.3">
      <c r="B8348" s="91">
        <v>44095</v>
      </c>
      <c r="C8348" s="145">
        <v>137.02293399999999</v>
      </c>
      <c r="D8348">
        <f t="shared" si="134"/>
        <v>10.02664404088317</v>
      </c>
      <c r="E8348">
        <v>-7.0655815913759426E-2</v>
      </c>
    </row>
    <row r="8349" spans="2:5" x14ac:dyDescent="0.3">
      <c r="B8349" s="91">
        <v>37188</v>
      </c>
      <c r="C8349" s="145">
        <v>12.426531000000001</v>
      </c>
      <c r="D8349">
        <f t="shared" si="134"/>
        <v>-0.60870309038295267</v>
      </c>
      <c r="E8349">
        <v>-7.0934200563920122E-2</v>
      </c>
    </row>
    <row r="8350" spans="2:5" x14ac:dyDescent="0.3">
      <c r="B8350" s="91">
        <v>39805</v>
      </c>
      <c r="C8350" s="145">
        <v>31.757294000000002</v>
      </c>
      <c r="D8350">
        <f t="shared" si="134"/>
        <v>-0.57325823865873415</v>
      </c>
      <c r="E8350">
        <v>-7.1599706570105628E-2</v>
      </c>
    </row>
    <row r="8351" spans="2:5" x14ac:dyDescent="0.3">
      <c r="B8351" s="91">
        <v>43942</v>
      </c>
      <c r="C8351" s="145">
        <v>74.418059999999997</v>
      </c>
      <c r="D8351">
        <f t="shared" si="134"/>
        <v>-2.4826325584776886E-2</v>
      </c>
      <c r="E8351">
        <v>-7.209441990891903E-2</v>
      </c>
    </row>
    <row r="8352" spans="2:5" x14ac:dyDescent="0.3">
      <c r="B8352" s="91">
        <v>38104</v>
      </c>
      <c r="C8352" s="145">
        <v>76.312622000000005</v>
      </c>
      <c r="D8352">
        <f t="shared" si="134"/>
        <v>-0.5328015862184986</v>
      </c>
      <c r="E8352">
        <v>-7.2185759560805696E-2</v>
      </c>
    </row>
    <row r="8353" spans="2:5" x14ac:dyDescent="0.3">
      <c r="B8353" s="91">
        <v>43864</v>
      </c>
      <c r="C8353" s="145">
        <v>163.34092699999999</v>
      </c>
      <c r="D8353">
        <f t="shared" si="134"/>
        <v>-0.46823564822177027</v>
      </c>
      <c r="E8353">
        <v>-7.2197063679984422E-2</v>
      </c>
    </row>
    <row r="8354" spans="2:5" x14ac:dyDescent="0.3">
      <c r="B8354" s="91">
        <v>42240</v>
      </c>
      <c r="C8354" s="145">
        <v>307.16787699999998</v>
      </c>
      <c r="D8354">
        <f t="shared" si="134"/>
        <v>12.151968347368847</v>
      </c>
      <c r="E8354">
        <v>-7.2653416909644414E-2</v>
      </c>
    </row>
    <row r="8355" spans="2:5" x14ac:dyDescent="0.3">
      <c r="B8355" s="91">
        <v>36574</v>
      </c>
      <c r="C8355" s="145">
        <v>23.355277999999998</v>
      </c>
      <c r="D8355">
        <f t="shared" si="134"/>
        <v>8.9969252079048864E-2</v>
      </c>
      <c r="E8355">
        <v>-7.3038975875645271E-2</v>
      </c>
    </row>
    <row r="8356" spans="2:5" x14ac:dyDescent="0.3">
      <c r="B8356" s="91">
        <v>35997</v>
      </c>
      <c r="C8356" s="145">
        <v>21.427465000000002</v>
      </c>
      <c r="D8356">
        <f t="shared" si="134"/>
        <v>-0.11657530886725659</v>
      </c>
      <c r="E8356">
        <v>-7.3178670379581007E-2</v>
      </c>
    </row>
    <row r="8357" spans="2:5" x14ac:dyDescent="0.3">
      <c r="B8357" s="91">
        <v>39847</v>
      </c>
      <c r="C8357" s="145">
        <v>24.254999000000002</v>
      </c>
      <c r="D8357">
        <f t="shared" si="134"/>
        <v>-0.90586143485731341</v>
      </c>
      <c r="E8357">
        <v>-7.3391414305416014E-2</v>
      </c>
    </row>
    <row r="8358" spans="2:5" x14ac:dyDescent="0.3">
      <c r="B8358" s="91">
        <v>41045</v>
      </c>
      <c r="C8358" s="145">
        <v>257.65210000000002</v>
      </c>
      <c r="D8358">
        <f t="shared" si="134"/>
        <v>3.8665019744256597</v>
      </c>
      <c r="E8358">
        <v>-7.3532148968875818E-2</v>
      </c>
    </row>
    <row r="8359" spans="2:5" x14ac:dyDescent="0.3">
      <c r="B8359" s="91">
        <v>39994</v>
      </c>
      <c r="C8359" s="145">
        <v>52.944004</v>
      </c>
      <c r="D8359">
        <f t="shared" si="134"/>
        <v>-0.4747333766604187</v>
      </c>
      <c r="E8359">
        <v>-7.3749457329785204E-2</v>
      </c>
    </row>
    <row r="8360" spans="2:5" x14ac:dyDescent="0.3">
      <c r="B8360" s="91">
        <v>40095</v>
      </c>
      <c r="C8360" s="145">
        <v>100.794533</v>
      </c>
      <c r="D8360">
        <f t="shared" si="134"/>
        <v>1.4190540841511685</v>
      </c>
      <c r="E8360">
        <v>-7.3992346131624739E-2</v>
      </c>
    </row>
    <row r="8361" spans="2:5" x14ac:dyDescent="0.3">
      <c r="B8361" s="91">
        <v>36391</v>
      </c>
      <c r="C8361" s="145">
        <v>41.666919999999998</v>
      </c>
      <c r="D8361">
        <f t="shared" si="134"/>
        <v>-0.68448266613332953</v>
      </c>
      <c r="E8361">
        <v>-7.436049399347297E-2</v>
      </c>
    </row>
    <row r="8362" spans="2:5" x14ac:dyDescent="0.3">
      <c r="B8362" s="91">
        <v>40317</v>
      </c>
      <c r="C8362" s="145">
        <v>132.05905200000001</v>
      </c>
      <c r="D8362">
        <f t="shared" si="134"/>
        <v>0.25326999431250879</v>
      </c>
      <c r="E8362">
        <v>-7.4383259262084597E-2</v>
      </c>
    </row>
    <row r="8363" spans="2:5" x14ac:dyDescent="0.3">
      <c r="B8363" s="91">
        <v>43899</v>
      </c>
      <c r="C8363" s="145">
        <v>105.37159</v>
      </c>
      <c r="D8363">
        <f t="shared" si="134"/>
        <v>0.78655150034660637</v>
      </c>
      <c r="E8363">
        <v>-7.4430794727474561E-2</v>
      </c>
    </row>
    <row r="8364" spans="2:5" x14ac:dyDescent="0.3">
      <c r="B8364" s="91">
        <v>39981</v>
      </c>
      <c r="C8364" s="145">
        <v>58.980437999999999</v>
      </c>
      <c r="D8364">
        <f t="shared" si="134"/>
        <v>1.7633026759562545</v>
      </c>
      <c r="E8364">
        <v>-7.4439160668494764E-2</v>
      </c>
    </row>
    <row r="8365" spans="2:5" x14ac:dyDescent="0.3">
      <c r="B8365" s="91">
        <v>33948</v>
      </c>
      <c r="C8365" s="145">
        <v>21.344183000000001</v>
      </c>
      <c r="D8365">
        <f t="shared" si="134"/>
        <v>-0.49399631922461101</v>
      </c>
      <c r="E8365">
        <v>-7.4766376611764856E-2</v>
      </c>
    </row>
    <row r="8366" spans="2:5" x14ac:dyDescent="0.3">
      <c r="B8366" s="91">
        <v>36355</v>
      </c>
      <c r="C8366" s="145">
        <v>42.181873000000003</v>
      </c>
      <c r="D8366">
        <f t="shared" si="134"/>
        <v>1.343558082130119</v>
      </c>
      <c r="E8366">
        <v>-7.5058316101997757E-2</v>
      </c>
    </row>
    <row r="8367" spans="2:5" x14ac:dyDescent="0.3">
      <c r="B8367" s="91">
        <v>36125</v>
      </c>
      <c r="C8367" s="145">
        <v>17.999072999999999</v>
      </c>
      <c r="D8367">
        <f t="shared" si="134"/>
        <v>-0.78233668714951687</v>
      </c>
      <c r="E8367">
        <v>-7.5421258485309006E-2</v>
      </c>
    </row>
    <row r="8368" spans="2:5" x14ac:dyDescent="0.3">
      <c r="B8368" s="91">
        <v>43906</v>
      </c>
      <c r="C8368" s="145">
        <v>82.692267999999999</v>
      </c>
      <c r="D8368">
        <f t="shared" si="134"/>
        <v>4.6423111648238393</v>
      </c>
      <c r="E8368">
        <v>-7.576607993821835E-2</v>
      </c>
    </row>
    <row r="8369" spans="2:5" x14ac:dyDescent="0.3">
      <c r="B8369" s="91">
        <v>36945</v>
      </c>
      <c r="C8369" s="145">
        <v>14.655744</v>
      </c>
      <c r="D8369">
        <f t="shared" si="134"/>
        <v>-0.2488702875345653</v>
      </c>
      <c r="E8369">
        <v>-7.6325020281372821E-2</v>
      </c>
    </row>
    <row r="8370" spans="2:5" x14ac:dyDescent="0.3">
      <c r="B8370" s="91">
        <v>34071</v>
      </c>
      <c r="C8370" s="145">
        <v>19.511602</v>
      </c>
      <c r="D8370">
        <f t="shared" si="134"/>
        <v>5.8961224251878962E-2</v>
      </c>
      <c r="E8370">
        <v>-7.653063011410223E-2</v>
      </c>
    </row>
    <row r="8371" spans="2:5" x14ac:dyDescent="0.3">
      <c r="B8371" s="91">
        <v>36634</v>
      </c>
      <c r="C8371" s="145">
        <v>18.425228000000001</v>
      </c>
      <c r="D8371">
        <f t="shared" si="134"/>
        <v>-0.67765230914869168</v>
      </c>
      <c r="E8371">
        <v>-7.7010625442422015E-2</v>
      </c>
    </row>
    <row r="8372" spans="2:5" x14ac:dyDescent="0.3">
      <c r="B8372" s="91">
        <v>39993</v>
      </c>
      <c r="C8372" s="145">
        <v>57.159484999999997</v>
      </c>
      <c r="D8372">
        <f t="shared" si="134"/>
        <v>-0.71132038181465862</v>
      </c>
      <c r="E8372">
        <v>-7.744316265921114E-2</v>
      </c>
    </row>
    <row r="8373" spans="2:5" x14ac:dyDescent="0.3">
      <c r="B8373" s="91">
        <v>40598</v>
      </c>
      <c r="C8373" s="145">
        <v>198.00318899999999</v>
      </c>
      <c r="D8373">
        <f t="shared" si="134"/>
        <v>3.3320350054296148</v>
      </c>
      <c r="E8373">
        <v>-7.8241064616285827E-2</v>
      </c>
    </row>
    <row r="8374" spans="2:5" x14ac:dyDescent="0.3">
      <c r="B8374" s="91">
        <v>33707</v>
      </c>
      <c r="C8374" s="145">
        <v>45.706738000000001</v>
      </c>
      <c r="D8374">
        <f t="shared" si="134"/>
        <v>-0.5940502003630912</v>
      </c>
      <c r="E8374">
        <v>-7.8261134007668418E-2</v>
      </c>
    </row>
    <row r="8375" spans="2:5" x14ac:dyDescent="0.3">
      <c r="B8375" s="91">
        <v>39174</v>
      </c>
      <c r="C8375" s="145">
        <v>112.592094</v>
      </c>
      <c r="D8375">
        <f t="shared" si="134"/>
        <v>4.6347951915907339</v>
      </c>
      <c r="E8375">
        <v>-7.8687110262294524E-2</v>
      </c>
    </row>
    <row r="8376" spans="2:5" x14ac:dyDescent="0.3">
      <c r="B8376" s="91">
        <v>36017</v>
      </c>
      <c r="C8376" s="145">
        <v>19.981577000000001</v>
      </c>
      <c r="D8376">
        <f t="shared" si="134"/>
        <v>-0.51924704245380038</v>
      </c>
      <c r="E8376">
        <v>-7.8694193123838629E-2</v>
      </c>
    </row>
    <row r="8377" spans="2:5" x14ac:dyDescent="0.3">
      <c r="B8377" s="91">
        <v>39743</v>
      </c>
      <c r="C8377" s="145">
        <v>41.563087000000003</v>
      </c>
      <c r="D8377">
        <f t="shared" si="134"/>
        <v>-0.90718844395625675</v>
      </c>
      <c r="E8377">
        <v>-7.8708268484547247E-2</v>
      </c>
    </row>
    <row r="8378" spans="2:5" x14ac:dyDescent="0.3">
      <c r="B8378" s="91">
        <v>42545</v>
      </c>
      <c r="C8378" s="145">
        <v>447.82232699999997</v>
      </c>
      <c r="D8378">
        <f t="shared" si="134"/>
        <v>22.796407229857422</v>
      </c>
      <c r="E8378">
        <v>-7.9004067213885434E-2</v>
      </c>
    </row>
    <row r="8379" spans="2:5" x14ac:dyDescent="0.3">
      <c r="B8379" s="91">
        <v>36000</v>
      </c>
      <c r="C8379" s="145">
        <v>18.818905000000001</v>
      </c>
      <c r="D8379">
        <f t="shared" si="134"/>
        <v>-1.9417496975362585E-2</v>
      </c>
      <c r="E8379">
        <v>-7.9475031532994109E-2</v>
      </c>
    </row>
    <row r="8380" spans="2:5" x14ac:dyDescent="0.3">
      <c r="B8380" s="91">
        <v>36276</v>
      </c>
      <c r="C8380" s="145">
        <v>19.191557</v>
      </c>
      <c r="D8380">
        <f t="shared" si="134"/>
        <v>-6.2105061709848572E-2</v>
      </c>
      <c r="E8380">
        <v>-7.9699825219492329E-2</v>
      </c>
    </row>
    <row r="8381" spans="2:5" x14ac:dyDescent="0.3">
      <c r="B8381" s="91">
        <v>36588</v>
      </c>
      <c r="C8381" s="145">
        <v>20.462374000000001</v>
      </c>
      <c r="D8381">
        <f t="shared" si="134"/>
        <v>0.32186348207309518</v>
      </c>
      <c r="E8381">
        <v>-7.9700475909659549E-2</v>
      </c>
    </row>
    <row r="8382" spans="2:5" x14ac:dyDescent="0.3">
      <c r="B8382" s="91">
        <v>36084</v>
      </c>
      <c r="C8382" s="145">
        <v>15.479945000000001</v>
      </c>
      <c r="D8382">
        <f t="shared" si="134"/>
        <v>-0.3304320782999316</v>
      </c>
      <c r="E8382">
        <v>-7.975201725554322E-2</v>
      </c>
    </row>
    <row r="8383" spans="2:5" x14ac:dyDescent="0.3">
      <c r="B8383" s="91">
        <v>35996</v>
      </c>
      <c r="C8383" s="145">
        <v>23.119305000000001</v>
      </c>
      <c r="D8383">
        <f t="shared" si="134"/>
        <v>-0.22359106843629192</v>
      </c>
      <c r="E8383">
        <v>-7.9798184759789864E-2</v>
      </c>
    </row>
    <row r="8384" spans="2:5" x14ac:dyDescent="0.3">
      <c r="B8384" s="91">
        <v>36550</v>
      </c>
      <c r="C8384" s="145">
        <v>29.777227</v>
      </c>
      <c r="D8384">
        <f t="shared" si="134"/>
        <v>0.18007202200829228</v>
      </c>
      <c r="E8384">
        <v>-7.9803343882072331E-2</v>
      </c>
    </row>
    <row r="8385" spans="2:5" x14ac:dyDescent="0.3">
      <c r="B8385" s="91">
        <v>36585</v>
      </c>
      <c r="C8385" s="145">
        <v>25.233398000000001</v>
      </c>
      <c r="D8385">
        <f t="shared" si="134"/>
        <v>0.10461835519042052</v>
      </c>
      <c r="E8385">
        <v>-7.9812204860701425E-2</v>
      </c>
    </row>
    <row r="8386" spans="2:5" x14ac:dyDescent="0.3">
      <c r="B8386" s="91">
        <v>36255</v>
      </c>
      <c r="C8386" s="145">
        <v>22.843544000000001</v>
      </c>
      <c r="D8386">
        <f t="shared" si="134"/>
        <v>-0.16627234985084274</v>
      </c>
      <c r="E8386">
        <v>-7.9855951320814092E-2</v>
      </c>
    </row>
    <row r="8387" spans="2:5" x14ac:dyDescent="0.3">
      <c r="B8387" s="91">
        <v>36552</v>
      </c>
      <c r="C8387" s="145">
        <v>27.399287999999999</v>
      </c>
      <c r="D8387">
        <f t="shared" si="134"/>
        <v>0.37776066538920455</v>
      </c>
      <c r="E8387">
        <v>-7.9857637516079022E-2</v>
      </c>
    </row>
    <row r="8388" spans="2:5" x14ac:dyDescent="0.3">
      <c r="B8388" s="91">
        <v>36620</v>
      </c>
      <c r="C8388" s="145">
        <v>19.886827</v>
      </c>
      <c r="D8388">
        <f t="shared" si="134"/>
        <v>-0.38544338913103898</v>
      </c>
      <c r="E8388">
        <v>-7.9887782994686601E-2</v>
      </c>
    </row>
    <row r="8389" spans="2:5" x14ac:dyDescent="0.3">
      <c r="B8389" s="91">
        <v>36549</v>
      </c>
      <c r="C8389" s="145">
        <v>32.359634</v>
      </c>
      <c r="D8389">
        <f t="shared" si="134"/>
        <v>0.92370760431312482</v>
      </c>
      <c r="E8389">
        <v>-7.9888137471498824E-2</v>
      </c>
    </row>
    <row r="8390" spans="2:5" x14ac:dyDescent="0.3">
      <c r="B8390" s="91">
        <v>36083</v>
      </c>
      <c r="C8390" s="145">
        <v>16.821493</v>
      </c>
      <c r="D8390">
        <f t="shared" si="134"/>
        <v>-0.49983536469767165</v>
      </c>
      <c r="E8390">
        <v>-7.9902097582326359E-2</v>
      </c>
    </row>
    <row r="8391" spans="2:5" x14ac:dyDescent="0.3">
      <c r="B8391" s="91">
        <v>36465</v>
      </c>
      <c r="C8391" s="145">
        <v>33.631912</v>
      </c>
      <c r="D8391">
        <f t="shared" si="134"/>
        <v>-6.7604376559847579E-2</v>
      </c>
      <c r="E8391">
        <v>-7.996680190267258E-2</v>
      </c>
    </row>
    <row r="8392" spans="2:5" x14ac:dyDescent="0.3">
      <c r="B8392" s="91">
        <v>36536</v>
      </c>
      <c r="C8392" s="145">
        <v>36.070430999999999</v>
      </c>
      <c r="D8392">
        <f t="shared" si="134"/>
        <v>-0.45723798134305321</v>
      </c>
      <c r="E8392">
        <v>-7.99690901875348E-2</v>
      </c>
    </row>
    <row r="8393" spans="2:5" x14ac:dyDescent="0.3">
      <c r="B8393" s="91">
        <v>38008</v>
      </c>
      <c r="C8393" s="145">
        <v>66.457176000000004</v>
      </c>
      <c r="D8393">
        <f t="shared" ref="D8393:D8443" si="135">(C8393-C8394)/C8394</f>
        <v>-0.60658420614850117</v>
      </c>
      <c r="E8393">
        <v>-8.0056546119468233E-2</v>
      </c>
    </row>
    <row r="8394" spans="2:5" x14ac:dyDescent="0.3">
      <c r="B8394" s="91">
        <v>43600</v>
      </c>
      <c r="C8394" s="145">
        <v>168.923508</v>
      </c>
      <c r="D8394">
        <f t="shared" si="135"/>
        <v>0.69123415259304799</v>
      </c>
      <c r="E8394">
        <v>-8.1571872212307509E-2</v>
      </c>
    </row>
    <row r="8395" spans="2:5" x14ac:dyDescent="0.3">
      <c r="B8395" s="91">
        <v>39597</v>
      </c>
      <c r="C8395" s="145">
        <v>99.881798000000003</v>
      </c>
      <c r="D8395">
        <f t="shared" si="135"/>
        <v>-0.89592935868715806</v>
      </c>
      <c r="E8395">
        <v>-8.2133503484167786E-2</v>
      </c>
    </row>
    <row r="8396" spans="2:5" x14ac:dyDescent="0.3">
      <c r="B8396" s="91">
        <v>45425</v>
      </c>
      <c r="C8396" s="145">
        <v>959.75</v>
      </c>
      <c r="D8396">
        <f t="shared" si="135"/>
        <v>52.355011487935762</v>
      </c>
      <c r="E8396">
        <v>-8.3026820816277005E-2</v>
      </c>
    </row>
    <row r="8397" spans="2:5" x14ac:dyDescent="0.3">
      <c r="B8397" s="91">
        <v>37277</v>
      </c>
      <c r="C8397" s="145">
        <v>17.988001000000001</v>
      </c>
      <c r="D8397">
        <f t="shared" si="135"/>
        <v>-0.14864151344533885</v>
      </c>
      <c r="E8397">
        <v>-8.3333248400164844E-2</v>
      </c>
    </row>
    <row r="8398" spans="2:5" x14ac:dyDescent="0.3">
      <c r="B8398" s="91">
        <v>33917</v>
      </c>
      <c r="C8398" s="145">
        <v>21.128585999999999</v>
      </c>
      <c r="D8398">
        <f t="shared" si="135"/>
        <v>-0.93311947542913987</v>
      </c>
      <c r="E8398">
        <v>-8.4112135758490483E-2</v>
      </c>
    </row>
    <row r="8399" spans="2:5" x14ac:dyDescent="0.3">
      <c r="B8399" s="91">
        <v>44383</v>
      </c>
      <c r="C8399" s="145">
        <v>315.91537499999998</v>
      </c>
      <c r="D8399">
        <f t="shared" si="135"/>
        <v>9.8702827539847497</v>
      </c>
      <c r="E8399">
        <v>-8.4368703294243994E-2</v>
      </c>
    </row>
    <row r="8400" spans="2:5" x14ac:dyDescent="0.3">
      <c r="B8400" s="91">
        <v>39806</v>
      </c>
      <c r="C8400" s="145">
        <v>29.062296</v>
      </c>
      <c r="D8400">
        <f t="shared" si="135"/>
        <v>-0.7403265452912775</v>
      </c>
      <c r="E8400">
        <v>-8.486233115453734E-2</v>
      </c>
    </row>
    <row r="8401" spans="2:5" x14ac:dyDescent="0.3">
      <c r="B8401" s="91">
        <v>39468</v>
      </c>
      <c r="C8401" s="145">
        <v>111.91862500000001</v>
      </c>
      <c r="D8401">
        <f t="shared" si="135"/>
        <v>-0.70471479697660744</v>
      </c>
      <c r="E8401">
        <v>-8.4908336606278847E-2</v>
      </c>
    </row>
    <row r="8402" spans="2:5" x14ac:dyDescent="0.3">
      <c r="B8402" s="91">
        <v>42957</v>
      </c>
      <c r="C8402" s="145">
        <v>379.01873799999998</v>
      </c>
      <c r="D8402">
        <f t="shared" si="135"/>
        <v>1.6156991123039062</v>
      </c>
      <c r="E8402">
        <v>-8.6167462108517223E-2</v>
      </c>
    </row>
    <row r="8403" spans="2:5" x14ac:dyDescent="0.3">
      <c r="B8403" s="91">
        <v>38855</v>
      </c>
      <c r="C8403" s="145">
        <v>144.90150499999999</v>
      </c>
      <c r="D8403">
        <f t="shared" si="135"/>
        <v>4.8018372053421023</v>
      </c>
      <c r="E8403">
        <v>-8.7455912581275358E-2</v>
      </c>
    </row>
    <row r="8404" spans="2:5" x14ac:dyDescent="0.3">
      <c r="B8404" s="91">
        <v>35968</v>
      </c>
      <c r="C8404" s="145">
        <v>24.975107000000001</v>
      </c>
      <c r="D8404">
        <f t="shared" si="135"/>
        <v>-3.3102010188612834E-4</v>
      </c>
      <c r="E8404">
        <v>-8.7915277972651223E-2</v>
      </c>
    </row>
    <row r="8405" spans="2:5" x14ac:dyDescent="0.3">
      <c r="B8405" s="91">
        <v>39766</v>
      </c>
      <c r="C8405" s="145">
        <v>24.983377000000001</v>
      </c>
      <c r="D8405">
        <f t="shared" si="135"/>
        <v>-0.84769831385319949</v>
      </c>
      <c r="E8405">
        <v>-8.8069117791454432E-2</v>
      </c>
    </row>
    <row r="8406" spans="2:5" x14ac:dyDescent="0.3">
      <c r="B8406" s="91">
        <v>44186</v>
      </c>
      <c r="C8406" s="145">
        <v>164.03874200000001</v>
      </c>
      <c r="D8406">
        <f t="shared" si="135"/>
        <v>8.9458209315299193</v>
      </c>
      <c r="E8406">
        <v>-8.8618106829166654E-2</v>
      </c>
    </row>
    <row r="8407" spans="2:5" x14ac:dyDescent="0.3">
      <c r="B8407" s="91">
        <v>34079</v>
      </c>
      <c r="C8407" s="145">
        <v>16.493233</v>
      </c>
      <c r="D8407">
        <f t="shared" si="135"/>
        <v>-0.7895178377762504</v>
      </c>
      <c r="E8407">
        <v>-8.9285783307522848E-2</v>
      </c>
    </row>
    <row r="8408" spans="2:5" x14ac:dyDescent="0.3">
      <c r="B8408" s="91">
        <v>39626</v>
      </c>
      <c r="C8408" s="145">
        <v>78.359290999999999</v>
      </c>
      <c r="D8408">
        <f t="shared" si="135"/>
        <v>1.5018713439014832</v>
      </c>
      <c r="E8408">
        <v>-8.9446852666531199E-2</v>
      </c>
    </row>
    <row r="8409" spans="2:5" x14ac:dyDescent="0.3">
      <c r="B8409" s="91">
        <v>39902</v>
      </c>
      <c r="C8409" s="145">
        <v>31.320271999999999</v>
      </c>
      <c r="D8409">
        <f t="shared" si="135"/>
        <v>-0.72488714212284988</v>
      </c>
      <c r="E8409">
        <v>-8.946501272077842E-2</v>
      </c>
    </row>
    <row r="8410" spans="2:5" x14ac:dyDescent="0.3">
      <c r="B8410" s="91">
        <v>43896</v>
      </c>
      <c r="C8410" s="145">
        <v>113.84517700000001</v>
      </c>
      <c r="D8410">
        <f t="shared" si="135"/>
        <v>1.6014195493196704E-2</v>
      </c>
      <c r="E8410">
        <v>-9.1848908111645214E-2</v>
      </c>
    </row>
    <row r="8411" spans="2:5" x14ac:dyDescent="0.3">
      <c r="B8411" s="91">
        <v>43698</v>
      </c>
      <c r="C8411" s="145">
        <v>112.050774</v>
      </c>
      <c r="D8411">
        <f t="shared" si="135"/>
        <v>5.8327759013774738</v>
      </c>
      <c r="E8411">
        <v>-9.2450516115088061E-2</v>
      </c>
    </row>
    <row r="8412" spans="2:5" x14ac:dyDescent="0.3">
      <c r="B8412" s="91">
        <v>36731</v>
      </c>
      <c r="C8412" s="145">
        <v>16.399011999999999</v>
      </c>
      <c r="D8412">
        <f t="shared" si="135"/>
        <v>0.57598265315173713</v>
      </c>
      <c r="E8412">
        <v>-9.3003142988760168E-2</v>
      </c>
    </row>
    <row r="8413" spans="2:5" x14ac:dyDescent="0.3">
      <c r="B8413" s="91">
        <v>36963</v>
      </c>
      <c r="C8413" s="145">
        <v>10.405578999999999</v>
      </c>
      <c r="D8413">
        <f t="shared" si="135"/>
        <v>-0.62989755579521856</v>
      </c>
      <c r="E8413">
        <v>-9.4022833707545148E-2</v>
      </c>
    </row>
    <row r="8414" spans="2:5" x14ac:dyDescent="0.3">
      <c r="B8414" s="91">
        <v>39763</v>
      </c>
      <c r="C8414" s="145">
        <v>28.115402</v>
      </c>
      <c r="D8414">
        <f t="shared" si="135"/>
        <v>-0.93538085028456053</v>
      </c>
      <c r="E8414">
        <v>-9.4428221973646712E-2</v>
      </c>
    </row>
    <row r="8415" spans="2:5" x14ac:dyDescent="0.3">
      <c r="B8415" s="91">
        <v>42781</v>
      </c>
      <c r="C8415" s="145">
        <v>435.09396400000003</v>
      </c>
      <c r="D8415">
        <f t="shared" si="135"/>
        <v>28.439695084159048</v>
      </c>
      <c r="E8415">
        <v>-9.4595920377822967E-2</v>
      </c>
    </row>
    <row r="8416" spans="2:5" x14ac:dyDescent="0.3">
      <c r="B8416" s="91">
        <v>36952</v>
      </c>
      <c r="C8416" s="145">
        <v>14.779159999999999</v>
      </c>
      <c r="D8416">
        <f t="shared" si="135"/>
        <v>-0.88244120465383014</v>
      </c>
      <c r="E8416">
        <v>-9.7928700944109853E-2</v>
      </c>
    </row>
    <row r="8417" spans="2:5" x14ac:dyDescent="0.3">
      <c r="B8417" s="91">
        <v>38859</v>
      </c>
      <c r="C8417" s="145">
        <v>125.717178</v>
      </c>
      <c r="D8417">
        <f t="shared" si="135"/>
        <v>-0.72429164702641002</v>
      </c>
      <c r="E8417">
        <v>-9.8248148471165878E-2</v>
      </c>
    </row>
    <row r="8418" spans="2:5" x14ac:dyDescent="0.3">
      <c r="B8418" s="91">
        <v>42689</v>
      </c>
      <c r="C8418" s="145">
        <v>455.97885100000002</v>
      </c>
      <c r="D8418">
        <f t="shared" si="135"/>
        <v>8.2195862979755638</v>
      </c>
      <c r="E8418">
        <v>-9.8363896312923457E-2</v>
      </c>
    </row>
    <row r="8419" spans="2:5" x14ac:dyDescent="0.3">
      <c r="B8419" s="91">
        <v>35520</v>
      </c>
      <c r="C8419" s="145">
        <v>49.457625999999998</v>
      </c>
      <c r="D8419">
        <f t="shared" si="135"/>
        <v>-0.82686521220769604</v>
      </c>
      <c r="E8419">
        <v>-9.9237666421825854E-2</v>
      </c>
    </row>
    <row r="8420" spans="2:5" x14ac:dyDescent="0.3">
      <c r="B8420" s="91">
        <v>44298</v>
      </c>
      <c r="C8420" s="145">
        <v>285.65966800000001</v>
      </c>
      <c r="D8420">
        <f t="shared" si="135"/>
        <v>3.8319351670801769</v>
      </c>
      <c r="E8420">
        <v>-9.9465846691842177E-2</v>
      </c>
    </row>
    <row r="8421" spans="2:5" x14ac:dyDescent="0.3">
      <c r="B8421" s="91">
        <v>38124</v>
      </c>
      <c r="C8421" s="145">
        <v>59.119101999999998</v>
      </c>
      <c r="D8421">
        <f t="shared" si="135"/>
        <v>-0.29316615677889302</v>
      </c>
      <c r="E8421">
        <v>-9.9818997223024342E-2</v>
      </c>
    </row>
    <row r="8422" spans="2:5" x14ac:dyDescent="0.3">
      <c r="B8422" s="91">
        <v>43955</v>
      </c>
      <c r="C8422" s="145">
        <v>83.639319999999998</v>
      </c>
      <c r="D8422">
        <f t="shared" si="135"/>
        <v>2.1285597522178485</v>
      </c>
      <c r="E8422">
        <v>-0.10026814249708429</v>
      </c>
    </row>
    <row r="8423" spans="2:5" x14ac:dyDescent="0.3">
      <c r="B8423" s="91">
        <v>33808</v>
      </c>
      <c r="C8423" s="145">
        <v>26.734128999999999</v>
      </c>
      <c r="D8423">
        <f t="shared" si="135"/>
        <v>-0.93733508420147815</v>
      </c>
      <c r="E8423">
        <v>-0.10144935378709842</v>
      </c>
    </row>
    <row r="8424" spans="2:5" x14ac:dyDescent="0.3">
      <c r="B8424" s="91">
        <v>44616</v>
      </c>
      <c r="C8424" s="145">
        <v>426.620361</v>
      </c>
      <c r="D8424">
        <f t="shared" si="135"/>
        <v>18.987664133127044</v>
      </c>
      <c r="E8424">
        <v>-0.10283015313508337</v>
      </c>
    </row>
    <row r="8425" spans="2:5" x14ac:dyDescent="0.3">
      <c r="B8425" s="91">
        <v>34029</v>
      </c>
      <c r="C8425" s="145">
        <v>21.344183000000001</v>
      </c>
      <c r="D8425">
        <f t="shared" si="135"/>
        <v>-0.35714296470930657</v>
      </c>
      <c r="E8425">
        <v>-0.10407259401123162</v>
      </c>
    </row>
    <row r="8426" spans="2:5" x14ac:dyDescent="0.3">
      <c r="B8426" s="91">
        <v>33800</v>
      </c>
      <c r="C8426" s="145">
        <v>33.202067999999997</v>
      </c>
      <c r="D8426">
        <f t="shared" si="135"/>
        <v>-0.62152786410185701</v>
      </c>
      <c r="E8426">
        <v>-0.10465106150893312</v>
      </c>
    </row>
    <row r="8427" spans="2:5" x14ac:dyDescent="0.3">
      <c r="B8427" s="91">
        <v>43902</v>
      </c>
      <c r="C8427" s="145">
        <v>87.726585</v>
      </c>
      <c r="D8427">
        <f t="shared" si="135"/>
        <v>5.1442726188143224</v>
      </c>
      <c r="E8427">
        <v>-0.1102123463071107</v>
      </c>
    </row>
    <row r="8428" spans="2:5" x14ac:dyDescent="0.3">
      <c r="B8428" s="91">
        <v>36738</v>
      </c>
      <c r="C8428" s="145">
        <v>14.277782</v>
      </c>
      <c r="D8428">
        <f t="shared" si="135"/>
        <v>-0.6876151359713184</v>
      </c>
      <c r="E8428">
        <v>-0.11052380780616666</v>
      </c>
    </row>
    <row r="8429" spans="2:5" x14ac:dyDescent="0.3">
      <c r="B8429" s="91">
        <v>39737</v>
      </c>
      <c r="C8429" s="145">
        <v>45.705742000000001</v>
      </c>
      <c r="D8429">
        <f t="shared" si="135"/>
        <v>-0.64444983139432055</v>
      </c>
      <c r="E8429">
        <v>-0.11150444941356265</v>
      </c>
    </row>
    <row r="8430" spans="2:5" x14ac:dyDescent="0.3">
      <c r="B8430" s="91">
        <v>43889</v>
      </c>
      <c r="C8430" s="145">
        <v>128.54934700000001</v>
      </c>
      <c r="D8430">
        <f t="shared" si="135"/>
        <v>-0.44780463533743536</v>
      </c>
      <c r="E8430">
        <v>-0.11222033296347274</v>
      </c>
    </row>
    <row r="8431" spans="2:5" x14ac:dyDescent="0.3">
      <c r="B8431" s="91">
        <v>41059</v>
      </c>
      <c r="C8431" s="145">
        <v>232.79686000000001</v>
      </c>
      <c r="D8431">
        <f t="shared" si="135"/>
        <v>0.2667340243068862</v>
      </c>
      <c r="E8431">
        <v>-0.11858567773806</v>
      </c>
    </row>
    <row r="8432" spans="2:5" x14ac:dyDescent="0.3">
      <c r="B8432" s="91">
        <v>43382</v>
      </c>
      <c r="C8432" s="145">
        <v>183.77722199999999</v>
      </c>
      <c r="D8432">
        <f t="shared" si="135"/>
        <v>5.4078759418138764</v>
      </c>
      <c r="E8432">
        <v>-0.13185780405709896</v>
      </c>
    </row>
    <row r="8433" spans="2:5" x14ac:dyDescent="0.3">
      <c r="B8433" s="91">
        <v>39758</v>
      </c>
      <c r="C8433" s="145">
        <v>28.679897</v>
      </c>
      <c r="D8433">
        <f t="shared" si="135"/>
        <v>0.24322420866197475</v>
      </c>
      <c r="E8433">
        <v>-0.13556535901368502</v>
      </c>
    </row>
    <row r="8434" spans="2:5" x14ac:dyDescent="0.3">
      <c r="B8434" s="91">
        <v>33914</v>
      </c>
      <c r="C8434" s="145">
        <v>23.068966</v>
      </c>
      <c r="D8434">
        <f t="shared" si="135"/>
        <v>-9.5094920050190587E-2</v>
      </c>
      <c r="E8434">
        <v>-0.13709677992501643</v>
      </c>
    </row>
    <row r="8435" spans="2:5" x14ac:dyDescent="0.3">
      <c r="B8435" s="91">
        <v>39748</v>
      </c>
      <c r="C8435" s="145">
        <v>25.493244000000001</v>
      </c>
      <c r="D8435">
        <f t="shared" si="135"/>
        <v>-0.42016983154744941</v>
      </c>
      <c r="E8435">
        <v>-0.13899127475828121</v>
      </c>
    </row>
    <row r="8436" spans="2:5" x14ac:dyDescent="0.3">
      <c r="B8436" s="91">
        <v>39919</v>
      </c>
      <c r="C8436" s="145">
        <v>43.966743000000001</v>
      </c>
      <c r="D8436">
        <f t="shared" si="135"/>
        <v>-0.33377985158600626</v>
      </c>
      <c r="E8436">
        <v>-0.14227346714260194</v>
      </c>
    </row>
    <row r="8437" spans="2:5" x14ac:dyDescent="0.3">
      <c r="B8437" s="91">
        <v>43913</v>
      </c>
      <c r="C8437" s="145">
        <v>65.994315999999998</v>
      </c>
      <c r="D8437">
        <f t="shared" si="135"/>
        <v>0.86237289903421421</v>
      </c>
      <c r="E8437">
        <v>-0.14359639776002628</v>
      </c>
    </row>
    <row r="8438" spans="2:5" x14ac:dyDescent="0.3">
      <c r="B8438" s="91">
        <v>39744</v>
      </c>
      <c r="C8438" s="145">
        <v>35.435608000000002</v>
      </c>
      <c r="D8438">
        <f t="shared" si="135"/>
        <v>1.9260778966621321</v>
      </c>
      <c r="E8438">
        <v>-0.14742598402279408</v>
      </c>
    </row>
    <row r="8439" spans="2:5" x14ac:dyDescent="0.3">
      <c r="B8439" s="91">
        <v>36959</v>
      </c>
      <c r="C8439" s="145">
        <v>12.110275</v>
      </c>
      <c r="D8439">
        <f t="shared" si="135"/>
        <v>-0.72192739388326721</v>
      </c>
      <c r="E8439">
        <v>-0.14951251529578602</v>
      </c>
    </row>
    <row r="8440" spans="2:5" x14ac:dyDescent="0.3">
      <c r="B8440" s="91">
        <v>33722</v>
      </c>
      <c r="C8440" s="145">
        <v>43.550766000000003</v>
      </c>
      <c r="D8440">
        <f t="shared" si="135"/>
        <v>0.47088340412700674</v>
      </c>
      <c r="E8440">
        <v>-0.15126034452689177</v>
      </c>
    </row>
    <row r="8441" spans="2:5" x14ac:dyDescent="0.3">
      <c r="B8441" s="91">
        <v>39745</v>
      </c>
      <c r="C8441" s="145">
        <v>29.608578000000001</v>
      </c>
      <c r="D8441">
        <f t="shared" si="135"/>
        <v>-0.80291399889421522</v>
      </c>
      <c r="E8441">
        <v>-0.16443996106966755</v>
      </c>
    </row>
    <row r="8442" spans="2:5" x14ac:dyDescent="0.3">
      <c r="B8442" s="91">
        <v>43504</v>
      </c>
      <c r="C8442" s="145">
        <v>150.23176599999999</v>
      </c>
      <c r="D8442">
        <f t="shared" si="135"/>
        <v>11.014047065273823</v>
      </c>
      <c r="E8442">
        <v>-0.17582725757436873</v>
      </c>
    </row>
    <row r="8443" spans="2:5" x14ac:dyDescent="0.3">
      <c r="B8443" s="91">
        <v>34003</v>
      </c>
      <c r="C8443" s="145">
        <v>12.504676</v>
      </c>
      <c r="D8443" t="e">
        <f t="shared" si="135"/>
        <v>#DIV/0!</v>
      </c>
      <c r="E8443">
        <v>-0.40512804801875635</v>
      </c>
    </row>
  </sheetData>
  <mergeCells count="1">
    <mergeCell ref="G7:K7"/>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74310-4A36-4898-9DA9-9129BFBA9474}">
  <sheetPr>
    <tabColor theme="9" tint="-0.249977111117893"/>
  </sheetPr>
  <dimension ref="A1:N10008"/>
  <sheetViews>
    <sheetView showGridLines="0" zoomScale="80" zoomScaleNormal="80" workbookViewId="0">
      <pane ySplit="5" topLeftCell="A24" activePane="bottomLeft" state="frozen"/>
      <selection pane="bottomLeft" activeCell="T36" sqref="T36"/>
    </sheetView>
  </sheetViews>
  <sheetFormatPr defaultRowHeight="14.4" x14ac:dyDescent="0.3"/>
  <cols>
    <col min="1" max="1" width="1.88671875" customWidth="1"/>
    <col min="2" max="2" width="10.5546875" bestFit="1" customWidth="1"/>
    <col min="3" max="4" width="12" bestFit="1" customWidth="1"/>
    <col min="5" max="5" width="13.21875" bestFit="1" customWidth="1"/>
    <col min="6" max="6" width="0.88671875" customWidth="1"/>
    <col min="7" max="7" width="13.21875" customWidth="1"/>
    <col min="8" max="8" width="16.44140625" bestFit="1" customWidth="1"/>
    <col min="9" max="9" width="0.88671875" customWidth="1"/>
    <col min="10" max="10" width="12" bestFit="1" customWidth="1"/>
    <col min="11" max="11" width="11.109375" customWidth="1"/>
    <col min="12" max="13" width="10.6640625" bestFit="1" customWidth="1"/>
  </cols>
  <sheetData>
    <row r="1" spans="1:14" x14ac:dyDescent="0.3">
      <c r="A1" s="158"/>
      <c r="B1" s="158"/>
      <c r="C1" s="158"/>
      <c r="D1" s="158"/>
      <c r="E1" s="158"/>
      <c r="F1" s="158"/>
      <c r="G1" s="158"/>
      <c r="H1" s="158"/>
      <c r="I1" s="158"/>
      <c r="J1" s="158"/>
      <c r="K1" s="158"/>
      <c r="L1" s="158"/>
      <c r="M1" s="158"/>
      <c r="N1" s="158"/>
    </row>
    <row r="2" spans="1:14" x14ac:dyDescent="0.3">
      <c r="A2" s="158"/>
      <c r="B2" s="158"/>
      <c r="C2" s="158"/>
      <c r="D2" s="158"/>
      <c r="E2" s="158"/>
      <c r="F2" s="158"/>
      <c r="G2" s="158"/>
      <c r="H2" s="158"/>
      <c r="I2" s="158"/>
      <c r="J2" s="158"/>
      <c r="K2" s="158"/>
      <c r="L2" s="158"/>
      <c r="M2" s="158"/>
      <c r="N2" s="158"/>
    </row>
    <row r="3" spans="1:14" x14ac:dyDescent="0.3">
      <c r="A3" s="158"/>
      <c r="B3" s="158"/>
      <c r="C3" s="158"/>
      <c r="D3" s="158"/>
      <c r="E3" s="158"/>
      <c r="F3" s="158"/>
      <c r="G3" s="158"/>
      <c r="H3" s="158"/>
      <c r="I3" s="158"/>
      <c r="J3" s="158"/>
      <c r="K3" s="158"/>
      <c r="L3" s="158"/>
      <c r="M3" s="158"/>
      <c r="N3" s="158"/>
    </row>
    <row r="4" spans="1:14" x14ac:dyDescent="0.3">
      <c r="A4" s="158"/>
      <c r="B4" s="158"/>
      <c r="C4" s="158"/>
      <c r="D4" s="158"/>
      <c r="E4" s="158"/>
      <c r="F4" s="158"/>
      <c r="G4" s="158"/>
      <c r="H4" s="158"/>
      <c r="I4" s="158"/>
      <c r="J4" s="158"/>
      <c r="K4" s="158"/>
      <c r="L4" s="158"/>
      <c r="M4" s="158"/>
      <c r="N4" s="158"/>
    </row>
    <row r="5" spans="1:14" x14ac:dyDescent="0.3">
      <c r="A5" s="158"/>
      <c r="B5" s="158"/>
      <c r="C5" s="158"/>
      <c r="D5" s="158"/>
      <c r="E5" s="158"/>
      <c r="F5" s="158"/>
      <c r="G5" s="158"/>
      <c r="H5" s="158"/>
      <c r="I5" s="158"/>
      <c r="J5" s="158"/>
      <c r="K5" s="158"/>
      <c r="L5" s="158"/>
      <c r="M5" s="158"/>
      <c r="N5" s="158"/>
    </row>
    <row r="7" spans="1:14" x14ac:dyDescent="0.3">
      <c r="A7" t="s">
        <v>101</v>
      </c>
      <c r="B7" s="233" t="s">
        <v>253</v>
      </c>
      <c r="C7" s="234" t="s">
        <v>413</v>
      </c>
      <c r="D7" s="234" t="s">
        <v>414</v>
      </c>
      <c r="E7" s="234" t="s">
        <v>415</v>
      </c>
      <c r="F7" s="234"/>
      <c r="G7" s="234" t="s">
        <v>426</v>
      </c>
      <c r="H7" s="234" t="s">
        <v>427</v>
      </c>
      <c r="I7" s="164"/>
      <c r="J7" s="259" t="str">
        <f>"Calculation of Value at Risk - "&amp;'Data Sheet'!$B$1</f>
        <v>Calculation of Value at Risk - TATA MOTORS LTD</v>
      </c>
      <c r="K7" s="259"/>
      <c r="L7" s="259"/>
      <c r="M7" s="259"/>
      <c r="N7" s="259"/>
    </row>
    <row r="8" spans="1:14" x14ac:dyDescent="0.3">
      <c r="B8" s="54"/>
      <c r="C8" s="47"/>
      <c r="D8" s="47"/>
      <c r="E8" s="47"/>
      <c r="F8" s="47"/>
      <c r="G8" s="47"/>
      <c r="H8" s="47"/>
    </row>
    <row r="9" spans="1:14" ht="15" thickBot="1" x14ac:dyDescent="0.35">
      <c r="B9" s="91">
        <v>34004</v>
      </c>
      <c r="C9" s="145">
        <v>20.912989</v>
      </c>
      <c r="D9">
        <f t="shared" ref="D9:D72" si="0">(C9-C10)/C10</f>
        <v>-0.95861477817160157</v>
      </c>
      <c r="E9">
        <v>0.67241350355658958</v>
      </c>
      <c r="G9">
        <v>1</v>
      </c>
      <c r="H9">
        <f ca="1">_xlfn.NORM.INV(RAND(),N$11,N$12)</f>
        <v>2.5557278240475226E-2</v>
      </c>
    </row>
    <row r="10" spans="1:14" ht="15" thickBot="1" x14ac:dyDescent="0.35">
      <c r="B10" s="91">
        <v>44482</v>
      </c>
      <c r="C10" s="145">
        <v>505.32504299999999</v>
      </c>
      <c r="D10">
        <f t="shared" si="0"/>
        <v>4.4359246294820522</v>
      </c>
      <c r="E10">
        <v>0.20446710538702403</v>
      </c>
      <c r="G10">
        <v>2</v>
      </c>
      <c r="H10">
        <f t="shared" ref="H10:H73" ca="1" si="1">_xlfn.NORM.INV(RAND(),N$11,N$12)</f>
        <v>-4.7149838520429001E-5</v>
      </c>
      <c r="J10" s="249" t="s">
        <v>428</v>
      </c>
      <c r="K10" s="249"/>
      <c r="L10" s="249"/>
      <c r="M10" s="249"/>
      <c r="N10" s="249"/>
    </row>
    <row r="11" spans="1:14" x14ac:dyDescent="0.3">
      <c r="B11" s="91">
        <v>43951</v>
      </c>
      <c r="C11" s="145">
        <v>92.960273999999998</v>
      </c>
      <c r="D11">
        <f t="shared" si="0"/>
        <v>0.40538329456219419</v>
      </c>
      <c r="E11">
        <v>0.19321819188237152</v>
      </c>
      <c r="G11">
        <v>3</v>
      </c>
      <c r="H11">
        <f t="shared" ca="1" si="1"/>
        <v>3.0062007805250476E-2</v>
      </c>
      <c r="J11" s="247" t="s">
        <v>416</v>
      </c>
      <c r="K11" s="248"/>
      <c r="L11" s="248"/>
      <c r="M11" s="248"/>
      <c r="N11" s="242">
        <f>AVERAGE(E9:E8443)</f>
        <v>9.0086336557185535E-4</v>
      </c>
    </row>
    <row r="12" spans="1:14" x14ac:dyDescent="0.3">
      <c r="B12" s="91">
        <v>39953</v>
      </c>
      <c r="C12" s="145">
        <v>66.145850999999993</v>
      </c>
      <c r="D12">
        <f t="shared" si="0"/>
        <v>-0.61523916581643634</v>
      </c>
      <c r="E12">
        <v>0.18825628431642055</v>
      </c>
      <c r="G12">
        <v>4</v>
      </c>
      <c r="H12">
        <f t="shared" ca="1" si="1"/>
        <v>-3.5877623175469241E-2</v>
      </c>
      <c r="J12" s="235" t="s">
        <v>417</v>
      </c>
      <c r="K12" s="173"/>
      <c r="L12" s="173"/>
      <c r="M12" s="173"/>
      <c r="N12" s="176">
        <f>_xlfn.STDEV.S(E9:E8443)</f>
        <v>2.893006416586091E-2</v>
      </c>
    </row>
    <row r="13" spans="1:14" x14ac:dyDescent="0.3">
      <c r="B13" s="91">
        <v>43767</v>
      </c>
      <c r="C13" s="145">
        <v>171.91419999999999</v>
      </c>
      <c r="D13">
        <f t="shared" si="0"/>
        <v>0.16756946832959113</v>
      </c>
      <c r="E13">
        <v>0.16756946832959113</v>
      </c>
      <c r="G13">
        <v>5</v>
      </c>
      <c r="H13">
        <f t="shared" ca="1" si="1"/>
        <v>1.915895931887663E-2</v>
      </c>
      <c r="J13" s="235" t="s">
        <v>418</v>
      </c>
      <c r="K13" s="173"/>
      <c r="L13" s="173"/>
      <c r="M13" s="173"/>
      <c r="N13" s="176">
        <f>MIN(E9:E8443)</f>
        <v>-0.40512804801875635</v>
      </c>
    </row>
    <row r="14" spans="1:14" x14ac:dyDescent="0.3">
      <c r="B14" s="91">
        <v>43765</v>
      </c>
      <c r="C14" s="145">
        <v>147.24108899999999</v>
      </c>
      <c r="D14">
        <f t="shared" si="0"/>
        <v>9.0432851885830416</v>
      </c>
      <c r="E14">
        <v>0.16436735337999953</v>
      </c>
      <c r="G14">
        <v>6</v>
      </c>
      <c r="H14">
        <f t="shared" ca="1" si="1"/>
        <v>2.8316037343467432E-4</v>
      </c>
      <c r="J14" s="235" t="s">
        <v>419</v>
      </c>
      <c r="K14" s="173"/>
      <c r="L14" s="173"/>
      <c r="M14" s="173"/>
      <c r="N14" s="176">
        <f>MAX(E9:E8443)</f>
        <v>0.67241350355658958</v>
      </c>
    </row>
    <row r="15" spans="1:14" x14ac:dyDescent="0.3">
      <c r="B15" s="91">
        <v>33288</v>
      </c>
      <c r="C15" s="145">
        <v>14.66065</v>
      </c>
      <c r="D15">
        <f t="shared" si="0"/>
        <v>-0.95432812798218891</v>
      </c>
      <c r="E15">
        <v>0.15254245016359327</v>
      </c>
      <c r="G15">
        <v>7</v>
      </c>
      <c r="H15">
        <f t="shared" ca="1" si="1"/>
        <v>1.4236846992944066E-2</v>
      </c>
      <c r="J15" s="235" t="s">
        <v>422</v>
      </c>
      <c r="K15" s="173"/>
      <c r="L15" s="173"/>
      <c r="M15" s="173"/>
      <c r="N15" s="236">
        <v>962.35</v>
      </c>
    </row>
    <row r="16" spans="1:14" ht="15" thickBot="1" x14ac:dyDescent="0.35">
      <c r="B16" s="91">
        <v>44229</v>
      </c>
      <c r="C16" s="145">
        <v>320.99954200000002</v>
      </c>
      <c r="D16">
        <f t="shared" si="0"/>
        <v>5.3627391674805764</v>
      </c>
      <c r="E16">
        <v>0.15164515094471301</v>
      </c>
      <c r="G16">
        <v>8</v>
      </c>
      <c r="H16">
        <f t="shared" ca="1" si="1"/>
        <v>3.5900587483742259E-2</v>
      </c>
      <c r="J16" s="6"/>
      <c r="K16" s="11"/>
      <c r="L16" s="11"/>
      <c r="M16" s="11"/>
      <c r="N16" s="147"/>
    </row>
    <row r="17" spans="2:14" ht="15" thickBot="1" x14ac:dyDescent="0.35">
      <c r="B17" s="91">
        <v>33702</v>
      </c>
      <c r="C17" s="145">
        <v>50.449897999999997</v>
      </c>
      <c r="D17">
        <f t="shared" si="0"/>
        <v>0.73375014901861801</v>
      </c>
      <c r="E17">
        <v>0.14705888505196213</v>
      </c>
      <c r="G17">
        <v>9</v>
      </c>
      <c r="H17">
        <f t="shared" ca="1" si="1"/>
        <v>-2.6145825734465954E-2</v>
      </c>
      <c r="J17" s="249" t="s">
        <v>429</v>
      </c>
      <c r="K17" s="249"/>
      <c r="L17" s="249"/>
      <c r="M17" s="249"/>
      <c r="N17" s="249"/>
    </row>
    <row r="18" spans="2:14" x14ac:dyDescent="0.3">
      <c r="B18" s="91">
        <v>39750</v>
      </c>
      <c r="C18" s="145">
        <v>29.098713</v>
      </c>
      <c r="D18">
        <f t="shared" si="0"/>
        <v>-0.4696316516395368</v>
      </c>
      <c r="E18">
        <v>0.14142841138616957</v>
      </c>
      <c r="G18">
        <v>10</v>
      </c>
      <c r="H18">
        <f t="shared" ca="1" si="1"/>
        <v>2.3184738735321998E-2</v>
      </c>
      <c r="J18" s="247" t="s">
        <v>416</v>
      </c>
      <c r="K18" s="248"/>
      <c r="L18" s="248"/>
      <c r="M18" s="248"/>
      <c r="N18" s="242">
        <f ca="1">AVERAGE(H9:H10008)</f>
        <v>1.0178401268400136E-3</v>
      </c>
    </row>
    <row r="19" spans="2:14" x14ac:dyDescent="0.3">
      <c r="B19" s="91">
        <v>39951</v>
      </c>
      <c r="C19" s="145">
        <v>54.865101000000003</v>
      </c>
      <c r="D19">
        <f t="shared" si="0"/>
        <v>0.99602531027467844</v>
      </c>
      <c r="E19">
        <v>0.13590961120203368</v>
      </c>
      <c r="G19">
        <v>11</v>
      </c>
      <c r="H19">
        <f t="shared" ca="1" si="1"/>
        <v>-1.4438554075912975E-2</v>
      </c>
      <c r="J19" s="235" t="s">
        <v>417</v>
      </c>
      <c r="K19" s="173"/>
      <c r="L19" s="173"/>
      <c r="M19" s="173"/>
      <c r="N19" s="176">
        <f ca="1">_xlfn.STDEV.S(H9:H10008)</f>
        <v>2.8969151619093265E-2</v>
      </c>
    </row>
    <row r="20" spans="2:14" x14ac:dyDescent="0.3">
      <c r="B20" s="91">
        <v>39786</v>
      </c>
      <c r="C20" s="145">
        <v>27.487176999999999</v>
      </c>
      <c r="D20">
        <f t="shared" si="0"/>
        <v>-0.2587773056638224</v>
      </c>
      <c r="E20">
        <v>0.13283311011605164</v>
      </c>
      <c r="G20">
        <v>12</v>
      </c>
      <c r="H20">
        <f t="shared" ca="1" si="1"/>
        <v>-5.025257784085739E-2</v>
      </c>
      <c r="J20" s="235" t="s">
        <v>418</v>
      </c>
      <c r="K20" s="173"/>
      <c r="L20" s="173"/>
      <c r="M20" s="173"/>
      <c r="N20" s="176">
        <f ca="1">MIN(H9:H10008)</f>
        <v>-0.11742723020514888</v>
      </c>
    </row>
    <row r="21" spans="2:14" x14ac:dyDescent="0.3">
      <c r="B21" s="91">
        <v>39905</v>
      </c>
      <c r="C21" s="145">
        <v>37.083561000000003</v>
      </c>
      <c r="D21">
        <f t="shared" si="0"/>
        <v>-0.66411612662109654</v>
      </c>
      <c r="E21">
        <v>0.13138893059323914</v>
      </c>
      <c r="G21">
        <v>13</v>
      </c>
      <c r="H21">
        <f t="shared" ca="1" si="1"/>
        <v>4.1869627455555026E-3</v>
      </c>
      <c r="J21" s="235" t="s">
        <v>419</v>
      </c>
      <c r="K21" s="173"/>
      <c r="L21" s="173"/>
      <c r="M21" s="173"/>
      <c r="N21" s="176">
        <f ca="1">MAX(H9:H10008)</f>
        <v>0.11214144522400017</v>
      </c>
    </row>
    <row r="22" spans="2:14" x14ac:dyDescent="0.3">
      <c r="B22" s="91">
        <v>43987</v>
      </c>
      <c r="C22" s="145">
        <v>110.40589900000001</v>
      </c>
      <c r="D22">
        <f t="shared" si="0"/>
        <v>2.1835688125657517</v>
      </c>
      <c r="E22">
        <v>0.12436545741987685</v>
      </c>
      <c r="G22">
        <v>14</v>
      </c>
      <c r="H22">
        <f t="shared" ca="1" si="1"/>
        <v>4.1398858626253407E-2</v>
      </c>
      <c r="J22" s="235" t="s">
        <v>422</v>
      </c>
      <c r="K22" s="173"/>
      <c r="L22" s="173"/>
      <c r="M22" s="173"/>
      <c r="N22" s="236">
        <v>962.35</v>
      </c>
    </row>
    <row r="23" spans="2:14" ht="15" thickBot="1" x14ac:dyDescent="0.35">
      <c r="B23" s="91">
        <v>39755</v>
      </c>
      <c r="C23" s="145">
        <v>34.679915999999999</v>
      </c>
      <c r="D23">
        <f t="shared" si="0"/>
        <v>-0.32414001724616437</v>
      </c>
      <c r="E23">
        <v>0.12326765181494635</v>
      </c>
      <c r="G23">
        <v>15</v>
      </c>
      <c r="H23">
        <f t="shared" ca="1" si="1"/>
        <v>1.166214599444642E-2</v>
      </c>
      <c r="J23" s="6"/>
      <c r="K23" s="11"/>
      <c r="L23" s="11"/>
      <c r="M23" s="11"/>
      <c r="N23" s="147"/>
    </row>
    <row r="24" spans="2:14" ht="15" thickBot="1" x14ac:dyDescent="0.35">
      <c r="B24" s="91">
        <v>33716</v>
      </c>
      <c r="C24" s="145">
        <v>51.312278999999997</v>
      </c>
      <c r="D24">
        <f t="shared" si="0"/>
        <v>0.1782176001221194</v>
      </c>
      <c r="E24">
        <v>0.12264145824626546</v>
      </c>
      <c r="G24">
        <v>16</v>
      </c>
      <c r="H24">
        <f t="shared" ca="1" si="1"/>
        <v>1.1315289655127061E-2</v>
      </c>
      <c r="J24" s="250" t="s">
        <v>420</v>
      </c>
      <c r="K24" s="251" t="s">
        <v>425</v>
      </c>
      <c r="L24" s="251" t="s">
        <v>421</v>
      </c>
      <c r="M24" s="251" t="s">
        <v>423</v>
      </c>
      <c r="N24" s="251" t="s">
        <v>424</v>
      </c>
    </row>
    <row r="25" spans="2:14" x14ac:dyDescent="0.3">
      <c r="B25" s="91">
        <v>34389</v>
      </c>
      <c r="C25" s="145">
        <v>43.550766000000003</v>
      </c>
      <c r="D25">
        <f t="shared" si="0"/>
        <v>-0.70457795317406169</v>
      </c>
      <c r="E25">
        <v>0.12222243237575653</v>
      </c>
      <c r="G25">
        <v>17</v>
      </c>
      <c r="H25">
        <f t="shared" ca="1" si="1"/>
        <v>-1.51586222745889E-2</v>
      </c>
      <c r="J25" s="240">
        <v>0.05</v>
      </c>
      <c r="K25" s="241">
        <f>1-J25</f>
        <v>0.95</v>
      </c>
      <c r="L25" s="242">
        <f ca="1">_xlfn.PERCENTILE.INC($H$9:$H$10008,J25)</f>
        <v>-4.6684462236279298E-2</v>
      </c>
      <c r="M25" s="243">
        <f ca="1">$N$15*(1-L25)</f>
        <v>1007.2767922330833</v>
      </c>
      <c r="N25" s="244">
        <f ca="1">$N$15-M25</f>
        <v>-44.926792233083233</v>
      </c>
    </row>
    <row r="26" spans="2:14" x14ac:dyDescent="0.3">
      <c r="B26" s="91">
        <v>40239</v>
      </c>
      <c r="C26" s="145">
        <v>147.41880800000001</v>
      </c>
      <c r="D26">
        <f t="shared" si="0"/>
        <v>-0.60722902660111011</v>
      </c>
      <c r="E26">
        <v>0.1221174044046929</v>
      </c>
      <c r="G26">
        <v>18</v>
      </c>
      <c r="H26">
        <f t="shared" ca="1" si="1"/>
        <v>3.1719178090180981E-2</v>
      </c>
      <c r="J26" s="237">
        <v>0.01</v>
      </c>
      <c r="K26" s="238">
        <f>1-J26</f>
        <v>0.99</v>
      </c>
      <c r="L26" s="176">
        <f t="shared" ref="L26:L28" ca="1" si="2">_xlfn.PERCENTILE.INC($H$9:$H$10008,J26)</f>
        <v>-6.696567427777847E-2</v>
      </c>
      <c r="M26" s="236">
        <f ca="1">$N$15*(1-L26)</f>
        <v>1026.7944166412201</v>
      </c>
      <c r="N26" s="239">
        <f ca="1">$N$15-M26</f>
        <v>-64.444416641220073</v>
      </c>
    </row>
    <row r="27" spans="2:14" x14ac:dyDescent="0.3">
      <c r="B27" s="91">
        <v>44476</v>
      </c>
      <c r="C27" s="145">
        <v>375.33019999999999</v>
      </c>
      <c r="D27">
        <f t="shared" si="0"/>
        <v>27.126335762309992</v>
      </c>
      <c r="E27">
        <v>0.12036895828906162</v>
      </c>
      <c r="G27">
        <v>19</v>
      </c>
      <c r="H27">
        <f t="shared" ca="1" si="1"/>
        <v>1.9983640107016972E-2</v>
      </c>
      <c r="J27" s="237">
        <v>5.0000000000000001E-3</v>
      </c>
      <c r="K27" s="238">
        <f>1-J27</f>
        <v>0.995</v>
      </c>
      <c r="L27" s="176">
        <f t="shared" ca="1" si="2"/>
        <v>-7.2993035676007817E-2</v>
      </c>
      <c r="M27" s="236">
        <f ca="1">$N$15*(1-L27)</f>
        <v>1032.5948478828061</v>
      </c>
      <c r="N27" s="239">
        <f ca="1">$N$15-M27</f>
        <v>-70.244847882806084</v>
      </c>
    </row>
    <row r="28" spans="2:14" x14ac:dyDescent="0.3">
      <c r="B28" s="91">
        <v>36833</v>
      </c>
      <c r="C28" s="145">
        <v>13.344440000000001</v>
      </c>
      <c r="D28">
        <f t="shared" si="0"/>
        <v>-0.73966958948668138</v>
      </c>
      <c r="E28">
        <v>0.11829323775861679</v>
      </c>
      <c r="G28">
        <v>20</v>
      </c>
      <c r="H28">
        <f t="shared" ca="1" si="1"/>
        <v>9.9263291101178812E-3</v>
      </c>
      <c r="J28" s="237">
        <v>0.1</v>
      </c>
      <c r="K28" s="238">
        <f>1-J28</f>
        <v>0.9</v>
      </c>
      <c r="L28" s="176">
        <f t="shared" ca="1" si="2"/>
        <v>-3.6048459555493108E-2</v>
      </c>
      <c r="M28" s="236">
        <f t="shared" ref="M28" ca="1" si="3">$N$15*(1-L28)</f>
        <v>997.04123505322877</v>
      </c>
      <c r="N28" s="239">
        <f t="shared" ref="N28" ca="1" si="4">$N$15-M28</f>
        <v>-34.691235053228752</v>
      </c>
    </row>
    <row r="29" spans="2:14" x14ac:dyDescent="0.3">
      <c r="B29" s="91">
        <v>39918</v>
      </c>
      <c r="C29" s="145">
        <v>51.259627999999999</v>
      </c>
      <c r="D29">
        <f t="shared" si="0"/>
        <v>1.5843022814674486</v>
      </c>
      <c r="E29">
        <v>0.11639900991285017</v>
      </c>
      <c r="G29">
        <v>21</v>
      </c>
      <c r="H29">
        <f t="shared" ca="1" si="1"/>
        <v>-1.3506792385056936E-2</v>
      </c>
    </row>
    <row r="30" spans="2:14" x14ac:dyDescent="0.3">
      <c r="B30" s="91">
        <v>34179</v>
      </c>
      <c r="C30" s="145">
        <v>19.834997000000001</v>
      </c>
      <c r="D30">
        <f t="shared" si="0"/>
        <v>-0.90982634410639629</v>
      </c>
      <c r="E30">
        <v>0.1151513246802226</v>
      </c>
      <c r="G30">
        <v>22</v>
      </c>
      <c r="H30">
        <f t="shared" ca="1" si="1"/>
        <v>1.9340088585653056E-2</v>
      </c>
    </row>
    <row r="31" spans="2:14" x14ac:dyDescent="0.3">
      <c r="B31" s="91">
        <v>44207</v>
      </c>
      <c r="C31" s="145">
        <v>219.96443199999999</v>
      </c>
      <c r="D31">
        <f t="shared" si="0"/>
        <v>1.1038423856303841</v>
      </c>
      <c r="E31">
        <v>0.1135503877877795</v>
      </c>
      <c r="G31">
        <v>23</v>
      </c>
      <c r="H31">
        <f t="shared" ca="1" si="1"/>
        <v>1.0506271437781076E-2</v>
      </c>
    </row>
    <row r="32" spans="2:14" x14ac:dyDescent="0.3">
      <c r="B32" s="91">
        <v>40063</v>
      </c>
      <c r="C32" s="145">
        <v>104.553665</v>
      </c>
      <c r="D32">
        <f t="shared" si="0"/>
        <v>1.2771060314514926</v>
      </c>
      <c r="E32">
        <v>0.11351563243931889</v>
      </c>
      <c r="G32">
        <v>24</v>
      </c>
      <c r="H32">
        <f t="shared" ca="1" si="1"/>
        <v>3.7598345430752925E-2</v>
      </c>
    </row>
    <row r="33" spans="2:8" x14ac:dyDescent="0.3">
      <c r="B33" s="91">
        <v>39916</v>
      </c>
      <c r="C33" s="145">
        <v>45.915149999999997</v>
      </c>
      <c r="D33">
        <f t="shared" si="0"/>
        <v>-0.74934284530682127</v>
      </c>
      <c r="E33">
        <v>0.11177246606598937</v>
      </c>
      <c r="G33">
        <v>25</v>
      </c>
      <c r="H33">
        <f t="shared" ca="1" si="1"/>
        <v>-1.0344432369596836E-2</v>
      </c>
    </row>
    <row r="34" spans="2:8" x14ac:dyDescent="0.3">
      <c r="B34" s="91">
        <v>43866</v>
      </c>
      <c r="C34" s="145">
        <v>183.179092</v>
      </c>
      <c r="D34">
        <f t="shared" si="0"/>
        <v>0.31720431970949392</v>
      </c>
      <c r="E34">
        <v>0.10893185837844448</v>
      </c>
      <c r="G34">
        <v>26</v>
      </c>
      <c r="H34">
        <f t="shared" ca="1" si="1"/>
        <v>3.92847738307373E-2</v>
      </c>
    </row>
    <row r="35" spans="2:8" x14ac:dyDescent="0.3">
      <c r="B35" s="91">
        <v>43755</v>
      </c>
      <c r="C35" s="145">
        <v>139.066574</v>
      </c>
      <c r="D35">
        <f t="shared" si="0"/>
        <v>2.5055859600079593</v>
      </c>
      <c r="E35">
        <v>0.1084624597310624</v>
      </c>
      <c r="G35">
        <v>27</v>
      </c>
      <c r="H35">
        <f t="shared" ca="1" si="1"/>
        <v>4.0121254728140363E-2</v>
      </c>
    </row>
    <row r="36" spans="2:8" x14ac:dyDescent="0.3">
      <c r="B36" s="91">
        <v>33687</v>
      </c>
      <c r="C36" s="145">
        <v>39.669994000000003</v>
      </c>
      <c r="D36">
        <f t="shared" si="0"/>
        <v>2.3201404251387316</v>
      </c>
      <c r="E36">
        <v>0.10843372618704279</v>
      </c>
      <c r="G36">
        <v>28</v>
      </c>
      <c r="H36">
        <f t="shared" ca="1" si="1"/>
        <v>3.0875647693933587E-2</v>
      </c>
    </row>
    <row r="37" spans="2:8" x14ac:dyDescent="0.3">
      <c r="B37" s="91">
        <v>37096</v>
      </c>
      <c r="C37" s="145">
        <v>11.948288</v>
      </c>
      <c r="D37">
        <f t="shared" si="0"/>
        <v>-0.8416415380721054</v>
      </c>
      <c r="E37">
        <v>0.10801124379888474</v>
      </c>
      <c r="G37">
        <v>29</v>
      </c>
      <c r="H37">
        <f t="shared" ca="1" si="1"/>
        <v>-3.4172162212277965E-2</v>
      </c>
    </row>
    <row r="38" spans="2:8" x14ac:dyDescent="0.3">
      <c r="B38" s="91">
        <v>40022</v>
      </c>
      <c r="C38" s="145">
        <v>75.450896999999998</v>
      </c>
      <c r="D38">
        <f t="shared" si="0"/>
        <v>1.5624616632953177</v>
      </c>
      <c r="E38">
        <v>0.10759167337012217</v>
      </c>
      <c r="G38">
        <v>30</v>
      </c>
      <c r="H38">
        <f t="shared" ca="1" si="1"/>
        <v>-1.5785953085873512E-2</v>
      </c>
    </row>
    <row r="39" spans="2:8" x14ac:dyDescent="0.3">
      <c r="B39" s="91">
        <v>39885</v>
      </c>
      <c r="C39" s="145">
        <v>29.444693000000001</v>
      </c>
      <c r="D39">
        <f t="shared" si="0"/>
        <v>0.2258408275404864</v>
      </c>
      <c r="E39">
        <v>0.1071550788679024</v>
      </c>
      <c r="G39">
        <v>31</v>
      </c>
      <c r="H39">
        <f t="shared" ca="1" si="1"/>
        <v>-3.3362682336577749E-3</v>
      </c>
    </row>
    <row r="40" spans="2:8" x14ac:dyDescent="0.3">
      <c r="B40" s="91">
        <v>37418</v>
      </c>
      <c r="C40" s="145">
        <v>24.019997</v>
      </c>
      <c r="D40">
        <f t="shared" si="0"/>
        <v>1.0885312145897401</v>
      </c>
      <c r="E40">
        <v>0.10660994975151715</v>
      </c>
      <c r="G40">
        <v>32</v>
      </c>
      <c r="H40">
        <f t="shared" ca="1" si="1"/>
        <v>1.3452787922931409E-4</v>
      </c>
    </row>
    <row r="41" spans="2:8" x14ac:dyDescent="0.3">
      <c r="B41" s="91">
        <v>36964</v>
      </c>
      <c r="C41" s="145">
        <v>11.500904</v>
      </c>
      <c r="D41">
        <f t="shared" si="0"/>
        <v>-0.84327230214169013</v>
      </c>
      <c r="E41">
        <v>0.10526324388099892</v>
      </c>
      <c r="G41">
        <v>33</v>
      </c>
      <c r="H41">
        <f t="shared" ca="1" si="1"/>
        <v>-2.3871852442565678E-2</v>
      </c>
    </row>
    <row r="42" spans="2:8" x14ac:dyDescent="0.3">
      <c r="B42" s="91">
        <v>38009</v>
      </c>
      <c r="C42" s="145">
        <v>73.381439</v>
      </c>
      <c r="D42">
        <f t="shared" si="0"/>
        <v>-1.3268813477133667E-2</v>
      </c>
      <c r="E42">
        <v>0.1041913517360412</v>
      </c>
      <c r="G42">
        <v>34</v>
      </c>
      <c r="H42">
        <f t="shared" ca="1" si="1"/>
        <v>-2.3929448294500583E-2</v>
      </c>
    </row>
    <row r="43" spans="2:8" x14ac:dyDescent="0.3">
      <c r="B43" s="91">
        <v>43930</v>
      </c>
      <c r="C43" s="145">
        <v>74.368217000000001</v>
      </c>
      <c r="D43">
        <f t="shared" si="0"/>
        <v>-0.4447339615712792</v>
      </c>
      <c r="E43">
        <v>0.10355037896519931</v>
      </c>
      <c r="G43">
        <v>35</v>
      </c>
      <c r="H43">
        <f t="shared" ca="1" si="1"/>
        <v>4.0149588093267415E-2</v>
      </c>
    </row>
    <row r="44" spans="2:8" x14ac:dyDescent="0.3">
      <c r="B44" s="91">
        <v>43719</v>
      </c>
      <c r="C44" s="145">
        <v>133.93258700000001</v>
      </c>
      <c r="D44">
        <f t="shared" si="0"/>
        <v>3.1778534932160403</v>
      </c>
      <c r="E44">
        <v>0.10213301368554839</v>
      </c>
      <c r="G44">
        <v>36</v>
      </c>
      <c r="H44">
        <f t="shared" ca="1" si="1"/>
        <v>-2.5490260118339905E-2</v>
      </c>
    </row>
    <row r="45" spans="2:8" x14ac:dyDescent="0.3">
      <c r="B45" s="91">
        <v>39815</v>
      </c>
      <c r="C45" s="145">
        <v>32.057751000000003</v>
      </c>
      <c r="D45">
        <f t="shared" si="0"/>
        <v>1.4606454097837707</v>
      </c>
      <c r="E45">
        <v>0.10134500286675563</v>
      </c>
      <c r="G45">
        <v>37</v>
      </c>
      <c r="H45">
        <f t="shared" ca="1" si="1"/>
        <v>1.0446349593301246E-2</v>
      </c>
    </row>
    <row r="46" spans="2:8" x14ac:dyDescent="0.3">
      <c r="B46" s="91">
        <v>37186</v>
      </c>
      <c r="C46" s="145">
        <v>13.028188</v>
      </c>
      <c r="D46">
        <f t="shared" si="0"/>
        <v>-0.96204007636570965</v>
      </c>
      <c r="E46">
        <v>0.10032583633860637</v>
      </c>
      <c r="G46">
        <v>38</v>
      </c>
      <c r="H46">
        <f t="shared" ca="1" si="1"/>
        <v>3.2062246542198395E-3</v>
      </c>
    </row>
    <row r="47" spans="2:8" x14ac:dyDescent="0.3">
      <c r="B47" s="91">
        <v>41527</v>
      </c>
      <c r="C47" s="145">
        <v>343.20901500000002</v>
      </c>
      <c r="D47">
        <f t="shared" si="0"/>
        <v>0.8376230030603653</v>
      </c>
      <c r="E47">
        <v>0.10006289745699704</v>
      </c>
      <c r="G47">
        <v>39</v>
      </c>
      <c r="H47">
        <f t="shared" ca="1" si="1"/>
        <v>2.8146789456838815E-2</v>
      </c>
    </row>
    <row r="48" spans="2:8" x14ac:dyDescent="0.3">
      <c r="B48" s="91">
        <v>43556</v>
      </c>
      <c r="C48" s="145">
        <v>186.76791399999999</v>
      </c>
      <c r="D48">
        <f t="shared" si="0"/>
        <v>7.9827134147480119E-2</v>
      </c>
      <c r="E48">
        <v>9.850493202874086E-2</v>
      </c>
      <c r="G48">
        <v>40</v>
      </c>
      <c r="H48">
        <f t="shared" ca="1" si="1"/>
        <v>-4.3492153965719958E-3</v>
      </c>
    </row>
    <row r="49" spans="2:8" x14ac:dyDescent="0.3">
      <c r="B49" s="91">
        <v>44153</v>
      </c>
      <c r="C49" s="145">
        <v>172.960938</v>
      </c>
      <c r="D49">
        <f t="shared" si="0"/>
        <v>-0.44787936533451572</v>
      </c>
      <c r="E49">
        <v>9.810128169488419E-2</v>
      </c>
      <c r="G49">
        <v>41</v>
      </c>
      <c r="H49">
        <f t="shared" ca="1" si="1"/>
        <v>-3.2670145376816243E-2</v>
      </c>
    </row>
    <row r="50" spans="2:8" x14ac:dyDescent="0.3">
      <c r="B50" s="91">
        <v>41500</v>
      </c>
      <c r="C50" s="145">
        <v>313.266571</v>
      </c>
      <c r="D50">
        <f t="shared" si="0"/>
        <v>8.7802765500481232</v>
      </c>
      <c r="E50">
        <v>9.7128930969185762E-2</v>
      </c>
      <c r="G50">
        <v>42</v>
      </c>
      <c r="H50">
        <f t="shared" ca="1" si="1"/>
        <v>-8.9814866313249007E-3</v>
      </c>
    </row>
    <row r="51" spans="2:8" x14ac:dyDescent="0.3">
      <c r="B51" s="91">
        <v>39898</v>
      </c>
      <c r="C51" s="145">
        <v>32.030441000000003</v>
      </c>
      <c r="D51">
        <f t="shared" si="0"/>
        <v>0.98209585031081625</v>
      </c>
      <c r="E51">
        <v>9.6975437540934878E-2</v>
      </c>
      <c r="G51">
        <v>43</v>
      </c>
      <c r="H51">
        <f t="shared" ca="1" si="1"/>
        <v>-6.2184500822804467E-3</v>
      </c>
    </row>
    <row r="52" spans="2:8" x14ac:dyDescent="0.3">
      <c r="B52" s="91">
        <v>36766</v>
      </c>
      <c r="C52" s="145">
        <v>16.159884999999999</v>
      </c>
      <c r="D52">
        <f t="shared" si="0"/>
        <v>-0.76198349111048402</v>
      </c>
      <c r="E52">
        <v>9.5710891911622964E-2</v>
      </c>
      <c r="G52">
        <v>44</v>
      </c>
      <c r="H52">
        <f t="shared" ca="1" si="1"/>
        <v>-4.288066556641678E-2</v>
      </c>
    </row>
    <row r="53" spans="2:8" x14ac:dyDescent="0.3">
      <c r="B53" s="91">
        <v>40018</v>
      </c>
      <c r="C53" s="145">
        <v>67.893967000000004</v>
      </c>
      <c r="D53">
        <f t="shared" si="0"/>
        <v>-0.15497010039710341</v>
      </c>
      <c r="E53">
        <v>9.5490041151004471E-2</v>
      </c>
      <c r="G53">
        <v>45</v>
      </c>
      <c r="H53">
        <f t="shared" ca="1" si="1"/>
        <v>7.140159463843259E-3</v>
      </c>
    </row>
    <row r="54" spans="2:8" x14ac:dyDescent="0.3">
      <c r="B54" s="91">
        <v>38013</v>
      </c>
      <c r="C54" s="145">
        <v>80.345046999999994</v>
      </c>
      <c r="D54">
        <f t="shared" si="0"/>
        <v>3.4899003426561181</v>
      </c>
      <c r="E54">
        <v>9.4896040400624923E-2</v>
      </c>
      <c r="G54">
        <v>46</v>
      </c>
      <c r="H54">
        <f t="shared" ca="1" si="1"/>
        <v>5.386209716580858E-2</v>
      </c>
    </row>
    <row r="55" spans="2:8" x14ac:dyDescent="0.3">
      <c r="B55" s="91">
        <v>34130</v>
      </c>
      <c r="C55" s="145">
        <v>17.894617</v>
      </c>
      <c r="D55">
        <f t="shared" si="0"/>
        <v>-0.96093188421339826</v>
      </c>
      <c r="E55">
        <v>9.2105225415770292E-2</v>
      </c>
      <c r="G55">
        <v>47</v>
      </c>
      <c r="H55">
        <f t="shared" ca="1" si="1"/>
        <v>-3.1984089520039262E-2</v>
      </c>
    </row>
    <row r="56" spans="2:8" x14ac:dyDescent="0.3">
      <c r="B56" s="91">
        <v>42521</v>
      </c>
      <c r="C56" s="145">
        <v>458.03634599999998</v>
      </c>
      <c r="D56">
        <f t="shared" si="0"/>
        <v>14.356416129072704</v>
      </c>
      <c r="E56">
        <v>9.1157204006137735E-2</v>
      </c>
      <c r="G56">
        <v>48</v>
      </c>
      <c r="H56">
        <f t="shared" ca="1" si="1"/>
        <v>3.1159154116900491E-2</v>
      </c>
    </row>
    <row r="57" spans="2:8" x14ac:dyDescent="0.3">
      <c r="B57" s="91">
        <v>35963</v>
      </c>
      <c r="C57" s="145">
        <v>29.827034000000001</v>
      </c>
      <c r="D57">
        <f t="shared" si="0"/>
        <v>-0.3157373082113219</v>
      </c>
      <c r="E57">
        <v>8.9869298778227441E-2</v>
      </c>
      <c r="G57">
        <v>49</v>
      </c>
      <c r="H57">
        <f t="shared" ca="1" si="1"/>
        <v>2.8213274818428009E-2</v>
      </c>
    </row>
    <row r="58" spans="2:8" x14ac:dyDescent="0.3">
      <c r="B58" s="91">
        <v>35793</v>
      </c>
      <c r="C58" s="145">
        <v>43.590034000000003</v>
      </c>
      <c r="D58">
        <f t="shared" si="0"/>
        <v>-0.63667725497286054</v>
      </c>
      <c r="E58">
        <v>8.8736011944866036E-2</v>
      </c>
      <c r="G58">
        <v>50</v>
      </c>
      <c r="H58">
        <f t="shared" ca="1" si="1"/>
        <v>-1.972908574057336E-2</v>
      </c>
    </row>
    <row r="59" spans="2:8" x14ac:dyDescent="0.3">
      <c r="B59" s="91">
        <v>43704</v>
      </c>
      <c r="C59" s="145">
        <v>119.976067</v>
      </c>
      <c r="D59">
        <f t="shared" si="0"/>
        <v>4.7564526633558541</v>
      </c>
      <c r="E59">
        <v>8.8647631737214849E-2</v>
      </c>
      <c r="G59">
        <v>51</v>
      </c>
      <c r="H59">
        <f t="shared" ca="1" si="1"/>
        <v>3.8352673637073224E-2</v>
      </c>
    </row>
    <row r="60" spans="2:8" x14ac:dyDescent="0.3">
      <c r="B60" s="91">
        <v>37293</v>
      </c>
      <c r="C60" s="145">
        <v>20.842013999999999</v>
      </c>
      <c r="D60">
        <f t="shared" si="0"/>
        <v>-8.0013521258462367E-2</v>
      </c>
      <c r="E60">
        <v>8.7324198779758264E-2</v>
      </c>
      <c r="G60">
        <v>52</v>
      </c>
      <c r="H60">
        <f t="shared" ca="1" si="1"/>
        <v>4.90918658544931E-3</v>
      </c>
    </row>
    <row r="61" spans="2:8" x14ac:dyDescent="0.3">
      <c r="B61" s="91">
        <v>37298</v>
      </c>
      <c r="C61" s="145">
        <v>22.654696000000001</v>
      </c>
      <c r="D61">
        <f t="shared" si="0"/>
        <v>-0.94379098572613529</v>
      </c>
      <c r="E61">
        <v>8.6168632687838712E-2</v>
      </c>
      <c r="G61">
        <v>53</v>
      </c>
      <c r="H61">
        <f t="shared" ca="1" si="1"/>
        <v>8.2778826269501952E-3</v>
      </c>
    </row>
    <row r="62" spans="2:8" x14ac:dyDescent="0.3">
      <c r="B62" s="91">
        <v>44694</v>
      </c>
      <c r="C62" s="145">
        <v>403.04382299999997</v>
      </c>
      <c r="D62">
        <f t="shared" si="0"/>
        <v>-2.7540600156756054E-2</v>
      </c>
      <c r="E62">
        <v>8.5952184230751738E-2</v>
      </c>
      <c r="G62">
        <v>54</v>
      </c>
      <c r="H62">
        <f t="shared" ca="1" si="1"/>
        <v>2.5511449923406489E-3</v>
      </c>
    </row>
    <row r="63" spans="2:8" x14ac:dyDescent="0.3">
      <c r="B63" s="91">
        <v>44480</v>
      </c>
      <c r="C63" s="145">
        <v>414.45825200000002</v>
      </c>
      <c r="D63">
        <f t="shared" si="0"/>
        <v>36.918973857700507</v>
      </c>
      <c r="E63">
        <v>8.5650781824704286E-2</v>
      </c>
      <c r="G63">
        <v>55</v>
      </c>
      <c r="H63">
        <f t="shared" ca="1" si="1"/>
        <v>1.4048370097529404E-2</v>
      </c>
    </row>
    <row r="64" spans="2:8" x14ac:dyDescent="0.3">
      <c r="B64" s="91">
        <v>37153</v>
      </c>
      <c r="C64" s="145">
        <v>10.930102</v>
      </c>
      <c r="D64">
        <f t="shared" si="0"/>
        <v>-0.92049189351495009</v>
      </c>
      <c r="E64">
        <v>8.4992431429465595E-2</v>
      </c>
      <c r="G64">
        <v>56</v>
      </c>
      <c r="H64">
        <f t="shared" ca="1" si="1"/>
        <v>1.3917555358693262E-2</v>
      </c>
    </row>
    <row r="65" spans="2:8" x14ac:dyDescent="0.3">
      <c r="B65" s="91">
        <v>44069</v>
      </c>
      <c r="C65" s="145">
        <v>137.471542</v>
      </c>
      <c r="D65">
        <f t="shared" si="0"/>
        <v>7.7663974814888688</v>
      </c>
      <c r="E65">
        <v>8.4972435324446802E-2</v>
      </c>
      <c r="G65">
        <v>57</v>
      </c>
      <c r="H65">
        <f t="shared" ca="1" si="1"/>
        <v>-1.3921553395841769E-2</v>
      </c>
    </row>
    <row r="66" spans="2:8" x14ac:dyDescent="0.3">
      <c r="B66" s="91">
        <v>36894</v>
      </c>
      <c r="C66" s="145">
        <v>15.681646000000001</v>
      </c>
      <c r="D66">
        <f t="shared" si="0"/>
        <v>-0.65837381349372859</v>
      </c>
      <c r="E66">
        <v>8.4266755832715243E-2</v>
      </c>
      <c r="G66">
        <v>58</v>
      </c>
      <c r="H66">
        <f t="shared" ca="1" si="1"/>
        <v>3.3129549376673629E-3</v>
      </c>
    </row>
    <row r="67" spans="2:8" x14ac:dyDescent="0.3">
      <c r="B67" s="91">
        <v>35887</v>
      </c>
      <c r="C67" s="145">
        <v>45.902939000000003</v>
      </c>
      <c r="D67">
        <f t="shared" si="0"/>
        <v>-0.77311650353774475</v>
      </c>
      <c r="E67">
        <v>8.3333325466492747E-2</v>
      </c>
      <c r="G67">
        <v>59</v>
      </c>
      <c r="H67">
        <f t="shared" ca="1" si="1"/>
        <v>-1.0509168937775671E-2</v>
      </c>
    </row>
    <row r="68" spans="2:8" x14ac:dyDescent="0.3">
      <c r="B68" s="91">
        <v>43557</v>
      </c>
      <c r="C68" s="145">
        <v>202.31942699999999</v>
      </c>
      <c r="D68">
        <f t="shared" si="0"/>
        <v>-0.46752636014508792</v>
      </c>
      <c r="E68">
        <v>8.3266513326266528E-2</v>
      </c>
      <c r="G68">
        <v>60</v>
      </c>
      <c r="H68">
        <f t="shared" ca="1" si="1"/>
        <v>4.1557386699822649E-3</v>
      </c>
    </row>
    <row r="69" spans="2:8" x14ac:dyDescent="0.3">
      <c r="B69" s="91">
        <v>42292</v>
      </c>
      <c r="C69" s="145">
        <v>379.96139499999998</v>
      </c>
      <c r="D69">
        <f t="shared" si="0"/>
        <v>15.704854840505844</v>
      </c>
      <c r="E69">
        <v>8.2316119621436035E-2</v>
      </c>
      <c r="G69">
        <v>61</v>
      </c>
      <c r="H69">
        <f t="shared" ca="1" si="1"/>
        <v>3.7306975475491291E-2</v>
      </c>
    </row>
    <row r="70" spans="2:8" x14ac:dyDescent="0.3">
      <c r="B70" s="91">
        <v>33940</v>
      </c>
      <c r="C70" s="145">
        <v>22.745567000000001</v>
      </c>
      <c r="D70">
        <f t="shared" si="0"/>
        <v>-0.84237334925975393</v>
      </c>
      <c r="E70">
        <v>8.2051213498867265E-2</v>
      </c>
      <c r="G70">
        <v>62</v>
      </c>
      <c r="H70">
        <f t="shared" ca="1" si="1"/>
        <v>-2.6666179917146645E-2</v>
      </c>
    </row>
    <row r="71" spans="2:8" x14ac:dyDescent="0.3">
      <c r="B71" s="91">
        <v>44110</v>
      </c>
      <c r="C71" s="145">
        <v>144.300262</v>
      </c>
      <c r="D71">
        <f t="shared" si="0"/>
        <v>3.6477814839356957</v>
      </c>
      <c r="E71">
        <v>8.1030700294686453E-2</v>
      </c>
      <c r="G71">
        <v>63</v>
      </c>
      <c r="H71">
        <f t="shared" ca="1" si="1"/>
        <v>-9.3637107687956044E-3</v>
      </c>
    </row>
    <row r="72" spans="2:8" x14ac:dyDescent="0.3">
      <c r="B72" s="91">
        <v>39762</v>
      </c>
      <c r="C72" s="145">
        <v>31.047127</v>
      </c>
      <c r="D72">
        <f t="shared" si="0"/>
        <v>0.63875080058141176</v>
      </c>
      <c r="E72">
        <v>8.0824127201621423E-2</v>
      </c>
      <c r="G72">
        <v>64</v>
      </c>
      <c r="H72">
        <f t="shared" ca="1" si="1"/>
        <v>1.0330063358145976E-3</v>
      </c>
    </row>
    <row r="73" spans="2:8" x14ac:dyDescent="0.3">
      <c r="B73" s="91">
        <v>36004</v>
      </c>
      <c r="C73" s="145">
        <v>18.945606000000002</v>
      </c>
      <c r="D73">
        <f t="shared" ref="D73:D136" si="5">(C73-C74)/C74</f>
        <v>-0.16792136188272397</v>
      </c>
      <c r="E73">
        <v>8.032299512407591E-2</v>
      </c>
      <c r="G73">
        <v>65</v>
      </c>
      <c r="H73">
        <f t="shared" ca="1" si="1"/>
        <v>1.1829584346349295E-2</v>
      </c>
    </row>
    <row r="74" spans="2:8" x14ac:dyDescent="0.3">
      <c r="B74" s="91">
        <v>36150</v>
      </c>
      <c r="C74" s="145">
        <v>22.769009</v>
      </c>
      <c r="D74">
        <f t="shared" si="5"/>
        <v>-0.79796574146654486</v>
      </c>
      <c r="E74">
        <v>8.0268639442301032E-2</v>
      </c>
      <c r="G74">
        <v>66</v>
      </c>
      <c r="H74">
        <f t="shared" ref="H74:H137" ca="1" si="6">_xlfn.NORM.INV(RAND(),N$11,N$12)</f>
        <v>-4.8387077738507693E-2</v>
      </c>
    </row>
    <row r="75" spans="2:8" x14ac:dyDescent="0.3">
      <c r="B75" s="91">
        <v>44046</v>
      </c>
      <c r="C75" s="145">
        <v>112.698753</v>
      </c>
      <c r="D75">
        <f t="shared" si="5"/>
        <v>3.1146109260083636</v>
      </c>
      <c r="E75">
        <v>8.0267556957569319E-2</v>
      </c>
      <c r="G75">
        <v>67</v>
      </c>
      <c r="H75">
        <f t="shared" ca="1" si="6"/>
        <v>1.8346170184404747E-2</v>
      </c>
    </row>
    <row r="76" spans="2:8" x14ac:dyDescent="0.3">
      <c r="B76" s="91">
        <v>36311</v>
      </c>
      <c r="C76" s="145">
        <v>27.389893000000001</v>
      </c>
      <c r="D76">
        <f t="shared" si="5"/>
        <v>0.20215904042491731</v>
      </c>
      <c r="E76">
        <v>8.0246838352832917E-2</v>
      </c>
      <c r="G76">
        <v>68</v>
      </c>
      <c r="H76">
        <f t="shared" ca="1" si="6"/>
        <v>8.233263919903892E-3</v>
      </c>
    </row>
    <row r="77" spans="2:8" x14ac:dyDescent="0.3">
      <c r="B77" s="91">
        <v>36266</v>
      </c>
      <c r="C77" s="145">
        <v>22.783918</v>
      </c>
      <c r="D77">
        <f t="shared" si="5"/>
        <v>0.15713566855094654</v>
      </c>
      <c r="E77">
        <v>8.0212054961485868E-2</v>
      </c>
      <c r="G77">
        <v>69</v>
      </c>
      <c r="H77">
        <f t="shared" ca="1" si="6"/>
        <v>-3.2981203041146774E-2</v>
      </c>
    </row>
    <row r="78" spans="2:8" x14ac:dyDescent="0.3">
      <c r="B78" s="91">
        <v>36599</v>
      </c>
      <c r="C78" s="145">
        <v>19.689927999999998</v>
      </c>
      <c r="D78">
        <f t="shared" si="5"/>
        <v>-0.49874672220780353</v>
      </c>
      <c r="E78">
        <v>8.0182711187326894E-2</v>
      </c>
      <c r="G78">
        <v>70</v>
      </c>
      <c r="H78">
        <f t="shared" ca="1" si="6"/>
        <v>3.0741624224668779E-2</v>
      </c>
    </row>
    <row r="79" spans="2:8" x14ac:dyDescent="0.3">
      <c r="B79" s="91">
        <v>36350</v>
      </c>
      <c r="C79" s="145">
        <v>39.281395000000003</v>
      </c>
      <c r="D79">
        <f t="shared" si="5"/>
        <v>0.47592425816680722</v>
      </c>
      <c r="E79">
        <v>8.0174805014473133E-2</v>
      </c>
      <c r="G79">
        <v>71</v>
      </c>
      <c r="H79">
        <f t="shared" ca="1" si="6"/>
        <v>-1.6001763645852922E-2</v>
      </c>
    </row>
    <row r="80" spans="2:8" x14ac:dyDescent="0.3">
      <c r="B80" s="91">
        <v>36165</v>
      </c>
      <c r="C80" s="145">
        <v>26.614777</v>
      </c>
      <c r="D80">
        <f t="shared" si="5"/>
        <v>-0.13681411458099721</v>
      </c>
      <c r="E80">
        <v>8.0157050428598511E-2</v>
      </c>
      <c r="G80">
        <v>72</v>
      </c>
      <c r="H80">
        <f t="shared" ca="1" si="6"/>
        <v>1.6938316874706863E-3</v>
      </c>
    </row>
    <row r="81" spans="2:8" x14ac:dyDescent="0.3">
      <c r="B81" s="91">
        <v>36168</v>
      </c>
      <c r="C81" s="145">
        <v>30.833193000000001</v>
      </c>
      <c r="D81">
        <f t="shared" si="5"/>
        <v>0.1315835986327864</v>
      </c>
      <c r="E81">
        <v>8.0156627861308546E-2</v>
      </c>
      <c r="G81">
        <v>73</v>
      </c>
      <c r="H81">
        <f t="shared" ca="1" si="6"/>
        <v>1.739278514403568E-2</v>
      </c>
    </row>
    <row r="82" spans="2:8" x14ac:dyDescent="0.3">
      <c r="B82" s="91">
        <v>36578</v>
      </c>
      <c r="C82" s="145">
        <v>27.247826</v>
      </c>
      <c r="D82">
        <f t="shared" si="5"/>
        <v>-0.18539695126404646</v>
      </c>
      <c r="E82">
        <v>8.0155862475554812E-2</v>
      </c>
      <c r="G82">
        <v>74</v>
      </c>
      <c r="H82">
        <f t="shared" ca="1" si="6"/>
        <v>3.1885748750120958E-3</v>
      </c>
    </row>
    <row r="83" spans="2:8" x14ac:dyDescent="0.3">
      <c r="B83" s="91">
        <v>36174</v>
      </c>
      <c r="C83" s="145">
        <v>33.449207000000001</v>
      </c>
      <c r="D83">
        <f t="shared" si="5"/>
        <v>-7.943419060270196E-2</v>
      </c>
      <c r="E83">
        <v>8.0144522565448323E-2</v>
      </c>
      <c r="G83">
        <v>75</v>
      </c>
      <c r="H83">
        <f t="shared" ca="1" si="6"/>
        <v>3.0274668246992552E-4</v>
      </c>
    </row>
    <row r="84" spans="2:8" x14ac:dyDescent="0.3">
      <c r="B84" s="91">
        <v>36532</v>
      </c>
      <c r="C84" s="145">
        <v>36.335487000000001</v>
      </c>
      <c r="D84">
        <f t="shared" si="5"/>
        <v>0.26008359407714893</v>
      </c>
      <c r="E84">
        <v>8.0144358979702152E-2</v>
      </c>
      <c r="G84">
        <v>76</v>
      </c>
      <c r="H84">
        <f t="shared" ca="1" si="6"/>
        <v>-1.2126465277458996E-2</v>
      </c>
    </row>
    <row r="85" spans="2:8" x14ac:dyDescent="0.3">
      <c r="B85" s="91">
        <v>36229</v>
      </c>
      <c r="C85" s="145">
        <v>28.835775000000002</v>
      </c>
      <c r="D85">
        <f t="shared" si="5"/>
        <v>-1.7272233017490927E-2</v>
      </c>
      <c r="E85">
        <v>8.0122725014026147E-2</v>
      </c>
      <c r="G85">
        <v>77</v>
      </c>
      <c r="H85">
        <f t="shared" ca="1" si="6"/>
        <v>1.5174659528638954E-3</v>
      </c>
    </row>
    <row r="86" spans="2:8" x14ac:dyDescent="0.3">
      <c r="B86" s="91">
        <v>36294</v>
      </c>
      <c r="C86" s="145">
        <v>29.342587000000002</v>
      </c>
      <c r="D86">
        <f t="shared" si="5"/>
        <v>0.62216743482477588</v>
      </c>
      <c r="E86">
        <v>8.010972564466079E-2</v>
      </c>
      <c r="G86">
        <v>78</v>
      </c>
      <c r="H86">
        <f t="shared" ca="1" si="6"/>
        <v>3.9195174672309055E-2</v>
      </c>
    </row>
    <row r="87" spans="2:8" x14ac:dyDescent="0.3">
      <c r="B87" s="91">
        <v>36104</v>
      </c>
      <c r="C87" s="145">
        <v>18.088507</v>
      </c>
      <c r="D87">
        <f t="shared" si="5"/>
        <v>-0.28293703580314589</v>
      </c>
      <c r="E87">
        <v>8.0106768021567132E-2</v>
      </c>
      <c r="G87">
        <v>79</v>
      </c>
      <c r="H87">
        <f t="shared" ca="1" si="6"/>
        <v>-4.669663965444934E-2</v>
      </c>
    </row>
    <row r="88" spans="2:8" x14ac:dyDescent="0.3">
      <c r="B88" s="91">
        <v>36577</v>
      </c>
      <c r="C88" s="145">
        <v>25.225828</v>
      </c>
      <c r="D88">
        <f t="shared" si="5"/>
        <v>-0.45357597388410664</v>
      </c>
      <c r="E88">
        <v>8.0091104032244939E-2</v>
      </c>
      <c r="G88">
        <v>80</v>
      </c>
      <c r="H88">
        <f t="shared" ca="1" si="6"/>
        <v>2.2409664021291895E-2</v>
      </c>
    </row>
    <row r="89" spans="2:8" x14ac:dyDescent="0.3">
      <c r="B89" s="91">
        <v>36395</v>
      </c>
      <c r="C89" s="145">
        <v>46.165298</v>
      </c>
      <c r="D89">
        <f t="shared" si="5"/>
        <v>0.26947099932639973</v>
      </c>
      <c r="E89">
        <v>8.0085083904861423E-2</v>
      </c>
      <c r="G89">
        <v>81</v>
      </c>
      <c r="H89">
        <f t="shared" ca="1" si="6"/>
        <v>2.6642135248155931E-2</v>
      </c>
    </row>
    <row r="90" spans="2:8" x14ac:dyDescent="0.3">
      <c r="B90" s="91">
        <v>36349</v>
      </c>
      <c r="C90" s="145">
        <v>36.365775999999997</v>
      </c>
      <c r="D90">
        <f t="shared" si="5"/>
        <v>0.60768574541246834</v>
      </c>
      <c r="E90">
        <v>8.0071909008712278E-2</v>
      </c>
      <c r="G90">
        <v>82</v>
      </c>
      <c r="H90">
        <f t="shared" ca="1" si="6"/>
        <v>5.4149808033937073E-3</v>
      </c>
    </row>
    <row r="91" spans="2:8" x14ac:dyDescent="0.3">
      <c r="B91" s="91">
        <v>36286</v>
      </c>
      <c r="C91" s="145">
        <v>22.619952999999999</v>
      </c>
      <c r="D91">
        <f t="shared" si="5"/>
        <v>-0.33646703219919227</v>
      </c>
      <c r="E91">
        <v>8.0071212270245565E-2</v>
      </c>
      <c r="G91">
        <v>83</v>
      </c>
      <c r="H91">
        <f t="shared" ca="1" si="6"/>
        <v>4.6043439217735974E-2</v>
      </c>
    </row>
    <row r="92" spans="2:8" x14ac:dyDescent="0.3">
      <c r="B92" s="91">
        <v>36181</v>
      </c>
      <c r="C92" s="145">
        <v>34.090172000000003</v>
      </c>
      <c r="D92">
        <f t="shared" si="5"/>
        <v>2.3724461972296558E-2</v>
      </c>
      <c r="E92">
        <v>8.0047529455225155E-2</v>
      </c>
      <c r="G92">
        <v>84</v>
      </c>
      <c r="H92">
        <f t="shared" ca="1" si="6"/>
        <v>-4.2478865792925889E-2</v>
      </c>
    </row>
    <row r="93" spans="2:8" x14ac:dyDescent="0.3">
      <c r="B93" s="91">
        <v>36171</v>
      </c>
      <c r="C93" s="145">
        <v>33.300144000000003</v>
      </c>
      <c r="D93">
        <f t="shared" si="5"/>
        <v>-0.21506756388691856</v>
      </c>
      <c r="E93">
        <v>8.0009585773357997E-2</v>
      </c>
      <c r="G93">
        <v>85</v>
      </c>
      <c r="H93">
        <f t="shared" ca="1" si="6"/>
        <v>4.3698484984177922E-2</v>
      </c>
    </row>
    <row r="94" spans="2:8" x14ac:dyDescent="0.3">
      <c r="B94" s="91">
        <v>36353</v>
      </c>
      <c r="C94" s="145">
        <v>42.424216999999999</v>
      </c>
      <c r="D94">
        <f t="shared" si="5"/>
        <v>1.0341320959316798</v>
      </c>
      <c r="E94">
        <v>8.0007901959693511E-2</v>
      </c>
      <c r="G94">
        <v>86</v>
      </c>
      <c r="H94">
        <f t="shared" ca="1" si="6"/>
        <v>3.7603102708103506E-2</v>
      </c>
    </row>
    <row r="95" spans="2:8" x14ac:dyDescent="0.3">
      <c r="B95" s="91">
        <v>36594</v>
      </c>
      <c r="C95" s="145">
        <v>20.856176000000001</v>
      </c>
      <c r="D95">
        <f t="shared" si="5"/>
        <v>-0.23227769462328735</v>
      </c>
      <c r="E95">
        <v>8.0000115994430743E-2</v>
      </c>
      <c r="G95">
        <v>87</v>
      </c>
      <c r="H95">
        <f t="shared" ca="1" si="6"/>
        <v>2.3927555675045991E-2</v>
      </c>
    </row>
    <row r="96" spans="2:8" x14ac:dyDescent="0.3">
      <c r="B96" s="91">
        <v>36293</v>
      </c>
      <c r="C96" s="145">
        <v>27.166302000000002</v>
      </c>
      <c r="D96">
        <f t="shared" si="5"/>
        <v>0.24999997699355664</v>
      </c>
      <c r="E96">
        <v>7.9999971376303672E-2</v>
      </c>
      <c r="G96">
        <v>88</v>
      </c>
      <c r="H96">
        <f t="shared" ca="1" si="6"/>
        <v>2.6318282971938663E-2</v>
      </c>
    </row>
    <row r="97" spans="2:8" x14ac:dyDescent="0.3">
      <c r="B97" s="91">
        <v>36284</v>
      </c>
      <c r="C97" s="145">
        <v>21.733042000000001</v>
      </c>
      <c r="D97">
        <f t="shared" si="5"/>
        <v>-0.19402968247990496</v>
      </c>
      <c r="E97">
        <v>7.9999948318328198E-2</v>
      </c>
      <c r="G97">
        <v>89</v>
      </c>
      <c r="H97">
        <f t="shared" ca="1" si="6"/>
        <v>-2.3988488149525252E-2</v>
      </c>
    </row>
    <row r="98" spans="2:8" x14ac:dyDescent="0.3">
      <c r="B98" s="91">
        <v>36242</v>
      </c>
      <c r="C98" s="145">
        <v>26.965064999999999</v>
      </c>
      <c r="D98">
        <f t="shared" si="5"/>
        <v>-0.45278192094046038</v>
      </c>
      <c r="E98">
        <v>7.9999817363719791E-2</v>
      </c>
      <c r="G98">
        <v>90</v>
      </c>
      <c r="H98">
        <f t="shared" ca="1" si="6"/>
        <v>-1.5229586440396375E-2</v>
      </c>
    </row>
    <row r="99" spans="2:8" x14ac:dyDescent="0.3">
      <c r="B99" s="91">
        <v>34850</v>
      </c>
      <c r="C99" s="145">
        <v>49.276634000000001</v>
      </c>
      <c r="D99">
        <f t="shared" si="5"/>
        <v>0.88849571922588932</v>
      </c>
      <c r="E99">
        <v>7.9999786089327604E-2</v>
      </c>
      <c r="G99">
        <v>91</v>
      </c>
      <c r="H99">
        <f t="shared" ca="1" si="6"/>
        <v>2.9860666437986644E-2</v>
      </c>
    </row>
    <row r="100" spans="2:8" x14ac:dyDescent="0.3">
      <c r="B100" s="91">
        <v>35985</v>
      </c>
      <c r="C100" s="145">
        <v>26.093060999999999</v>
      </c>
      <c r="D100">
        <f t="shared" si="5"/>
        <v>-0.56397984656832079</v>
      </c>
      <c r="E100">
        <v>7.9889047277947545E-2</v>
      </c>
      <c r="G100">
        <v>92</v>
      </c>
      <c r="H100">
        <f t="shared" ca="1" si="6"/>
        <v>-4.3577376119039356E-2</v>
      </c>
    </row>
    <row r="101" spans="2:8" x14ac:dyDescent="0.3">
      <c r="B101" s="91">
        <v>35103</v>
      </c>
      <c r="C101" s="145">
        <v>59.843704000000002</v>
      </c>
      <c r="D101">
        <f t="shared" si="5"/>
        <v>-0.60741803572737907</v>
      </c>
      <c r="E101">
        <v>7.972649752395472E-2</v>
      </c>
      <c r="G101">
        <v>93</v>
      </c>
      <c r="H101">
        <f t="shared" ca="1" si="6"/>
        <v>-2.2027531629251079E-3</v>
      </c>
    </row>
    <row r="102" spans="2:8" x14ac:dyDescent="0.3">
      <c r="B102" s="91">
        <v>40823</v>
      </c>
      <c r="C102" s="145">
        <v>152.43620300000001</v>
      </c>
      <c r="D102">
        <f t="shared" si="5"/>
        <v>8.490465188194996</v>
      </c>
      <c r="E102">
        <v>7.9714913880603616E-2</v>
      </c>
      <c r="G102">
        <v>94</v>
      </c>
      <c r="H102">
        <f t="shared" ca="1" si="6"/>
        <v>2.0705209104482928E-2</v>
      </c>
    </row>
    <row r="103" spans="2:8" x14ac:dyDescent="0.3">
      <c r="B103" s="91">
        <v>33295</v>
      </c>
      <c r="C103" s="145">
        <v>16.062037</v>
      </c>
      <c r="D103">
        <f t="shared" si="5"/>
        <v>-0.94597411407875565</v>
      </c>
      <c r="E103">
        <v>7.9710074783631596E-2</v>
      </c>
      <c r="G103">
        <v>95</v>
      </c>
      <c r="H103">
        <f t="shared" ca="1" si="6"/>
        <v>-1.920106117044746E-2</v>
      </c>
    </row>
    <row r="104" spans="2:8" x14ac:dyDescent="0.3">
      <c r="B104" s="91">
        <v>42412</v>
      </c>
      <c r="C104" s="145">
        <v>297.30261200000001</v>
      </c>
      <c r="D104">
        <f t="shared" si="5"/>
        <v>8.0103231089239113</v>
      </c>
      <c r="E104">
        <v>7.9609164725674919E-2</v>
      </c>
      <c r="G104">
        <v>96</v>
      </c>
      <c r="H104">
        <f t="shared" ca="1" si="6"/>
        <v>-6.8452585899308636E-4</v>
      </c>
    </row>
    <row r="105" spans="2:8" x14ac:dyDescent="0.3">
      <c r="B105" s="91">
        <v>36516</v>
      </c>
      <c r="C105" s="145">
        <v>32.995776999999997</v>
      </c>
      <c r="D105">
        <f t="shared" si="5"/>
        <v>-0.29796709078285594</v>
      </c>
      <c r="E105">
        <v>7.9534301276058275E-2</v>
      </c>
      <c r="G105">
        <v>97</v>
      </c>
      <c r="H105">
        <f t="shared" ca="1" si="6"/>
        <v>-5.0440929367819923E-2</v>
      </c>
    </row>
    <row r="106" spans="2:8" x14ac:dyDescent="0.3">
      <c r="B106" s="91">
        <v>34390</v>
      </c>
      <c r="C106" s="145">
        <v>47.000328000000003</v>
      </c>
      <c r="D106">
        <f t="shared" si="5"/>
        <v>0.19881446748790682</v>
      </c>
      <c r="E106">
        <v>7.9207837584303345E-2</v>
      </c>
      <c r="G106">
        <v>98</v>
      </c>
      <c r="H106">
        <f t="shared" ca="1" si="6"/>
        <v>3.1488568480850586E-3</v>
      </c>
    </row>
    <row r="107" spans="2:8" x14ac:dyDescent="0.3">
      <c r="B107" s="91">
        <v>36535</v>
      </c>
      <c r="C107" s="145">
        <v>39.205672999999997</v>
      </c>
      <c r="D107">
        <f t="shared" si="5"/>
        <v>-0.67770152064232692</v>
      </c>
      <c r="E107">
        <v>7.8991262728912839E-2</v>
      </c>
      <c r="G107">
        <v>99</v>
      </c>
      <c r="H107">
        <f t="shared" ca="1" si="6"/>
        <v>-1.5164287444523868E-2</v>
      </c>
    </row>
    <row r="108" spans="2:8" x14ac:dyDescent="0.3">
      <c r="B108" s="91">
        <v>39472</v>
      </c>
      <c r="C108" s="145">
        <v>121.64399</v>
      </c>
      <c r="D108">
        <f t="shared" si="5"/>
        <v>4.6879426024803745</v>
      </c>
      <c r="E108">
        <v>7.8809542741832037E-2</v>
      </c>
      <c r="G108">
        <v>100</v>
      </c>
      <c r="H108">
        <f t="shared" ca="1" si="6"/>
        <v>-2.6560638822988286E-2</v>
      </c>
    </row>
    <row r="109" spans="2:8" x14ac:dyDescent="0.3">
      <c r="B109" s="91">
        <v>36651</v>
      </c>
      <c r="C109" s="145">
        <v>21.386289999999999</v>
      </c>
      <c r="D109">
        <f t="shared" si="5"/>
        <v>1.7291194728233174E-2</v>
      </c>
      <c r="E109">
        <v>7.8685907426540289E-2</v>
      </c>
      <c r="G109">
        <v>101</v>
      </c>
      <c r="H109">
        <f t="shared" ca="1" si="6"/>
        <v>-1.4821371550571494E-2</v>
      </c>
    </row>
    <row r="110" spans="2:8" x14ac:dyDescent="0.3">
      <c r="B110" s="91">
        <v>36623</v>
      </c>
      <c r="C110" s="145">
        <v>21.022780999999998</v>
      </c>
      <c r="D110">
        <f t="shared" si="5"/>
        <v>-0.70723640655077591</v>
      </c>
      <c r="E110">
        <v>7.8476985642096361E-2</v>
      </c>
      <c r="G110">
        <v>102</v>
      </c>
      <c r="H110">
        <f t="shared" ca="1" si="6"/>
        <v>-2.758465989845528E-2</v>
      </c>
    </row>
    <row r="111" spans="2:8" x14ac:dyDescent="0.3">
      <c r="B111" s="91">
        <v>39638</v>
      </c>
      <c r="C111" s="145">
        <v>71.808043999999995</v>
      </c>
      <c r="D111">
        <f t="shared" si="5"/>
        <v>-0.63747240959130447</v>
      </c>
      <c r="E111">
        <v>7.8389746797672549E-2</v>
      </c>
      <c r="G111">
        <v>103</v>
      </c>
      <c r="H111">
        <f t="shared" ca="1" si="6"/>
        <v>-3.1773365309925243E-2</v>
      </c>
    </row>
    <row r="112" spans="2:8" x14ac:dyDescent="0.3">
      <c r="B112" s="91">
        <v>40844</v>
      </c>
      <c r="C112" s="145">
        <v>198.07607999999999</v>
      </c>
      <c r="D112">
        <f t="shared" si="5"/>
        <v>3.1855270746392419</v>
      </c>
      <c r="E112">
        <v>7.8206626451144109E-2</v>
      </c>
      <c r="G112">
        <v>104</v>
      </c>
      <c r="H112">
        <f t="shared" ca="1" si="6"/>
        <v>1.2741344542555818E-2</v>
      </c>
    </row>
    <row r="113" spans="2:8" x14ac:dyDescent="0.3">
      <c r="B113" s="91">
        <v>35732</v>
      </c>
      <c r="C113" s="145">
        <v>47.324047</v>
      </c>
      <c r="D113">
        <f t="shared" si="5"/>
        <v>2.1811812116628855</v>
      </c>
      <c r="E113">
        <v>7.8130433832703572E-2</v>
      </c>
      <c r="G113">
        <v>105</v>
      </c>
      <c r="H113">
        <f t="shared" ca="1" si="6"/>
        <v>2.2959878796437938E-3</v>
      </c>
    </row>
    <row r="114" spans="2:8" x14ac:dyDescent="0.3">
      <c r="B114" s="91">
        <v>34122</v>
      </c>
      <c r="C114" s="145">
        <v>14.876250000000001</v>
      </c>
      <c r="D114">
        <f t="shared" si="5"/>
        <v>-0.87359072941749893</v>
      </c>
      <c r="E114">
        <v>7.8124755404013216E-2</v>
      </c>
      <c r="G114">
        <v>106</v>
      </c>
      <c r="H114">
        <f t="shared" ca="1" si="6"/>
        <v>4.7916898812737689E-2</v>
      </c>
    </row>
    <row r="115" spans="2:8" x14ac:dyDescent="0.3">
      <c r="B115" s="91">
        <v>43713</v>
      </c>
      <c r="C115" s="145">
        <v>117.68322000000001</v>
      </c>
      <c r="D115">
        <f t="shared" si="5"/>
        <v>2.2882296391143777</v>
      </c>
      <c r="E115">
        <v>7.8082218962291422E-2</v>
      </c>
      <c r="G115">
        <v>107</v>
      </c>
      <c r="H115">
        <f t="shared" ca="1" si="6"/>
        <v>-1.6060552067866374E-2</v>
      </c>
    </row>
    <row r="116" spans="2:8" x14ac:dyDescent="0.3">
      <c r="B116" s="91">
        <v>34341</v>
      </c>
      <c r="C116" s="145">
        <v>35.789234</v>
      </c>
      <c r="D116">
        <f t="shared" si="5"/>
        <v>-0.4288568352817701</v>
      </c>
      <c r="E116">
        <v>7.7921833061723858E-2</v>
      </c>
      <c r="G116">
        <v>108</v>
      </c>
      <c r="H116">
        <f t="shared" ca="1" si="6"/>
        <v>1.9643477897492205E-2</v>
      </c>
    </row>
    <row r="117" spans="2:8" x14ac:dyDescent="0.3">
      <c r="B117" s="91">
        <v>38139</v>
      </c>
      <c r="C117" s="145">
        <v>62.662457000000003</v>
      </c>
      <c r="D117">
        <f t="shared" si="5"/>
        <v>-0.73566965675443829</v>
      </c>
      <c r="E117">
        <v>7.7856864913570675E-2</v>
      </c>
      <c r="G117">
        <v>109</v>
      </c>
      <c r="H117">
        <f t="shared" ca="1" si="6"/>
        <v>-3.2137741310907277E-2</v>
      </c>
    </row>
    <row r="118" spans="2:8" x14ac:dyDescent="0.3">
      <c r="B118" s="91">
        <v>44208</v>
      </c>
      <c r="C118" s="145">
        <v>237.06115700000001</v>
      </c>
      <c r="D118">
        <f t="shared" si="5"/>
        <v>1.4642487853348125</v>
      </c>
      <c r="E118">
        <v>7.7724952368663044E-2</v>
      </c>
      <c r="G118">
        <v>110</v>
      </c>
      <c r="H118">
        <f t="shared" ca="1" si="6"/>
        <v>2.2836334242749411E-2</v>
      </c>
    </row>
    <row r="119" spans="2:8" x14ac:dyDescent="0.3">
      <c r="B119" s="91">
        <v>43984</v>
      </c>
      <c r="C119" s="145">
        <v>96.200171999999995</v>
      </c>
      <c r="D119">
        <f t="shared" si="5"/>
        <v>-0.2543492829441773</v>
      </c>
      <c r="E119">
        <v>7.7610259467587303E-2</v>
      </c>
      <c r="G119">
        <v>111</v>
      </c>
      <c r="H119">
        <f t="shared" ca="1" si="6"/>
        <v>-3.4369641455789794E-2</v>
      </c>
    </row>
    <row r="120" spans="2:8" x14ac:dyDescent="0.3">
      <c r="B120" s="91">
        <v>39479</v>
      </c>
      <c r="C120" s="145">
        <v>129.01506000000001</v>
      </c>
      <c r="D120">
        <f t="shared" si="5"/>
        <v>2.4092614063147213</v>
      </c>
      <c r="E120">
        <v>7.727495979540587E-2</v>
      </c>
      <c r="G120">
        <v>112</v>
      </c>
      <c r="H120">
        <f t="shared" ca="1" si="6"/>
        <v>-5.0258969077607331E-3</v>
      </c>
    </row>
    <row r="121" spans="2:8" x14ac:dyDescent="0.3">
      <c r="B121" s="91">
        <v>36376</v>
      </c>
      <c r="C121" s="145">
        <v>37.842525000000002</v>
      </c>
      <c r="D121">
        <f t="shared" si="5"/>
        <v>4.1475651612981036E-2</v>
      </c>
      <c r="E121">
        <v>7.6939641930647493E-2</v>
      </c>
      <c r="G121">
        <v>113</v>
      </c>
      <c r="H121">
        <f t="shared" ca="1" si="6"/>
        <v>1.187117358884947E-2</v>
      </c>
    </row>
    <row r="122" spans="2:8" x14ac:dyDescent="0.3">
      <c r="B122" s="91">
        <v>36488</v>
      </c>
      <c r="C122" s="145">
        <v>36.335487000000001</v>
      </c>
      <c r="D122">
        <f t="shared" si="5"/>
        <v>-0.140759390149056</v>
      </c>
      <c r="E122">
        <v>7.6750269887756836E-2</v>
      </c>
      <c r="G122">
        <v>114</v>
      </c>
      <c r="H122">
        <f t="shared" ca="1" si="6"/>
        <v>3.7881485360102371E-2</v>
      </c>
    </row>
    <row r="123" spans="2:8" x14ac:dyDescent="0.3">
      <c r="B123" s="91">
        <v>36381</v>
      </c>
      <c r="C123" s="145">
        <v>42.287906999999997</v>
      </c>
      <c r="D123">
        <f t="shared" si="5"/>
        <v>-0.78139806326260297</v>
      </c>
      <c r="E123">
        <v>7.6330115509503527E-2</v>
      </c>
      <c r="G123">
        <v>115</v>
      </c>
      <c r="H123">
        <f t="shared" ca="1" si="6"/>
        <v>1.8839449230625947E-2</v>
      </c>
    </row>
    <row r="124" spans="2:8" x14ac:dyDescent="0.3">
      <c r="B124" s="91">
        <v>43529</v>
      </c>
      <c r="C124" s="145">
        <v>193.44708299999999</v>
      </c>
      <c r="D124">
        <f t="shared" si="5"/>
        <v>5.5182049014203089</v>
      </c>
      <c r="E124">
        <v>7.6261770994335037E-2</v>
      </c>
      <c r="G124">
        <v>116</v>
      </c>
      <c r="H124">
        <f t="shared" ca="1" si="6"/>
        <v>2.7658073885574092E-2</v>
      </c>
    </row>
    <row r="125" spans="2:8" x14ac:dyDescent="0.3">
      <c r="B125" s="91">
        <v>36201</v>
      </c>
      <c r="C125" s="145">
        <v>29.677969000000001</v>
      </c>
      <c r="D125">
        <f t="shared" si="5"/>
        <v>-0.533465601533054</v>
      </c>
      <c r="E125">
        <v>7.6216227506792661E-2</v>
      </c>
      <c r="G125">
        <v>117</v>
      </c>
      <c r="H125">
        <f t="shared" ca="1" si="6"/>
        <v>-3.9827870545421751E-2</v>
      </c>
    </row>
    <row r="126" spans="2:8" x14ac:dyDescent="0.3">
      <c r="B126" s="91">
        <v>38125</v>
      </c>
      <c r="C126" s="145">
        <v>63.613678</v>
      </c>
      <c r="D126">
        <f t="shared" si="5"/>
        <v>1.888586429514461</v>
      </c>
      <c r="E126">
        <v>7.6025782664966776E-2</v>
      </c>
      <c r="G126">
        <v>118</v>
      </c>
      <c r="H126">
        <f t="shared" ca="1" si="6"/>
        <v>3.0922867202482888E-2</v>
      </c>
    </row>
    <row r="127" spans="2:8" x14ac:dyDescent="0.3">
      <c r="B127" s="91">
        <v>36601</v>
      </c>
      <c r="C127" s="145">
        <v>22.022424999999998</v>
      </c>
      <c r="D127">
        <f t="shared" si="5"/>
        <v>6.6764654179854513E-2</v>
      </c>
      <c r="E127">
        <v>7.5443845207442475E-2</v>
      </c>
      <c r="G127">
        <v>119</v>
      </c>
      <c r="H127">
        <f t="shared" ca="1" si="6"/>
        <v>-1.2811048758510673E-2</v>
      </c>
    </row>
    <row r="128" spans="2:8" x14ac:dyDescent="0.3">
      <c r="B128" s="91">
        <v>36616</v>
      </c>
      <c r="C128" s="145">
        <v>20.644127000000001</v>
      </c>
      <c r="D128">
        <f t="shared" si="5"/>
        <v>-0.89109403184880687</v>
      </c>
      <c r="E128">
        <v>7.53448854236555E-2</v>
      </c>
      <c r="G128">
        <v>120</v>
      </c>
      <c r="H128">
        <f t="shared" ca="1" si="6"/>
        <v>1.8645818568486388E-4</v>
      </c>
    </row>
    <row r="129" spans="2:8" x14ac:dyDescent="0.3">
      <c r="B129" s="91">
        <v>43605</v>
      </c>
      <c r="C129" s="145">
        <v>189.559189</v>
      </c>
      <c r="D129">
        <f t="shared" si="5"/>
        <v>4.774109714585169</v>
      </c>
      <c r="E129">
        <v>7.5204830487839144E-2</v>
      </c>
      <c r="G129">
        <v>121</v>
      </c>
      <c r="H129">
        <f t="shared" ca="1" si="6"/>
        <v>-5.732343129006558E-3</v>
      </c>
    </row>
    <row r="130" spans="2:8" x14ac:dyDescent="0.3">
      <c r="B130" s="91">
        <v>36528</v>
      </c>
      <c r="C130" s="145">
        <v>32.829163000000001</v>
      </c>
      <c r="D130">
        <f t="shared" si="5"/>
        <v>-0.28013956833585862</v>
      </c>
      <c r="E130">
        <v>7.514875535504377E-2</v>
      </c>
      <c r="G130">
        <v>122</v>
      </c>
      <c r="H130">
        <f t="shared" ca="1" si="6"/>
        <v>-3.6348322376689869E-2</v>
      </c>
    </row>
    <row r="131" spans="2:8" x14ac:dyDescent="0.3">
      <c r="B131" s="91">
        <v>36354</v>
      </c>
      <c r="C131" s="145">
        <v>45.604900000000001</v>
      </c>
      <c r="D131">
        <f t="shared" si="5"/>
        <v>0.13116390808078185</v>
      </c>
      <c r="E131">
        <v>7.4973287073277092E-2</v>
      </c>
      <c r="G131">
        <v>123</v>
      </c>
      <c r="H131">
        <f t="shared" ca="1" si="6"/>
        <v>5.5777234210512706E-2</v>
      </c>
    </row>
    <row r="132" spans="2:8" x14ac:dyDescent="0.3">
      <c r="B132" s="91">
        <v>34386</v>
      </c>
      <c r="C132" s="145">
        <v>40.316792</v>
      </c>
      <c r="D132">
        <f t="shared" si="5"/>
        <v>0.35457811428999764</v>
      </c>
      <c r="E132">
        <v>7.4712453557705255E-2</v>
      </c>
      <c r="G132">
        <v>124</v>
      </c>
      <c r="H132">
        <f t="shared" ca="1" si="6"/>
        <v>-2.3439169598141824E-2</v>
      </c>
    </row>
    <row r="133" spans="2:8" x14ac:dyDescent="0.3">
      <c r="B133" s="91">
        <v>39792</v>
      </c>
      <c r="C133" s="145">
        <v>29.763356999999999</v>
      </c>
      <c r="D133">
        <f t="shared" si="5"/>
        <v>0.43122430121719196</v>
      </c>
      <c r="E133">
        <v>7.4621829758301922E-2</v>
      </c>
      <c r="G133">
        <v>125</v>
      </c>
      <c r="H133">
        <f t="shared" ca="1" si="6"/>
        <v>-3.4039354666523157E-2</v>
      </c>
    </row>
    <row r="134" spans="2:8" x14ac:dyDescent="0.3">
      <c r="B134" s="91">
        <v>37412</v>
      </c>
      <c r="C134" s="145">
        <v>20.795732000000001</v>
      </c>
      <c r="D134">
        <f t="shared" si="5"/>
        <v>-0.95462632868830066</v>
      </c>
      <c r="E134">
        <v>7.4531689637600901E-2</v>
      </c>
      <c r="G134">
        <v>126</v>
      </c>
      <c r="H134">
        <f t="shared" ca="1" si="6"/>
        <v>-1.7876657698344029E-2</v>
      </c>
    </row>
    <row r="135" spans="2:8" x14ac:dyDescent="0.3">
      <c r="B135" s="91">
        <v>44617</v>
      </c>
      <c r="C135" s="145">
        <v>458.32156400000002</v>
      </c>
      <c r="D135">
        <f t="shared" si="5"/>
        <v>15.544581868272989</v>
      </c>
      <c r="E135">
        <v>7.4307759071067916E-2</v>
      </c>
      <c r="G135">
        <v>127</v>
      </c>
      <c r="H135">
        <f t="shared" ca="1" si="6"/>
        <v>3.3688783691874905E-2</v>
      </c>
    </row>
    <row r="136" spans="2:8" x14ac:dyDescent="0.3">
      <c r="B136" s="91">
        <v>36581</v>
      </c>
      <c r="C136" s="145">
        <v>27.702214999999999</v>
      </c>
      <c r="D136">
        <f t="shared" si="5"/>
        <v>-0.89952296811969989</v>
      </c>
      <c r="E136">
        <v>7.4302641370995265E-2</v>
      </c>
      <c r="G136">
        <v>128</v>
      </c>
      <c r="H136">
        <f t="shared" ca="1" si="6"/>
        <v>-4.268473321663644E-2</v>
      </c>
    </row>
    <row r="137" spans="2:8" x14ac:dyDescent="0.3">
      <c r="B137" s="91">
        <v>40954</v>
      </c>
      <c r="C137" s="145">
        <v>275.70693999999997</v>
      </c>
      <c r="D137">
        <f t="shared" ref="D137:D200" si="7">(C137-C138)/C138</f>
        <v>7.0152820864931531</v>
      </c>
      <c r="E137">
        <v>7.4267612138120262E-2</v>
      </c>
      <c r="G137">
        <v>129</v>
      </c>
      <c r="H137">
        <f t="shared" ca="1" si="6"/>
        <v>-3.3959523350715295E-2</v>
      </c>
    </row>
    <row r="138" spans="2:8" x14ac:dyDescent="0.3">
      <c r="B138" s="91">
        <v>39899</v>
      </c>
      <c r="C138" s="145">
        <v>34.397658999999997</v>
      </c>
      <c r="D138">
        <f t="shared" si="7"/>
        <v>1.204340577904647</v>
      </c>
      <c r="E138">
        <v>7.3905257813964967E-2</v>
      </c>
      <c r="G138">
        <v>130</v>
      </c>
      <c r="H138">
        <f t="shared" ref="H138:H201" ca="1" si="8">_xlfn.NORM.INV(RAND(),N$11,N$12)</f>
        <v>2.1958071284347444E-2</v>
      </c>
    </row>
    <row r="139" spans="2:8" x14ac:dyDescent="0.3">
      <c r="B139" s="91">
        <v>37214</v>
      </c>
      <c r="C139" s="145">
        <v>15.604512</v>
      </c>
      <c r="D139">
        <f t="shared" si="7"/>
        <v>-0.9324567581070321</v>
      </c>
      <c r="E139">
        <v>7.3779158178981424E-2</v>
      </c>
      <c r="G139">
        <v>131</v>
      </c>
      <c r="H139">
        <f t="shared" ca="1" si="8"/>
        <v>1.1158950307822841E-2</v>
      </c>
    </row>
    <row r="140" spans="2:8" x14ac:dyDescent="0.3">
      <c r="B140" s="91">
        <v>43570</v>
      </c>
      <c r="C140" s="145">
        <v>231.02995300000001</v>
      </c>
      <c r="D140">
        <f t="shared" si="7"/>
        <v>0.41262237012682479</v>
      </c>
      <c r="E140">
        <v>7.3165117326309939E-2</v>
      </c>
      <c r="G140">
        <v>132</v>
      </c>
      <c r="H140">
        <f t="shared" ca="1" si="8"/>
        <v>-3.9168715896346171E-2</v>
      </c>
    </row>
    <row r="141" spans="2:8" x14ac:dyDescent="0.3">
      <c r="B141" s="91">
        <v>40826</v>
      </c>
      <c r="C141" s="145">
        <v>163.54686000000001</v>
      </c>
      <c r="D141">
        <f t="shared" si="7"/>
        <v>7.5219213505610583</v>
      </c>
      <c r="E141">
        <v>7.2887258940712421E-2</v>
      </c>
      <c r="G141">
        <v>133</v>
      </c>
      <c r="H141">
        <f t="shared" ca="1" si="8"/>
        <v>2.6389407727979295E-2</v>
      </c>
    </row>
    <row r="142" spans="2:8" x14ac:dyDescent="0.3">
      <c r="B142" s="91">
        <v>37272</v>
      </c>
      <c r="C142" s="145">
        <v>19.191313000000001</v>
      </c>
      <c r="D142">
        <f t="shared" si="7"/>
        <v>-0.8555262469808349</v>
      </c>
      <c r="E142">
        <v>7.287618033462516E-2</v>
      </c>
      <c r="G142">
        <v>134</v>
      </c>
      <c r="H142">
        <f t="shared" ca="1" si="8"/>
        <v>2.7709980888364839E-2</v>
      </c>
    </row>
    <row r="143" spans="2:8" x14ac:dyDescent="0.3">
      <c r="B143" s="91">
        <v>43728</v>
      </c>
      <c r="C143" s="145">
        <v>132.835983</v>
      </c>
      <c r="D143">
        <f t="shared" si="7"/>
        <v>1.9509796664599024</v>
      </c>
      <c r="E143">
        <v>7.2866275095786734E-2</v>
      </c>
      <c r="G143">
        <v>135</v>
      </c>
      <c r="H143">
        <f t="shared" ca="1" si="8"/>
        <v>3.7920940996645627E-2</v>
      </c>
    </row>
    <row r="144" spans="2:8" x14ac:dyDescent="0.3">
      <c r="B144" s="91">
        <v>36390</v>
      </c>
      <c r="C144" s="145">
        <v>45.014198</v>
      </c>
      <c r="D144">
        <f t="shared" si="7"/>
        <v>3.1271076450266619</v>
      </c>
      <c r="E144">
        <v>7.2730518500897803E-2</v>
      </c>
      <c r="G144">
        <v>136</v>
      </c>
      <c r="H144">
        <f t="shared" ca="1" si="8"/>
        <v>-1.8497845100678777E-2</v>
      </c>
    </row>
    <row r="145" spans="2:8" x14ac:dyDescent="0.3">
      <c r="B145" s="91">
        <v>37103</v>
      </c>
      <c r="C145" s="145">
        <v>10.90696</v>
      </c>
      <c r="D145">
        <f t="shared" si="7"/>
        <v>-0.26962828450007859</v>
      </c>
      <c r="E145">
        <v>7.2024126970896996E-2</v>
      </c>
      <c r="G145">
        <v>137</v>
      </c>
      <c r="H145">
        <f t="shared" ca="1" si="8"/>
        <v>1.0369798125412713E-2</v>
      </c>
    </row>
    <row r="146" spans="2:8" x14ac:dyDescent="0.3">
      <c r="B146" s="91">
        <v>36927</v>
      </c>
      <c r="C146" s="145">
        <v>14.933437</v>
      </c>
      <c r="D146">
        <f t="shared" si="7"/>
        <v>-0.38441959779492385</v>
      </c>
      <c r="E146">
        <v>7.198237500927808E-2</v>
      </c>
      <c r="G146">
        <v>138</v>
      </c>
      <c r="H146">
        <f t="shared" ca="1" si="8"/>
        <v>3.4665986567221967E-2</v>
      </c>
    </row>
    <row r="147" spans="2:8" x14ac:dyDescent="0.3">
      <c r="B147" s="91">
        <v>37575</v>
      </c>
      <c r="C147" s="145">
        <v>24.259117</v>
      </c>
      <c r="D147">
        <f t="shared" si="7"/>
        <v>-0.85962085337182115</v>
      </c>
      <c r="E147">
        <v>7.1915748420612102E-2</v>
      </c>
      <c r="G147">
        <v>139</v>
      </c>
      <c r="H147">
        <f t="shared" ca="1" si="8"/>
        <v>2.2075766892714538E-2</v>
      </c>
    </row>
    <row r="148" spans="2:8" x14ac:dyDescent="0.3">
      <c r="B148" s="91">
        <v>43811</v>
      </c>
      <c r="C148" s="145">
        <v>172.81140099999999</v>
      </c>
      <c r="D148">
        <f t="shared" si="7"/>
        <v>2.2184183779977062</v>
      </c>
      <c r="E148">
        <v>7.1384424463382182E-2</v>
      </c>
      <c r="G148">
        <v>140</v>
      </c>
      <c r="H148">
        <f t="shared" ca="1" si="8"/>
        <v>1.6399288433455544E-2</v>
      </c>
    </row>
    <row r="149" spans="2:8" x14ac:dyDescent="0.3">
      <c r="B149" s="91">
        <v>37900</v>
      </c>
      <c r="C149" s="145">
        <v>53.694510999999999</v>
      </c>
      <c r="D149">
        <f t="shared" si="7"/>
        <v>-2.8848306152775508E-2</v>
      </c>
      <c r="E149">
        <v>7.1103529946139082E-2</v>
      </c>
      <c r="G149">
        <v>141</v>
      </c>
      <c r="H149">
        <f t="shared" ca="1" si="8"/>
        <v>4.6838857693715617E-3</v>
      </c>
    </row>
    <row r="150" spans="2:8" x14ac:dyDescent="0.3">
      <c r="B150" s="91">
        <v>35492</v>
      </c>
      <c r="C150" s="145">
        <v>55.289520000000003</v>
      </c>
      <c r="D150">
        <f t="shared" si="7"/>
        <v>1.4759390950415543</v>
      </c>
      <c r="E150">
        <v>7.1055388282548468E-2</v>
      </c>
      <c r="G150">
        <v>142</v>
      </c>
      <c r="H150">
        <f t="shared" ca="1" si="8"/>
        <v>3.2014560736370733E-2</v>
      </c>
    </row>
    <row r="151" spans="2:8" x14ac:dyDescent="0.3">
      <c r="B151" s="91">
        <v>37560</v>
      </c>
      <c r="C151" s="145">
        <v>22.330727</v>
      </c>
      <c r="D151">
        <f t="shared" si="7"/>
        <v>-0.86776667590907841</v>
      </c>
      <c r="E151">
        <v>7.1032259227987921E-2</v>
      </c>
      <c r="G151">
        <v>143</v>
      </c>
      <c r="H151">
        <f t="shared" ca="1" si="8"/>
        <v>6.3828399010886272E-2</v>
      </c>
    </row>
    <row r="152" spans="2:8" x14ac:dyDescent="0.3">
      <c r="B152" s="91">
        <v>43803</v>
      </c>
      <c r="C152" s="145">
        <v>168.873672</v>
      </c>
      <c r="D152">
        <f t="shared" si="7"/>
        <v>-0.71224732929385215</v>
      </c>
      <c r="E152">
        <v>7.0796491039358742E-2</v>
      </c>
      <c r="G152">
        <v>144</v>
      </c>
      <c r="H152">
        <f t="shared" ca="1" si="8"/>
        <v>7.468846712465492E-2</v>
      </c>
    </row>
    <row r="153" spans="2:8" x14ac:dyDescent="0.3">
      <c r="B153" s="91">
        <v>42619</v>
      </c>
      <c r="C153" s="145">
        <v>586.87091099999998</v>
      </c>
      <c r="D153">
        <f t="shared" si="7"/>
        <v>51.762211339807642</v>
      </c>
      <c r="E153">
        <v>7.0655664263921239E-2</v>
      </c>
      <c r="G153">
        <v>145</v>
      </c>
      <c r="H153">
        <f t="shared" ca="1" si="8"/>
        <v>-1.1815370140784555E-2</v>
      </c>
    </row>
    <row r="154" spans="2:8" x14ac:dyDescent="0.3">
      <c r="B154" s="91">
        <v>37082</v>
      </c>
      <c r="C154" s="145">
        <v>11.12294</v>
      </c>
      <c r="D154">
        <f t="shared" si="7"/>
        <v>-0.92824940941714196</v>
      </c>
      <c r="E154">
        <v>7.0527065385851406E-2</v>
      </c>
      <c r="G154">
        <v>146</v>
      </c>
      <c r="H154">
        <f t="shared" ca="1" si="8"/>
        <v>1.2079628927214038E-2</v>
      </c>
    </row>
    <row r="155" spans="2:8" x14ac:dyDescent="0.3">
      <c r="B155" s="91">
        <v>40802</v>
      </c>
      <c r="C155" s="145">
        <v>155.022278</v>
      </c>
      <c r="D155">
        <f t="shared" si="7"/>
        <v>4.6774148490013694</v>
      </c>
      <c r="E155">
        <v>7.0436319438279188E-2</v>
      </c>
      <c r="G155">
        <v>147</v>
      </c>
      <c r="H155">
        <f t="shared" ca="1" si="8"/>
        <v>1.2878258924133025E-2</v>
      </c>
    </row>
    <row r="156" spans="2:8" x14ac:dyDescent="0.3">
      <c r="B156" s="91">
        <v>39870</v>
      </c>
      <c r="C156" s="145">
        <v>27.305081999999999</v>
      </c>
      <c r="D156">
        <f t="shared" si="7"/>
        <v>-0.13648138711064225</v>
      </c>
      <c r="E156">
        <v>7.0306856701061168E-2</v>
      </c>
      <c r="G156">
        <v>148</v>
      </c>
      <c r="H156">
        <f t="shared" ca="1" si="8"/>
        <v>9.378670122751993E-3</v>
      </c>
    </row>
    <row r="157" spans="2:8" x14ac:dyDescent="0.3">
      <c r="B157" s="91">
        <v>39800</v>
      </c>
      <c r="C157" s="145">
        <v>31.620722000000001</v>
      </c>
      <c r="D157">
        <f t="shared" si="7"/>
        <v>0.95334503007353744</v>
      </c>
      <c r="E157">
        <v>7.0261829414787619E-2</v>
      </c>
      <c r="G157">
        <v>149</v>
      </c>
      <c r="H157">
        <f t="shared" ca="1" si="8"/>
        <v>-2.2835603273980477E-2</v>
      </c>
    </row>
    <row r="158" spans="2:8" x14ac:dyDescent="0.3">
      <c r="B158" s="91">
        <v>36094</v>
      </c>
      <c r="C158" s="145">
        <v>16.187985999999999</v>
      </c>
      <c r="D158">
        <f t="shared" si="7"/>
        <v>-0.6922471753131223</v>
      </c>
      <c r="E158">
        <v>6.9950839589589975E-2</v>
      </c>
      <c r="G158">
        <v>150</v>
      </c>
      <c r="H158">
        <f t="shared" ca="1" si="8"/>
        <v>-3.6120505983652956E-3</v>
      </c>
    </row>
    <row r="159" spans="2:8" x14ac:dyDescent="0.3">
      <c r="B159" s="91">
        <v>35445</v>
      </c>
      <c r="C159" s="145">
        <v>52.600608999999999</v>
      </c>
      <c r="D159">
        <f t="shared" si="7"/>
        <v>-0.32339585284791678</v>
      </c>
      <c r="E159">
        <v>6.9841212181957726E-2</v>
      </c>
      <c r="G159">
        <v>151</v>
      </c>
      <c r="H159">
        <f t="shared" ca="1" si="8"/>
        <v>-2.0337141316617891E-2</v>
      </c>
    </row>
    <row r="160" spans="2:8" x14ac:dyDescent="0.3">
      <c r="B160" s="91">
        <v>39652</v>
      </c>
      <c r="C160" s="145">
        <v>77.742073000000005</v>
      </c>
      <c r="D160">
        <f t="shared" si="7"/>
        <v>5.0824603623732179</v>
      </c>
      <c r="E160">
        <v>6.9764436006303651E-2</v>
      </c>
      <c r="G160">
        <v>152</v>
      </c>
      <c r="H160">
        <f t="shared" ca="1" si="8"/>
        <v>-1.0162732649961287E-2</v>
      </c>
    </row>
    <row r="161" spans="2:8" x14ac:dyDescent="0.3">
      <c r="B161" s="91">
        <v>36850</v>
      </c>
      <c r="C161" s="145">
        <v>12.781352999999999</v>
      </c>
      <c r="D161">
        <f t="shared" si="7"/>
        <v>-0.73227549780803336</v>
      </c>
      <c r="E161">
        <v>6.9722541003363794E-2</v>
      </c>
      <c r="G161">
        <v>153</v>
      </c>
      <c r="H161">
        <f t="shared" ca="1" si="8"/>
        <v>3.1678203184787083E-2</v>
      </c>
    </row>
    <row r="162" spans="2:8" x14ac:dyDescent="0.3">
      <c r="B162" s="91">
        <v>35415</v>
      </c>
      <c r="C162" s="145">
        <v>47.740692000000003</v>
      </c>
      <c r="D162">
        <f t="shared" si="7"/>
        <v>0.43788308607765053</v>
      </c>
      <c r="E162">
        <v>6.9623121269172195E-2</v>
      </c>
      <c r="G162">
        <v>154</v>
      </c>
      <c r="H162">
        <f t="shared" ca="1" si="8"/>
        <v>3.2763182440976528E-2</v>
      </c>
    </row>
    <row r="163" spans="2:8" x14ac:dyDescent="0.3">
      <c r="B163" s="91">
        <v>33661</v>
      </c>
      <c r="C163" s="145">
        <v>33.202067999999997</v>
      </c>
      <c r="D163">
        <f t="shared" si="7"/>
        <v>1</v>
      </c>
      <c r="E163">
        <v>6.9444394787092412E-2</v>
      </c>
      <c r="G163">
        <v>155</v>
      </c>
      <c r="H163">
        <f t="shared" ca="1" si="8"/>
        <v>-1.2043115475425996E-2</v>
      </c>
    </row>
    <row r="164" spans="2:8" x14ac:dyDescent="0.3">
      <c r="B164" s="91">
        <v>34124</v>
      </c>
      <c r="C164" s="145">
        <v>16.601033999999999</v>
      </c>
      <c r="D164">
        <f t="shared" si="7"/>
        <v>-0.96695878009478553</v>
      </c>
      <c r="E164">
        <v>6.9444360340103206E-2</v>
      </c>
      <c r="G164">
        <v>156</v>
      </c>
      <c r="H164">
        <f t="shared" ca="1" si="8"/>
        <v>-8.9071019836501567E-3</v>
      </c>
    </row>
    <row r="165" spans="2:8" x14ac:dyDescent="0.3">
      <c r="B165" s="91">
        <v>44607</v>
      </c>
      <c r="C165" s="145">
        <v>502.43405200000001</v>
      </c>
      <c r="D165">
        <f t="shared" si="7"/>
        <v>17.892111134185701</v>
      </c>
      <c r="E165">
        <v>6.904228701040431E-2</v>
      </c>
      <c r="G165">
        <v>157</v>
      </c>
      <c r="H165">
        <f t="shared" ca="1" si="8"/>
        <v>1.2440176350446136E-2</v>
      </c>
    </row>
    <row r="166" spans="2:8" x14ac:dyDescent="0.3">
      <c r="B166" s="91">
        <v>39884</v>
      </c>
      <c r="C166" s="145">
        <v>26.594912999999998</v>
      </c>
      <c r="D166">
        <f t="shared" si="7"/>
        <v>-0.70639085694935977</v>
      </c>
      <c r="E166">
        <v>6.8788875589433265E-2</v>
      </c>
      <c r="G166">
        <v>158</v>
      </c>
      <c r="H166">
        <f t="shared" ca="1" si="8"/>
        <v>-9.3053033863572748E-2</v>
      </c>
    </row>
    <row r="167" spans="2:8" x14ac:dyDescent="0.3">
      <c r="B167" s="91">
        <v>40050</v>
      </c>
      <c r="C167" s="145">
        <v>90.579307999999997</v>
      </c>
      <c r="D167">
        <f t="shared" si="7"/>
        <v>0.771234463253194</v>
      </c>
      <c r="E167">
        <v>6.8649832263285082E-2</v>
      </c>
      <c r="G167">
        <v>159</v>
      </c>
      <c r="H167">
        <f t="shared" ca="1" si="8"/>
        <v>2.9968350866638675E-2</v>
      </c>
    </row>
    <row r="168" spans="2:8" x14ac:dyDescent="0.3">
      <c r="B168" s="91">
        <v>35431</v>
      </c>
      <c r="C168" s="145">
        <v>51.139083999999997</v>
      </c>
      <c r="D168">
        <f t="shared" si="7"/>
        <v>-0.40308290905529759</v>
      </c>
      <c r="E168">
        <v>6.8326556385286369E-2</v>
      </c>
      <c r="G168">
        <v>160</v>
      </c>
      <c r="H168">
        <f t="shared" ca="1" si="8"/>
        <v>3.0589792992891177E-2</v>
      </c>
    </row>
    <row r="169" spans="2:8" x14ac:dyDescent="0.3">
      <c r="B169" s="91">
        <v>38021</v>
      </c>
      <c r="C169" s="145">
        <v>85.672004999999999</v>
      </c>
      <c r="D169">
        <f t="shared" si="7"/>
        <v>2.5456269334533639</v>
      </c>
      <c r="E169">
        <v>6.828867090479844E-2</v>
      </c>
      <c r="G169">
        <v>161</v>
      </c>
      <c r="H169">
        <f t="shared" ca="1" si="8"/>
        <v>1.9600988535642565E-2</v>
      </c>
    </row>
    <row r="170" spans="2:8" x14ac:dyDescent="0.3">
      <c r="B170" s="91">
        <v>36287</v>
      </c>
      <c r="C170" s="145">
        <v>24.162724000000001</v>
      </c>
      <c r="D170">
        <f t="shared" si="7"/>
        <v>1.4320684413195264</v>
      </c>
      <c r="E170">
        <v>6.8203987868586724E-2</v>
      </c>
      <c r="G170">
        <v>162</v>
      </c>
      <c r="H170">
        <f t="shared" ca="1" si="8"/>
        <v>1.1167588956857769E-2</v>
      </c>
    </row>
    <row r="171" spans="2:8" x14ac:dyDescent="0.3">
      <c r="B171" s="91">
        <v>37077</v>
      </c>
      <c r="C171" s="145">
        <v>9.9350509999999996</v>
      </c>
      <c r="D171">
        <f t="shared" si="7"/>
        <v>-0.51249062769883025</v>
      </c>
      <c r="E171">
        <v>6.7993250446302778E-2</v>
      </c>
      <c r="G171">
        <v>163</v>
      </c>
      <c r="H171">
        <f t="shared" ca="1" si="8"/>
        <v>1.3736351782745432E-2</v>
      </c>
    </row>
    <row r="172" spans="2:8" x14ac:dyDescent="0.3">
      <c r="B172" s="91">
        <v>37473</v>
      </c>
      <c r="C172" s="145">
        <v>20.379200000000001</v>
      </c>
      <c r="D172">
        <f t="shared" si="7"/>
        <v>-0.89129106365889421</v>
      </c>
      <c r="E172">
        <v>6.7906478951591256E-2</v>
      </c>
      <c r="G172">
        <v>164</v>
      </c>
      <c r="H172">
        <f t="shared" ca="1" si="8"/>
        <v>1.7644812585374457E-2</v>
      </c>
    </row>
    <row r="173" spans="2:8" x14ac:dyDescent="0.3">
      <c r="B173" s="91">
        <v>43859</v>
      </c>
      <c r="C173" s="145">
        <v>187.46572900000001</v>
      </c>
      <c r="D173">
        <f t="shared" si="7"/>
        <v>3.0451767876611422</v>
      </c>
      <c r="E173">
        <v>6.7859180826998447E-2</v>
      </c>
      <c r="G173">
        <v>165</v>
      </c>
      <c r="H173">
        <f t="shared" ca="1" si="8"/>
        <v>1.111042690632854E-2</v>
      </c>
    </row>
    <row r="174" spans="2:8" x14ac:dyDescent="0.3">
      <c r="B174" s="91">
        <v>35410</v>
      </c>
      <c r="C174" s="145">
        <v>46.343024999999997</v>
      </c>
      <c r="D174">
        <f t="shared" si="7"/>
        <v>-0.71943099306590574</v>
      </c>
      <c r="E174">
        <v>6.7843695860269698E-2</v>
      </c>
      <c r="G174">
        <v>166</v>
      </c>
      <c r="H174">
        <f t="shared" ca="1" si="8"/>
        <v>2.8588201944753467E-2</v>
      </c>
    </row>
    <row r="175" spans="2:8" x14ac:dyDescent="0.3">
      <c r="B175" s="91">
        <v>40869</v>
      </c>
      <c r="C175" s="145">
        <v>165.17514</v>
      </c>
      <c r="D175">
        <f t="shared" si="7"/>
        <v>12.527249266187784</v>
      </c>
      <c r="E175">
        <v>6.7471509666788929E-2</v>
      </c>
      <c r="G175">
        <v>167</v>
      </c>
      <c r="H175">
        <f t="shared" ca="1" si="8"/>
        <v>-1.8179727037558942E-2</v>
      </c>
    </row>
    <row r="176" spans="2:8" x14ac:dyDescent="0.3">
      <c r="B176" s="91">
        <v>37027</v>
      </c>
      <c r="C176" s="145">
        <v>12.210549</v>
      </c>
      <c r="D176">
        <f t="shared" si="7"/>
        <v>-0.97732579554106136</v>
      </c>
      <c r="E176">
        <v>6.7430793862680069E-2</v>
      </c>
      <c r="G176">
        <v>168</v>
      </c>
      <c r="H176">
        <f t="shared" ca="1" si="8"/>
        <v>-2.7805269140289256E-2</v>
      </c>
    </row>
    <row r="177" spans="2:8" x14ac:dyDescent="0.3">
      <c r="B177" s="91">
        <v>42682</v>
      </c>
      <c r="C177" s="145">
        <v>538.52160600000002</v>
      </c>
      <c r="D177">
        <f t="shared" si="7"/>
        <v>0.64335949785245339</v>
      </c>
      <c r="E177">
        <v>6.685102090000325E-2</v>
      </c>
      <c r="G177">
        <v>169</v>
      </c>
      <c r="H177">
        <f t="shared" ca="1" si="8"/>
        <v>1.5312512501397611E-2</v>
      </c>
    </row>
    <row r="178" spans="2:8" x14ac:dyDescent="0.3">
      <c r="B178" s="91">
        <v>42241</v>
      </c>
      <c r="C178" s="145">
        <v>327.69555700000001</v>
      </c>
      <c r="D178">
        <f t="shared" si="7"/>
        <v>1.1804030673104609</v>
      </c>
      <c r="E178">
        <v>6.6828863097556368E-2</v>
      </c>
      <c r="G178">
        <v>170</v>
      </c>
      <c r="H178">
        <f t="shared" ca="1" si="8"/>
        <v>-5.925876671034231E-2</v>
      </c>
    </row>
    <row r="179" spans="2:8" x14ac:dyDescent="0.3">
      <c r="B179" s="91">
        <v>40308</v>
      </c>
      <c r="C179" s="145">
        <v>150.29127500000001</v>
      </c>
      <c r="D179">
        <f t="shared" si="7"/>
        <v>0.95788712877109428</v>
      </c>
      <c r="E179">
        <v>6.6666661461958737E-2</v>
      </c>
      <c r="G179">
        <v>171</v>
      </c>
      <c r="H179">
        <f t="shared" ca="1" si="8"/>
        <v>1.2366079599667044E-2</v>
      </c>
    </row>
    <row r="180" spans="2:8" x14ac:dyDescent="0.3">
      <c r="B180" s="91">
        <v>40025</v>
      </c>
      <c r="C180" s="145">
        <v>76.761971000000003</v>
      </c>
      <c r="D180">
        <f t="shared" si="7"/>
        <v>-3.4727223445164497E-2</v>
      </c>
      <c r="E180">
        <v>6.6000572287071499E-2</v>
      </c>
      <c r="G180">
        <v>172</v>
      </c>
      <c r="H180">
        <f t="shared" ca="1" si="8"/>
        <v>-1.5362881510595186E-2</v>
      </c>
    </row>
    <row r="181" spans="2:8" x14ac:dyDescent="0.3">
      <c r="B181" s="91">
        <v>40036</v>
      </c>
      <c r="C181" s="145">
        <v>79.523605000000003</v>
      </c>
      <c r="D181">
        <f t="shared" si="7"/>
        <v>-0.83353202070420285</v>
      </c>
      <c r="E181">
        <v>6.5989835808010169E-2</v>
      </c>
      <c r="G181">
        <v>173</v>
      </c>
      <c r="H181">
        <f t="shared" ca="1" si="8"/>
        <v>-1.9778247259933043E-2</v>
      </c>
    </row>
    <row r="182" spans="2:8" x14ac:dyDescent="0.3">
      <c r="B182" s="91">
        <v>44774</v>
      </c>
      <c r="C182" s="145">
        <v>477.71112099999999</v>
      </c>
      <c r="D182">
        <f t="shared" si="7"/>
        <v>2.6362250544840666</v>
      </c>
      <c r="E182">
        <v>6.5836285815554785E-2</v>
      </c>
      <c r="G182">
        <v>174</v>
      </c>
      <c r="H182">
        <f t="shared" ca="1" si="8"/>
        <v>-7.4913483763891118E-4</v>
      </c>
    </row>
    <row r="183" spans="2:8" x14ac:dyDescent="0.3">
      <c r="B183" s="91">
        <v>40235</v>
      </c>
      <c r="C183" s="145">
        <v>131.37556499999999</v>
      </c>
      <c r="D183">
        <f t="shared" si="7"/>
        <v>1.8821747249183098</v>
      </c>
      <c r="E183">
        <v>6.5627892873251534E-2</v>
      </c>
      <c r="G183">
        <v>175</v>
      </c>
      <c r="H183">
        <f t="shared" ca="1" si="8"/>
        <v>1.8058886659590309E-2</v>
      </c>
    </row>
    <row r="184" spans="2:8" x14ac:dyDescent="0.3">
      <c r="B184" s="91">
        <v>37887</v>
      </c>
      <c r="C184" s="145">
        <v>45.582096</v>
      </c>
      <c r="D184">
        <f t="shared" si="7"/>
        <v>-0.2073433014285424</v>
      </c>
      <c r="E184">
        <v>6.4498173259872449E-2</v>
      </c>
      <c r="G184">
        <v>176</v>
      </c>
      <c r="H184">
        <f t="shared" ca="1" si="8"/>
        <v>-2.5531147743445497E-2</v>
      </c>
    </row>
    <row r="185" spans="2:8" x14ac:dyDescent="0.3">
      <c r="B185" s="91">
        <v>40011</v>
      </c>
      <c r="C185" s="145">
        <v>57.505470000000003</v>
      </c>
      <c r="D185">
        <f t="shared" si="7"/>
        <v>-0.79368850414653658</v>
      </c>
      <c r="E185">
        <v>6.4374738582039098E-2</v>
      </c>
      <c r="G185">
        <v>177</v>
      </c>
      <c r="H185">
        <f t="shared" ca="1" si="8"/>
        <v>-5.3212437331394621E-2</v>
      </c>
    </row>
    <row r="186" spans="2:8" x14ac:dyDescent="0.3">
      <c r="B186" s="91">
        <v>44228</v>
      </c>
      <c r="C186" s="145">
        <v>278.73129299999999</v>
      </c>
      <c r="D186">
        <f t="shared" si="7"/>
        <v>5.8472158457296723</v>
      </c>
      <c r="E186">
        <v>6.4331985054638177E-2</v>
      </c>
      <c r="G186">
        <v>178</v>
      </c>
      <c r="H186">
        <f t="shared" ca="1" si="8"/>
        <v>-5.3714054213537102E-2</v>
      </c>
    </row>
    <row r="187" spans="2:8" x14ac:dyDescent="0.3">
      <c r="B187" s="91">
        <v>39911</v>
      </c>
      <c r="C187" s="145">
        <v>40.707245</v>
      </c>
      <c r="D187">
        <f t="shared" si="7"/>
        <v>-0.87396877007210649</v>
      </c>
      <c r="E187">
        <v>6.4270358129905211E-2</v>
      </c>
      <c r="G187">
        <v>179</v>
      </c>
      <c r="H187">
        <f t="shared" ca="1" si="8"/>
        <v>3.8413480651025155E-3</v>
      </c>
    </row>
    <row r="188" spans="2:8" x14ac:dyDescent="0.3">
      <c r="B188" s="91">
        <v>44250</v>
      </c>
      <c r="C188" s="145">
        <v>322.99331699999999</v>
      </c>
      <c r="D188">
        <f t="shared" si="7"/>
        <v>14.588911652817426</v>
      </c>
      <c r="E188">
        <v>6.4039336668106003E-2</v>
      </c>
      <c r="G188">
        <v>180</v>
      </c>
      <c r="H188">
        <f t="shared" ca="1" si="8"/>
        <v>-4.0466384083629396E-2</v>
      </c>
    </row>
    <row r="189" spans="2:8" x14ac:dyDescent="0.3">
      <c r="B189" s="91">
        <v>36012</v>
      </c>
      <c r="C189" s="145">
        <v>20.719427</v>
      </c>
      <c r="D189">
        <f t="shared" si="7"/>
        <v>-0.51948903852756234</v>
      </c>
      <c r="E189">
        <v>6.3911200804363716E-2</v>
      </c>
      <c r="G189">
        <v>181</v>
      </c>
      <c r="H189">
        <f t="shared" ca="1" si="8"/>
        <v>5.1030844522370316E-3</v>
      </c>
    </row>
    <row r="190" spans="2:8" x14ac:dyDescent="0.3">
      <c r="B190" s="91">
        <v>33693</v>
      </c>
      <c r="C190" s="145">
        <v>43.119571999999998</v>
      </c>
      <c r="D190">
        <f t="shared" si="7"/>
        <v>-0.57801013243743238</v>
      </c>
      <c r="E190">
        <v>6.382988382082741E-2</v>
      </c>
      <c r="G190">
        <v>182</v>
      </c>
      <c r="H190">
        <f t="shared" ca="1" si="8"/>
        <v>-2.9682079951297729E-3</v>
      </c>
    </row>
    <row r="191" spans="2:8" x14ac:dyDescent="0.3">
      <c r="B191" s="91">
        <v>44001</v>
      </c>
      <c r="C191" s="145">
        <v>102.181534</v>
      </c>
      <c r="D191">
        <f t="shared" si="7"/>
        <v>-0.21607561575979209</v>
      </c>
      <c r="E191">
        <v>6.382985324532367E-2</v>
      </c>
      <c r="G191">
        <v>183</v>
      </c>
      <c r="H191">
        <f t="shared" ca="1" si="8"/>
        <v>4.039839604687618E-2</v>
      </c>
    </row>
    <row r="192" spans="2:8" x14ac:dyDescent="0.3">
      <c r="B192" s="91">
        <v>38870</v>
      </c>
      <c r="C192" s="145">
        <v>130.346161</v>
      </c>
      <c r="D192">
        <f t="shared" si="7"/>
        <v>3.511791473844061</v>
      </c>
      <c r="E192">
        <v>6.3770969330616351E-2</v>
      </c>
      <c r="G192">
        <v>184</v>
      </c>
      <c r="H192">
        <f t="shared" ca="1" si="8"/>
        <v>3.0964061460700704E-2</v>
      </c>
    </row>
    <row r="193" spans="2:8" x14ac:dyDescent="0.3">
      <c r="B193" s="91">
        <v>34310</v>
      </c>
      <c r="C193" s="145">
        <v>28.890111999999998</v>
      </c>
      <c r="D193">
        <f t="shared" si="7"/>
        <v>-0.91373671087308184</v>
      </c>
      <c r="E193">
        <v>6.3492071088113777E-2</v>
      </c>
      <c r="G193">
        <v>185</v>
      </c>
      <c r="H193">
        <f t="shared" ca="1" si="8"/>
        <v>1.2499589977727772E-2</v>
      </c>
    </row>
    <row r="194" spans="2:8" x14ac:dyDescent="0.3">
      <c r="B194" s="91">
        <v>44235</v>
      </c>
      <c r="C194" s="145">
        <v>334.90621900000002</v>
      </c>
      <c r="D194">
        <f t="shared" si="7"/>
        <v>-0.24607266587705737</v>
      </c>
      <c r="E194">
        <v>6.3469538187291161E-2</v>
      </c>
      <c r="G194">
        <v>186</v>
      </c>
      <c r="H194">
        <f t="shared" ca="1" si="8"/>
        <v>2.5387760082529371E-2</v>
      </c>
    </row>
    <row r="195" spans="2:8" x14ac:dyDescent="0.3">
      <c r="B195" s="91">
        <v>44953</v>
      </c>
      <c r="C195" s="145">
        <v>444.21551499999998</v>
      </c>
      <c r="D195">
        <f t="shared" si="7"/>
        <v>0.40513939652117287</v>
      </c>
      <c r="E195">
        <v>6.3357645966005821E-2</v>
      </c>
      <c r="G195">
        <v>187</v>
      </c>
      <c r="H195">
        <f t="shared" ca="1" si="8"/>
        <v>-9.3108877825024278E-3</v>
      </c>
    </row>
    <row r="196" spans="2:8" x14ac:dyDescent="0.3">
      <c r="B196" s="91">
        <v>42415</v>
      </c>
      <c r="C196" s="145">
        <v>316.13626099999999</v>
      </c>
      <c r="D196">
        <f t="shared" si="7"/>
        <v>0.95486847621790016</v>
      </c>
      <c r="E196">
        <v>6.3348414174040218E-2</v>
      </c>
      <c r="G196">
        <v>188</v>
      </c>
      <c r="H196">
        <f t="shared" ca="1" si="8"/>
        <v>4.0121525905021403E-2</v>
      </c>
    </row>
    <row r="197" spans="2:8" x14ac:dyDescent="0.3">
      <c r="B197" s="91">
        <v>40765</v>
      </c>
      <c r="C197" s="145">
        <v>161.71740700000001</v>
      </c>
      <c r="D197">
        <f t="shared" si="7"/>
        <v>-0.40988927079900356</v>
      </c>
      <c r="E197">
        <v>6.315707227407974E-2</v>
      </c>
      <c r="G197">
        <v>189</v>
      </c>
      <c r="H197">
        <f t="shared" ca="1" si="8"/>
        <v>1.064101120241989E-2</v>
      </c>
    </row>
    <row r="198" spans="2:8" x14ac:dyDescent="0.3">
      <c r="B198" s="91">
        <v>44216</v>
      </c>
      <c r="C198" s="145">
        <v>274.04586799999998</v>
      </c>
      <c r="D198">
        <f t="shared" si="7"/>
        <v>1.4531524338951163</v>
      </c>
      <c r="E198">
        <v>6.2826142116599315E-2</v>
      </c>
      <c r="G198">
        <v>190</v>
      </c>
      <c r="H198">
        <f t="shared" ca="1" si="8"/>
        <v>2.6574059537132436E-3</v>
      </c>
    </row>
    <row r="199" spans="2:8" x14ac:dyDescent="0.3">
      <c r="B199" s="91">
        <v>40072</v>
      </c>
      <c r="C199" s="145">
        <v>111.711716</v>
      </c>
      <c r="D199">
        <f t="shared" si="7"/>
        <v>2.3678588380230394</v>
      </c>
      <c r="E199">
        <v>6.2736255050500123E-2</v>
      </c>
      <c r="G199">
        <v>191</v>
      </c>
      <c r="H199">
        <f t="shared" ca="1" si="8"/>
        <v>-4.2965510193447805E-2</v>
      </c>
    </row>
    <row r="200" spans="2:8" x14ac:dyDescent="0.3">
      <c r="B200" s="91">
        <v>36346</v>
      </c>
      <c r="C200" s="145">
        <v>33.169952000000002</v>
      </c>
      <c r="D200">
        <f t="shared" si="7"/>
        <v>-0.51496321633343034</v>
      </c>
      <c r="E200">
        <v>6.2590958654484399E-2</v>
      </c>
      <c r="G200">
        <v>192</v>
      </c>
      <c r="H200">
        <f t="shared" ca="1" si="8"/>
        <v>6.5003524250287284E-2</v>
      </c>
    </row>
    <row r="201" spans="2:8" x14ac:dyDescent="0.3">
      <c r="B201" s="91">
        <v>35326</v>
      </c>
      <c r="C201" s="145">
        <v>68.386466999999996</v>
      </c>
      <c r="D201">
        <f t="shared" ref="D201:D264" si="9">(C201-C202)/C202</f>
        <v>-0.20325655039611409</v>
      </c>
      <c r="E201">
        <v>6.2382670091529951E-2</v>
      </c>
      <c r="G201">
        <v>193</v>
      </c>
      <c r="H201">
        <f t="shared" ca="1" si="8"/>
        <v>5.8429852167537995E-2</v>
      </c>
    </row>
    <row r="202" spans="2:8" x14ac:dyDescent="0.3">
      <c r="B202" s="91">
        <v>43962</v>
      </c>
      <c r="C202" s="145">
        <v>85.832481000000001</v>
      </c>
      <c r="D202">
        <f t="shared" si="9"/>
        <v>-0.66922782954357984</v>
      </c>
      <c r="E202">
        <v>6.2307108897749916E-2</v>
      </c>
      <c r="G202">
        <v>194</v>
      </c>
      <c r="H202">
        <f t="shared" ref="H202:H265" ca="1" si="10">_xlfn.NORM.INV(RAND(),N$11,N$12)</f>
        <v>4.1409586432305155E-2</v>
      </c>
    </row>
    <row r="203" spans="2:8" x14ac:dyDescent="0.3">
      <c r="B203" s="91">
        <v>44211</v>
      </c>
      <c r="C203" s="145">
        <v>259.491241</v>
      </c>
      <c r="D203">
        <f t="shared" si="9"/>
        <v>7.7853232615484442</v>
      </c>
      <c r="E203">
        <v>6.2015494326374397E-2</v>
      </c>
      <c r="G203">
        <v>195</v>
      </c>
      <c r="H203">
        <f t="shared" ca="1" si="10"/>
        <v>-3.4927747018065766E-2</v>
      </c>
    </row>
    <row r="204" spans="2:8" x14ac:dyDescent="0.3">
      <c r="B204" s="91">
        <v>33844</v>
      </c>
      <c r="C204" s="145">
        <v>29.536902999999999</v>
      </c>
      <c r="D204">
        <f t="shared" si="9"/>
        <v>0.35074049056044815</v>
      </c>
      <c r="E204">
        <v>6.2015440605359066E-2</v>
      </c>
      <c r="G204">
        <v>196</v>
      </c>
      <c r="H204">
        <f t="shared" ca="1" si="10"/>
        <v>-1.7890897467002963E-2</v>
      </c>
    </row>
    <row r="205" spans="2:8" x14ac:dyDescent="0.3">
      <c r="B205" s="91">
        <v>36116</v>
      </c>
      <c r="C205" s="145">
        <v>21.867193</v>
      </c>
      <c r="D205">
        <f t="shared" si="9"/>
        <v>-0.93482556933052552</v>
      </c>
      <c r="E205">
        <v>6.188918358841862E-2</v>
      </c>
      <c r="G205">
        <v>197</v>
      </c>
      <c r="H205">
        <f t="shared" ca="1" si="10"/>
        <v>1.0724652969230477E-2</v>
      </c>
    </row>
    <row r="206" spans="2:8" x14ac:dyDescent="0.3">
      <c r="B206" s="91">
        <v>42432</v>
      </c>
      <c r="C206" s="145">
        <v>335.51797499999998</v>
      </c>
      <c r="D206">
        <f t="shared" si="9"/>
        <v>1.7497031688496023</v>
      </c>
      <c r="E206">
        <v>6.1810144807764159E-2</v>
      </c>
      <c r="G206">
        <v>198</v>
      </c>
      <c r="H206">
        <f t="shared" ca="1" si="10"/>
        <v>-1.0236217145358616E-2</v>
      </c>
    </row>
    <row r="207" spans="2:8" x14ac:dyDescent="0.3">
      <c r="B207" s="91">
        <v>43741</v>
      </c>
      <c r="C207" s="145">
        <v>122.019707</v>
      </c>
      <c r="D207">
        <f t="shared" si="9"/>
        <v>3.1011579833238221</v>
      </c>
      <c r="E207">
        <v>6.1578504558373479E-2</v>
      </c>
      <c r="G207">
        <v>199</v>
      </c>
      <c r="H207">
        <f t="shared" ca="1" si="10"/>
        <v>-4.244992144210525E-2</v>
      </c>
    </row>
    <row r="208" spans="2:8" x14ac:dyDescent="0.3">
      <c r="B208" s="91">
        <v>33651</v>
      </c>
      <c r="C208" s="145">
        <v>29.752500999999999</v>
      </c>
      <c r="D208">
        <f t="shared" si="9"/>
        <v>1.0000000672212417</v>
      </c>
      <c r="E208">
        <v>6.1538474163326411E-2</v>
      </c>
      <c r="G208">
        <v>200</v>
      </c>
      <c r="H208">
        <f t="shared" ca="1" si="10"/>
        <v>-2.8617400547709525E-2</v>
      </c>
    </row>
    <row r="209" spans="2:8" x14ac:dyDescent="0.3">
      <c r="B209" s="91">
        <v>34086</v>
      </c>
      <c r="C209" s="145">
        <v>14.876250000000001</v>
      </c>
      <c r="D209">
        <f t="shared" si="9"/>
        <v>-0.96816712320128007</v>
      </c>
      <c r="E209">
        <v>6.1538438484360414E-2</v>
      </c>
      <c r="G209">
        <v>201</v>
      </c>
      <c r="H209">
        <f t="shared" ca="1" si="10"/>
        <v>-1.1278773754758869E-2</v>
      </c>
    </row>
    <row r="210" spans="2:8" x14ac:dyDescent="0.3">
      <c r="B210" s="91">
        <v>41863</v>
      </c>
      <c r="C210" s="145">
        <v>467.32345600000002</v>
      </c>
      <c r="D210">
        <f t="shared" si="9"/>
        <v>1.9669617425391324</v>
      </c>
      <c r="E210">
        <v>6.147128694725848E-2</v>
      </c>
      <c r="G210">
        <v>202</v>
      </c>
      <c r="H210">
        <f t="shared" ca="1" si="10"/>
        <v>-1.2637693674259808E-2</v>
      </c>
    </row>
    <row r="211" spans="2:8" x14ac:dyDescent="0.3">
      <c r="B211" s="91">
        <v>44152</v>
      </c>
      <c r="C211" s="145">
        <v>157.509094</v>
      </c>
      <c r="D211">
        <f t="shared" si="9"/>
        <v>5.5835044838088585E-2</v>
      </c>
      <c r="E211">
        <v>6.1471251556069119E-2</v>
      </c>
      <c r="G211">
        <v>203</v>
      </c>
      <c r="H211">
        <f t="shared" ca="1" si="10"/>
        <v>-2.6570653071624786E-2</v>
      </c>
    </row>
    <row r="212" spans="2:8" x14ac:dyDescent="0.3">
      <c r="B212" s="91">
        <v>40813</v>
      </c>
      <c r="C212" s="145">
        <v>149.179642</v>
      </c>
      <c r="D212">
        <f t="shared" si="9"/>
        <v>3.0092635573321477E-2</v>
      </c>
      <c r="E212">
        <v>6.1328892825416634E-2</v>
      </c>
      <c r="G212">
        <v>204</v>
      </c>
      <c r="H212">
        <f t="shared" ca="1" si="10"/>
        <v>1.4022189474731486E-2</v>
      </c>
    </row>
    <row r="213" spans="2:8" x14ac:dyDescent="0.3">
      <c r="B213" s="91">
        <v>40801</v>
      </c>
      <c r="C213" s="145">
        <v>144.82157900000001</v>
      </c>
      <c r="D213">
        <f t="shared" si="9"/>
        <v>3.6907090252312829</v>
      </c>
      <c r="E213">
        <v>6.1052789540891349E-2</v>
      </c>
      <c r="G213">
        <v>205</v>
      </c>
      <c r="H213">
        <f t="shared" ca="1" si="10"/>
        <v>4.4480727366111569E-2</v>
      </c>
    </row>
    <row r="214" spans="2:8" x14ac:dyDescent="0.3">
      <c r="B214" s="91">
        <v>39752</v>
      </c>
      <c r="C214" s="145">
        <v>30.874134000000002</v>
      </c>
      <c r="D214">
        <f t="shared" si="9"/>
        <v>9.7336573034249099E-2</v>
      </c>
      <c r="E214">
        <v>6.1013729370092813E-2</v>
      </c>
      <c r="G214">
        <v>206</v>
      </c>
      <c r="H214">
        <f t="shared" ca="1" si="10"/>
        <v>2.989308548417071E-2</v>
      </c>
    </row>
    <row r="215" spans="2:8" x14ac:dyDescent="0.3">
      <c r="B215" s="91">
        <v>33508</v>
      </c>
      <c r="C215" s="145">
        <v>28.135518999999999</v>
      </c>
      <c r="D215">
        <f t="shared" si="9"/>
        <v>0.45138139969496521</v>
      </c>
      <c r="E215">
        <v>6.0975455699124229E-2</v>
      </c>
      <c r="G215">
        <v>207</v>
      </c>
      <c r="H215">
        <f t="shared" ca="1" si="10"/>
        <v>2.0107218104546912E-3</v>
      </c>
    </row>
    <row r="216" spans="2:8" x14ac:dyDescent="0.3">
      <c r="B216" s="91">
        <v>36136</v>
      </c>
      <c r="C216" s="145">
        <v>19.385338000000001</v>
      </c>
      <c r="D216">
        <f t="shared" si="9"/>
        <v>-0.48620375788551495</v>
      </c>
      <c r="E216">
        <v>6.0766960812553616E-2</v>
      </c>
      <c r="G216">
        <v>208</v>
      </c>
      <c r="H216">
        <f t="shared" ca="1" si="10"/>
        <v>4.8335476138958028E-2</v>
      </c>
    </row>
    <row r="217" spans="2:8" x14ac:dyDescent="0.3">
      <c r="B217" s="91">
        <v>33757</v>
      </c>
      <c r="C217" s="145">
        <v>37.729621999999999</v>
      </c>
      <c r="D217">
        <f t="shared" si="9"/>
        <v>0.4789288355676502</v>
      </c>
      <c r="E217">
        <v>6.0606078494687833E-2</v>
      </c>
      <c r="G217">
        <v>209</v>
      </c>
      <c r="H217">
        <f t="shared" ca="1" si="10"/>
        <v>2.0414830754788536E-2</v>
      </c>
    </row>
    <row r="218" spans="2:8" x14ac:dyDescent="0.3">
      <c r="B218" s="91">
        <v>39869</v>
      </c>
      <c r="C218" s="145">
        <v>25.511451999999998</v>
      </c>
      <c r="D218">
        <f t="shared" si="9"/>
        <v>-0.86552305391939244</v>
      </c>
      <c r="E218">
        <v>6.0560282353218899E-2</v>
      </c>
      <c r="G218">
        <v>210</v>
      </c>
      <c r="H218">
        <f t="shared" ca="1" si="10"/>
        <v>2.6154925999752769E-2</v>
      </c>
    </row>
    <row r="219" spans="2:8" x14ac:dyDescent="0.3">
      <c r="B219" s="91">
        <v>43406</v>
      </c>
      <c r="C219" s="145">
        <v>189.70874000000001</v>
      </c>
      <c r="D219">
        <f t="shared" si="9"/>
        <v>1.8876398345947212</v>
      </c>
      <c r="E219">
        <v>6.0462582653226897E-2</v>
      </c>
      <c r="G219">
        <v>211</v>
      </c>
      <c r="H219">
        <f t="shared" ca="1" si="10"/>
        <v>-2.1057467466473693E-2</v>
      </c>
    </row>
    <row r="220" spans="2:8" x14ac:dyDescent="0.3">
      <c r="B220" s="91">
        <v>35620</v>
      </c>
      <c r="C220" s="145">
        <v>65.696815000000001</v>
      </c>
      <c r="D220">
        <f t="shared" si="9"/>
        <v>-0.84039337617794185</v>
      </c>
      <c r="E220">
        <v>6.0386054437113305E-2</v>
      </c>
      <c r="G220">
        <v>212</v>
      </c>
      <c r="H220">
        <f t="shared" ca="1" si="10"/>
        <v>1.0568631502187889E-2</v>
      </c>
    </row>
    <row r="221" spans="2:8" x14ac:dyDescent="0.3">
      <c r="B221" s="91">
        <v>44936</v>
      </c>
      <c r="C221" s="145">
        <v>411.617096</v>
      </c>
      <c r="D221">
        <f t="shared" si="9"/>
        <v>2.1696791292898849</v>
      </c>
      <c r="E221">
        <v>6.0213029574825681E-2</v>
      </c>
      <c r="G221">
        <v>213</v>
      </c>
      <c r="H221">
        <f t="shared" ca="1" si="10"/>
        <v>-8.594357883151613E-3</v>
      </c>
    </row>
    <row r="222" spans="2:8" x14ac:dyDescent="0.3">
      <c r="B222" s="91">
        <v>40148</v>
      </c>
      <c r="C222" s="145">
        <v>129.86080899999999</v>
      </c>
      <c r="D222">
        <f t="shared" si="9"/>
        <v>0.53209088057312703</v>
      </c>
      <c r="E222">
        <v>6.0091732873959781E-2</v>
      </c>
      <c r="G222">
        <v>214</v>
      </c>
      <c r="H222">
        <f t="shared" ca="1" si="10"/>
        <v>2.4827334041930497E-2</v>
      </c>
    </row>
    <row r="223" spans="2:8" x14ac:dyDescent="0.3">
      <c r="B223" s="91">
        <v>40049</v>
      </c>
      <c r="C223" s="145">
        <v>84.760513000000003</v>
      </c>
      <c r="D223">
        <f t="shared" si="9"/>
        <v>9.1392438485967648E-2</v>
      </c>
      <c r="E223">
        <v>6.0066989174712974E-2</v>
      </c>
      <c r="G223">
        <v>215</v>
      </c>
      <c r="H223">
        <f t="shared" ca="1" si="10"/>
        <v>-9.1094513895136342E-3</v>
      </c>
    </row>
    <row r="224" spans="2:8" x14ac:dyDescent="0.3">
      <c r="B224" s="91">
        <v>39689</v>
      </c>
      <c r="C224" s="145">
        <v>77.662727000000004</v>
      </c>
      <c r="D224">
        <f t="shared" si="9"/>
        <v>4.936527025843243</v>
      </c>
      <c r="E224">
        <v>6.0055306846230463E-2</v>
      </c>
      <c r="G224">
        <v>216</v>
      </c>
      <c r="H224">
        <f t="shared" ca="1" si="10"/>
        <v>-1.9216062715155396E-2</v>
      </c>
    </row>
    <row r="225" spans="2:8" x14ac:dyDescent="0.3">
      <c r="B225" s="91">
        <v>37195</v>
      </c>
      <c r="C225" s="145">
        <v>13.082182</v>
      </c>
      <c r="D225">
        <f t="shared" si="9"/>
        <v>-0.71378001204111297</v>
      </c>
      <c r="E225">
        <v>6.0000011343673533E-2</v>
      </c>
      <c r="G225">
        <v>217</v>
      </c>
      <c r="H225">
        <f t="shared" ca="1" si="10"/>
        <v>1.0573264124580966E-2</v>
      </c>
    </row>
    <row r="226" spans="2:8" x14ac:dyDescent="0.3">
      <c r="B226" s="91">
        <v>33724</v>
      </c>
      <c r="C226" s="145">
        <v>45.706738000000001</v>
      </c>
      <c r="D226">
        <f t="shared" si="9"/>
        <v>-0.80141566456137625</v>
      </c>
      <c r="E226">
        <v>5.9999807048177645E-2</v>
      </c>
      <c r="G226">
        <v>218</v>
      </c>
      <c r="H226">
        <f t="shared" ca="1" si="10"/>
        <v>2.1278675542767574E-2</v>
      </c>
    </row>
    <row r="227" spans="2:8" x14ac:dyDescent="0.3">
      <c r="B227" s="91">
        <v>41075</v>
      </c>
      <c r="C227" s="145">
        <v>230.162857</v>
      </c>
      <c r="D227">
        <f t="shared" si="9"/>
        <v>0.81590085809323576</v>
      </c>
      <c r="E227">
        <v>5.9991236114510606E-2</v>
      </c>
      <c r="G227">
        <v>219</v>
      </c>
      <c r="H227">
        <f t="shared" ca="1" si="10"/>
        <v>-4.1602010709613298E-4</v>
      </c>
    </row>
    <row r="228" spans="2:8" x14ac:dyDescent="0.3">
      <c r="B228" s="91">
        <v>38887</v>
      </c>
      <c r="C228" s="145">
        <v>126.748581</v>
      </c>
      <c r="D228">
        <f t="shared" si="9"/>
        <v>-0.75003711867087219</v>
      </c>
      <c r="E228">
        <v>5.9964143290425514E-2</v>
      </c>
      <c r="G228">
        <v>220</v>
      </c>
      <c r="H228">
        <f t="shared" ca="1" si="10"/>
        <v>-8.2097626310654419E-3</v>
      </c>
    </row>
    <row r="229" spans="2:8" x14ac:dyDescent="0.3">
      <c r="B229" s="91">
        <v>44495</v>
      </c>
      <c r="C229" s="145">
        <v>507.06961100000001</v>
      </c>
      <c r="D229">
        <f t="shared" si="9"/>
        <v>9.7785924240511157</v>
      </c>
      <c r="E229">
        <v>5.9908318685753033E-2</v>
      </c>
      <c r="G229">
        <v>221</v>
      </c>
      <c r="H229">
        <f t="shared" ca="1" si="10"/>
        <v>8.2937700848690482E-3</v>
      </c>
    </row>
    <row r="230" spans="2:8" x14ac:dyDescent="0.3">
      <c r="B230" s="91">
        <v>39937</v>
      </c>
      <c r="C230" s="145">
        <v>47.044139999999999</v>
      </c>
      <c r="D230">
        <f t="shared" si="9"/>
        <v>-0.88338922040261869</v>
      </c>
      <c r="E230">
        <v>5.9680126851289608E-2</v>
      </c>
      <c r="G230">
        <v>222</v>
      </c>
      <c r="H230">
        <f t="shared" ca="1" si="10"/>
        <v>-4.0682079666483996E-2</v>
      </c>
    </row>
    <row r="231" spans="2:8" x14ac:dyDescent="0.3">
      <c r="B231" s="91">
        <v>42312</v>
      </c>
      <c r="C231" s="145">
        <v>403.428741</v>
      </c>
      <c r="D231">
        <f t="shared" si="9"/>
        <v>6.6780104011548858</v>
      </c>
      <c r="E231">
        <v>5.9678083959878059E-2</v>
      </c>
      <c r="G231">
        <v>223</v>
      </c>
      <c r="H231">
        <f t="shared" ca="1" si="10"/>
        <v>2.4909339828721122E-2</v>
      </c>
    </row>
    <row r="232" spans="2:8" x14ac:dyDescent="0.3">
      <c r="B232" s="91">
        <v>40009</v>
      </c>
      <c r="C232" s="145">
        <v>52.543396000000001</v>
      </c>
      <c r="D232">
        <f t="shared" si="9"/>
        <v>-0.31814804159313614</v>
      </c>
      <c r="E232">
        <v>5.9676993654711817E-2</v>
      </c>
      <c r="G232">
        <v>224</v>
      </c>
      <c r="H232">
        <f t="shared" ca="1" si="10"/>
        <v>-1.1592517289069286E-2</v>
      </c>
    </row>
    <row r="233" spans="2:8" x14ac:dyDescent="0.3">
      <c r="B233" s="91">
        <v>43910</v>
      </c>
      <c r="C233" s="145">
        <v>77.059830000000005</v>
      </c>
      <c r="D233">
        <f t="shared" si="9"/>
        <v>2.9485975094881072</v>
      </c>
      <c r="E233">
        <v>5.9629918278096834E-2</v>
      </c>
      <c r="G233">
        <v>225</v>
      </c>
      <c r="H233">
        <f t="shared" ca="1" si="10"/>
        <v>-1.1873533955680927E-2</v>
      </c>
    </row>
    <row r="234" spans="2:8" x14ac:dyDescent="0.3">
      <c r="B234" s="91">
        <v>36685</v>
      </c>
      <c r="C234" s="145">
        <v>19.515747000000001</v>
      </c>
      <c r="D234">
        <f t="shared" si="9"/>
        <v>0.30281154863016102</v>
      </c>
      <c r="E234">
        <v>5.9621877967940794E-2</v>
      </c>
      <c r="G234">
        <v>226</v>
      </c>
      <c r="H234">
        <f t="shared" ca="1" si="10"/>
        <v>-2.1748438276889517E-2</v>
      </c>
    </row>
    <row r="235" spans="2:8" x14ac:dyDescent="0.3">
      <c r="B235" s="91">
        <v>36867</v>
      </c>
      <c r="C235" s="145">
        <v>14.979716</v>
      </c>
      <c r="D235">
        <f t="shared" si="9"/>
        <v>-5.3144624471176287E-2</v>
      </c>
      <c r="E235">
        <v>5.9465652823214747E-2</v>
      </c>
      <c r="G235">
        <v>227</v>
      </c>
      <c r="H235">
        <f t="shared" ca="1" si="10"/>
        <v>3.9221178026636168E-2</v>
      </c>
    </row>
    <row r="236" spans="2:8" x14ac:dyDescent="0.3">
      <c r="B236" s="91">
        <v>36928</v>
      </c>
      <c r="C236" s="145">
        <v>15.820489999999999</v>
      </c>
      <c r="D236">
        <f t="shared" si="9"/>
        <v>-0.91483875813110582</v>
      </c>
      <c r="E236">
        <v>5.9400458179855037E-2</v>
      </c>
      <c r="G236">
        <v>228</v>
      </c>
      <c r="H236">
        <f t="shared" ca="1" si="10"/>
        <v>-3.5362573863922241E-2</v>
      </c>
    </row>
    <row r="237" spans="2:8" x14ac:dyDescent="0.3">
      <c r="B237" s="91">
        <v>44193</v>
      </c>
      <c r="C237" s="145">
        <v>185.77101099999999</v>
      </c>
      <c r="D237">
        <f t="shared" si="9"/>
        <v>5.9852416197334328E-2</v>
      </c>
      <c r="E237">
        <v>5.9107723844679674E-2</v>
      </c>
      <c r="G237">
        <v>229</v>
      </c>
      <c r="H237">
        <f t="shared" ca="1" si="10"/>
        <v>-2.9218971650698901E-2</v>
      </c>
    </row>
    <row r="238" spans="2:8" x14ac:dyDescent="0.3">
      <c r="B238" s="91">
        <v>40878</v>
      </c>
      <c r="C238" s="145">
        <v>175.28007500000001</v>
      </c>
      <c r="D238">
        <f t="shared" si="9"/>
        <v>1.4861657798404979</v>
      </c>
      <c r="E238">
        <v>5.9027809141205499E-2</v>
      </c>
      <c r="G238">
        <v>230</v>
      </c>
      <c r="H238">
        <f t="shared" ca="1" si="10"/>
        <v>8.3233341106512523E-2</v>
      </c>
    </row>
    <row r="239" spans="2:8" x14ac:dyDescent="0.3">
      <c r="B239" s="91">
        <v>38131</v>
      </c>
      <c r="C239" s="145">
        <v>70.502167</v>
      </c>
      <c r="D239">
        <f t="shared" si="9"/>
        <v>-0.78798160220439917</v>
      </c>
      <c r="E239">
        <v>5.8935393198263047E-2</v>
      </c>
      <c r="G239">
        <v>231</v>
      </c>
      <c r="H239">
        <f t="shared" ca="1" si="10"/>
        <v>6.3467805322651582E-4</v>
      </c>
    </row>
    <row r="240" spans="2:8" x14ac:dyDescent="0.3">
      <c r="B240" s="91">
        <v>42283</v>
      </c>
      <c r="C240" s="145">
        <v>332.52853399999998</v>
      </c>
      <c r="D240">
        <f t="shared" si="9"/>
        <v>9.7108020136899036</v>
      </c>
      <c r="E240">
        <v>5.8861009781412135E-2</v>
      </c>
      <c r="G240">
        <v>232</v>
      </c>
      <c r="H240">
        <f t="shared" ca="1" si="10"/>
        <v>-5.8953806041244561E-2</v>
      </c>
    </row>
    <row r="241" spans="2:8" x14ac:dyDescent="0.3">
      <c r="B241" s="91">
        <v>33660</v>
      </c>
      <c r="C241" s="145">
        <v>31.046091000000001</v>
      </c>
      <c r="D241">
        <f t="shared" si="9"/>
        <v>-0.22312855568220896</v>
      </c>
      <c r="E241">
        <v>5.8823788207760713E-2</v>
      </c>
      <c r="G241">
        <v>233</v>
      </c>
      <c r="H241">
        <f t="shared" ca="1" si="10"/>
        <v>4.0507961869741621E-2</v>
      </c>
    </row>
    <row r="242" spans="2:8" x14ac:dyDescent="0.3">
      <c r="B242" s="91">
        <v>36388</v>
      </c>
      <c r="C242" s="145">
        <v>39.962971000000003</v>
      </c>
      <c r="D242">
        <f t="shared" si="9"/>
        <v>-0.77769822198277416</v>
      </c>
      <c r="E242">
        <v>5.8788013121636694E-2</v>
      </c>
      <c r="G242">
        <v>234</v>
      </c>
      <c r="H242">
        <f t="shared" ca="1" si="10"/>
        <v>-2.1478924894859499E-2</v>
      </c>
    </row>
    <row r="243" spans="2:8" x14ac:dyDescent="0.3">
      <c r="B243" s="91">
        <v>40400</v>
      </c>
      <c r="C243" s="145">
        <v>179.769012</v>
      </c>
      <c r="D243">
        <f t="shared" si="9"/>
        <v>-0.57492380975204671</v>
      </c>
      <c r="E243">
        <v>5.849181239688974E-2</v>
      </c>
      <c r="G243">
        <v>235</v>
      </c>
      <c r="H243">
        <f t="shared" ca="1" si="10"/>
        <v>4.3731792930029871E-2</v>
      </c>
    </row>
    <row r="244" spans="2:8" x14ac:dyDescent="0.3">
      <c r="B244" s="91">
        <v>42334</v>
      </c>
      <c r="C244" s="145">
        <v>422.91009500000001</v>
      </c>
      <c r="D244">
        <f t="shared" si="9"/>
        <v>0.34666040490363748</v>
      </c>
      <c r="E244">
        <v>5.8486013188335906E-2</v>
      </c>
      <c r="G244">
        <v>236</v>
      </c>
      <c r="H244">
        <f t="shared" ca="1" si="10"/>
        <v>4.8180900956097776E-2</v>
      </c>
    </row>
    <row r="245" spans="2:8" x14ac:dyDescent="0.3">
      <c r="B245" s="91">
        <v>42282</v>
      </c>
      <c r="C245" s="145">
        <v>314.04361</v>
      </c>
      <c r="D245">
        <f t="shared" si="9"/>
        <v>14.167876136810893</v>
      </c>
      <c r="E245">
        <v>5.8438229319391563E-2</v>
      </c>
      <c r="G245">
        <v>237</v>
      </c>
      <c r="H245">
        <f t="shared" ca="1" si="10"/>
        <v>4.0235386942310027E-3</v>
      </c>
    </row>
    <row r="246" spans="2:8" x14ac:dyDescent="0.3">
      <c r="B246" s="91">
        <v>36026</v>
      </c>
      <c r="C246" s="145">
        <v>20.704521</v>
      </c>
      <c r="D246">
        <f t="shared" si="9"/>
        <v>-0.90882363572210634</v>
      </c>
      <c r="E246">
        <v>5.8285617374052683E-2</v>
      </c>
      <c r="G246">
        <v>238</v>
      </c>
      <c r="H246">
        <f t="shared" ca="1" si="10"/>
        <v>-1.7485496484279682E-2</v>
      </c>
    </row>
    <row r="247" spans="2:8" x14ac:dyDescent="0.3">
      <c r="B247" s="91">
        <v>40588</v>
      </c>
      <c r="C247" s="145">
        <v>227.08210800000001</v>
      </c>
      <c r="D247">
        <f t="shared" si="9"/>
        <v>9.5326698511757026</v>
      </c>
      <c r="E247">
        <v>5.8239365520089195E-2</v>
      </c>
      <c r="G247">
        <v>239</v>
      </c>
      <c r="H247">
        <f t="shared" ca="1" si="10"/>
        <v>2.7321353019100127E-3</v>
      </c>
    </row>
    <row r="248" spans="2:8" x14ac:dyDescent="0.3">
      <c r="B248" s="91">
        <v>33920</v>
      </c>
      <c r="C248" s="145">
        <v>21.559785999999999</v>
      </c>
      <c r="D248">
        <f t="shared" si="9"/>
        <v>-0.27681147441893111</v>
      </c>
      <c r="E248">
        <v>5.8201098193938081E-2</v>
      </c>
      <c r="G248">
        <v>240</v>
      </c>
      <c r="H248">
        <f t="shared" ca="1" si="10"/>
        <v>5.1575370440551056E-2</v>
      </c>
    </row>
    <row r="249" spans="2:8" x14ac:dyDescent="0.3">
      <c r="B249" s="91">
        <v>36315</v>
      </c>
      <c r="C249" s="145">
        <v>29.812124000000001</v>
      </c>
      <c r="D249">
        <f t="shared" si="9"/>
        <v>-0.82884162645272086</v>
      </c>
      <c r="E249">
        <v>5.8200989839048159E-2</v>
      </c>
      <c r="G249">
        <v>241</v>
      </c>
      <c r="H249">
        <f t="shared" ca="1" si="10"/>
        <v>-5.7256554494214733E-2</v>
      </c>
    </row>
    <row r="250" spans="2:8" x14ac:dyDescent="0.3">
      <c r="B250" s="91">
        <v>40875</v>
      </c>
      <c r="C250" s="145">
        <v>174.17858899999999</v>
      </c>
      <c r="D250">
        <f t="shared" si="9"/>
        <v>1.8633095763949199</v>
      </c>
      <c r="E250">
        <v>5.8190345100732378E-2</v>
      </c>
      <c r="G250">
        <v>242</v>
      </c>
      <c r="H250">
        <f t="shared" ca="1" si="10"/>
        <v>-1.6474219299975501E-2</v>
      </c>
    </row>
    <row r="251" spans="2:8" x14ac:dyDescent="0.3">
      <c r="B251" s="91">
        <v>37942</v>
      </c>
      <c r="C251" s="145">
        <v>60.831211000000003</v>
      </c>
      <c r="D251">
        <f t="shared" si="9"/>
        <v>-0.45891132403826779</v>
      </c>
      <c r="E251">
        <v>5.817131875302136E-2</v>
      </c>
      <c r="G251">
        <v>243</v>
      </c>
      <c r="H251">
        <f t="shared" ca="1" si="10"/>
        <v>-2.8950406454341989E-3</v>
      </c>
    </row>
    <row r="252" spans="2:8" x14ac:dyDescent="0.3">
      <c r="B252" s="91">
        <v>39318</v>
      </c>
      <c r="C252" s="145">
        <v>112.423737</v>
      </c>
      <c r="D252">
        <f t="shared" si="9"/>
        <v>4.4026847211512976</v>
      </c>
      <c r="E252">
        <v>5.7667472553891132E-2</v>
      </c>
      <c r="G252">
        <v>244</v>
      </c>
      <c r="H252">
        <f t="shared" ca="1" si="10"/>
        <v>-9.3432512689527163E-3</v>
      </c>
    </row>
    <row r="253" spans="2:8" x14ac:dyDescent="0.3">
      <c r="B253" s="91">
        <v>36279</v>
      </c>
      <c r="C253" s="145">
        <v>20.808865000000001</v>
      </c>
      <c r="D253">
        <f t="shared" si="9"/>
        <v>-0.90731502875602299</v>
      </c>
      <c r="E253">
        <v>5.7575658393273499E-2</v>
      </c>
      <c r="G253">
        <v>245</v>
      </c>
      <c r="H253">
        <f t="shared" ca="1" si="10"/>
        <v>1.937842341989724E-4</v>
      </c>
    </row>
    <row r="254" spans="2:8" x14ac:dyDescent="0.3">
      <c r="B254" s="91">
        <v>41066</v>
      </c>
      <c r="C254" s="145">
        <v>224.51174900000001</v>
      </c>
      <c r="D254">
        <f t="shared" si="9"/>
        <v>4.6159504507483655</v>
      </c>
      <c r="E254">
        <v>5.7523154329358464E-2</v>
      </c>
      <c r="G254">
        <v>246</v>
      </c>
      <c r="H254">
        <f t="shared" ca="1" si="10"/>
        <v>-7.8759891499219827E-3</v>
      </c>
    </row>
    <row r="255" spans="2:8" x14ac:dyDescent="0.3">
      <c r="B255" s="91">
        <v>34793</v>
      </c>
      <c r="C255" s="145">
        <v>39.977516000000001</v>
      </c>
      <c r="D255">
        <f t="shared" si="9"/>
        <v>-0.86200236658899665</v>
      </c>
      <c r="E255">
        <v>5.7471066132498722E-2</v>
      </c>
      <c r="G255">
        <v>247</v>
      </c>
      <c r="H255">
        <f t="shared" ca="1" si="10"/>
        <v>-4.5493859896600597E-2</v>
      </c>
    </row>
    <row r="256" spans="2:8" x14ac:dyDescent="0.3">
      <c r="B256" s="91">
        <v>44217</v>
      </c>
      <c r="C256" s="145">
        <v>289.697113</v>
      </c>
      <c r="D256">
        <f t="shared" si="9"/>
        <v>15.929314993468385</v>
      </c>
      <c r="E256">
        <v>5.7111771522860615E-2</v>
      </c>
      <c r="G256">
        <v>248</v>
      </c>
      <c r="H256">
        <f t="shared" ca="1" si="10"/>
        <v>4.8292989632325485E-2</v>
      </c>
    </row>
    <row r="257" spans="2:8" x14ac:dyDescent="0.3">
      <c r="B257" s="91">
        <v>36095</v>
      </c>
      <c r="C257" s="145">
        <v>17.112158000000001</v>
      </c>
      <c r="D257">
        <f t="shared" si="9"/>
        <v>-0.83423642102765982</v>
      </c>
      <c r="E257">
        <v>5.7089992541382376E-2</v>
      </c>
      <c r="G257">
        <v>249</v>
      </c>
      <c r="H257">
        <f t="shared" ca="1" si="10"/>
        <v>-3.8438764066577077E-2</v>
      </c>
    </row>
    <row r="258" spans="2:8" x14ac:dyDescent="0.3">
      <c r="B258" s="91">
        <v>38699</v>
      </c>
      <c r="C258" s="145">
        <v>103.232315</v>
      </c>
      <c r="D258">
        <f t="shared" si="9"/>
        <v>-0.72831770749100677</v>
      </c>
      <c r="E258">
        <v>5.6940033814974755E-2</v>
      </c>
      <c r="G258">
        <v>250</v>
      </c>
      <c r="H258">
        <f t="shared" ca="1" si="10"/>
        <v>1.8972526035551777E-2</v>
      </c>
    </row>
    <row r="259" spans="2:8" x14ac:dyDescent="0.3">
      <c r="B259" s="91">
        <v>41592</v>
      </c>
      <c r="C259" s="145">
        <v>379.97439600000001</v>
      </c>
      <c r="D259">
        <f t="shared" si="9"/>
        <v>0.25857236121746302</v>
      </c>
      <c r="E259">
        <v>5.6936093955310615E-2</v>
      </c>
      <c r="G259">
        <v>251</v>
      </c>
      <c r="H259">
        <f t="shared" ca="1" si="10"/>
        <v>-4.9147374929149508E-3</v>
      </c>
    </row>
    <row r="260" spans="2:8" x14ac:dyDescent="0.3">
      <c r="B260" s="91">
        <v>44299</v>
      </c>
      <c r="C260" s="145">
        <v>301.90905800000002</v>
      </c>
      <c r="D260">
        <f t="shared" si="9"/>
        <v>11.179259524851277</v>
      </c>
      <c r="E260">
        <v>5.6883739009316515E-2</v>
      </c>
      <c r="G260">
        <v>252</v>
      </c>
      <c r="H260">
        <f t="shared" ca="1" si="10"/>
        <v>-2.1797144416991855E-2</v>
      </c>
    </row>
    <row r="261" spans="2:8" x14ac:dyDescent="0.3">
      <c r="B261" s="91">
        <v>36153</v>
      </c>
      <c r="C261" s="145">
        <v>24.788786000000002</v>
      </c>
      <c r="D261">
        <f t="shared" si="9"/>
        <v>-0.41396886270466732</v>
      </c>
      <c r="E261">
        <v>5.687957629630893E-2</v>
      </c>
      <c r="G261">
        <v>253</v>
      </c>
      <c r="H261">
        <f t="shared" ca="1" si="10"/>
        <v>-4.4976599890931855E-2</v>
      </c>
    </row>
    <row r="262" spans="2:8" x14ac:dyDescent="0.3">
      <c r="B262" s="91">
        <v>35881</v>
      </c>
      <c r="C262" s="145">
        <v>42.299435000000003</v>
      </c>
      <c r="D262">
        <f t="shared" si="9"/>
        <v>-0.65795028246608456</v>
      </c>
      <c r="E262">
        <v>5.6692483865801439E-2</v>
      </c>
      <c r="G262">
        <v>254</v>
      </c>
      <c r="H262">
        <f t="shared" ca="1" si="10"/>
        <v>7.2992438295591527E-3</v>
      </c>
    </row>
    <row r="263" spans="2:8" x14ac:dyDescent="0.3">
      <c r="B263" s="91">
        <v>43685</v>
      </c>
      <c r="C263" s="145">
        <v>123.664581</v>
      </c>
      <c r="D263">
        <f t="shared" si="9"/>
        <v>1.4633114643360134</v>
      </c>
      <c r="E263">
        <v>5.6643973216955822E-2</v>
      </c>
      <c r="G263">
        <v>255</v>
      </c>
      <c r="H263">
        <f t="shared" ca="1" si="10"/>
        <v>3.4762228225438702E-2</v>
      </c>
    </row>
    <row r="264" spans="2:8" x14ac:dyDescent="0.3">
      <c r="B264" s="91">
        <v>35457</v>
      </c>
      <c r="C264" s="145">
        <v>50.202576000000001</v>
      </c>
      <c r="D264">
        <f t="shared" si="9"/>
        <v>0.5523522805420461</v>
      </c>
      <c r="E264">
        <v>5.6434886083863899E-2</v>
      </c>
      <c r="G264">
        <v>256</v>
      </c>
      <c r="H264">
        <f t="shared" ca="1" si="10"/>
        <v>3.9694649701688005E-2</v>
      </c>
    </row>
    <row r="265" spans="2:8" x14ac:dyDescent="0.3">
      <c r="B265" s="91">
        <v>33856</v>
      </c>
      <c r="C265" s="145">
        <v>32.339680000000001</v>
      </c>
      <c r="D265">
        <f t="shared" ref="D265:D328" si="11">(C265-C266)/C266</f>
        <v>-0.58396309281295045</v>
      </c>
      <c r="E265">
        <v>5.6338168485514643E-2</v>
      </c>
      <c r="G265">
        <v>257</v>
      </c>
      <c r="H265">
        <f t="shared" ca="1" si="10"/>
        <v>8.925317210830723E-3</v>
      </c>
    </row>
    <row r="266" spans="2:8" x14ac:dyDescent="0.3">
      <c r="B266" s="91">
        <v>37999</v>
      </c>
      <c r="C266" s="145">
        <v>77.732719000000003</v>
      </c>
      <c r="D266">
        <f t="shared" si="11"/>
        <v>-0.54132358255091895</v>
      </c>
      <c r="E266">
        <v>5.6238686646494243E-2</v>
      </c>
      <c r="G266">
        <v>258</v>
      </c>
      <c r="H266">
        <f t="shared" ref="H266:H329" ca="1" si="12">_xlfn.NORM.INV(RAND(),N$11,N$12)</f>
        <v>2.7218245589873045E-2</v>
      </c>
    </row>
    <row r="267" spans="2:8" x14ac:dyDescent="0.3">
      <c r="B267" s="91">
        <v>43662</v>
      </c>
      <c r="C267" s="145">
        <v>169.471802</v>
      </c>
      <c r="D267">
        <f t="shared" si="11"/>
        <v>3.5134240512955159</v>
      </c>
      <c r="E267">
        <v>5.6228640960190986E-2</v>
      </c>
      <c r="G267">
        <v>259</v>
      </c>
      <c r="H267">
        <f t="shared" ca="1" si="12"/>
        <v>9.5286944478550628E-3</v>
      </c>
    </row>
    <row r="268" spans="2:8" x14ac:dyDescent="0.3">
      <c r="B268" s="91">
        <v>37834</v>
      </c>
      <c r="C268" s="145">
        <v>37.548389</v>
      </c>
      <c r="D268">
        <f t="shared" si="11"/>
        <v>0.85275949898246839</v>
      </c>
      <c r="E268">
        <v>5.6219624119892883E-2</v>
      </c>
      <c r="G268">
        <v>260</v>
      </c>
      <c r="H268">
        <f t="shared" ca="1" si="12"/>
        <v>-3.46634843384106E-2</v>
      </c>
    </row>
    <row r="269" spans="2:8" x14ac:dyDescent="0.3">
      <c r="B269" s="91">
        <v>33416</v>
      </c>
      <c r="C269" s="145">
        <v>20.266196999999998</v>
      </c>
      <c r="D269">
        <f t="shared" si="11"/>
        <v>-0.67632722912800469</v>
      </c>
      <c r="E269">
        <v>5.6179764155151891E-2</v>
      </c>
      <c r="G269">
        <v>261</v>
      </c>
      <c r="H269">
        <f t="shared" ca="1" si="12"/>
        <v>-3.4344760563890062E-2</v>
      </c>
    </row>
    <row r="270" spans="2:8" x14ac:dyDescent="0.3">
      <c r="B270" s="91">
        <v>39960</v>
      </c>
      <c r="C270" s="145">
        <v>62.613227999999999</v>
      </c>
      <c r="D270">
        <f t="shared" si="11"/>
        <v>0.8803510324174606</v>
      </c>
      <c r="E270">
        <v>5.6050521038179188E-2</v>
      </c>
      <c r="G270">
        <v>262</v>
      </c>
      <c r="H270">
        <f t="shared" ca="1" si="12"/>
        <v>-1.9285875314994389E-2</v>
      </c>
    </row>
    <row r="271" spans="2:8" x14ac:dyDescent="0.3">
      <c r="B271" s="91">
        <v>36333</v>
      </c>
      <c r="C271" s="145">
        <v>33.298690999999998</v>
      </c>
      <c r="D271">
        <f t="shared" si="11"/>
        <v>-0.38903734315692268</v>
      </c>
      <c r="E271">
        <v>5.5955640001501848E-2</v>
      </c>
      <c r="G271">
        <v>263</v>
      </c>
      <c r="H271">
        <f t="shared" ca="1" si="12"/>
        <v>2.2927181811384596E-2</v>
      </c>
    </row>
    <row r="272" spans="2:8" x14ac:dyDescent="0.3">
      <c r="B272" s="91">
        <v>35529</v>
      </c>
      <c r="C272" s="145">
        <v>54.502006999999999</v>
      </c>
      <c r="D272">
        <f t="shared" si="11"/>
        <v>1.9740560543630876</v>
      </c>
      <c r="E272">
        <v>5.5944842572655681E-2</v>
      </c>
      <c r="G272">
        <v>264</v>
      </c>
      <c r="H272">
        <f t="shared" ca="1" si="12"/>
        <v>7.5606088557628029E-2</v>
      </c>
    </row>
    <row r="273" spans="2:8" x14ac:dyDescent="0.3">
      <c r="B273" s="91">
        <v>33336</v>
      </c>
      <c r="C273" s="145">
        <v>18.325817000000001</v>
      </c>
      <c r="D273">
        <f t="shared" si="11"/>
        <v>-0.1826923042616381</v>
      </c>
      <c r="E273">
        <v>5.5900845506957557E-2</v>
      </c>
      <c r="G273">
        <v>265</v>
      </c>
      <c r="H273">
        <f t="shared" ca="1" si="12"/>
        <v>7.0601360991562091E-3</v>
      </c>
    </row>
    <row r="274" spans="2:8" x14ac:dyDescent="0.3">
      <c r="B274" s="91">
        <v>34009</v>
      </c>
      <c r="C274" s="145">
        <v>22.422176</v>
      </c>
      <c r="D274">
        <f t="shared" si="11"/>
        <v>-0.19170759496541104</v>
      </c>
      <c r="E274">
        <v>5.5837506084485518E-2</v>
      </c>
      <c r="G274">
        <v>266</v>
      </c>
      <c r="H274">
        <f t="shared" ca="1" si="12"/>
        <v>5.5578549524322195E-2</v>
      </c>
    </row>
    <row r="275" spans="2:8" x14ac:dyDescent="0.3">
      <c r="B275" s="91">
        <v>36222</v>
      </c>
      <c r="C275" s="145">
        <v>27.740179000000001</v>
      </c>
      <c r="D275">
        <f t="shared" si="11"/>
        <v>0.35438228702036551</v>
      </c>
      <c r="E275">
        <v>5.5586868644972427E-2</v>
      </c>
      <c r="G275">
        <v>267</v>
      </c>
      <c r="H275">
        <f t="shared" ca="1" si="12"/>
        <v>3.2579156803833581E-2</v>
      </c>
    </row>
    <row r="276" spans="2:8" x14ac:dyDescent="0.3">
      <c r="B276" s="91">
        <v>33956</v>
      </c>
      <c r="C276" s="145">
        <v>20.481794000000001</v>
      </c>
      <c r="D276">
        <f t="shared" si="11"/>
        <v>-0.81183207616076392</v>
      </c>
      <c r="E276">
        <v>5.5555655765006519E-2</v>
      </c>
      <c r="G276">
        <v>268</v>
      </c>
      <c r="H276">
        <f t="shared" ca="1" si="12"/>
        <v>-2.4863148351777706E-2</v>
      </c>
    </row>
    <row r="277" spans="2:8" x14ac:dyDescent="0.3">
      <c r="B277" s="91">
        <v>40094</v>
      </c>
      <c r="C277" s="145">
        <v>108.848488</v>
      </c>
      <c r="D277">
        <f t="shared" si="11"/>
        <v>8.7453965679432795</v>
      </c>
      <c r="E277">
        <v>5.5436073554938681E-2</v>
      </c>
      <c r="G277">
        <v>269</v>
      </c>
      <c r="H277">
        <f t="shared" ca="1" si="12"/>
        <v>-1.3322515623072458E-2</v>
      </c>
    </row>
    <row r="278" spans="2:8" x14ac:dyDescent="0.3">
      <c r="B278" s="91">
        <v>37005</v>
      </c>
      <c r="C278" s="145">
        <v>11.169221</v>
      </c>
      <c r="D278">
        <f t="shared" si="11"/>
        <v>-0.87218170030862652</v>
      </c>
      <c r="E278">
        <v>5.5393403359522225E-2</v>
      </c>
      <c r="G278">
        <v>270</v>
      </c>
      <c r="H278">
        <f t="shared" ca="1" si="12"/>
        <v>1.9035038891608924E-3</v>
      </c>
    </row>
    <row r="279" spans="2:8" x14ac:dyDescent="0.3">
      <c r="B279" s="91">
        <v>40038</v>
      </c>
      <c r="C279" s="145">
        <v>87.383583000000002</v>
      </c>
      <c r="D279">
        <f t="shared" si="11"/>
        <v>-0.61220704332096787</v>
      </c>
      <c r="E279">
        <v>5.5326221859871155E-2</v>
      </c>
      <c r="G279">
        <v>271</v>
      </c>
      <c r="H279">
        <f t="shared" ca="1" si="12"/>
        <v>-4.515806618887775E-2</v>
      </c>
    </row>
    <row r="280" spans="2:8" x14ac:dyDescent="0.3">
      <c r="B280" s="91">
        <v>40669</v>
      </c>
      <c r="C280" s="145">
        <v>225.33566300000001</v>
      </c>
      <c r="D280">
        <f t="shared" si="11"/>
        <v>8.0884036690528056</v>
      </c>
      <c r="E280">
        <v>5.5225794920182723E-2</v>
      </c>
      <c r="G280">
        <v>272</v>
      </c>
      <c r="H280">
        <f t="shared" ca="1" si="12"/>
        <v>-2.7287633591624533E-2</v>
      </c>
    </row>
    <row r="281" spans="2:8" x14ac:dyDescent="0.3">
      <c r="B281" s="91">
        <v>34250</v>
      </c>
      <c r="C281" s="145">
        <v>24.793755999999998</v>
      </c>
      <c r="D281">
        <f t="shared" si="11"/>
        <v>0.14005025761048737</v>
      </c>
      <c r="E281">
        <v>5.5046083933711978E-2</v>
      </c>
      <c r="G281">
        <v>273</v>
      </c>
      <c r="H281">
        <f t="shared" ca="1" si="12"/>
        <v>4.7339160117521373E-2</v>
      </c>
    </row>
    <row r="282" spans="2:8" x14ac:dyDescent="0.3">
      <c r="B282" s="91">
        <v>36145</v>
      </c>
      <c r="C282" s="145">
        <v>21.747949999999999</v>
      </c>
      <c r="D282">
        <f t="shared" si="11"/>
        <v>-0.45003508727564689</v>
      </c>
      <c r="E282">
        <v>5.4953256557188898E-2</v>
      </c>
      <c r="G282">
        <v>274</v>
      </c>
      <c r="H282">
        <f t="shared" ca="1" si="12"/>
        <v>2.7609498663172898E-2</v>
      </c>
    </row>
    <row r="283" spans="2:8" x14ac:dyDescent="0.3">
      <c r="B283" s="91">
        <v>35929</v>
      </c>
      <c r="C283" s="145">
        <v>39.544249999999998</v>
      </c>
      <c r="D283">
        <f t="shared" si="11"/>
        <v>-0.11506423978939988</v>
      </c>
      <c r="E283">
        <v>5.4932296178319538E-2</v>
      </c>
      <c r="G283">
        <v>275</v>
      </c>
      <c r="H283">
        <f t="shared" ca="1" si="12"/>
        <v>-1.9970919355758016E-3</v>
      </c>
    </row>
    <row r="284" spans="2:8" x14ac:dyDescent="0.3">
      <c r="B284" s="91">
        <v>39926</v>
      </c>
      <c r="C284" s="145">
        <v>44.686011999999998</v>
      </c>
      <c r="D284">
        <f t="shared" si="11"/>
        <v>-0.95178462173221345</v>
      </c>
      <c r="E284">
        <v>5.4803402411615243E-2</v>
      </c>
      <c r="G284">
        <v>276</v>
      </c>
      <c r="H284">
        <f t="shared" ca="1" si="12"/>
        <v>-9.321889553997622E-3</v>
      </c>
    </row>
    <row r="285" spans="2:8" x14ac:dyDescent="0.3">
      <c r="B285" s="91">
        <v>45327</v>
      </c>
      <c r="C285" s="145">
        <v>926.79998799999998</v>
      </c>
      <c r="D285">
        <f t="shared" si="11"/>
        <v>12.077241231475412</v>
      </c>
      <c r="E285">
        <v>5.4679929445234692E-2</v>
      </c>
      <c r="G285">
        <v>277</v>
      </c>
      <c r="H285">
        <f t="shared" ca="1" si="12"/>
        <v>1.8059640221281158E-2</v>
      </c>
    </row>
    <row r="286" spans="2:8" x14ac:dyDescent="0.3">
      <c r="B286" s="91">
        <v>39969</v>
      </c>
      <c r="C286" s="145">
        <v>70.871216000000004</v>
      </c>
      <c r="D286">
        <f t="shared" si="11"/>
        <v>-0.6694828048686311</v>
      </c>
      <c r="E286">
        <v>5.4599630954496367E-2</v>
      </c>
      <c r="G286">
        <v>278</v>
      </c>
      <c r="H286">
        <f t="shared" ca="1" si="12"/>
        <v>2.4748800799370745E-2</v>
      </c>
    </row>
    <row r="287" spans="2:8" x14ac:dyDescent="0.3">
      <c r="B287" s="91">
        <v>40603</v>
      </c>
      <c r="C287" s="145">
        <v>214.42520099999999</v>
      </c>
      <c r="D287">
        <f t="shared" si="11"/>
        <v>0.15426240593934287</v>
      </c>
      <c r="E287">
        <v>5.4583115066268548E-2</v>
      </c>
      <c r="G287">
        <v>279</v>
      </c>
      <c r="H287">
        <f t="shared" ca="1" si="12"/>
        <v>5.6486599116153224E-2</v>
      </c>
    </row>
    <row r="288" spans="2:8" x14ac:dyDescent="0.3">
      <c r="B288" s="91">
        <v>40911</v>
      </c>
      <c r="C288" s="145">
        <v>185.768158</v>
      </c>
      <c r="D288">
        <f t="shared" si="11"/>
        <v>-0.32905176445316181</v>
      </c>
      <c r="E288">
        <v>5.4362653336027585E-2</v>
      </c>
      <c r="G288">
        <v>280</v>
      </c>
      <c r="H288">
        <f t="shared" ca="1" si="12"/>
        <v>9.722289645816895E-3</v>
      </c>
    </row>
    <row r="289" spans="2:8" x14ac:dyDescent="0.3">
      <c r="B289" s="91">
        <v>41221</v>
      </c>
      <c r="C289" s="145">
        <v>276.874054</v>
      </c>
      <c r="D289">
        <f t="shared" si="11"/>
        <v>-0.39792545114102951</v>
      </c>
      <c r="E289">
        <v>5.4204456067307567E-2</v>
      </c>
      <c r="G289">
        <v>281</v>
      </c>
      <c r="H289">
        <f t="shared" ca="1" si="12"/>
        <v>2.4537316567733924E-3</v>
      </c>
    </row>
    <row r="290" spans="2:8" x14ac:dyDescent="0.3">
      <c r="B290" s="91">
        <v>45026</v>
      </c>
      <c r="C290" s="145">
        <v>459.86673000000002</v>
      </c>
      <c r="D290">
        <f t="shared" si="11"/>
        <v>2.6081345617873843</v>
      </c>
      <c r="E290">
        <v>5.4038589019764896E-2</v>
      </c>
      <c r="G290">
        <v>282</v>
      </c>
      <c r="H290">
        <f t="shared" ca="1" si="12"/>
        <v>7.9055678513460168E-3</v>
      </c>
    </row>
    <row r="291" spans="2:8" x14ac:dyDescent="0.3">
      <c r="B291" s="91">
        <v>43752</v>
      </c>
      <c r="C291" s="145">
        <v>127.452766</v>
      </c>
      <c r="D291">
        <f t="shared" si="11"/>
        <v>4.2626027620116451</v>
      </c>
      <c r="E291">
        <v>5.3998273250064677E-2</v>
      </c>
      <c r="G291">
        <v>283</v>
      </c>
      <c r="H291">
        <f t="shared" ca="1" si="12"/>
        <v>3.7776956078134135E-3</v>
      </c>
    </row>
    <row r="292" spans="2:8" x14ac:dyDescent="0.3">
      <c r="B292" s="91">
        <v>39773</v>
      </c>
      <c r="C292" s="145">
        <v>24.218579999999999</v>
      </c>
      <c r="D292">
        <f t="shared" si="11"/>
        <v>-0.80229665410488371</v>
      </c>
      <c r="E292">
        <v>5.3882625491294911E-2</v>
      </c>
      <c r="G292">
        <v>284</v>
      </c>
      <c r="H292">
        <f t="shared" ca="1" si="12"/>
        <v>1.0650717822352971E-2</v>
      </c>
    </row>
    <row r="293" spans="2:8" x14ac:dyDescent="0.3">
      <c r="B293" s="91">
        <v>40147</v>
      </c>
      <c r="C293" s="145">
        <v>122.499596</v>
      </c>
      <c r="D293">
        <f t="shared" si="11"/>
        <v>7.2946808507756939</v>
      </c>
      <c r="E293">
        <v>5.3873738627266868E-2</v>
      </c>
      <c r="G293">
        <v>285</v>
      </c>
      <c r="H293">
        <f t="shared" ca="1" si="12"/>
        <v>2.2222058044001718E-2</v>
      </c>
    </row>
    <row r="294" spans="2:8" x14ac:dyDescent="0.3">
      <c r="B294" s="91">
        <v>34093</v>
      </c>
      <c r="C294" s="145">
        <v>14.768452</v>
      </c>
      <c r="D294">
        <f t="shared" si="11"/>
        <v>-0.94246578705619644</v>
      </c>
      <c r="E294">
        <v>5.3846196112005966E-2</v>
      </c>
      <c r="G294">
        <v>286</v>
      </c>
      <c r="H294">
        <f t="shared" ca="1" si="12"/>
        <v>7.9718002960606313E-2</v>
      </c>
    </row>
    <row r="295" spans="2:8" x14ac:dyDescent="0.3">
      <c r="B295" s="91">
        <v>41164</v>
      </c>
      <c r="C295" s="145">
        <v>256.689911</v>
      </c>
      <c r="D295">
        <f t="shared" si="11"/>
        <v>1.6929995123454487</v>
      </c>
      <c r="E295">
        <v>5.3843104051948663E-2</v>
      </c>
      <c r="G295">
        <v>287</v>
      </c>
      <c r="H295">
        <f t="shared" ca="1" si="12"/>
        <v>7.2556469627793288E-2</v>
      </c>
    </row>
    <row r="296" spans="2:8" x14ac:dyDescent="0.3">
      <c r="B296" s="91">
        <v>40057</v>
      </c>
      <c r="C296" s="145">
        <v>95.317474000000004</v>
      </c>
      <c r="D296">
        <f t="shared" si="11"/>
        <v>-0.12280232438512463</v>
      </c>
      <c r="E296">
        <v>5.3706378859976221E-2</v>
      </c>
      <c r="G296">
        <v>288</v>
      </c>
      <c r="H296">
        <f t="shared" ca="1" si="12"/>
        <v>2.4141007354243068E-2</v>
      </c>
    </row>
    <row r="297" spans="2:8" x14ac:dyDescent="0.3">
      <c r="B297" s="91">
        <v>44018</v>
      </c>
      <c r="C297" s="145">
        <v>108.661339</v>
      </c>
      <c r="D297">
        <f t="shared" si="11"/>
        <v>-0.17091360418101004</v>
      </c>
      <c r="E297">
        <v>5.3649154359521889E-2</v>
      </c>
      <c r="G297">
        <v>289</v>
      </c>
      <c r="H297">
        <f t="shared" ca="1" si="12"/>
        <v>4.9212274404875612E-2</v>
      </c>
    </row>
    <row r="298" spans="2:8" x14ac:dyDescent="0.3">
      <c r="B298" s="91">
        <v>40324</v>
      </c>
      <c r="C298" s="145">
        <v>131.06153900000001</v>
      </c>
      <c r="D298">
        <f t="shared" si="11"/>
        <v>2.6680594363065451</v>
      </c>
      <c r="E298">
        <v>5.3530530990033409E-2</v>
      </c>
      <c r="G298">
        <v>290</v>
      </c>
      <c r="H298">
        <f t="shared" ca="1" si="12"/>
        <v>-5.022317998769437E-3</v>
      </c>
    </row>
    <row r="299" spans="2:8" x14ac:dyDescent="0.3">
      <c r="B299" s="91">
        <v>35851</v>
      </c>
      <c r="C299" s="145">
        <v>35.730483999999997</v>
      </c>
      <c r="D299">
        <f t="shared" si="11"/>
        <v>-0.82869289216547748</v>
      </c>
      <c r="E299">
        <v>5.34417655079239E-2</v>
      </c>
      <c r="G299">
        <v>291</v>
      </c>
      <c r="H299">
        <f t="shared" ca="1" si="12"/>
        <v>-2.3575020092550907E-2</v>
      </c>
    </row>
    <row r="300" spans="2:8" x14ac:dyDescent="0.3">
      <c r="B300" s="91">
        <v>40599</v>
      </c>
      <c r="C300" s="145">
        <v>208.57560699999999</v>
      </c>
      <c r="D300">
        <f t="shared" si="11"/>
        <v>-0.39486428507121757</v>
      </c>
      <c r="E300">
        <v>5.339519051887593E-2</v>
      </c>
      <c r="G300">
        <v>292</v>
      </c>
      <c r="H300">
        <f t="shared" ca="1" si="12"/>
        <v>-8.358283088993391E-4</v>
      </c>
    </row>
    <row r="301" spans="2:8" x14ac:dyDescent="0.3">
      <c r="B301" s="91">
        <v>44257</v>
      </c>
      <c r="C301" s="145">
        <v>344.67575099999999</v>
      </c>
      <c r="D301">
        <f t="shared" si="11"/>
        <v>13.666950877449196</v>
      </c>
      <c r="E301">
        <v>5.3152605417023248E-2</v>
      </c>
      <c r="G301">
        <v>293</v>
      </c>
      <c r="H301">
        <f t="shared" ca="1" si="12"/>
        <v>-5.6917962578927853E-2</v>
      </c>
    </row>
    <row r="302" spans="2:8" x14ac:dyDescent="0.3">
      <c r="B302" s="91">
        <v>34249</v>
      </c>
      <c r="C302" s="145">
        <v>23.500164000000002</v>
      </c>
      <c r="D302">
        <f t="shared" si="11"/>
        <v>-0.6468591496277396</v>
      </c>
      <c r="E302">
        <v>5.3140045092901371E-2</v>
      </c>
      <c r="G302">
        <v>294</v>
      </c>
      <c r="H302">
        <f t="shared" ca="1" si="12"/>
        <v>-3.7001608096565226E-2</v>
      </c>
    </row>
    <row r="303" spans="2:8" x14ac:dyDescent="0.3">
      <c r="B303" s="91">
        <v>38177</v>
      </c>
      <c r="C303" s="145">
        <v>66.546149999999997</v>
      </c>
      <c r="D303">
        <f t="shared" si="11"/>
        <v>-0.58239879591359456</v>
      </c>
      <c r="E303">
        <v>5.3105076785534097E-2</v>
      </c>
      <c r="G303">
        <v>295</v>
      </c>
      <c r="H303">
        <f t="shared" ca="1" si="12"/>
        <v>-1.099008013975716E-2</v>
      </c>
    </row>
    <row r="304" spans="2:8" x14ac:dyDescent="0.3">
      <c r="B304" s="91">
        <v>43510</v>
      </c>
      <c r="C304" s="145">
        <v>159.35334800000001</v>
      </c>
      <c r="D304">
        <f t="shared" si="11"/>
        <v>12.6632837424144</v>
      </c>
      <c r="E304">
        <v>5.3030339575358243E-2</v>
      </c>
      <c r="G304">
        <v>296</v>
      </c>
      <c r="H304">
        <f t="shared" ca="1" si="12"/>
        <v>1.8600268959859888E-3</v>
      </c>
    </row>
    <row r="305" spans="2:8" x14ac:dyDescent="0.3">
      <c r="B305" s="91">
        <v>37011</v>
      </c>
      <c r="C305" s="145">
        <v>11.662888000000001</v>
      </c>
      <c r="D305">
        <f t="shared" si="11"/>
        <v>-0.19359984689105308</v>
      </c>
      <c r="E305">
        <v>5.2924808186729289E-2</v>
      </c>
      <c r="G305">
        <v>297</v>
      </c>
      <c r="H305">
        <f t="shared" ca="1" si="12"/>
        <v>-1.0495594485847474E-2</v>
      </c>
    </row>
    <row r="306" spans="2:8" x14ac:dyDescent="0.3">
      <c r="B306" s="91">
        <v>36893</v>
      </c>
      <c r="C306" s="145">
        <v>14.462904</v>
      </c>
      <c r="D306">
        <f t="shared" si="11"/>
        <v>0.26946475068057646</v>
      </c>
      <c r="E306">
        <v>5.2779292451625014E-2</v>
      </c>
      <c r="G306">
        <v>298</v>
      </c>
      <c r="H306">
        <f t="shared" ca="1" si="12"/>
        <v>2.3460247347149563E-2</v>
      </c>
    </row>
    <row r="307" spans="2:8" x14ac:dyDescent="0.3">
      <c r="B307" s="91">
        <v>36831</v>
      </c>
      <c r="C307" s="145">
        <v>11.392915</v>
      </c>
      <c r="D307">
        <f t="shared" si="11"/>
        <v>-0.47156641536237881</v>
      </c>
      <c r="E307">
        <v>5.2744238162037035E-2</v>
      </c>
      <c r="G307">
        <v>299</v>
      </c>
      <c r="H307">
        <f t="shared" ca="1" si="12"/>
        <v>1.6140515803835689E-3</v>
      </c>
    </row>
    <row r="308" spans="2:8" x14ac:dyDescent="0.3">
      <c r="B308" s="91">
        <v>33959</v>
      </c>
      <c r="C308" s="145">
        <v>21.559785999999999</v>
      </c>
      <c r="D308">
        <f t="shared" si="11"/>
        <v>-0.5489509973072777</v>
      </c>
      <c r="E308">
        <v>5.2631717709884118E-2</v>
      </c>
      <c r="G308">
        <v>300</v>
      </c>
      <c r="H308">
        <f t="shared" ca="1" si="12"/>
        <v>-4.3579140351334887E-2</v>
      </c>
    </row>
    <row r="309" spans="2:8" x14ac:dyDescent="0.3">
      <c r="B309" s="91">
        <v>34577</v>
      </c>
      <c r="C309" s="145">
        <v>47.799210000000002</v>
      </c>
      <c r="D309">
        <f t="shared" si="11"/>
        <v>-0.58333354762662992</v>
      </c>
      <c r="E309">
        <v>5.2631520994884474E-2</v>
      </c>
      <c r="G309">
        <v>301</v>
      </c>
      <c r="H309">
        <f t="shared" ca="1" si="12"/>
        <v>-4.5382541989309487E-2</v>
      </c>
    </row>
    <row r="310" spans="2:8" x14ac:dyDescent="0.3">
      <c r="B310" s="91">
        <v>38883</v>
      </c>
      <c r="C310" s="145">
        <v>114.718163</v>
      </c>
      <c r="D310">
        <f t="shared" si="11"/>
        <v>-0.77589584555133539</v>
      </c>
      <c r="E310">
        <v>5.2539924009841386E-2</v>
      </c>
      <c r="G310">
        <v>302</v>
      </c>
      <c r="H310">
        <f t="shared" ca="1" si="12"/>
        <v>2.8490694568045632E-2</v>
      </c>
    </row>
    <row r="311" spans="2:8" x14ac:dyDescent="0.3">
      <c r="B311" s="91">
        <v>42132</v>
      </c>
      <c r="C311" s="145">
        <v>511.896637</v>
      </c>
      <c r="D311">
        <f t="shared" si="11"/>
        <v>28.494569973085955</v>
      </c>
      <c r="E311">
        <v>5.244833750774007E-2</v>
      </c>
      <c r="G311">
        <v>303</v>
      </c>
      <c r="H311">
        <f t="shared" ca="1" si="12"/>
        <v>-1.7177501268116808E-2</v>
      </c>
    </row>
    <row r="312" spans="2:8" x14ac:dyDescent="0.3">
      <c r="B312" s="91">
        <v>33333</v>
      </c>
      <c r="C312" s="145">
        <v>17.355623000000001</v>
      </c>
      <c r="D312">
        <f t="shared" si="11"/>
        <v>-0.94477004814268717</v>
      </c>
      <c r="E312">
        <v>5.2287504820916632E-2</v>
      </c>
      <c r="G312">
        <v>304</v>
      </c>
      <c r="H312">
        <f t="shared" ca="1" si="12"/>
        <v>1.1292431766161617E-2</v>
      </c>
    </row>
    <row r="313" spans="2:8" x14ac:dyDescent="0.3">
      <c r="B313" s="91">
        <v>42430</v>
      </c>
      <c r="C313" s="145">
        <v>314.24295000000001</v>
      </c>
      <c r="D313">
        <f t="shared" si="11"/>
        <v>20.467974426406233</v>
      </c>
      <c r="E313">
        <v>5.2218892637874548E-2</v>
      </c>
      <c r="G313">
        <v>305</v>
      </c>
      <c r="H313">
        <f t="shared" ca="1" si="12"/>
        <v>2.4253290680642216E-2</v>
      </c>
    </row>
    <row r="314" spans="2:8" x14ac:dyDescent="0.3">
      <c r="B314" s="91">
        <v>36090</v>
      </c>
      <c r="C314" s="145">
        <v>14.637755</v>
      </c>
      <c r="D314">
        <f t="shared" si="11"/>
        <v>-0.58090241883305682</v>
      </c>
      <c r="E314">
        <v>5.1955075204045263E-2</v>
      </c>
      <c r="G314">
        <v>306</v>
      </c>
      <c r="H314">
        <f t="shared" ca="1" si="12"/>
        <v>-1.3471300076795516E-2</v>
      </c>
    </row>
    <row r="315" spans="2:8" x14ac:dyDescent="0.3">
      <c r="B315" s="91">
        <v>33662</v>
      </c>
      <c r="C315" s="145">
        <v>34.926842000000001</v>
      </c>
      <c r="D315">
        <f t="shared" si="11"/>
        <v>-0.84729783003844139</v>
      </c>
      <c r="E315">
        <v>5.1947788312463057E-2</v>
      </c>
      <c r="G315">
        <v>307</v>
      </c>
      <c r="H315">
        <f t="shared" ca="1" si="12"/>
        <v>-1.1538076744197717E-2</v>
      </c>
    </row>
    <row r="316" spans="2:8" x14ac:dyDescent="0.3">
      <c r="B316" s="91">
        <v>40555</v>
      </c>
      <c r="C316" s="145">
        <v>228.72524999999999</v>
      </c>
      <c r="D316">
        <f t="shared" si="11"/>
        <v>0.19499016574716213</v>
      </c>
      <c r="E316">
        <v>5.176825030089803E-2</v>
      </c>
      <c r="G316">
        <v>308</v>
      </c>
      <c r="H316">
        <f t="shared" ca="1" si="12"/>
        <v>1.4130760782745853E-2</v>
      </c>
    </row>
    <row r="317" spans="2:8" x14ac:dyDescent="0.3">
      <c r="B317" s="91">
        <v>43839</v>
      </c>
      <c r="C317" s="145">
        <v>191.403458</v>
      </c>
      <c r="D317">
        <f t="shared" si="11"/>
        <v>-0.25768412295887433</v>
      </c>
      <c r="E317">
        <v>5.1766639574915001E-2</v>
      </c>
      <c r="G317">
        <v>309</v>
      </c>
      <c r="H317">
        <f t="shared" ca="1" si="12"/>
        <v>1.481915280829749E-2</v>
      </c>
    </row>
    <row r="318" spans="2:8" x14ac:dyDescent="0.3">
      <c r="B318" s="91">
        <v>44215</v>
      </c>
      <c r="C318" s="145">
        <v>257.84637500000002</v>
      </c>
      <c r="D318">
        <f t="shared" si="11"/>
        <v>0.36393662770933488</v>
      </c>
      <c r="E318">
        <v>5.1636562411019105E-2</v>
      </c>
      <c r="G318">
        <v>310</v>
      </c>
      <c r="H318">
        <f t="shared" ca="1" si="12"/>
        <v>-2.5038296445951964E-2</v>
      </c>
    </row>
    <row r="319" spans="2:8" x14ac:dyDescent="0.3">
      <c r="B319" s="91">
        <v>40401</v>
      </c>
      <c r="C319" s="145">
        <v>189.045715</v>
      </c>
      <c r="D319">
        <f t="shared" si="11"/>
        <v>0.51297343906721693</v>
      </c>
      <c r="E319">
        <v>5.1603459888848908E-2</v>
      </c>
      <c r="G319">
        <v>311</v>
      </c>
      <c r="H319">
        <f t="shared" ca="1" si="12"/>
        <v>-2.8030283655876106E-2</v>
      </c>
    </row>
    <row r="320" spans="2:8" x14ac:dyDescent="0.3">
      <c r="B320" s="91">
        <v>38877</v>
      </c>
      <c r="C320" s="145">
        <v>124.949791</v>
      </c>
      <c r="D320">
        <f t="shared" si="11"/>
        <v>0.43698994965593047</v>
      </c>
      <c r="E320">
        <v>5.1597325566811944E-2</v>
      </c>
      <c r="G320">
        <v>312</v>
      </c>
      <c r="H320">
        <f t="shared" ca="1" si="12"/>
        <v>-2.0998970215417228E-2</v>
      </c>
    </row>
    <row r="321" spans="2:8" x14ac:dyDescent="0.3">
      <c r="B321" s="91">
        <v>38566</v>
      </c>
      <c r="C321" s="145">
        <v>86.952445999999995</v>
      </c>
      <c r="D321">
        <f t="shared" si="11"/>
        <v>3.8071168094866321</v>
      </c>
      <c r="E321">
        <v>5.1591604125635154E-2</v>
      </c>
      <c r="G321">
        <v>313</v>
      </c>
      <c r="H321">
        <f t="shared" ca="1" si="12"/>
        <v>-4.1654924284054262E-2</v>
      </c>
    </row>
    <row r="322" spans="2:8" x14ac:dyDescent="0.3">
      <c r="B322" s="91">
        <v>37270</v>
      </c>
      <c r="C322" s="145">
        <v>18.088273999999998</v>
      </c>
      <c r="D322">
        <f t="shared" si="11"/>
        <v>-0.93091296168018345</v>
      </c>
      <c r="E322">
        <v>5.1569371424744319E-2</v>
      </c>
      <c r="G322">
        <v>314</v>
      </c>
      <c r="H322">
        <f t="shared" ca="1" si="12"/>
        <v>5.9511448420720398E-2</v>
      </c>
    </row>
    <row r="323" spans="2:8" x14ac:dyDescent="0.3">
      <c r="B323" s="91">
        <v>40967</v>
      </c>
      <c r="C323" s="145">
        <v>261.81863399999997</v>
      </c>
      <c r="D323">
        <f t="shared" si="11"/>
        <v>17.578374012677241</v>
      </c>
      <c r="E323">
        <v>5.1548377721119969E-2</v>
      </c>
      <c r="G323">
        <v>315</v>
      </c>
      <c r="H323">
        <f t="shared" ca="1" si="12"/>
        <v>1.2614452676588792E-2</v>
      </c>
    </row>
    <row r="324" spans="2:8" x14ac:dyDescent="0.3">
      <c r="B324" s="91">
        <v>37204</v>
      </c>
      <c r="C324" s="145">
        <v>14.092656</v>
      </c>
      <c r="D324">
        <f t="shared" si="11"/>
        <v>-0.30537665296839084</v>
      </c>
      <c r="E324">
        <v>5.1208210320769949E-2</v>
      </c>
      <c r="G324">
        <v>316</v>
      </c>
      <c r="H324">
        <f t="shared" ca="1" si="12"/>
        <v>-3.0157481616214864E-2</v>
      </c>
    </row>
    <row r="325" spans="2:8" x14ac:dyDescent="0.3">
      <c r="B325" s="91">
        <v>36642</v>
      </c>
      <c r="C325" s="145">
        <v>20.288198000000001</v>
      </c>
      <c r="D325">
        <f t="shared" si="11"/>
        <v>0.90318539356988925</v>
      </c>
      <c r="E325">
        <v>5.1000536218472919E-2</v>
      </c>
      <c r="G325">
        <v>317</v>
      </c>
      <c r="H325">
        <f t="shared" ca="1" si="12"/>
        <v>1.7410045979419687E-2</v>
      </c>
    </row>
    <row r="326" spans="2:8" x14ac:dyDescent="0.3">
      <c r="B326" s="91">
        <v>36999</v>
      </c>
      <c r="C326" s="145">
        <v>10.660126999999999</v>
      </c>
      <c r="D326">
        <f t="shared" si="11"/>
        <v>-0.46390267364543752</v>
      </c>
      <c r="E326">
        <v>5.0950788583261235E-2</v>
      </c>
      <c r="G326">
        <v>318</v>
      </c>
      <c r="H326">
        <f t="shared" ca="1" si="12"/>
        <v>1.0826477186667139E-2</v>
      </c>
    </row>
    <row r="327" spans="2:8" x14ac:dyDescent="0.3">
      <c r="B327" s="91">
        <v>36108</v>
      </c>
      <c r="C327" s="145">
        <v>19.884685999999999</v>
      </c>
      <c r="D327">
        <f t="shared" si="11"/>
        <v>0.20857487231966101</v>
      </c>
      <c r="E327">
        <v>5.0807461976392534E-2</v>
      </c>
      <c r="G327">
        <v>319</v>
      </c>
      <c r="H327">
        <f t="shared" ca="1" si="12"/>
        <v>8.9993498262476036E-3</v>
      </c>
    </row>
    <row r="328" spans="2:8" x14ac:dyDescent="0.3">
      <c r="B328" s="91">
        <v>37266</v>
      </c>
      <c r="C328" s="145">
        <v>16.453002999999999</v>
      </c>
      <c r="D328">
        <f t="shared" si="11"/>
        <v>-0.34482105689706233</v>
      </c>
      <c r="E328">
        <v>5.0739004091450352E-2</v>
      </c>
      <c r="G328">
        <v>320</v>
      </c>
      <c r="H328">
        <f t="shared" ca="1" si="12"/>
        <v>4.284313002961096E-2</v>
      </c>
    </row>
    <row r="329" spans="2:8" x14ac:dyDescent="0.3">
      <c r="B329" s="91">
        <v>36571</v>
      </c>
      <c r="C329" s="145">
        <v>25.112228000000002</v>
      </c>
      <c r="D329">
        <f t="shared" ref="D329:D392" si="13">(C329-C330)/C330</f>
        <v>0.24544711924279186</v>
      </c>
      <c r="E329">
        <v>5.0697053259171052E-2</v>
      </c>
      <c r="G329">
        <v>321</v>
      </c>
      <c r="H329">
        <f t="shared" ca="1" si="12"/>
        <v>4.0373969213737093E-2</v>
      </c>
    </row>
    <row r="330" spans="2:8" x14ac:dyDescent="0.3">
      <c r="B330" s="91">
        <v>37273</v>
      </c>
      <c r="C330" s="145">
        <v>20.163222999999999</v>
      </c>
      <c r="D330">
        <f t="shared" si="13"/>
        <v>-0.28167073637037576</v>
      </c>
      <c r="E330">
        <v>5.0643225922061587E-2</v>
      </c>
      <c r="G330">
        <v>322</v>
      </c>
      <c r="H330">
        <f t="shared" ref="H330:H393" ca="1" si="14">_xlfn.NORM.INV(RAND(),N$11,N$12)</f>
        <v>4.9564533364082515E-2</v>
      </c>
    </row>
    <row r="331" spans="2:8" x14ac:dyDescent="0.3">
      <c r="B331" s="91">
        <v>37777</v>
      </c>
      <c r="C331" s="145">
        <v>28.069610999999998</v>
      </c>
      <c r="D331">
        <f t="shared" si="13"/>
        <v>-5.2297571904776005E-3</v>
      </c>
      <c r="E331">
        <v>5.0519694467063968E-2</v>
      </c>
      <c r="G331">
        <v>323</v>
      </c>
      <c r="H331">
        <f t="shared" ca="1" si="14"/>
        <v>-3.7676919567522665E-3</v>
      </c>
    </row>
    <row r="332" spans="2:8" x14ac:dyDescent="0.3">
      <c r="B332" s="91">
        <v>36327</v>
      </c>
      <c r="C332" s="145">
        <v>28.217179999999999</v>
      </c>
      <c r="D332">
        <f t="shared" si="13"/>
        <v>4.7030000370319042E-2</v>
      </c>
      <c r="E332">
        <v>5.0499567677343052E-2</v>
      </c>
      <c r="G332">
        <v>324</v>
      </c>
      <c r="H332">
        <f t="shared" ca="1" si="14"/>
        <v>-3.1711956225979596E-2</v>
      </c>
    </row>
    <row r="333" spans="2:8" x14ac:dyDescent="0.3">
      <c r="B333" s="91">
        <v>33823</v>
      </c>
      <c r="C333" s="145">
        <v>26.949733999999999</v>
      </c>
      <c r="D333">
        <f t="shared" si="13"/>
        <v>-0.86047107604163253</v>
      </c>
      <c r="E333">
        <v>5.0420486106658523E-2</v>
      </c>
      <c r="G333">
        <v>325</v>
      </c>
      <c r="H333">
        <f t="shared" ca="1" si="14"/>
        <v>5.7638846542921972E-2</v>
      </c>
    </row>
    <row r="334" spans="2:8" x14ac:dyDescent="0.3">
      <c r="B334" s="91">
        <v>43832</v>
      </c>
      <c r="C334" s="145">
        <v>193.14801</v>
      </c>
      <c r="D334">
        <f t="shared" si="13"/>
        <v>1.5516120204556447</v>
      </c>
      <c r="E334">
        <v>5.0420159612539116E-2</v>
      </c>
      <c r="G334">
        <v>326</v>
      </c>
      <c r="H334">
        <f t="shared" ca="1" si="14"/>
        <v>1.5090014664553871E-2</v>
      </c>
    </row>
    <row r="335" spans="2:8" x14ac:dyDescent="0.3">
      <c r="B335" s="91">
        <v>39666</v>
      </c>
      <c r="C335" s="145">
        <v>75.696465000000003</v>
      </c>
      <c r="D335">
        <f t="shared" si="13"/>
        <v>-0.32052882058186127</v>
      </c>
      <c r="E335">
        <v>5.0409610189776508E-2</v>
      </c>
      <c r="G335">
        <v>327</v>
      </c>
      <c r="H335">
        <f t="shared" ca="1" si="14"/>
        <v>4.3615111141568231E-3</v>
      </c>
    </row>
    <row r="336" spans="2:8" x14ac:dyDescent="0.3">
      <c r="B336" s="91">
        <v>39526</v>
      </c>
      <c r="C336" s="145">
        <v>111.404968</v>
      </c>
      <c r="D336">
        <f t="shared" si="13"/>
        <v>1.2546425451990133</v>
      </c>
      <c r="E336">
        <v>5.0367237832910347E-2</v>
      </c>
      <c r="G336">
        <v>328</v>
      </c>
      <c r="H336">
        <f t="shared" ca="1" si="14"/>
        <v>3.5303429699385207E-2</v>
      </c>
    </row>
    <row r="337" spans="2:8" x14ac:dyDescent="0.3">
      <c r="B337" s="91">
        <v>39938</v>
      </c>
      <c r="C337" s="145">
        <v>49.411366000000001</v>
      </c>
      <c r="D337">
        <f t="shared" si="13"/>
        <v>0.17751915226874937</v>
      </c>
      <c r="E337">
        <v>5.031925336503127E-2</v>
      </c>
      <c r="G337">
        <v>329</v>
      </c>
      <c r="H337">
        <f t="shared" ca="1" si="14"/>
        <v>-1.3352002627799722E-2</v>
      </c>
    </row>
    <row r="338" spans="2:8" x14ac:dyDescent="0.3">
      <c r="B338" s="91">
        <v>36389</v>
      </c>
      <c r="C338" s="145">
        <v>41.962260999999998</v>
      </c>
      <c r="D338">
        <f t="shared" si="13"/>
        <v>0.85363892873747516</v>
      </c>
      <c r="E338">
        <v>5.0028562691197175E-2</v>
      </c>
      <c r="G338">
        <v>330</v>
      </c>
      <c r="H338">
        <f t="shared" ca="1" si="14"/>
        <v>-1.96093788507016E-2</v>
      </c>
    </row>
    <row r="339" spans="2:8" x14ac:dyDescent="0.3">
      <c r="B339" s="91">
        <v>33962</v>
      </c>
      <c r="C339" s="145">
        <v>22.637775000000001</v>
      </c>
      <c r="D339">
        <f t="shared" si="13"/>
        <v>-0.28571424063882095</v>
      </c>
      <c r="E339">
        <v>4.9999986085205221E-2</v>
      </c>
      <c r="G339">
        <v>331</v>
      </c>
      <c r="H339">
        <f t="shared" ca="1" si="14"/>
        <v>-6.2482885907140559E-2</v>
      </c>
    </row>
    <row r="340" spans="2:8" x14ac:dyDescent="0.3">
      <c r="B340" s="91">
        <v>34316</v>
      </c>
      <c r="C340" s="145">
        <v>31.692882999999998</v>
      </c>
      <c r="D340">
        <f t="shared" si="13"/>
        <v>-0.61021458508540438</v>
      </c>
      <c r="E340">
        <v>4.9999864165104671E-2</v>
      </c>
      <c r="G340">
        <v>332</v>
      </c>
      <c r="H340">
        <f t="shared" ca="1" si="14"/>
        <v>-2.7835091102770451E-2</v>
      </c>
    </row>
    <row r="341" spans="2:8" x14ac:dyDescent="0.3">
      <c r="B341" s="91">
        <v>38597</v>
      </c>
      <c r="C341" s="145">
        <v>81.308539999999994</v>
      </c>
      <c r="D341">
        <f t="shared" si="13"/>
        <v>-0.68821648991433759</v>
      </c>
      <c r="E341">
        <v>4.9861261138561611E-2</v>
      </c>
      <c r="G341">
        <v>333</v>
      </c>
      <c r="H341">
        <f t="shared" ca="1" si="14"/>
        <v>5.8728775575579827E-3</v>
      </c>
    </row>
    <row r="342" spans="2:8" x14ac:dyDescent="0.3">
      <c r="B342" s="91">
        <v>41214</v>
      </c>
      <c r="C342" s="145">
        <v>260.78524800000002</v>
      </c>
      <c r="D342">
        <f t="shared" si="13"/>
        <v>12.709941784126018</v>
      </c>
      <c r="E342">
        <v>4.9852835558891091E-2</v>
      </c>
      <c r="G342">
        <v>334</v>
      </c>
      <c r="H342">
        <f t="shared" ca="1" si="14"/>
        <v>1.4759619558446461E-2</v>
      </c>
    </row>
    <row r="343" spans="2:8" x14ac:dyDescent="0.3">
      <c r="B343" s="91">
        <v>37342</v>
      </c>
      <c r="C343" s="145">
        <v>19.021616000000002</v>
      </c>
      <c r="D343">
        <f t="shared" si="13"/>
        <v>-0.44391754927511223</v>
      </c>
      <c r="E343">
        <v>4.9808404166844546E-2</v>
      </c>
      <c r="G343">
        <v>335</v>
      </c>
      <c r="H343">
        <f t="shared" ca="1" si="14"/>
        <v>1.3524210688873939E-2</v>
      </c>
    </row>
    <row r="344" spans="2:8" x14ac:dyDescent="0.3">
      <c r="B344" s="91">
        <v>39804</v>
      </c>
      <c r="C344" s="145">
        <v>34.206467000000004</v>
      </c>
      <c r="D344">
        <f t="shared" si="13"/>
        <v>-0.17137782947316446</v>
      </c>
      <c r="E344">
        <v>4.9734634598610744E-2</v>
      </c>
      <c r="G344">
        <v>336</v>
      </c>
      <c r="H344">
        <f t="shared" ca="1" si="14"/>
        <v>-5.1018725379968119E-4</v>
      </c>
    </row>
    <row r="345" spans="2:8" x14ac:dyDescent="0.3">
      <c r="B345" s="91">
        <v>34823</v>
      </c>
      <c r="C345" s="145">
        <v>41.281139000000003</v>
      </c>
      <c r="D345">
        <f t="shared" si="13"/>
        <v>-7.609148062348943E-2</v>
      </c>
      <c r="E345">
        <v>4.972393378275948E-2</v>
      </c>
      <c r="G345">
        <v>337</v>
      </c>
      <c r="H345">
        <f t="shared" ca="1" si="14"/>
        <v>1.31542060847153E-3</v>
      </c>
    </row>
    <row r="346" spans="2:8" x14ac:dyDescent="0.3">
      <c r="B346" s="91">
        <v>36458</v>
      </c>
      <c r="C346" s="145">
        <v>44.680981000000003</v>
      </c>
      <c r="D346">
        <f t="shared" si="13"/>
        <v>-0.50421101798245294</v>
      </c>
      <c r="E346">
        <v>4.9635116505530395E-2</v>
      </c>
      <c r="G346">
        <v>338</v>
      </c>
      <c r="H346">
        <f t="shared" ca="1" si="14"/>
        <v>-7.5900154852813016E-3</v>
      </c>
    </row>
    <row r="347" spans="2:8" x14ac:dyDescent="0.3">
      <c r="B347" s="91">
        <v>38622</v>
      </c>
      <c r="C347" s="145">
        <v>90.120964000000001</v>
      </c>
      <c r="D347">
        <f t="shared" si="13"/>
        <v>-0.31000071977517168</v>
      </c>
      <c r="E347">
        <v>4.948595942666871E-2</v>
      </c>
      <c r="G347">
        <v>339</v>
      </c>
      <c r="H347">
        <f t="shared" ca="1" si="14"/>
        <v>-5.9027977333817205E-2</v>
      </c>
    </row>
    <row r="348" spans="2:8" x14ac:dyDescent="0.3">
      <c r="B348" s="91">
        <v>38761</v>
      </c>
      <c r="C348" s="145">
        <v>130.610229</v>
      </c>
      <c r="D348">
        <f t="shared" si="13"/>
        <v>2.5635581485944119</v>
      </c>
      <c r="E348">
        <v>4.945957466468736E-2</v>
      </c>
      <c r="G348">
        <v>340</v>
      </c>
      <c r="H348">
        <f t="shared" ca="1" si="14"/>
        <v>-2.4087600945492157E-2</v>
      </c>
    </row>
    <row r="349" spans="2:8" x14ac:dyDescent="0.3">
      <c r="B349" s="91">
        <v>33665</v>
      </c>
      <c r="C349" s="145">
        <v>36.651634000000001</v>
      </c>
      <c r="D349">
        <f t="shared" si="13"/>
        <v>0.2877671927526218</v>
      </c>
      <c r="E349">
        <v>4.9382993171841895E-2</v>
      </c>
      <c r="G349">
        <v>341</v>
      </c>
      <c r="H349">
        <f t="shared" ca="1" si="14"/>
        <v>-2.5487171210177018E-4</v>
      </c>
    </row>
    <row r="350" spans="2:8" x14ac:dyDescent="0.3">
      <c r="B350" s="91">
        <v>39812</v>
      </c>
      <c r="C350" s="145">
        <v>28.461382</v>
      </c>
      <c r="D350">
        <f t="shared" si="13"/>
        <v>-0.86785426331172943</v>
      </c>
      <c r="E350">
        <v>4.9345374484551667E-2</v>
      </c>
      <c r="G350">
        <v>342</v>
      </c>
      <c r="H350">
        <f t="shared" ca="1" si="14"/>
        <v>1.0002784506986174E-2</v>
      </c>
    </row>
    <row r="351" spans="2:8" x14ac:dyDescent="0.3">
      <c r="B351" s="91">
        <v>43565</v>
      </c>
      <c r="C351" s="145">
        <v>215.378738</v>
      </c>
      <c r="D351">
        <f t="shared" si="13"/>
        <v>-0.40968825757899779</v>
      </c>
      <c r="E351">
        <v>4.9295875859142191E-2</v>
      </c>
      <c r="G351">
        <v>343</v>
      </c>
      <c r="H351">
        <f t="shared" ca="1" si="14"/>
        <v>-3.3285317694720394E-2</v>
      </c>
    </row>
    <row r="352" spans="2:8" x14ac:dyDescent="0.3">
      <c r="B352" s="91">
        <v>41557</v>
      </c>
      <c r="C352" s="145">
        <v>364.85592700000001</v>
      </c>
      <c r="D352">
        <f t="shared" si="13"/>
        <v>3.6485893859464156</v>
      </c>
      <c r="E352">
        <v>4.9265989467565184E-2</v>
      </c>
      <c r="G352">
        <v>344</v>
      </c>
      <c r="H352">
        <f t="shared" ca="1" si="14"/>
        <v>-2.6066246201581112E-3</v>
      </c>
    </row>
    <row r="353" spans="2:8" x14ac:dyDescent="0.3">
      <c r="B353" s="91">
        <v>38320</v>
      </c>
      <c r="C353" s="145">
        <v>78.487449999999995</v>
      </c>
      <c r="D353">
        <f t="shared" si="13"/>
        <v>1.8441060717531594</v>
      </c>
      <c r="E353">
        <v>4.9250650408817945E-2</v>
      </c>
      <c r="G353">
        <v>345</v>
      </c>
      <c r="H353">
        <f t="shared" ca="1" si="14"/>
        <v>-4.487880437599432E-3</v>
      </c>
    </row>
    <row r="354" spans="2:8" x14ac:dyDescent="0.3">
      <c r="B354" s="91">
        <v>34305</v>
      </c>
      <c r="C354" s="145">
        <v>27.596526999999998</v>
      </c>
      <c r="D354">
        <f t="shared" si="13"/>
        <v>-0.62363897853401618</v>
      </c>
      <c r="E354">
        <v>4.9180439431535661E-2</v>
      </c>
      <c r="G354">
        <v>346</v>
      </c>
      <c r="H354">
        <f t="shared" ca="1" si="14"/>
        <v>1.9487900177082445E-2</v>
      </c>
    </row>
    <row r="355" spans="2:8" x14ac:dyDescent="0.3">
      <c r="B355" s="91">
        <v>39659</v>
      </c>
      <c r="C355" s="145">
        <v>73.324614999999994</v>
      </c>
      <c r="D355">
        <f t="shared" si="13"/>
        <v>-0.85304066994196992</v>
      </c>
      <c r="E355">
        <v>4.9072619942178895E-2</v>
      </c>
      <c r="G355">
        <v>347</v>
      </c>
      <c r="H355">
        <f t="shared" ca="1" si="14"/>
        <v>-3.0267782877749297E-2</v>
      </c>
    </row>
    <row r="356" spans="2:8" x14ac:dyDescent="0.3">
      <c r="B356" s="91">
        <v>45054</v>
      </c>
      <c r="C356" s="145">
        <v>498.94494600000002</v>
      </c>
      <c r="D356">
        <f t="shared" si="13"/>
        <v>35.878113624913972</v>
      </c>
      <c r="E356">
        <v>4.9046332164568947E-2</v>
      </c>
      <c r="G356">
        <v>348</v>
      </c>
      <c r="H356">
        <f t="shared" ca="1" si="14"/>
        <v>-9.6513885550003203E-3</v>
      </c>
    </row>
    <row r="357" spans="2:8" x14ac:dyDescent="0.3">
      <c r="B357" s="91">
        <v>36854</v>
      </c>
      <c r="C357" s="145">
        <v>13.529567999999999</v>
      </c>
      <c r="D357">
        <f t="shared" si="13"/>
        <v>-0.7972459516306607</v>
      </c>
      <c r="E357">
        <v>4.9043293142759473E-2</v>
      </c>
      <c r="G357">
        <v>349</v>
      </c>
      <c r="H357">
        <f t="shared" ca="1" si="14"/>
        <v>1.2555152579462363E-2</v>
      </c>
    </row>
    <row r="358" spans="2:8" x14ac:dyDescent="0.3">
      <c r="B358" s="91">
        <v>38126</v>
      </c>
      <c r="C358" s="145">
        <v>66.728966</v>
      </c>
      <c r="D358">
        <f t="shared" si="13"/>
        <v>-0.76942612015592504</v>
      </c>
      <c r="E358">
        <v>4.8971983666783105E-2</v>
      </c>
      <c r="G358">
        <v>350</v>
      </c>
      <c r="H358">
        <f t="shared" ca="1" si="14"/>
        <v>-2.3584490913658992E-2</v>
      </c>
    </row>
    <row r="359" spans="2:8" x14ac:dyDescent="0.3">
      <c r="B359" s="91">
        <v>41439</v>
      </c>
      <c r="C359" s="145">
        <v>289.403839</v>
      </c>
      <c r="D359">
        <f t="shared" si="13"/>
        <v>3.698093143314924</v>
      </c>
      <c r="E359">
        <v>4.8948537821199137E-2</v>
      </c>
      <c r="G359">
        <v>351</v>
      </c>
      <c r="H359">
        <f t="shared" ca="1" si="14"/>
        <v>3.294950940206709E-2</v>
      </c>
    </row>
    <row r="360" spans="2:8" x14ac:dyDescent="0.3">
      <c r="B360" s="91">
        <v>35594</v>
      </c>
      <c r="C360" s="145">
        <v>61.600276999999998</v>
      </c>
      <c r="D360">
        <f t="shared" si="13"/>
        <v>1.9274130757069339</v>
      </c>
      <c r="E360">
        <v>4.8888632570719751E-2</v>
      </c>
      <c r="G360">
        <v>352</v>
      </c>
      <c r="H360">
        <f t="shared" ca="1" si="14"/>
        <v>-8.6395938236950658E-4</v>
      </c>
    </row>
    <row r="361" spans="2:8" x14ac:dyDescent="0.3">
      <c r="B361" s="91">
        <v>37333</v>
      </c>
      <c r="C361" s="145">
        <v>21.042563999999999</v>
      </c>
      <c r="D361">
        <f t="shared" si="13"/>
        <v>-0.15957495330498017</v>
      </c>
      <c r="E361">
        <v>4.8827382901900189E-2</v>
      </c>
      <c r="G361">
        <v>353</v>
      </c>
      <c r="H361">
        <f t="shared" ca="1" si="14"/>
        <v>1.0621088461479994E-2</v>
      </c>
    </row>
    <row r="362" spans="2:8" x14ac:dyDescent="0.3">
      <c r="B362" s="91">
        <v>39850</v>
      </c>
      <c r="C362" s="145">
        <v>25.038001999999999</v>
      </c>
      <c r="D362">
        <f t="shared" si="13"/>
        <v>-0.60208375362352795</v>
      </c>
      <c r="E362">
        <v>4.881768833110197E-2</v>
      </c>
      <c r="G362">
        <v>354</v>
      </c>
      <c r="H362">
        <f t="shared" ca="1" si="14"/>
        <v>-1.8867293167391705E-2</v>
      </c>
    </row>
    <row r="363" spans="2:8" x14ac:dyDescent="0.3">
      <c r="B363" s="91">
        <v>39983</v>
      </c>
      <c r="C363" s="145">
        <v>62.922794000000003</v>
      </c>
      <c r="D363">
        <f t="shared" si="13"/>
        <v>0.54999178974373719</v>
      </c>
      <c r="E363">
        <v>4.8710296944501907E-2</v>
      </c>
      <c r="G363">
        <v>355</v>
      </c>
      <c r="H363">
        <f t="shared" ca="1" si="14"/>
        <v>-1.8557786104088519E-2</v>
      </c>
    </row>
    <row r="364" spans="2:8" x14ac:dyDescent="0.3">
      <c r="B364" s="91">
        <v>35933</v>
      </c>
      <c r="C364" s="145">
        <v>40.595565999999998</v>
      </c>
      <c r="D364">
        <f t="shared" si="13"/>
        <v>-0.67960590631627371</v>
      </c>
      <c r="E364">
        <v>4.8698074798525871E-2</v>
      </c>
      <c r="G364">
        <v>356</v>
      </c>
      <c r="H364">
        <f t="shared" ca="1" si="14"/>
        <v>2.9781242118356116E-2</v>
      </c>
    </row>
    <row r="365" spans="2:8" x14ac:dyDescent="0.3">
      <c r="B365" s="91">
        <v>44068</v>
      </c>
      <c r="C365" s="145">
        <v>126.705101</v>
      </c>
      <c r="D365">
        <f t="shared" si="13"/>
        <v>-0.31065336190178372</v>
      </c>
      <c r="E365">
        <v>4.8679931064692122E-2</v>
      </c>
      <c r="G365">
        <v>357</v>
      </c>
      <c r="H365">
        <f t="shared" ca="1" si="14"/>
        <v>-4.0509576164733961E-2</v>
      </c>
    </row>
    <row r="366" spans="2:8" x14ac:dyDescent="0.3">
      <c r="B366" s="91">
        <v>40879</v>
      </c>
      <c r="C366" s="145">
        <v>183.80462600000001</v>
      </c>
      <c r="D366">
        <f t="shared" si="13"/>
        <v>3.1402416835664089</v>
      </c>
      <c r="E366">
        <v>4.8633884941000863E-2</v>
      </c>
      <c r="G366">
        <v>358</v>
      </c>
      <c r="H366">
        <f t="shared" ca="1" si="14"/>
        <v>-1.1890066924521952E-2</v>
      </c>
    </row>
    <row r="367" spans="2:8" x14ac:dyDescent="0.3">
      <c r="B367" s="91">
        <v>39932</v>
      </c>
      <c r="C367" s="145">
        <v>44.394660999999999</v>
      </c>
      <c r="D367">
        <f t="shared" si="13"/>
        <v>-0.8934616596062489</v>
      </c>
      <c r="E367">
        <v>4.8602203415972628E-2</v>
      </c>
      <c r="G367">
        <v>359</v>
      </c>
      <c r="H367">
        <f t="shared" ca="1" si="14"/>
        <v>-3.6360490123239095E-2</v>
      </c>
    </row>
    <row r="368" spans="2:8" x14ac:dyDescent="0.3">
      <c r="B368" s="91">
        <v>44701</v>
      </c>
      <c r="C368" s="145">
        <v>416.70126299999998</v>
      </c>
      <c r="D368">
        <f t="shared" si="13"/>
        <v>9.9763102861544652</v>
      </c>
      <c r="E368">
        <v>4.8538836873811914E-2</v>
      </c>
      <c r="G368">
        <v>360</v>
      </c>
      <c r="H368">
        <f t="shared" ca="1" si="14"/>
        <v>3.7735542775611135E-2</v>
      </c>
    </row>
    <row r="369" spans="2:8" x14ac:dyDescent="0.3">
      <c r="B369" s="91">
        <v>36542</v>
      </c>
      <c r="C369" s="145">
        <v>37.963692000000002</v>
      </c>
      <c r="D369">
        <f t="shared" si="13"/>
        <v>2.9916368830072058</v>
      </c>
      <c r="E369">
        <v>4.8525521808218001E-2</v>
      </c>
      <c r="G369">
        <v>361</v>
      </c>
      <c r="H369">
        <f t="shared" ca="1" si="14"/>
        <v>1.134441123478583E-2</v>
      </c>
    </row>
    <row r="370" spans="2:8" x14ac:dyDescent="0.3">
      <c r="B370" s="91">
        <v>36985</v>
      </c>
      <c r="C370" s="145">
        <v>9.5108080000000008</v>
      </c>
      <c r="D370">
        <f t="shared" si="13"/>
        <v>-0.66066420391413949</v>
      </c>
      <c r="E370">
        <v>4.8469458342313379E-2</v>
      </c>
      <c r="G370">
        <v>362</v>
      </c>
      <c r="H370">
        <f t="shared" ca="1" si="14"/>
        <v>-2.5115518205045505E-2</v>
      </c>
    </row>
    <row r="371" spans="2:8" x14ac:dyDescent="0.3">
      <c r="B371" s="91">
        <v>33812</v>
      </c>
      <c r="C371" s="145">
        <v>28.027718</v>
      </c>
      <c r="D371">
        <f t="shared" si="13"/>
        <v>-0.34121972181601706</v>
      </c>
      <c r="E371">
        <v>4.8387175808121553E-2</v>
      </c>
      <c r="G371">
        <v>363</v>
      </c>
      <c r="H371">
        <f t="shared" ca="1" si="14"/>
        <v>1.4151824692911463E-2</v>
      </c>
    </row>
    <row r="372" spans="2:8" x14ac:dyDescent="0.3">
      <c r="B372" s="91">
        <v>37859</v>
      </c>
      <c r="C372" s="145">
        <v>42.544865000000001</v>
      </c>
      <c r="D372">
        <f t="shared" si="13"/>
        <v>-0.86096533948541787</v>
      </c>
      <c r="E372">
        <v>4.8274544972377265E-2</v>
      </c>
      <c r="G372">
        <v>364</v>
      </c>
      <c r="H372">
        <f t="shared" ca="1" si="14"/>
        <v>-6.7590596947078238E-3</v>
      </c>
    </row>
    <row r="373" spans="2:8" x14ac:dyDescent="0.3">
      <c r="B373" s="91">
        <v>41521</v>
      </c>
      <c r="C373" s="145">
        <v>306.00186200000002</v>
      </c>
      <c r="D373">
        <f t="shared" si="13"/>
        <v>8.3203303738520145</v>
      </c>
      <c r="E373">
        <v>4.825976338235391E-2</v>
      </c>
      <c r="G373">
        <v>365</v>
      </c>
      <c r="H373">
        <f t="shared" ca="1" si="14"/>
        <v>2.3941062734972429E-2</v>
      </c>
    </row>
    <row r="374" spans="2:8" x14ac:dyDescent="0.3">
      <c r="B374" s="91">
        <v>39903</v>
      </c>
      <c r="C374" s="145">
        <v>32.831654</v>
      </c>
      <c r="D374">
        <f t="shared" si="13"/>
        <v>-0.69076337812394961</v>
      </c>
      <c r="E374">
        <v>4.8255711189225982E-2</v>
      </c>
      <c r="G374">
        <v>366</v>
      </c>
      <c r="H374">
        <f t="shared" ca="1" si="14"/>
        <v>2.2335012392202622E-3</v>
      </c>
    </row>
    <row r="375" spans="2:8" x14ac:dyDescent="0.3">
      <c r="B375" s="91">
        <v>40100</v>
      </c>
      <c r="C375" s="145">
        <v>106.170006</v>
      </c>
      <c r="D375">
        <f t="shared" si="13"/>
        <v>3.5178410669814899</v>
      </c>
      <c r="E375">
        <v>4.8240132577636929E-2</v>
      </c>
      <c r="G375">
        <v>367</v>
      </c>
      <c r="H375">
        <f t="shared" ca="1" si="14"/>
        <v>-2.4575015724361819E-2</v>
      </c>
    </row>
    <row r="376" spans="2:8" x14ac:dyDescent="0.3">
      <c r="B376" s="91">
        <v>34201</v>
      </c>
      <c r="C376" s="145">
        <v>23.500164000000002</v>
      </c>
      <c r="D376">
        <f t="shared" si="13"/>
        <v>-9.1666484679129537E-2</v>
      </c>
      <c r="E376">
        <v>4.8076868186209994E-2</v>
      </c>
      <c r="G376">
        <v>368</v>
      </c>
      <c r="H376">
        <f t="shared" ca="1" si="14"/>
        <v>-7.2541397491666781E-3</v>
      </c>
    </row>
    <row r="377" spans="2:8" x14ac:dyDescent="0.3">
      <c r="B377" s="91">
        <v>33616</v>
      </c>
      <c r="C377" s="145">
        <v>25.871735000000001</v>
      </c>
      <c r="D377">
        <f t="shared" si="13"/>
        <v>-0.38307969522603896</v>
      </c>
      <c r="E377">
        <v>4.8034601051488636E-2</v>
      </c>
      <c r="G377">
        <v>369</v>
      </c>
      <c r="H377">
        <f t="shared" ca="1" si="14"/>
        <v>-1.9410247814511079E-2</v>
      </c>
    </row>
    <row r="378" spans="2:8" x14ac:dyDescent="0.3">
      <c r="B378" s="91">
        <v>35780</v>
      </c>
      <c r="C378" s="145">
        <v>41.936915999999997</v>
      </c>
      <c r="D378">
        <f t="shared" si="13"/>
        <v>0.36374852774081168</v>
      </c>
      <c r="E378">
        <v>4.7826032096466992E-2</v>
      </c>
      <c r="G378">
        <v>370</v>
      </c>
      <c r="H378">
        <f t="shared" ca="1" si="14"/>
        <v>-3.3481923524519334E-2</v>
      </c>
    </row>
    <row r="379" spans="2:8" x14ac:dyDescent="0.3">
      <c r="B379" s="91">
        <v>35955</v>
      </c>
      <c r="C379" s="145">
        <v>30.751208999999999</v>
      </c>
      <c r="D379">
        <f t="shared" si="13"/>
        <v>0.4777936711108462</v>
      </c>
      <c r="E379">
        <v>4.773986354091081E-2</v>
      </c>
      <c r="G379">
        <v>371</v>
      </c>
      <c r="H379">
        <f t="shared" ca="1" si="14"/>
        <v>7.616444385986687E-2</v>
      </c>
    </row>
    <row r="380" spans="2:8" x14ac:dyDescent="0.3">
      <c r="B380" s="91">
        <v>36139</v>
      </c>
      <c r="C380" s="145">
        <v>20.808865000000001</v>
      </c>
      <c r="D380">
        <f t="shared" si="13"/>
        <v>-0.37326599656382842</v>
      </c>
      <c r="E380">
        <v>4.7654887181401859E-2</v>
      </c>
      <c r="G380">
        <v>372</v>
      </c>
      <c r="H380">
        <f t="shared" ca="1" si="14"/>
        <v>8.5353144734270671E-3</v>
      </c>
    </row>
    <row r="381" spans="2:8" x14ac:dyDescent="0.3">
      <c r="B381" s="91">
        <v>34340</v>
      </c>
      <c r="C381" s="145">
        <v>33.202067999999997</v>
      </c>
      <c r="D381">
        <f t="shared" si="13"/>
        <v>-0.56358499796994233</v>
      </c>
      <c r="E381">
        <v>4.7619050624078556E-2</v>
      </c>
      <c r="G381">
        <v>373</v>
      </c>
      <c r="H381">
        <f t="shared" ca="1" si="14"/>
        <v>1.7998989443828411E-2</v>
      </c>
    </row>
    <row r="382" spans="2:8" x14ac:dyDescent="0.3">
      <c r="B382" s="91">
        <v>39708</v>
      </c>
      <c r="C382" s="145">
        <v>76.079116999999997</v>
      </c>
      <c r="D382">
        <f t="shared" si="13"/>
        <v>-0.71697883572707055</v>
      </c>
      <c r="E382">
        <v>4.7511576252526687E-2</v>
      </c>
      <c r="G382">
        <v>374</v>
      </c>
      <c r="H382">
        <f t="shared" ca="1" si="14"/>
        <v>-5.8911501181594057E-2</v>
      </c>
    </row>
    <row r="383" spans="2:8" x14ac:dyDescent="0.3">
      <c r="B383" s="91">
        <v>40977</v>
      </c>
      <c r="C383" s="145">
        <v>268.810699</v>
      </c>
      <c r="D383">
        <f t="shared" si="13"/>
        <v>0.79998268255232807</v>
      </c>
      <c r="E383">
        <v>4.739702138766988E-2</v>
      </c>
      <c r="G383">
        <v>375</v>
      </c>
      <c r="H383">
        <f t="shared" ca="1" si="14"/>
        <v>7.321636958806518E-3</v>
      </c>
    </row>
    <row r="384" spans="2:8" x14ac:dyDescent="0.3">
      <c r="B384" s="91">
        <v>38779</v>
      </c>
      <c r="C384" s="145">
        <v>149.34071399999999</v>
      </c>
      <c r="D384">
        <f t="shared" si="13"/>
        <v>11.515078233949389</v>
      </c>
      <c r="E384">
        <v>4.739578633581585E-2</v>
      </c>
      <c r="G384">
        <v>376</v>
      </c>
      <c r="H384">
        <f t="shared" ca="1" si="14"/>
        <v>-2.3310743215580586E-2</v>
      </c>
    </row>
    <row r="385" spans="2:8" x14ac:dyDescent="0.3">
      <c r="B385" s="91">
        <v>36832</v>
      </c>
      <c r="C385" s="145">
        <v>11.932862999999999</v>
      </c>
      <c r="D385">
        <f t="shared" si="13"/>
        <v>-0.98211233184034774</v>
      </c>
      <c r="E385">
        <v>4.7393314178153616E-2</v>
      </c>
      <c r="G385">
        <v>377</v>
      </c>
      <c r="H385">
        <f t="shared" ca="1" si="14"/>
        <v>-1.7338657216890256E-2</v>
      </c>
    </row>
    <row r="386" spans="2:8" x14ac:dyDescent="0.3">
      <c r="B386" s="91">
        <v>45212</v>
      </c>
      <c r="C386" s="145">
        <v>667.09997599999997</v>
      </c>
      <c r="D386">
        <f t="shared" si="13"/>
        <v>41.023409011378945</v>
      </c>
      <c r="E386">
        <v>4.7334898236880724E-2</v>
      </c>
      <c r="G386">
        <v>378</v>
      </c>
      <c r="H386">
        <f t="shared" ca="1" si="14"/>
        <v>-9.5963505616518709E-3</v>
      </c>
    </row>
    <row r="387" spans="2:8" x14ac:dyDescent="0.3">
      <c r="B387" s="91">
        <v>36950</v>
      </c>
      <c r="C387" s="145">
        <v>15.874485</v>
      </c>
      <c r="D387">
        <f t="shared" si="13"/>
        <v>-0.86174978974400118</v>
      </c>
      <c r="E387">
        <v>4.7328236720354244E-2</v>
      </c>
      <c r="G387">
        <v>379</v>
      </c>
      <c r="H387">
        <f t="shared" ca="1" si="14"/>
        <v>-4.2391338643495945E-2</v>
      </c>
    </row>
    <row r="388" spans="2:8" x14ac:dyDescent="0.3">
      <c r="B388" s="91">
        <v>40128</v>
      </c>
      <c r="C388" s="145">
        <v>114.82431</v>
      </c>
      <c r="D388">
        <f t="shared" si="13"/>
        <v>0.65478397571498959</v>
      </c>
      <c r="E388">
        <v>4.716993340506391E-2</v>
      </c>
      <c r="G388">
        <v>380</v>
      </c>
      <c r="H388">
        <f t="shared" ca="1" si="14"/>
        <v>1.5695620512026894E-2</v>
      </c>
    </row>
    <row r="389" spans="2:8" x14ac:dyDescent="0.3">
      <c r="B389" s="91">
        <v>38443</v>
      </c>
      <c r="C389" s="145">
        <v>69.389304999999993</v>
      </c>
      <c r="D389">
        <f t="shared" si="13"/>
        <v>0.1196177797342375</v>
      </c>
      <c r="E389">
        <v>4.7135513927230269E-2</v>
      </c>
      <c r="G389">
        <v>381</v>
      </c>
      <c r="H389">
        <f t="shared" ca="1" si="14"/>
        <v>-4.8686725569952703E-2</v>
      </c>
    </row>
    <row r="390" spans="2:8" x14ac:dyDescent="0.3">
      <c r="B390" s="91">
        <v>40017</v>
      </c>
      <c r="C390" s="145">
        <v>61.975887</v>
      </c>
      <c r="D390">
        <f t="shared" si="13"/>
        <v>1.8674645175140703</v>
      </c>
      <c r="E390">
        <v>4.7069647524992576E-2</v>
      </c>
      <c r="G390">
        <v>382</v>
      </c>
      <c r="H390">
        <f t="shared" ca="1" si="14"/>
        <v>-2.5622880177943046E-2</v>
      </c>
    </row>
    <row r="391" spans="2:8" x14ac:dyDescent="0.3">
      <c r="B391" s="91">
        <v>36619</v>
      </c>
      <c r="C391" s="145">
        <v>21.613479999999999</v>
      </c>
      <c r="D391">
        <f t="shared" si="13"/>
        <v>-0.85404003588915967</v>
      </c>
      <c r="E391">
        <v>4.6955388329087397E-2</v>
      </c>
      <c r="G391">
        <v>383</v>
      </c>
      <c r="H391">
        <f t="shared" ca="1" si="14"/>
        <v>1.3769176354321469E-2</v>
      </c>
    </row>
    <row r="392" spans="2:8" x14ac:dyDescent="0.3">
      <c r="B392" s="91">
        <v>39055</v>
      </c>
      <c r="C392" s="145">
        <v>148.07813999999999</v>
      </c>
      <c r="D392">
        <f t="shared" si="13"/>
        <v>0.84636004211220095</v>
      </c>
      <c r="E392">
        <v>4.6864657172650905E-2</v>
      </c>
      <c r="G392">
        <v>384</v>
      </c>
      <c r="H392">
        <f t="shared" ca="1" si="14"/>
        <v>-4.5458681440001182E-2</v>
      </c>
    </row>
    <row r="393" spans="2:8" x14ac:dyDescent="0.3">
      <c r="B393" s="91">
        <v>43941</v>
      </c>
      <c r="C393" s="145">
        <v>80.200035</v>
      </c>
      <c r="D393">
        <f t="shared" ref="D393:D456" si="15">(C393-C394)/C394</f>
        <v>4.5363640241976277</v>
      </c>
      <c r="E393">
        <v>4.6844495534146352E-2</v>
      </c>
      <c r="G393">
        <v>385</v>
      </c>
      <c r="H393">
        <f t="shared" ca="1" si="14"/>
        <v>-2.6355167972056989E-2</v>
      </c>
    </row>
    <row r="394" spans="2:8" x14ac:dyDescent="0.3">
      <c r="B394" s="91">
        <v>37209</v>
      </c>
      <c r="C394" s="145">
        <v>14.486048</v>
      </c>
      <c r="D394">
        <f t="shared" si="15"/>
        <v>0.33191517844993029</v>
      </c>
      <c r="E394">
        <v>4.6822572327785729E-2</v>
      </c>
      <c r="G394">
        <v>386</v>
      </c>
      <c r="H394">
        <f t="shared" ref="H394:H457" ca="1" si="16">_xlfn.NORM.INV(RAND(),N$11,N$12)</f>
        <v>-2.4586888118783685E-2</v>
      </c>
    </row>
    <row r="395" spans="2:8" x14ac:dyDescent="0.3">
      <c r="B395" s="91">
        <v>37167</v>
      </c>
      <c r="C395" s="145">
        <v>10.876104</v>
      </c>
      <c r="D395">
        <f t="shared" si="15"/>
        <v>-0.89751055074783559</v>
      </c>
      <c r="E395">
        <v>4.6770341110472582E-2</v>
      </c>
      <c r="G395">
        <v>387</v>
      </c>
      <c r="H395">
        <f t="shared" ca="1" si="16"/>
        <v>-2.7324062336964786E-2</v>
      </c>
    </row>
    <row r="396" spans="2:8" x14ac:dyDescent="0.3">
      <c r="B396" s="91">
        <v>44040</v>
      </c>
      <c r="C396" s="145">
        <v>106.119255</v>
      </c>
      <c r="D396">
        <f t="shared" si="15"/>
        <v>5.2701808090114444</v>
      </c>
      <c r="E396">
        <v>4.6706033821309612E-2</v>
      </c>
      <c r="G396">
        <v>388</v>
      </c>
      <c r="H396">
        <f t="shared" ca="1" si="16"/>
        <v>1.5756896325782966E-2</v>
      </c>
    </row>
    <row r="397" spans="2:8" x14ac:dyDescent="0.3">
      <c r="B397" s="91">
        <v>34172</v>
      </c>
      <c r="C397" s="145">
        <v>16.924433000000001</v>
      </c>
      <c r="D397">
        <f t="shared" si="15"/>
        <v>-0.22277220106760007</v>
      </c>
      <c r="E397">
        <v>4.6666695526981085E-2</v>
      </c>
      <c r="G397">
        <v>389</v>
      </c>
      <c r="H397">
        <f t="shared" ca="1" si="16"/>
        <v>5.6781937162402752E-3</v>
      </c>
    </row>
    <row r="398" spans="2:8" x14ac:dyDescent="0.3">
      <c r="B398" s="91">
        <v>33444</v>
      </c>
      <c r="C398" s="145">
        <v>21.775383000000001</v>
      </c>
      <c r="D398">
        <f t="shared" si="15"/>
        <v>0.47723918045636438</v>
      </c>
      <c r="E398">
        <v>4.6632107666581241E-2</v>
      </c>
      <c r="G398">
        <v>390</v>
      </c>
      <c r="H398">
        <f t="shared" ca="1" si="16"/>
        <v>1.8415634658553046E-2</v>
      </c>
    </row>
    <row r="399" spans="2:8" x14ac:dyDescent="0.3">
      <c r="B399" s="91">
        <v>36913</v>
      </c>
      <c r="C399" s="145">
        <v>14.740594</v>
      </c>
      <c r="D399">
        <f t="shared" si="15"/>
        <v>-0.53255179396474484</v>
      </c>
      <c r="E399">
        <v>4.6549854447394949E-2</v>
      </c>
      <c r="G399">
        <v>391</v>
      </c>
      <c r="H399">
        <f t="shared" ca="1" si="16"/>
        <v>-1.1327319792377846E-2</v>
      </c>
    </row>
    <row r="400" spans="2:8" x14ac:dyDescent="0.3">
      <c r="B400" s="91">
        <v>36332</v>
      </c>
      <c r="C400" s="145">
        <v>31.534175999999999</v>
      </c>
      <c r="D400">
        <f t="shared" si="15"/>
        <v>-0.53860118572132132</v>
      </c>
      <c r="E400">
        <v>4.6494161249600055E-2</v>
      </c>
      <c r="G400">
        <v>392</v>
      </c>
      <c r="H400">
        <f t="shared" ca="1" si="16"/>
        <v>3.0650275193542686E-2</v>
      </c>
    </row>
    <row r="401" spans="2:8" x14ac:dyDescent="0.3">
      <c r="B401" s="91">
        <v>35200</v>
      </c>
      <c r="C401" s="145">
        <v>68.344727000000006</v>
      </c>
      <c r="D401">
        <f t="shared" si="15"/>
        <v>-0.83836440413744984</v>
      </c>
      <c r="E401">
        <v>4.6391723929328249E-2</v>
      </c>
      <c r="G401">
        <v>393</v>
      </c>
      <c r="H401">
        <f t="shared" ca="1" si="16"/>
        <v>2.9981941323810584E-2</v>
      </c>
    </row>
    <row r="402" spans="2:8" x14ac:dyDescent="0.3">
      <c r="B402" s="91">
        <v>44698</v>
      </c>
      <c r="C402" s="145">
        <v>422.83215300000001</v>
      </c>
      <c r="D402">
        <f t="shared" si="15"/>
        <v>2.2340832332817118</v>
      </c>
      <c r="E402">
        <v>4.6379643854896548E-2</v>
      </c>
      <c r="G402">
        <v>394</v>
      </c>
      <c r="H402">
        <f t="shared" ca="1" si="16"/>
        <v>-5.2211674501962076E-2</v>
      </c>
    </row>
    <row r="403" spans="2:8" x14ac:dyDescent="0.3">
      <c r="B403" s="91">
        <v>44056</v>
      </c>
      <c r="C403" s="145">
        <v>130.74250799999999</v>
      </c>
      <c r="D403">
        <f t="shared" si="15"/>
        <v>2.3246064216005249</v>
      </c>
      <c r="E403">
        <v>4.6270409233929791E-2</v>
      </c>
      <c r="G403">
        <v>395</v>
      </c>
      <c r="H403">
        <f t="shared" ca="1" si="16"/>
        <v>-3.9815054470157454E-3</v>
      </c>
    </row>
    <row r="404" spans="2:8" x14ac:dyDescent="0.3">
      <c r="B404" s="91">
        <v>34822</v>
      </c>
      <c r="C404" s="145">
        <v>39.325710000000001</v>
      </c>
      <c r="D404">
        <f t="shared" si="15"/>
        <v>-0.22559114242709941</v>
      </c>
      <c r="E404">
        <v>4.6242720896028447E-2</v>
      </c>
      <c r="G404">
        <v>396</v>
      </c>
      <c r="H404">
        <f t="shared" ca="1" si="16"/>
        <v>3.7878815304533971E-2</v>
      </c>
    </row>
    <row r="405" spans="2:8" x14ac:dyDescent="0.3">
      <c r="B405" s="91">
        <v>35027</v>
      </c>
      <c r="C405" s="145">
        <v>50.781585999999997</v>
      </c>
      <c r="D405">
        <f t="shared" si="15"/>
        <v>-0.87975957211656153</v>
      </c>
      <c r="E405">
        <v>4.6242645471499311E-2</v>
      </c>
      <c r="G405">
        <v>397</v>
      </c>
      <c r="H405">
        <f t="shared" ca="1" si="16"/>
        <v>3.7498839270210652E-2</v>
      </c>
    </row>
    <row r="406" spans="2:8" x14ac:dyDescent="0.3">
      <c r="B406" s="91">
        <v>42997</v>
      </c>
      <c r="C406" s="145">
        <v>422.33371</v>
      </c>
      <c r="D406">
        <f t="shared" si="15"/>
        <v>21.318251035604675</v>
      </c>
      <c r="E406">
        <v>4.6178484368793321E-2</v>
      </c>
      <c r="G406">
        <v>398</v>
      </c>
      <c r="H406">
        <f t="shared" ca="1" si="16"/>
        <v>3.7215002345010739E-2</v>
      </c>
    </row>
    <row r="407" spans="2:8" x14ac:dyDescent="0.3">
      <c r="B407" s="91">
        <v>36105</v>
      </c>
      <c r="C407" s="145">
        <v>18.923244</v>
      </c>
      <c r="D407">
        <f t="shared" si="15"/>
        <v>-0.86840747821138486</v>
      </c>
      <c r="E407">
        <v>4.6147368602616042E-2</v>
      </c>
      <c r="G407">
        <v>399</v>
      </c>
      <c r="H407">
        <f t="shared" ca="1" si="16"/>
        <v>-1.537050167040931E-2</v>
      </c>
    </row>
    <row r="408" spans="2:8" x14ac:dyDescent="0.3">
      <c r="B408" s="91">
        <v>44070</v>
      </c>
      <c r="C408" s="145">
        <v>143.80181899999999</v>
      </c>
      <c r="D408">
        <f t="shared" si="15"/>
        <v>2.7409480707590902E-2</v>
      </c>
      <c r="E408">
        <v>4.6047908591874201E-2</v>
      </c>
      <c r="G408">
        <v>400</v>
      </c>
      <c r="H408">
        <f t="shared" ca="1" si="16"/>
        <v>-5.5770444580865511E-3</v>
      </c>
    </row>
    <row r="409" spans="2:8" x14ac:dyDescent="0.3">
      <c r="B409" s="91">
        <v>40784</v>
      </c>
      <c r="C409" s="145">
        <v>139.965439</v>
      </c>
      <c r="D409">
        <f t="shared" si="15"/>
        <v>2.567014931516153</v>
      </c>
      <c r="E409">
        <v>4.6027119030256067E-2</v>
      </c>
      <c r="G409">
        <v>401</v>
      </c>
      <c r="H409">
        <f t="shared" ca="1" si="16"/>
        <v>-3.1370410735763139E-2</v>
      </c>
    </row>
    <row r="410" spans="2:8" x14ac:dyDescent="0.3">
      <c r="B410" s="91">
        <v>34372</v>
      </c>
      <c r="C410" s="145">
        <v>39.238815000000002</v>
      </c>
      <c r="D410">
        <f t="shared" si="15"/>
        <v>2.5474190978235782</v>
      </c>
      <c r="E410">
        <v>4.5977148760915583E-2</v>
      </c>
      <c r="G410">
        <v>402</v>
      </c>
      <c r="H410">
        <f t="shared" ca="1" si="16"/>
        <v>-3.219102231736931E-3</v>
      </c>
    </row>
    <row r="411" spans="2:8" x14ac:dyDescent="0.3">
      <c r="B411" s="91">
        <v>36824</v>
      </c>
      <c r="C411" s="145">
        <v>11.061229000000001</v>
      </c>
      <c r="D411">
        <f t="shared" si="15"/>
        <v>-0.55960694708544745</v>
      </c>
      <c r="E411">
        <v>4.5951704149215296E-2</v>
      </c>
      <c r="G411">
        <v>403</v>
      </c>
      <c r="H411">
        <f t="shared" ca="1" si="16"/>
        <v>-2.5655349422962919E-2</v>
      </c>
    </row>
    <row r="412" spans="2:8" x14ac:dyDescent="0.3">
      <c r="B412" s="91">
        <v>36250</v>
      </c>
      <c r="C412" s="145">
        <v>25.116720000000001</v>
      </c>
      <c r="D412">
        <f t="shared" si="15"/>
        <v>-0.90671973150135787</v>
      </c>
      <c r="E412">
        <v>4.5934253281568353E-2</v>
      </c>
      <c r="G412">
        <v>404</v>
      </c>
      <c r="H412">
        <f t="shared" ca="1" si="16"/>
        <v>4.5024599963000046E-2</v>
      </c>
    </row>
    <row r="413" spans="2:8" x14ac:dyDescent="0.3">
      <c r="B413" s="91">
        <v>43332</v>
      </c>
      <c r="C413" s="145">
        <v>269.26080300000001</v>
      </c>
      <c r="D413">
        <f t="shared" si="15"/>
        <v>8.1160810935391581</v>
      </c>
      <c r="E413">
        <v>4.5885849990888003E-2</v>
      </c>
      <c r="G413">
        <v>405</v>
      </c>
      <c r="H413">
        <f t="shared" ca="1" si="16"/>
        <v>2.3074694827449033E-2</v>
      </c>
    </row>
    <row r="414" spans="2:8" x14ac:dyDescent="0.3">
      <c r="B414" s="91">
        <v>33540</v>
      </c>
      <c r="C414" s="145">
        <v>29.536902999999999</v>
      </c>
      <c r="D414">
        <f t="shared" si="15"/>
        <v>-3.1033726087946797E-2</v>
      </c>
      <c r="E414">
        <v>4.5801638072700546E-2</v>
      </c>
      <c r="G414">
        <v>406</v>
      </c>
      <c r="H414">
        <f t="shared" ca="1" si="16"/>
        <v>-3.319520569559628E-2</v>
      </c>
    </row>
    <row r="415" spans="2:8" x14ac:dyDescent="0.3">
      <c r="B415" s="91">
        <v>36319</v>
      </c>
      <c r="C415" s="145">
        <v>30.482900999999998</v>
      </c>
      <c r="D415">
        <f t="shared" si="15"/>
        <v>0.4018672492753223</v>
      </c>
      <c r="E415">
        <v>4.5768355261731439E-2</v>
      </c>
      <c r="G415">
        <v>407</v>
      </c>
      <c r="H415">
        <f t="shared" ca="1" si="16"/>
        <v>5.7825780547046304E-2</v>
      </c>
    </row>
    <row r="416" spans="2:8" x14ac:dyDescent="0.3">
      <c r="B416" s="91">
        <v>37413</v>
      </c>
      <c r="C416" s="145">
        <v>21.744499000000001</v>
      </c>
      <c r="D416">
        <f t="shared" si="15"/>
        <v>-0.60797376830659999</v>
      </c>
      <c r="E416">
        <v>4.5623159598325275E-2</v>
      </c>
      <c r="G416">
        <v>408</v>
      </c>
      <c r="H416">
        <f t="shared" ca="1" si="16"/>
        <v>3.4652187487892692E-2</v>
      </c>
    </row>
    <row r="417" spans="2:8" x14ac:dyDescent="0.3">
      <c r="B417" s="91">
        <v>35097</v>
      </c>
      <c r="C417" s="145">
        <v>55.466949</v>
      </c>
      <c r="D417">
        <f t="shared" si="15"/>
        <v>2.2245942700104142</v>
      </c>
      <c r="E417">
        <v>4.5478202248563381E-2</v>
      </c>
      <c r="G417">
        <v>409</v>
      </c>
      <c r="H417">
        <f t="shared" ca="1" si="16"/>
        <v>4.11041413092086E-2</v>
      </c>
    </row>
    <row r="418" spans="2:8" x14ac:dyDescent="0.3">
      <c r="B418" s="91">
        <v>37267</v>
      </c>
      <c r="C418" s="145">
        <v>17.201218000000001</v>
      </c>
      <c r="D418">
        <f t="shared" si="15"/>
        <v>0.15628723636669187</v>
      </c>
      <c r="E418">
        <v>4.5475892759516419E-2</v>
      </c>
      <c r="G418">
        <v>410</v>
      </c>
      <c r="H418">
        <f t="shared" ca="1" si="16"/>
        <v>-1.9614600184007302E-2</v>
      </c>
    </row>
    <row r="419" spans="2:8" x14ac:dyDescent="0.3">
      <c r="B419" s="91">
        <v>33291</v>
      </c>
      <c r="C419" s="145">
        <v>14.876250000000001</v>
      </c>
      <c r="D419">
        <f t="shared" si="15"/>
        <v>-0.89142919178105939</v>
      </c>
      <c r="E419">
        <v>4.5454583787321159E-2</v>
      </c>
      <c r="G419">
        <v>411</v>
      </c>
      <c r="H419">
        <f t="shared" ca="1" si="16"/>
        <v>-2.9222142937722746E-2</v>
      </c>
    </row>
    <row r="420" spans="2:8" x14ac:dyDescent="0.3">
      <c r="B420" s="91">
        <v>40325</v>
      </c>
      <c r="C420" s="145">
        <v>137.01887500000001</v>
      </c>
      <c r="D420">
        <f t="shared" si="15"/>
        <v>2.4539676260097241</v>
      </c>
      <c r="E420">
        <v>4.545449447224939E-2</v>
      </c>
      <c r="G420">
        <v>412</v>
      </c>
      <c r="H420">
        <f t="shared" ca="1" si="16"/>
        <v>-7.6349362033844934E-3</v>
      </c>
    </row>
    <row r="421" spans="2:8" x14ac:dyDescent="0.3">
      <c r="B421" s="91">
        <v>34359</v>
      </c>
      <c r="C421" s="145">
        <v>39.669994000000003</v>
      </c>
      <c r="D421">
        <f t="shared" si="15"/>
        <v>-0.74929798527501146</v>
      </c>
      <c r="E421">
        <v>4.5454398112942752E-2</v>
      </c>
      <c r="G421">
        <v>413</v>
      </c>
      <c r="H421">
        <f t="shared" ca="1" si="16"/>
        <v>2.0966874551569134E-2</v>
      </c>
    </row>
    <row r="422" spans="2:8" x14ac:dyDescent="0.3">
      <c r="B422" s="91">
        <v>38833</v>
      </c>
      <c r="C422" s="145">
        <v>158.23564099999999</v>
      </c>
      <c r="D422">
        <f t="shared" si="15"/>
        <v>-0.64245297168991911</v>
      </c>
      <c r="E422">
        <v>4.5239024722585404E-2</v>
      </c>
      <c r="G422">
        <v>414</v>
      </c>
      <c r="H422">
        <f t="shared" ca="1" si="16"/>
        <v>-2.9219987033096261E-3</v>
      </c>
    </row>
    <row r="423" spans="2:8" x14ac:dyDescent="0.3">
      <c r="B423" s="91">
        <v>41821</v>
      </c>
      <c r="C423" s="145">
        <v>442.55896000000001</v>
      </c>
      <c r="D423">
        <f t="shared" si="15"/>
        <v>1.9536810453327105</v>
      </c>
      <c r="E423">
        <v>4.5212080184147158E-2</v>
      </c>
      <c r="G423">
        <v>415</v>
      </c>
      <c r="H423">
        <f t="shared" ca="1" si="16"/>
        <v>-1.7776026818881165E-2</v>
      </c>
    </row>
    <row r="424" spans="2:8" x14ac:dyDescent="0.3">
      <c r="B424" s="91">
        <v>44076</v>
      </c>
      <c r="C424" s="145">
        <v>149.833023</v>
      </c>
      <c r="D424">
        <f t="shared" si="15"/>
        <v>-0.69939999157743105</v>
      </c>
      <c r="E424">
        <v>4.5201729350881001E-2</v>
      </c>
      <c r="G424">
        <v>416</v>
      </c>
      <c r="H424">
        <f t="shared" ca="1" si="16"/>
        <v>-1.7770584591144487E-2</v>
      </c>
    </row>
    <row r="425" spans="2:8" x14ac:dyDescent="0.3">
      <c r="B425" s="91">
        <v>42586</v>
      </c>
      <c r="C425" s="145">
        <v>498.44650300000001</v>
      </c>
      <c r="D425">
        <f t="shared" si="15"/>
        <v>11.429715395050522</v>
      </c>
      <c r="E425">
        <v>4.5150521549914661E-2</v>
      </c>
      <c r="G425">
        <v>417</v>
      </c>
      <c r="H425">
        <f t="shared" ca="1" si="16"/>
        <v>1.6137727074698707E-3</v>
      </c>
    </row>
    <row r="426" spans="2:8" x14ac:dyDescent="0.3">
      <c r="B426" s="91">
        <v>33737</v>
      </c>
      <c r="C426" s="145">
        <v>40.101199999999999</v>
      </c>
      <c r="D426">
        <f t="shared" si="15"/>
        <v>1</v>
      </c>
      <c r="E426">
        <v>4.4943880245197396E-2</v>
      </c>
      <c r="G426">
        <v>418</v>
      </c>
      <c r="H426">
        <f t="shared" ca="1" si="16"/>
        <v>-2.8799952786134089E-2</v>
      </c>
    </row>
    <row r="427" spans="2:8" x14ac:dyDescent="0.3">
      <c r="B427" s="91">
        <v>33361</v>
      </c>
      <c r="C427" s="145">
        <v>20.050599999999999</v>
      </c>
      <c r="D427">
        <f t="shared" si="15"/>
        <v>-0.8492389739711621</v>
      </c>
      <c r="E427">
        <v>4.4943853016394225E-2</v>
      </c>
      <c r="G427">
        <v>419</v>
      </c>
      <c r="H427">
        <f t="shared" ca="1" si="16"/>
        <v>5.8377436840352508E-2</v>
      </c>
    </row>
    <row r="428" spans="2:8" x14ac:dyDescent="0.3">
      <c r="B428" s="91">
        <v>39282</v>
      </c>
      <c r="C428" s="145">
        <v>132.99591100000001</v>
      </c>
      <c r="D428">
        <f t="shared" si="15"/>
        <v>-0.25407744600110427</v>
      </c>
      <c r="E428">
        <v>4.4931347313991392E-2</v>
      </c>
      <c r="G428">
        <v>420</v>
      </c>
      <c r="H428">
        <f t="shared" ca="1" si="16"/>
        <v>5.4015201666104205E-2</v>
      </c>
    </row>
    <row r="429" spans="2:8" x14ac:dyDescent="0.3">
      <c r="B429" s="91">
        <v>40840</v>
      </c>
      <c r="C429" s="145">
        <v>178.297211</v>
      </c>
      <c r="D429">
        <f t="shared" si="15"/>
        <v>3.0069749648018935</v>
      </c>
      <c r="E429">
        <v>4.4906003843098959E-2</v>
      </c>
      <c r="G429">
        <v>421</v>
      </c>
      <c r="H429">
        <f t="shared" ca="1" si="16"/>
        <v>-3.1791737163631123E-2</v>
      </c>
    </row>
    <row r="430" spans="2:8" x14ac:dyDescent="0.3">
      <c r="B430" s="91">
        <v>34836</v>
      </c>
      <c r="C430" s="145">
        <v>44.496712000000002</v>
      </c>
      <c r="D430">
        <f t="shared" si="15"/>
        <v>0.66628328085089328</v>
      </c>
      <c r="E430">
        <v>4.4897981420247132E-2</v>
      </c>
      <c r="G430">
        <v>422</v>
      </c>
      <c r="H430">
        <f t="shared" ca="1" si="16"/>
        <v>5.5088099646363818E-2</v>
      </c>
    </row>
    <row r="431" spans="2:8" x14ac:dyDescent="0.3">
      <c r="B431" s="91">
        <v>39841</v>
      </c>
      <c r="C431" s="145">
        <v>26.704170000000001</v>
      </c>
      <c r="D431">
        <f t="shared" si="15"/>
        <v>-0.12020797012574211</v>
      </c>
      <c r="E431">
        <v>4.4887827678184035E-2</v>
      </c>
      <c r="G431">
        <v>423</v>
      </c>
      <c r="H431">
        <f t="shared" ca="1" si="16"/>
        <v>-1.0022575028598747E-2</v>
      </c>
    </row>
    <row r="432" spans="2:8" x14ac:dyDescent="0.3">
      <c r="B432" s="91">
        <v>37790</v>
      </c>
      <c r="C432" s="145">
        <v>30.352820999999999</v>
      </c>
      <c r="D432">
        <f t="shared" si="15"/>
        <v>1.3450539335454164</v>
      </c>
      <c r="E432">
        <v>4.48750903380103E-2</v>
      </c>
      <c r="G432">
        <v>424</v>
      </c>
      <c r="H432">
        <f t="shared" ca="1" si="16"/>
        <v>4.0957803217717158E-2</v>
      </c>
    </row>
    <row r="433" spans="2:8" x14ac:dyDescent="0.3">
      <c r="B433" s="91">
        <v>37040</v>
      </c>
      <c r="C433" s="145">
        <v>12.943336</v>
      </c>
      <c r="D433">
        <f t="shared" si="15"/>
        <v>-0.61877026012783276</v>
      </c>
      <c r="E433">
        <v>4.4831748757382404E-2</v>
      </c>
      <c r="G433">
        <v>425</v>
      </c>
      <c r="H433">
        <f t="shared" ca="1" si="16"/>
        <v>-7.3696744060067158E-3</v>
      </c>
    </row>
    <row r="434" spans="2:8" x14ac:dyDescent="0.3">
      <c r="B434" s="91">
        <v>39819</v>
      </c>
      <c r="C434" s="145">
        <v>33.951537999999999</v>
      </c>
      <c r="D434">
        <f t="shared" si="15"/>
        <v>-0.21277129929886257</v>
      </c>
      <c r="E434">
        <v>4.4830362779750631E-2</v>
      </c>
      <c r="G434">
        <v>426</v>
      </c>
      <c r="H434">
        <f t="shared" ca="1" si="16"/>
        <v>-2.7311241814825304E-2</v>
      </c>
    </row>
    <row r="435" spans="2:8" x14ac:dyDescent="0.3">
      <c r="B435" s="91">
        <v>34824</v>
      </c>
      <c r="C435" s="145">
        <v>43.127921999999998</v>
      </c>
      <c r="D435">
        <f t="shared" si="15"/>
        <v>-0.76061977477392784</v>
      </c>
      <c r="E435">
        <v>4.4736725893149289E-2</v>
      </c>
      <c r="G435">
        <v>427</v>
      </c>
      <c r="H435">
        <f t="shared" ca="1" si="16"/>
        <v>2.7576033911695816E-2</v>
      </c>
    </row>
    <row r="436" spans="2:8" x14ac:dyDescent="0.3">
      <c r="B436" s="91">
        <v>40833</v>
      </c>
      <c r="C436" s="145">
        <v>180.16493199999999</v>
      </c>
      <c r="D436">
        <f t="shared" si="15"/>
        <v>3.4343561337814723</v>
      </c>
      <c r="E436">
        <v>4.470977390219763E-2</v>
      </c>
      <c r="G436">
        <v>428</v>
      </c>
      <c r="H436">
        <f t="shared" ca="1" si="16"/>
        <v>3.7527471376290261E-4</v>
      </c>
    </row>
    <row r="437" spans="2:8" x14ac:dyDescent="0.3">
      <c r="B437" s="91">
        <v>34534</v>
      </c>
      <c r="C437" s="145">
        <v>40.629333000000003</v>
      </c>
      <c r="D437">
        <f t="shared" si="15"/>
        <v>-0.71794513402001781</v>
      </c>
      <c r="E437">
        <v>4.4692890988582736E-2</v>
      </c>
      <c r="G437">
        <v>429</v>
      </c>
      <c r="H437">
        <f t="shared" ca="1" si="16"/>
        <v>4.2037404336979285E-2</v>
      </c>
    </row>
    <row r="438" spans="2:8" x14ac:dyDescent="0.3">
      <c r="B438" s="91">
        <v>40171</v>
      </c>
      <c r="C438" s="145">
        <v>144.04762299999999</v>
      </c>
      <c r="D438">
        <f t="shared" si="15"/>
        <v>0.2464905627814741</v>
      </c>
      <c r="E438">
        <v>4.4678371328464098E-2</v>
      </c>
      <c r="G438">
        <v>430</v>
      </c>
      <c r="H438">
        <f t="shared" ca="1" si="16"/>
        <v>2.7510852651680556E-2</v>
      </c>
    </row>
    <row r="439" spans="2:8" x14ac:dyDescent="0.3">
      <c r="B439" s="91">
        <v>38918</v>
      </c>
      <c r="C439" s="145">
        <v>115.562546</v>
      </c>
      <c r="D439">
        <f t="shared" si="15"/>
        <v>1.7254352623035678</v>
      </c>
      <c r="E439">
        <v>4.4599615352473795E-2</v>
      </c>
      <c r="G439">
        <v>431</v>
      </c>
      <c r="H439">
        <f t="shared" ca="1" si="16"/>
        <v>4.6497918512523724E-2</v>
      </c>
    </row>
    <row r="440" spans="2:8" x14ac:dyDescent="0.3">
      <c r="B440" s="91">
        <v>36427</v>
      </c>
      <c r="C440" s="145">
        <v>42.401501000000003</v>
      </c>
      <c r="D440">
        <f t="shared" si="15"/>
        <v>-0.37812570054629868</v>
      </c>
      <c r="E440">
        <v>4.4589585795720442E-2</v>
      </c>
      <c r="G440">
        <v>432</v>
      </c>
      <c r="H440">
        <f t="shared" ca="1" si="16"/>
        <v>-2.9857145193064261E-2</v>
      </c>
    </row>
    <row r="441" spans="2:8" x14ac:dyDescent="0.3">
      <c r="B441" s="91">
        <v>35172</v>
      </c>
      <c r="C441" s="145">
        <v>68.183395000000004</v>
      </c>
      <c r="D441">
        <f t="shared" si="15"/>
        <v>0.94684000884229091</v>
      </c>
      <c r="E441">
        <v>4.4482522363726733E-2</v>
      </c>
      <c r="G441">
        <v>433</v>
      </c>
      <c r="H441">
        <f t="shared" ca="1" si="16"/>
        <v>8.4796503597558048E-4</v>
      </c>
    </row>
    <row r="442" spans="2:8" x14ac:dyDescent="0.3">
      <c r="B442" s="91">
        <v>37827</v>
      </c>
      <c r="C442" s="145">
        <v>35.022598000000002</v>
      </c>
      <c r="D442">
        <f t="shared" si="15"/>
        <v>-0.1204721393299826</v>
      </c>
      <c r="E442">
        <v>4.4345301620750302E-2</v>
      </c>
      <c r="G442">
        <v>434</v>
      </c>
      <c r="H442">
        <f t="shared" ca="1" si="16"/>
        <v>3.8744328970652568E-3</v>
      </c>
    </row>
    <row r="443" spans="2:8" x14ac:dyDescent="0.3">
      <c r="B443" s="91">
        <v>35874</v>
      </c>
      <c r="C443" s="145">
        <v>39.819771000000003</v>
      </c>
      <c r="D443">
        <f t="shared" si="15"/>
        <v>-0.85334016094916021</v>
      </c>
      <c r="E443">
        <v>4.4305040371722448E-2</v>
      </c>
      <c r="G443">
        <v>435</v>
      </c>
      <c r="H443">
        <f t="shared" ca="1" si="16"/>
        <v>-2.2877481107006756E-2</v>
      </c>
    </row>
    <row r="444" spans="2:8" x14ac:dyDescent="0.3">
      <c r="B444" s="91">
        <v>41242</v>
      </c>
      <c r="C444" s="145">
        <v>271.511078</v>
      </c>
      <c r="D444">
        <f t="shared" si="15"/>
        <v>6.6722199121729142</v>
      </c>
      <c r="E444">
        <v>4.4252664573110757E-2</v>
      </c>
      <c r="G444">
        <v>436</v>
      </c>
      <c r="H444">
        <f t="shared" ca="1" si="16"/>
        <v>5.5459405313252122E-3</v>
      </c>
    </row>
    <row r="445" spans="2:8" x14ac:dyDescent="0.3">
      <c r="B445" s="91">
        <v>36469</v>
      </c>
      <c r="C445" s="145">
        <v>35.388855</v>
      </c>
      <c r="D445">
        <f t="shared" si="15"/>
        <v>1.7754878456129444</v>
      </c>
      <c r="E445">
        <v>4.4245761498295386E-2</v>
      </c>
      <c r="G445">
        <v>437</v>
      </c>
      <c r="H445">
        <f t="shared" ca="1" si="16"/>
        <v>-4.5931195782876154E-2</v>
      </c>
    </row>
    <row r="446" spans="2:8" x14ac:dyDescent="0.3">
      <c r="B446" s="91">
        <v>37028</v>
      </c>
      <c r="C446" s="145">
        <v>12.750499</v>
      </c>
      <c r="D446">
        <f t="shared" si="15"/>
        <v>-0.9410398314269437</v>
      </c>
      <c r="E446">
        <v>4.4219960953434549E-2</v>
      </c>
      <c r="G446">
        <v>438</v>
      </c>
      <c r="H446">
        <f t="shared" ca="1" si="16"/>
        <v>-2.025763919832272E-2</v>
      </c>
    </row>
    <row r="447" spans="2:8" x14ac:dyDescent="0.3">
      <c r="B447" s="91">
        <v>40462</v>
      </c>
      <c r="C447" s="145">
        <v>216.25614899999999</v>
      </c>
      <c r="D447">
        <f t="shared" si="15"/>
        <v>0.41654066199780282</v>
      </c>
      <c r="E447">
        <v>4.4109053160272478E-2</v>
      </c>
      <c r="G447">
        <v>439</v>
      </c>
      <c r="H447">
        <f t="shared" ca="1" si="16"/>
        <v>-2.9664076097058081E-2</v>
      </c>
    </row>
    <row r="448" spans="2:8" x14ac:dyDescent="0.3">
      <c r="B448" s="91">
        <v>40182</v>
      </c>
      <c r="C448" s="145">
        <v>152.66497799999999</v>
      </c>
      <c r="D448">
        <f t="shared" si="15"/>
        <v>0.15273450917027176</v>
      </c>
      <c r="E448">
        <v>4.4090877015535317E-2</v>
      </c>
      <c r="G448">
        <v>440</v>
      </c>
      <c r="H448">
        <f t="shared" ca="1" si="16"/>
        <v>2.3302658200787469E-3</v>
      </c>
    </row>
    <row r="449" spans="2:8" x14ac:dyDescent="0.3">
      <c r="B449" s="91">
        <v>44102</v>
      </c>
      <c r="C449" s="145">
        <v>132.437241</v>
      </c>
      <c r="D449">
        <f t="shared" si="15"/>
        <v>-0.44175143051541549</v>
      </c>
      <c r="E449">
        <v>4.4007940427558692E-2</v>
      </c>
      <c r="G449">
        <v>441</v>
      </c>
      <c r="H449">
        <f t="shared" ca="1" si="16"/>
        <v>-1.394500848892531E-2</v>
      </c>
    </row>
    <row r="450" spans="2:8" x14ac:dyDescent="0.3">
      <c r="B450" s="91">
        <v>41159</v>
      </c>
      <c r="C450" s="145">
        <v>237.23704499999999</v>
      </c>
      <c r="D450">
        <f t="shared" si="15"/>
        <v>4.3562454455316519</v>
      </c>
      <c r="E450">
        <v>4.3982022162741781E-2</v>
      </c>
      <c r="G450">
        <v>442</v>
      </c>
      <c r="H450">
        <f t="shared" ca="1" si="16"/>
        <v>-1.5632768984838664E-2</v>
      </c>
    </row>
    <row r="451" spans="2:8" x14ac:dyDescent="0.3">
      <c r="B451" s="91">
        <v>37880</v>
      </c>
      <c r="C451" s="145">
        <v>44.291668000000001</v>
      </c>
      <c r="D451">
        <f t="shared" si="15"/>
        <v>0.92322692558720809</v>
      </c>
      <c r="E451">
        <v>4.3953821125426194E-2</v>
      </c>
      <c r="G451">
        <v>443</v>
      </c>
      <c r="H451">
        <f t="shared" ca="1" si="16"/>
        <v>7.7430535083659741E-3</v>
      </c>
    </row>
    <row r="452" spans="2:8" x14ac:dyDescent="0.3">
      <c r="B452" s="91">
        <v>36257</v>
      </c>
      <c r="C452" s="145">
        <v>23.029871</v>
      </c>
      <c r="D452">
        <f t="shared" si="15"/>
        <v>0.13049472355935735</v>
      </c>
      <c r="E452">
        <v>4.3919238365312079E-2</v>
      </c>
      <c r="G452">
        <v>444</v>
      </c>
      <c r="H452">
        <f t="shared" ca="1" si="16"/>
        <v>-4.73077330070939E-2</v>
      </c>
    </row>
    <row r="453" spans="2:8" x14ac:dyDescent="0.3">
      <c r="B453" s="91">
        <v>36686</v>
      </c>
      <c r="C453" s="145">
        <v>20.371497999999999</v>
      </c>
      <c r="D453">
        <f t="shared" si="15"/>
        <v>0.51956351976044424</v>
      </c>
      <c r="E453">
        <v>4.3849256705367101E-2</v>
      </c>
      <c r="G453">
        <v>445</v>
      </c>
      <c r="H453">
        <f t="shared" ca="1" si="16"/>
        <v>-3.2483286355352255E-2</v>
      </c>
    </row>
    <row r="454" spans="2:8" x14ac:dyDescent="0.3">
      <c r="B454" s="91">
        <v>37203</v>
      </c>
      <c r="C454" s="145">
        <v>13.406150999999999</v>
      </c>
      <c r="D454">
        <f t="shared" si="15"/>
        <v>0.35042744082779881</v>
      </c>
      <c r="E454">
        <v>4.3843909173988893E-2</v>
      </c>
      <c r="G454">
        <v>446</v>
      </c>
      <c r="H454">
        <f t="shared" ca="1" si="16"/>
        <v>-2.6075554993452957E-3</v>
      </c>
    </row>
    <row r="455" spans="2:8" x14ac:dyDescent="0.3">
      <c r="B455" s="91">
        <v>36987</v>
      </c>
      <c r="C455" s="145">
        <v>9.9273389999999999</v>
      </c>
      <c r="D455">
        <f t="shared" si="15"/>
        <v>-0.85351751142261001</v>
      </c>
      <c r="E455">
        <v>4.379554292337718E-2</v>
      </c>
      <c r="G455">
        <v>447</v>
      </c>
      <c r="H455">
        <f t="shared" ca="1" si="16"/>
        <v>-1.3000981898877618E-2</v>
      </c>
    </row>
    <row r="456" spans="2:8" x14ac:dyDescent="0.3">
      <c r="B456" s="91">
        <v>38198</v>
      </c>
      <c r="C456" s="145">
        <v>67.771507</v>
      </c>
      <c r="D456">
        <f t="shared" si="15"/>
        <v>-0.83912025199631968</v>
      </c>
      <c r="E456">
        <v>4.3660826982638436E-2</v>
      </c>
      <c r="G456">
        <v>448</v>
      </c>
      <c r="H456">
        <f t="shared" ca="1" si="16"/>
        <v>5.3177211369528757E-2</v>
      </c>
    </row>
    <row r="457" spans="2:8" x14ac:dyDescent="0.3">
      <c r="B457" s="91">
        <v>41746</v>
      </c>
      <c r="C457" s="145">
        <v>421.25567599999999</v>
      </c>
      <c r="D457">
        <f t="shared" ref="D457:D520" si="17">(C457-C458)/C458</f>
        <v>40.530366841537138</v>
      </c>
      <c r="E457">
        <v>4.3657948905920549E-2</v>
      </c>
      <c r="G457">
        <v>449</v>
      </c>
      <c r="H457">
        <f t="shared" ca="1" si="16"/>
        <v>-1.3018645369494011E-2</v>
      </c>
    </row>
    <row r="458" spans="2:8" x14ac:dyDescent="0.3">
      <c r="B458" s="91">
        <v>36998</v>
      </c>
      <c r="C458" s="145">
        <v>10.143317</v>
      </c>
      <c r="D458">
        <f t="shared" si="17"/>
        <v>-0.27667791680337428</v>
      </c>
      <c r="E458">
        <v>4.3650557656007019E-2</v>
      </c>
      <c r="G458">
        <v>450</v>
      </c>
      <c r="H458">
        <f t="shared" ref="H458:H521" ca="1" si="18">_xlfn.NORM.INV(RAND(),N$11,N$12)</f>
        <v>-2.5732928746504933E-2</v>
      </c>
    </row>
    <row r="459" spans="2:8" x14ac:dyDescent="0.3">
      <c r="B459" s="91">
        <v>36909</v>
      </c>
      <c r="C459" s="145">
        <v>14.023237</v>
      </c>
      <c r="D459">
        <f t="shared" si="17"/>
        <v>-0.76045643458095158</v>
      </c>
      <c r="E459">
        <v>4.362817458205908E-2</v>
      </c>
      <c r="G459">
        <v>451</v>
      </c>
      <c r="H459">
        <f t="shared" ca="1" si="18"/>
        <v>5.0253743036004328E-2</v>
      </c>
    </row>
    <row r="460" spans="2:8" x14ac:dyDescent="0.3">
      <c r="B460" s="91">
        <v>37904</v>
      </c>
      <c r="C460" s="145">
        <v>58.541488999999999</v>
      </c>
      <c r="D460">
        <f t="shared" si="17"/>
        <v>-0.81063679566455071</v>
      </c>
      <c r="E460">
        <v>4.3624572472882539E-2</v>
      </c>
      <c r="G460">
        <v>452</v>
      </c>
      <c r="H460">
        <f t="shared" ca="1" si="18"/>
        <v>1.244775125055445E-2</v>
      </c>
    </row>
    <row r="461" spans="2:8" x14ac:dyDescent="0.3">
      <c r="B461" s="91">
        <v>41424</v>
      </c>
      <c r="C461" s="145">
        <v>309.14923099999999</v>
      </c>
      <c r="D461">
        <f t="shared" si="17"/>
        <v>4.026814557333446</v>
      </c>
      <c r="E461">
        <v>4.3614273115314406E-2</v>
      </c>
      <c r="G461">
        <v>453</v>
      </c>
      <c r="H461">
        <f t="shared" ca="1" si="18"/>
        <v>2.990955130575363E-2</v>
      </c>
    </row>
    <row r="462" spans="2:8" x14ac:dyDescent="0.3">
      <c r="B462" s="91">
        <v>37928</v>
      </c>
      <c r="C462" s="145">
        <v>61.500027000000003</v>
      </c>
      <c r="D462">
        <f t="shared" si="17"/>
        <v>2.9618530409560084</v>
      </c>
      <c r="E462">
        <v>4.3524505694536246E-2</v>
      </c>
      <c r="G462">
        <v>454</v>
      </c>
      <c r="H462">
        <f t="shared" ca="1" si="18"/>
        <v>-2.1526917884717605E-3</v>
      </c>
    </row>
    <row r="463" spans="2:8" x14ac:dyDescent="0.3">
      <c r="B463" s="91">
        <v>34123</v>
      </c>
      <c r="C463" s="145">
        <v>15.523046000000001</v>
      </c>
      <c r="D463">
        <f t="shared" si="17"/>
        <v>0</v>
      </c>
      <c r="E463">
        <v>4.347843038400135E-2</v>
      </c>
      <c r="G463">
        <v>455</v>
      </c>
      <c r="H463">
        <f t="shared" ca="1" si="18"/>
        <v>-2.8278620777381677E-2</v>
      </c>
    </row>
    <row r="464" spans="2:8" x14ac:dyDescent="0.3">
      <c r="B464" s="91">
        <v>33329</v>
      </c>
      <c r="C464" s="145">
        <v>15.523046000000001</v>
      </c>
      <c r="D464">
        <f t="shared" si="17"/>
        <v>-0.24999983089655256</v>
      </c>
      <c r="E464">
        <v>4.347843038400135E-2</v>
      </c>
      <c r="G464">
        <v>456</v>
      </c>
      <c r="H464">
        <f t="shared" ca="1" si="18"/>
        <v>7.6484484216530202E-3</v>
      </c>
    </row>
    <row r="465" spans="2:8" x14ac:dyDescent="0.3">
      <c r="B465" s="91">
        <v>34180</v>
      </c>
      <c r="C465" s="145">
        <v>20.697389999999999</v>
      </c>
      <c r="D465">
        <f t="shared" si="17"/>
        <v>-0.49999998792118205</v>
      </c>
      <c r="E465">
        <v>4.3478352933453798E-2</v>
      </c>
      <c r="G465">
        <v>457</v>
      </c>
      <c r="H465">
        <f t="shared" ca="1" si="18"/>
        <v>-3.9183433702809384E-2</v>
      </c>
    </row>
    <row r="466" spans="2:8" x14ac:dyDescent="0.3">
      <c r="B466" s="91">
        <v>33688</v>
      </c>
      <c r="C466" s="145">
        <v>41.394779</v>
      </c>
      <c r="D466">
        <f t="shared" si="17"/>
        <v>-0.74201671623437304</v>
      </c>
      <c r="E466">
        <v>4.347832772548433E-2</v>
      </c>
      <c r="G466">
        <v>458</v>
      </c>
      <c r="H466">
        <f t="shared" ca="1" si="18"/>
        <v>1.8474181641329527E-2</v>
      </c>
    </row>
    <row r="467" spans="2:8" x14ac:dyDescent="0.3">
      <c r="B467" s="91">
        <v>38810</v>
      </c>
      <c r="C467" s="145">
        <v>160.455276</v>
      </c>
      <c r="D467">
        <f t="shared" si="17"/>
        <v>14.443013784301348</v>
      </c>
      <c r="E467">
        <v>4.3408590434379626E-2</v>
      </c>
      <c r="G467">
        <v>459</v>
      </c>
      <c r="H467">
        <f t="shared" ca="1" si="18"/>
        <v>2.4583243141660067E-2</v>
      </c>
    </row>
    <row r="468" spans="2:8" x14ac:dyDescent="0.3">
      <c r="B468" s="91">
        <v>37081</v>
      </c>
      <c r="C468" s="145">
        <v>10.390153</v>
      </c>
      <c r="D468">
        <f t="shared" si="17"/>
        <v>-0.84028240176559288</v>
      </c>
      <c r="E468">
        <v>4.3377242901674648E-2</v>
      </c>
      <c r="G468">
        <v>460</v>
      </c>
      <c r="H468">
        <f t="shared" ca="1" si="18"/>
        <v>1.6987042383656076E-2</v>
      </c>
    </row>
    <row r="469" spans="2:8" x14ac:dyDescent="0.3">
      <c r="B469" s="91">
        <v>39988</v>
      </c>
      <c r="C469" s="145">
        <v>65.053275999999997</v>
      </c>
      <c r="D469">
        <f t="shared" si="17"/>
        <v>-0.8320060295874675</v>
      </c>
      <c r="E469">
        <v>4.3370026138270547E-2</v>
      </c>
      <c r="G469">
        <v>461</v>
      </c>
      <c r="H469">
        <f t="shared" ca="1" si="18"/>
        <v>-4.3563396227247145E-3</v>
      </c>
    </row>
    <row r="470" spans="2:8" x14ac:dyDescent="0.3">
      <c r="B470" s="91">
        <v>42459</v>
      </c>
      <c r="C470" s="145">
        <v>387.23577899999998</v>
      </c>
      <c r="D470">
        <f t="shared" si="17"/>
        <v>-0.23534905443247153</v>
      </c>
      <c r="E470">
        <v>4.3361492051434039E-2</v>
      </c>
      <c r="G470">
        <v>462</v>
      </c>
      <c r="H470">
        <f t="shared" ca="1" si="18"/>
        <v>5.6809704664215047E-2</v>
      </c>
    </row>
    <row r="471" spans="2:8" x14ac:dyDescent="0.3">
      <c r="B471" s="91">
        <v>44490</v>
      </c>
      <c r="C471" s="145">
        <v>506.42163099999999</v>
      </c>
      <c r="D471">
        <f t="shared" si="17"/>
        <v>16.661039322416993</v>
      </c>
      <c r="E471">
        <v>4.3335413452836195E-2</v>
      </c>
      <c r="G471">
        <v>463</v>
      </c>
      <c r="H471">
        <f t="shared" ca="1" si="18"/>
        <v>-6.9212084508683217E-3</v>
      </c>
    </row>
    <row r="472" spans="2:8" x14ac:dyDescent="0.3">
      <c r="B472" s="91">
        <v>33476</v>
      </c>
      <c r="C472" s="145">
        <v>28.674509</v>
      </c>
      <c r="D472">
        <f t="shared" si="17"/>
        <v>-0.91327038150385587</v>
      </c>
      <c r="E472">
        <v>4.3136952603374322E-2</v>
      </c>
      <c r="G472">
        <v>464</v>
      </c>
      <c r="H472">
        <f t="shared" ca="1" si="18"/>
        <v>-7.2852204673222329E-2</v>
      </c>
    </row>
    <row r="473" spans="2:8" x14ac:dyDescent="0.3">
      <c r="B473" s="91">
        <v>44466</v>
      </c>
      <c r="C473" s="145">
        <v>330.61956800000002</v>
      </c>
      <c r="D473">
        <f t="shared" si="17"/>
        <v>6.8438426537627199</v>
      </c>
      <c r="E473">
        <v>4.3088554731056099E-2</v>
      </c>
      <c r="G473">
        <v>465</v>
      </c>
      <c r="H473">
        <f t="shared" ca="1" si="18"/>
        <v>6.3836598034344785E-3</v>
      </c>
    </row>
    <row r="474" spans="2:8" x14ac:dyDescent="0.3">
      <c r="B474" s="91">
        <v>34544</v>
      </c>
      <c r="C474" s="145">
        <v>42.150204000000002</v>
      </c>
      <c r="D474">
        <f t="shared" si="17"/>
        <v>0.403299312173591</v>
      </c>
      <c r="E474">
        <v>4.3010630293098734E-2</v>
      </c>
      <c r="G474">
        <v>466</v>
      </c>
      <c r="H474">
        <f t="shared" ca="1" si="18"/>
        <v>-1.4650852958270136E-2</v>
      </c>
    </row>
    <row r="475" spans="2:8" x14ac:dyDescent="0.3">
      <c r="B475" s="91">
        <v>39798</v>
      </c>
      <c r="C475" s="145">
        <v>30.036503</v>
      </c>
      <c r="D475">
        <f t="shared" si="17"/>
        <v>-0.92844553294117416</v>
      </c>
      <c r="E475">
        <v>4.2997146355370108E-2</v>
      </c>
      <c r="G475">
        <v>467</v>
      </c>
      <c r="H475">
        <f t="shared" ca="1" si="18"/>
        <v>-1.5434812389600017E-3</v>
      </c>
    </row>
    <row r="476" spans="2:8" x14ac:dyDescent="0.3">
      <c r="B476" s="91">
        <v>42520</v>
      </c>
      <c r="C476" s="145">
        <v>419.77117900000002</v>
      </c>
      <c r="D476">
        <f t="shared" si="17"/>
        <v>13.263927380954971</v>
      </c>
      <c r="E476">
        <v>4.2956257905818335E-2</v>
      </c>
      <c r="G476">
        <v>468</v>
      </c>
      <c r="H476">
        <f t="shared" ca="1" si="18"/>
        <v>3.5309163568186711E-2</v>
      </c>
    </row>
    <row r="477" spans="2:8" x14ac:dyDescent="0.3">
      <c r="B477" s="91">
        <v>36328</v>
      </c>
      <c r="C477" s="145">
        <v>29.428864000000001</v>
      </c>
      <c r="D477">
        <f t="shared" si="17"/>
        <v>-0.82911563147553291</v>
      </c>
      <c r="E477">
        <v>4.2941357003074075E-2</v>
      </c>
      <c r="G477">
        <v>469</v>
      </c>
      <c r="H477">
        <f t="shared" ca="1" si="18"/>
        <v>-1.1410476451632998E-2</v>
      </c>
    </row>
    <row r="478" spans="2:8" x14ac:dyDescent="0.3">
      <c r="B478" s="91">
        <v>40896</v>
      </c>
      <c r="C478" s="145">
        <v>172.21507299999999</v>
      </c>
      <c r="D478">
        <f t="shared" si="17"/>
        <v>-5.9598177116902032E-2</v>
      </c>
      <c r="E478">
        <v>4.2923349456938098E-2</v>
      </c>
      <c r="G478">
        <v>470</v>
      </c>
      <c r="H478">
        <f t="shared" ca="1" si="18"/>
        <v>1.5530219101052558E-2</v>
      </c>
    </row>
    <row r="479" spans="2:8" x14ac:dyDescent="0.3">
      <c r="B479" s="91">
        <v>43829</v>
      </c>
      <c r="C479" s="145">
        <v>183.129242</v>
      </c>
      <c r="D479">
        <f t="shared" si="17"/>
        <v>4.8178212869602586</v>
      </c>
      <c r="E479">
        <v>4.2861244974536125E-2</v>
      </c>
      <c r="G479">
        <v>471</v>
      </c>
      <c r="H479">
        <f t="shared" ca="1" si="18"/>
        <v>-6.6013499671749298E-3</v>
      </c>
    </row>
    <row r="480" spans="2:8" x14ac:dyDescent="0.3">
      <c r="B480" s="91">
        <v>34337</v>
      </c>
      <c r="C480" s="145">
        <v>31.477288999999999</v>
      </c>
      <c r="D480">
        <f t="shared" si="17"/>
        <v>-0.29702194815925598</v>
      </c>
      <c r="E480">
        <v>4.2857135284465726E-2</v>
      </c>
      <c r="G480">
        <v>472</v>
      </c>
      <c r="H480">
        <f t="shared" ca="1" si="18"/>
        <v>5.6783747461350131E-3</v>
      </c>
    </row>
    <row r="481" spans="2:8" x14ac:dyDescent="0.3">
      <c r="B481" s="91">
        <v>39923</v>
      </c>
      <c r="C481" s="145">
        <v>44.777057999999997</v>
      </c>
      <c r="D481">
        <f t="shared" si="17"/>
        <v>-0.31095695209249646</v>
      </c>
      <c r="E481">
        <v>4.2832780767987029E-2</v>
      </c>
      <c r="G481">
        <v>473</v>
      </c>
      <c r="H481">
        <f t="shared" ca="1" si="18"/>
        <v>-4.8017156083970149E-3</v>
      </c>
    </row>
    <row r="482" spans="2:8" x14ac:dyDescent="0.3">
      <c r="B482" s="91">
        <v>38247</v>
      </c>
      <c r="C482" s="145">
        <v>64.984413000000004</v>
      </c>
      <c r="D482">
        <f t="shared" si="17"/>
        <v>-0.8759052835260287</v>
      </c>
      <c r="E482">
        <v>4.2796759153847737E-2</v>
      </c>
      <c r="G482">
        <v>474</v>
      </c>
      <c r="H482">
        <f t="shared" ca="1" si="18"/>
        <v>4.3548540077774289E-3</v>
      </c>
    </row>
    <row r="483" spans="2:8" x14ac:dyDescent="0.3">
      <c r="B483" s="91">
        <v>42611</v>
      </c>
      <c r="C483" s="145">
        <v>523.66784700000005</v>
      </c>
      <c r="D483">
        <f t="shared" si="17"/>
        <v>2.8674890387212963</v>
      </c>
      <c r="E483">
        <v>4.2779072713753551E-2</v>
      </c>
      <c r="G483">
        <v>475</v>
      </c>
      <c r="H483">
        <f t="shared" ca="1" si="18"/>
        <v>2.9937302612439074E-2</v>
      </c>
    </row>
    <row r="484" spans="2:8" x14ac:dyDescent="0.3">
      <c r="B484" s="91">
        <v>40149</v>
      </c>
      <c r="C484" s="145">
        <v>135.40254200000001</v>
      </c>
      <c r="D484">
        <f t="shared" si="17"/>
        <v>0.69272307386638543</v>
      </c>
      <c r="E484">
        <v>4.2674406872053462E-2</v>
      </c>
      <c r="G484">
        <v>476</v>
      </c>
      <c r="H484">
        <f t="shared" ca="1" si="18"/>
        <v>9.8461334931423238E-3</v>
      </c>
    </row>
    <row r="485" spans="2:8" x14ac:dyDescent="0.3">
      <c r="B485" s="91">
        <v>38005</v>
      </c>
      <c r="C485" s="145">
        <v>79.990959000000004</v>
      </c>
      <c r="D485">
        <f t="shared" si="17"/>
        <v>-0.42954810268147975</v>
      </c>
      <c r="E485">
        <v>4.2666635070296853E-2</v>
      </c>
      <c r="G485">
        <v>477</v>
      </c>
      <c r="H485">
        <f t="shared" ca="1" si="18"/>
        <v>-1.3731214984148187E-2</v>
      </c>
    </row>
    <row r="486" spans="2:8" x14ac:dyDescent="0.3">
      <c r="B486" s="91">
        <v>40339</v>
      </c>
      <c r="C486" s="145">
        <v>140.22384600000001</v>
      </c>
      <c r="D486">
        <f t="shared" si="17"/>
        <v>4.126522070439524</v>
      </c>
      <c r="E486">
        <v>4.2648267644142659E-2</v>
      </c>
      <c r="G486">
        <v>478</v>
      </c>
      <c r="H486">
        <f t="shared" ca="1" si="18"/>
        <v>-2.1690161485876137E-2</v>
      </c>
    </row>
    <row r="487" spans="2:8" x14ac:dyDescent="0.3">
      <c r="B487" s="91">
        <v>36305</v>
      </c>
      <c r="C487" s="145">
        <v>27.352626999999998</v>
      </c>
      <c r="D487">
        <f t="shared" si="17"/>
        <v>-0.88253071466662913</v>
      </c>
      <c r="E487">
        <v>4.2613605284883768E-2</v>
      </c>
      <c r="G487">
        <v>479</v>
      </c>
      <c r="H487">
        <f t="shared" ca="1" si="18"/>
        <v>-7.6812837136124284E-3</v>
      </c>
    </row>
    <row r="488" spans="2:8" x14ac:dyDescent="0.3">
      <c r="B488" s="91">
        <v>41128</v>
      </c>
      <c r="C488" s="145">
        <v>232.84918200000001</v>
      </c>
      <c r="D488">
        <f t="shared" si="17"/>
        <v>2.2874722217504311</v>
      </c>
      <c r="E488">
        <v>4.2567128887826419E-2</v>
      </c>
      <c r="G488">
        <v>480</v>
      </c>
      <c r="H488">
        <f t="shared" ca="1" si="18"/>
        <v>1.2183906593917706E-2</v>
      </c>
    </row>
    <row r="489" spans="2:8" x14ac:dyDescent="0.3">
      <c r="B489" s="91">
        <v>43921</v>
      </c>
      <c r="C489" s="145">
        <v>70.829246999999995</v>
      </c>
      <c r="D489">
        <f t="shared" si="17"/>
        <v>-0.38458205522115385</v>
      </c>
      <c r="E489">
        <v>4.2553227191366588E-2</v>
      </c>
      <c r="G489">
        <v>481</v>
      </c>
      <c r="H489">
        <f t="shared" ca="1" si="18"/>
        <v>2.0000733917067072E-3</v>
      </c>
    </row>
    <row r="490" spans="2:8" x14ac:dyDescent="0.3">
      <c r="B490" s="91">
        <v>43990</v>
      </c>
      <c r="C490" s="145">
        <v>115.09129299999999</v>
      </c>
      <c r="D490">
        <f t="shared" si="17"/>
        <v>-3.7522607176704109E-2</v>
      </c>
      <c r="E490">
        <v>4.2437895460640085E-2</v>
      </c>
      <c r="G490">
        <v>482</v>
      </c>
      <c r="H490">
        <f t="shared" ca="1" si="18"/>
        <v>-3.8063985721692555E-2</v>
      </c>
    </row>
    <row r="491" spans="2:8" x14ac:dyDescent="0.3">
      <c r="B491" s="91">
        <v>38884</v>
      </c>
      <c r="C491" s="145">
        <v>119.57817799999999</v>
      </c>
      <c r="D491">
        <f t="shared" si="17"/>
        <v>0.54928346038134979</v>
      </c>
      <c r="E491">
        <v>4.2364825873301246E-2</v>
      </c>
      <c r="G491">
        <v>483</v>
      </c>
      <c r="H491">
        <f t="shared" ca="1" si="18"/>
        <v>-2.66638420423678E-2</v>
      </c>
    </row>
    <row r="492" spans="2:8" x14ac:dyDescent="0.3">
      <c r="B492" s="91">
        <v>38545</v>
      </c>
      <c r="C492" s="145">
        <v>77.182891999999995</v>
      </c>
      <c r="D492">
        <f t="shared" si="17"/>
        <v>-0.77542823580475007</v>
      </c>
      <c r="E492">
        <v>4.234468582608425E-2</v>
      </c>
      <c r="G492">
        <v>484</v>
      </c>
      <c r="H492">
        <f t="shared" ca="1" si="18"/>
        <v>-2.9555046889079444E-3</v>
      </c>
    </row>
    <row r="493" spans="2:8" x14ac:dyDescent="0.3">
      <c r="B493" s="91">
        <v>42256</v>
      </c>
      <c r="C493" s="145">
        <v>343.68920900000001</v>
      </c>
      <c r="D493">
        <f t="shared" si="17"/>
        <v>-0.26576426539368364</v>
      </c>
      <c r="E493">
        <v>4.2308901401584706E-2</v>
      </c>
      <c r="G493">
        <v>485</v>
      </c>
      <c r="H493">
        <f t="shared" ca="1" si="18"/>
        <v>2.1286564641603251E-2</v>
      </c>
    </row>
    <row r="494" spans="2:8" x14ac:dyDescent="0.3">
      <c r="B494" s="91">
        <v>42879</v>
      </c>
      <c r="C494" s="145">
        <v>468.091095</v>
      </c>
      <c r="D494">
        <f t="shared" si="17"/>
        <v>1.2370771853242803</v>
      </c>
      <c r="E494">
        <v>4.2286355193796907E-2</v>
      </c>
      <c r="G494">
        <v>486</v>
      </c>
      <c r="H494">
        <f t="shared" ca="1" si="18"/>
        <v>-3.215923041829237E-2</v>
      </c>
    </row>
    <row r="495" spans="2:8" x14ac:dyDescent="0.3">
      <c r="B495" s="91">
        <v>40576</v>
      </c>
      <c r="C495" s="145">
        <v>209.24226400000001</v>
      </c>
      <c r="D495">
        <f t="shared" si="17"/>
        <v>0.65818565339887103</v>
      </c>
      <c r="E495">
        <v>4.2280504994683353E-2</v>
      </c>
      <c r="G495">
        <v>487</v>
      </c>
      <c r="H495">
        <f t="shared" ca="1" si="18"/>
        <v>-6.0224002398599624E-3</v>
      </c>
    </row>
    <row r="496" spans="2:8" x14ac:dyDescent="0.3">
      <c r="B496" s="91">
        <v>38755</v>
      </c>
      <c r="C496" s="145">
        <v>126.187477</v>
      </c>
      <c r="D496">
        <f t="shared" si="17"/>
        <v>4.2728924534913562</v>
      </c>
      <c r="E496">
        <v>4.2254231100738129E-2</v>
      </c>
      <c r="G496">
        <v>488</v>
      </c>
      <c r="H496">
        <f t="shared" ca="1" si="18"/>
        <v>-2.9998404930533473E-2</v>
      </c>
    </row>
    <row r="497" spans="2:8" x14ac:dyDescent="0.3">
      <c r="B497" s="91">
        <v>33588</v>
      </c>
      <c r="C497" s="145">
        <v>23.931357999999999</v>
      </c>
      <c r="D497">
        <f t="shared" si="17"/>
        <v>-0.35838138541861947</v>
      </c>
      <c r="E497">
        <v>4.225351253908332E-2</v>
      </c>
      <c r="G497">
        <v>489</v>
      </c>
      <c r="H497">
        <f t="shared" ca="1" si="18"/>
        <v>6.72618690395487E-2</v>
      </c>
    </row>
    <row r="498" spans="2:8" x14ac:dyDescent="0.3">
      <c r="B498" s="91">
        <v>34344</v>
      </c>
      <c r="C498" s="145">
        <v>37.298416000000003</v>
      </c>
      <c r="D498">
        <f t="shared" si="17"/>
        <v>-0.39814857799624565</v>
      </c>
      <c r="E498">
        <v>4.2168602993850127E-2</v>
      </c>
      <c r="G498">
        <v>490</v>
      </c>
      <c r="H498">
        <f t="shared" ca="1" si="18"/>
        <v>2.8555176189632332E-3</v>
      </c>
    </row>
    <row r="499" spans="2:8" x14ac:dyDescent="0.3">
      <c r="B499" s="91">
        <v>38142</v>
      </c>
      <c r="C499" s="145">
        <v>61.972797</v>
      </c>
      <c r="D499">
        <f t="shared" si="17"/>
        <v>-0.73455472028470148</v>
      </c>
      <c r="E499">
        <v>4.2122114181833037E-2</v>
      </c>
      <c r="G499">
        <v>491</v>
      </c>
      <c r="H499">
        <f t="shared" ca="1" si="18"/>
        <v>-5.1381694259144135E-2</v>
      </c>
    </row>
    <row r="500" spans="2:8" x14ac:dyDescent="0.3">
      <c r="B500" s="91">
        <v>40939</v>
      </c>
      <c r="C500" s="145">
        <v>233.46731600000001</v>
      </c>
      <c r="D500">
        <f t="shared" si="17"/>
        <v>4.791604956353094</v>
      </c>
      <c r="E500">
        <v>4.2112036460083796E-2</v>
      </c>
      <c r="G500">
        <v>492</v>
      </c>
      <c r="H500">
        <f t="shared" ca="1" si="18"/>
        <v>2.5284490617740206E-2</v>
      </c>
    </row>
    <row r="501" spans="2:8" x14ac:dyDescent="0.3">
      <c r="B501" s="91">
        <v>36440</v>
      </c>
      <c r="C501" s="145">
        <v>40.311332999999998</v>
      </c>
      <c r="D501">
        <f t="shared" si="17"/>
        <v>-7.8819796716808443E-2</v>
      </c>
      <c r="E501">
        <v>4.2090723160678849E-2</v>
      </c>
      <c r="G501">
        <v>493</v>
      </c>
      <c r="H501">
        <f t="shared" ca="1" si="18"/>
        <v>1.0936060877182843E-2</v>
      </c>
    </row>
    <row r="502" spans="2:8" x14ac:dyDescent="0.3">
      <c r="B502" s="91">
        <v>35404</v>
      </c>
      <c r="C502" s="145">
        <v>43.760528999999998</v>
      </c>
      <c r="D502">
        <f t="shared" si="17"/>
        <v>-0.83396632527201786</v>
      </c>
      <c r="E502">
        <v>4.2068035218520976E-2</v>
      </c>
      <c r="G502">
        <v>494</v>
      </c>
      <c r="H502">
        <f t="shared" ca="1" si="18"/>
        <v>-5.1914725185857484E-2</v>
      </c>
    </row>
    <row r="503" spans="2:8" x14ac:dyDescent="0.3">
      <c r="B503" s="91">
        <v>41166</v>
      </c>
      <c r="C503" s="145">
        <v>263.56417800000003</v>
      </c>
      <c r="D503">
        <f t="shared" si="17"/>
        <v>-0.17427837715565619</v>
      </c>
      <c r="E503">
        <v>4.2019909578886738E-2</v>
      </c>
      <c r="G503">
        <v>495</v>
      </c>
      <c r="H503">
        <f t="shared" ca="1" si="18"/>
        <v>3.5054989972375529E-2</v>
      </c>
    </row>
    <row r="504" spans="2:8" x14ac:dyDescent="0.3">
      <c r="B504" s="91">
        <v>41283</v>
      </c>
      <c r="C504" s="145">
        <v>319.19253500000002</v>
      </c>
      <c r="D504">
        <f t="shared" si="17"/>
        <v>0.35790179000017996</v>
      </c>
      <c r="E504">
        <v>4.2018049251997869E-2</v>
      </c>
      <c r="G504">
        <v>496</v>
      </c>
      <c r="H504">
        <f t="shared" ca="1" si="18"/>
        <v>-4.4420973497479588E-2</v>
      </c>
    </row>
    <row r="505" spans="2:8" x14ac:dyDescent="0.3">
      <c r="B505" s="91">
        <v>40653</v>
      </c>
      <c r="C505" s="145">
        <v>235.06304900000001</v>
      </c>
      <c r="D505">
        <f t="shared" si="17"/>
        <v>0.77739918575666767</v>
      </c>
      <c r="E505">
        <v>4.1996151304638046E-2</v>
      </c>
      <c r="G505">
        <v>497</v>
      </c>
      <c r="H505">
        <f t="shared" ca="1" si="18"/>
        <v>-1.4651696219186805E-2</v>
      </c>
    </row>
    <row r="506" spans="2:8" x14ac:dyDescent="0.3">
      <c r="B506" s="91">
        <v>39421</v>
      </c>
      <c r="C506" s="145">
        <v>132.25112899999999</v>
      </c>
      <c r="D506">
        <f t="shared" si="17"/>
        <v>-0.45268366977412089</v>
      </c>
      <c r="E506">
        <v>4.1953446311374376E-2</v>
      </c>
      <c r="G506">
        <v>498</v>
      </c>
      <c r="H506">
        <f t="shared" ca="1" si="18"/>
        <v>5.5953905279779188E-3</v>
      </c>
    </row>
    <row r="507" spans="2:8" x14ac:dyDescent="0.3">
      <c r="B507" s="91">
        <v>40513</v>
      </c>
      <c r="C507" s="145">
        <v>241.63563500000001</v>
      </c>
      <c r="D507">
        <f t="shared" si="17"/>
        <v>0.39343918184058768</v>
      </c>
      <c r="E507">
        <v>4.1945115545668168E-2</v>
      </c>
      <c r="G507">
        <v>499</v>
      </c>
      <c r="H507">
        <f t="shared" ca="1" si="18"/>
        <v>-6.715924632214744E-3</v>
      </c>
    </row>
    <row r="508" spans="2:8" x14ac:dyDescent="0.3">
      <c r="B508" s="91">
        <v>43451</v>
      </c>
      <c r="C508" s="145">
        <v>173.40953099999999</v>
      </c>
      <c r="D508">
        <f t="shared" si="17"/>
        <v>-0.39365401067889338</v>
      </c>
      <c r="E508">
        <v>4.1928760336233349E-2</v>
      </c>
      <c r="G508">
        <v>500</v>
      </c>
      <c r="H508">
        <f t="shared" ca="1" si="18"/>
        <v>1.0291773659964689E-2</v>
      </c>
    </row>
    <row r="509" spans="2:8" x14ac:dyDescent="0.3">
      <c r="B509" s="91">
        <v>41389</v>
      </c>
      <c r="C509" s="145">
        <v>285.99105800000001</v>
      </c>
      <c r="D509">
        <f t="shared" si="17"/>
        <v>3.1267822051743273</v>
      </c>
      <c r="E509">
        <v>4.1918307065016758E-2</v>
      </c>
      <c r="G509">
        <v>501</v>
      </c>
      <c r="H509">
        <f t="shared" ca="1" si="18"/>
        <v>2.1007732868374766E-2</v>
      </c>
    </row>
    <row r="510" spans="2:8" x14ac:dyDescent="0.3">
      <c r="B510" s="91">
        <v>38462</v>
      </c>
      <c r="C510" s="145">
        <v>69.301224000000005</v>
      </c>
      <c r="D510">
        <f t="shared" si="17"/>
        <v>-0.16187998536544934</v>
      </c>
      <c r="E510">
        <v>4.1902770117956539E-2</v>
      </c>
      <c r="G510">
        <v>502</v>
      </c>
      <c r="H510">
        <f t="shared" ca="1" si="18"/>
        <v>4.0845238988824559E-3</v>
      </c>
    </row>
    <row r="511" spans="2:8" x14ac:dyDescent="0.3">
      <c r="B511" s="91">
        <v>38565</v>
      </c>
      <c r="C511" s="145">
        <v>82.686515999999997</v>
      </c>
      <c r="D511">
        <f t="shared" si="17"/>
        <v>1.8966960474109875</v>
      </c>
      <c r="E511">
        <v>4.1900543964555323E-2</v>
      </c>
      <c r="G511">
        <v>503</v>
      </c>
      <c r="H511">
        <f t="shared" ca="1" si="18"/>
        <v>-1.1138365012379085E-2</v>
      </c>
    </row>
    <row r="512" spans="2:8" x14ac:dyDescent="0.3">
      <c r="B512" s="91">
        <v>36167</v>
      </c>
      <c r="C512" s="145">
        <v>28.545113000000001</v>
      </c>
      <c r="D512">
        <f t="shared" si="17"/>
        <v>-0.33467441339236248</v>
      </c>
      <c r="E512">
        <v>4.1893630618652485E-2</v>
      </c>
      <c r="G512">
        <v>504</v>
      </c>
      <c r="H512">
        <f t="shared" ca="1" si="18"/>
        <v>-4.7283373197361721E-2</v>
      </c>
    </row>
    <row r="513" spans="2:8" x14ac:dyDescent="0.3">
      <c r="B513" s="91">
        <v>34401</v>
      </c>
      <c r="C513" s="145">
        <v>42.903976</v>
      </c>
      <c r="D513">
        <f t="shared" si="17"/>
        <v>-0.89616796986416425</v>
      </c>
      <c r="E513">
        <v>4.1884767295718141E-2</v>
      </c>
      <c r="G513">
        <v>505</v>
      </c>
      <c r="H513">
        <f t="shared" ca="1" si="18"/>
        <v>-8.045335200616243E-3</v>
      </c>
    </row>
    <row r="514" spans="2:8" x14ac:dyDescent="0.3">
      <c r="B514" s="91">
        <v>41738</v>
      </c>
      <c r="C514" s="145">
        <v>413.20559700000001</v>
      </c>
      <c r="D514">
        <f t="shared" si="17"/>
        <v>18.165570428203697</v>
      </c>
      <c r="E514">
        <v>4.1831630877356453E-2</v>
      </c>
      <c r="G514">
        <v>506</v>
      </c>
      <c r="H514">
        <f t="shared" ca="1" si="18"/>
        <v>-2.7683707661643825E-2</v>
      </c>
    </row>
    <row r="515" spans="2:8" x14ac:dyDescent="0.3">
      <c r="B515" s="91">
        <v>34066</v>
      </c>
      <c r="C515" s="145">
        <v>21.559785999999999</v>
      </c>
      <c r="D515">
        <f t="shared" si="17"/>
        <v>0.33333329210431262</v>
      </c>
      <c r="E515">
        <v>4.1666896164202369E-2</v>
      </c>
      <c r="G515">
        <v>507</v>
      </c>
      <c r="H515">
        <f t="shared" ca="1" si="18"/>
        <v>-2.5828463804039047E-2</v>
      </c>
    </row>
    <row r="516" spans="2:8" x14ac:dyDescent="0.3">
      <c r="B516" s="91">
        <v>33330</v>
      </c>
      <c r="C516" s="145">
        <v>16.169840000000001</v>
      </c>
      <c r="D516">
        <f t="shared" si="17"/>
        <v>-0.88568445006037611</v>
      </c>
      <c r="E516">
        <v>4.166669350847764E-2</v>
      </c>
      <c r="G516">
        <v>508</v>
      </c>
      <c r="H516">
        <f t="shared" ca="1" si="18"/>
        <v>5.5635746747765585E-2</v>
      </c>
    </row>
    <row r="517" spans="2:8" x14ac:dyDescent="0.3">
      <c r="B517" s="91">
        <v>39052</v>
      </c>
      <c r="C517" s="145">
        <v>141.449173</v>
      </c>
      <c r="D517">
        <f t="shared" si="17"/>
        <v>3.7643924327857688E-2</v>
      </c>
      <c r="E517">
        <v>4.1648932020451786E-2</v>
      </c>
      <c r="G517">
        <v>509</v>
      </c>
      <c r="H517">
        <f t="shared" ca="1" si="18"/>
        <v>-3.5553188847006444E-2</v>
      </c>
    </row>
    <row r="518" spans="2:8" x14ac:dyDescent="0.3">
      <c r="B518" s="91">
        <v>39364</v>
      </c>
      <c r="C518" s="145">
        <v>136.31764200000001</v>
      </c>
      <c r="D518">
        <f t="shared" si="17"/>
        <v>-0.36941151059835803</v>
      </c>
      <c r="E518">
        <v>4.1603933369876785E-2</v>
      </c>
      <c r="G518">
        <v>510</v>
      </c>
      <c r="H518">
        <f t="shared" ca="1" si="18"/>
        <v>-1.5516414797379745E-2</v>
      </c>
    </row>
    <row r="519" spans="2:8" x14ac:dyDescent="0.3">
      <c r="B519" s="91">
        <v>41120</v>
      </c>
      <c r="C519" s="145">
        <v>216.17527799999999</v>
      </c>
      <c r="D519">
        <f t="shared" si="17"/>
        <v>5.4262385442245176</v>
      </c>
      <c r="E519">
        <v>4.157848273294918E-2</v>
      </c>
      <c r="G519">
        <v>511</v>
      </c>
      <c r="H519">
        <f t="shared" ca="1" si="18"/>
        <v>5.4269821650544059E-2</v>
      </c>
    </row>
    <row r="520" spans="2:8" x14ac:dyDescent="0.3">
      <c r="B520" s="91">
        <v>36531</v>
      </c>
      <c r="C520" s="145">
        <v>33.639473000000002</v>
      </c>
      <c r="D520">
        <f t="shared" si="17"/>
        <v>-0.87785739961323106</v>
      </c>
      <c r="E520">
        <v>4.1500416931780436E-2</v>
      </c>
      <c r="G520">
        <v>512</v>
      </c>
      <c r="H520">
        <f t="shared" ca="1" si="18"/>
        <v>2.8168679677030871E-2</v>
      </c>
    </row>
    <row r="521" spans="2:8" x14ac:dyDescent="0.3">
      <c r="B521" s="91">
        <v>41382</v>
      </c>
      <c r="C521" s="145">
        <v>275.41146900000001</v>
      </c>
      <c r="D521">
        <f t="shared" ref="D521:D584" si="19">(C521-C522)/C522</f>
        <v>2.3896331439837244</v>
      </c>
      <c r="E521">
        <v>4.1482344604948929E-2</v>
      </c>
      <c r="G521">
        <v>513</v>
      </c>
      <c r="H521">
        <f t="shared" ca="1" si="18"/>
        <v>-2.2341219888721755E-2</v>
      </c>
    </row>
    <row r="522" spans="2:8" x14ac:dyDescent="0.3">
      <c r="B522" s="91">
        <v>38098</v>
      </c>
      <c r="C522" s="145">
        <v>81.251114000000001</v>
      </c>
      <c r="D522">
        <f t="shared" si="19"/>
        <v>-0.81409678504852345</v>
      </c>
      <c r="E522">
        <v>4.1454899596792633E-2</v>
      </c>
      <c r="G522">
        <v>514</v>
      </c>
      <c r="H522">
        <f t="shared" ref="H522:H585" ca="1" si="20">_xlfn.NORM.INV(RAND(),N$11,N$12)</f>
        <v>8.4166670950424731E-3</v>
      </c>
    </row>
    <row r="523" spans="2:8" x14ac:dyDescent="0.3">
      <c r="B523" s="91">
        <v>41771</v>
      </c>
      <c r="C523" s="145">
        <v>437.06137100000001</v>
      </c>
      <c r="D523">
        <f t="shared" si="19"/>
        <v>1.2201895744164535</v>
      </c>
      <c r="E523">
        <v>4.1403597679064486E-2</v>
      </c>
      <c r="G523">
        <v>515</v>
      </c>
      <c r="H523">
        <f t="shared" ca="1" si="20"/>
        <v>-3.9818529811006011E-2</v>
      </c>
    </row>
    <row r="524" spans="2:8" x14ac:dyDescent="0.3">
      <c r="B524" s="91">
        <v>40408</v>
      </c>
      <c r="C524" s="145">
        <v>196.85768100000001</v>
      </c>
      <c r="D524">
        <f t="shared" si="19"/>
        <v>8.1211654490297107</v>
      </c>
      <c r="E524">
        <v>4.137493348103554E-2</v>
      </c>
      <c r="G524">
        <v>516</v>
      </c>
      <c r="H524">
        <f t="shared" ca="1" si="20"/>
        <v>-1.5089218986470119E-2</v>
      </c>
    </row>
    <row r="525" spans="2:8" x14ac:dyDescent="0.3">
      <c r="B525" s="91">
        <v>37383</v>
      </c>
      <c r="C525" s="145">
        <v>21.582514</v>
      </c>
      <c r="D525">
        <f t="shared" si="19"/>
        <v>-0.90693510481806205</v>
      </c>
      <c r="E525">
        <v>4.1310157183332336E-2</v>
      </c>
      <c r="G525">
        <v>517</v>
      </c>
      <c r="H525">
        <f t="shared" ca="1" si="20"/>
        <v>9.5011796448335548E-3</v>
      </c>
    </row>
    <row r="526" spans="2:8" x14ac:dyDescent="0.3">
      <c r="B526" s="91">
        <v>40512</v>
      </c>
      <c r="C526" s="145">
        <v>231.90821800000001</v>
      </c>
      <c r="D526">
        <f t="shared" si="19"/>
        <v>1.8007414564380515</v>
      </c>
      <c r="E526">
        <v>4.1273112828508776E-2</v>
      </c>
      <c r="G526">
        <v>518</v>
      </c>
      <c r="H526">
        <f t="shared" ca="1" si="20"/>
        <v>-3.7540252771166051E-2</v>
      </c>
    </row>
    <row r="527" spans="2:8" x14ac:dyDescent="0.3">
      <c r="B527" s="91">
        <v>40037</v>
      </c>
      <c r="C527" s="145">
        <v>82.802436999999998</v>
      </c>
      <c r="D527">
        <f t="shared" si="19"/>
        <v>-0.70504139173391289</v>
      </c>
      <c r="E527">
        <v>4.1230927596906532E-2</v>
      </c>
      <c r="G527">
        <v>519</v>
      </c>
      <c r="H527">
        <f t="shared" ca="1" si="20"/>
        <v>-6.5487049156142309E-3</v>
      </c>
    </row>
    <row r="528" spans="2:8" x14ac:dyDescent="0.3">
      <c r="B528" s="91">
        <v>41256</v>
      </c>
      <c r="C528" s="145">
        <v>280.725616</v>
      </c>
      <c r="D528">
        <f t="shared" si="19"/>
        <v>4.2801361853648849</v>
      </c>
      <c r="E528">
        <v>4.1229500680392765E-2</v>
      </c>
      <c r="G528">
        <v>520</v>
      </c>
      <c r="H528">
        <f t="shared" ca="1" si="20"/>
        <v>2.9952137250829396E-2</v>
      </c>
    </row>
    <row r="529" spans="2:8" x14ac:dyDescent="0.3">
      <c r="B529" s="91">
        <v>35038</v>
      </c>
      <c r="C529" s="145">
        <v>53.166359</v>
      </c>
      <c r="D529">
        <f t="shared" si="19"/>
        <v>-0.10135943356717787</v>
      </c>
      <c r="E529">
        <v>4.1208883802276594E-2</v>
      </c>
      <c r="G529">
        <v>521</v>
      </c>
      <c r="H529">
        <f t="shared" ca="1" si="20"/>
        <v>2.0205290590597103E-3</v>
      </c>
    </row>
    <row r="530" spans="2:8" x14ac:dyDescent="0.3">
      <c r="B530" s="91">
        <v>37918</v>
      </c>
      <c r="C530" s="145">
        <v>59.163097</v>
      </c>
      <c r="D530">
        <f t="shared" si="19"/>
        <v>-0.88537423673259341</v>
      </c>
      <c r="E530">
        <v>4.1124316687947922E-2</v>
      </c>
      <c r="G530">
        <v>522</v>
      </c>
      <c r="H530">
        <f t="shared" ca="1" si="20"/>
        <v>-2.1036008421102734E-2</v>
      </c>
    </row>
    <row r="531" spans="2:8" x14ac:dyDescent="0.3">
      <c r="B531" s="91">
        <v>44592</v>
      </c>
      <c r="C531" s="145">
        <v>516.14135699999997</v>
      </c>
      <c r="D531">
        <f t="shared" si="19"/>
        <v>0.46254334445804868</v>
      </c>
      <c r="E531">
        <v>4.1122084116718555E-2</v>
      </c>
      <c r="G531">
        <v>523</v>
      </c>
      <c r="H531">
        <f t="shared" ca="1" si="20"/>
        <v>-1.9930069955745956E-2</v>
      </c>
    </row>
    <row r="532" spans="2:8" x14ac:dyDescent="0.3">
      <c r="B532" s="91">
        <v>42388</v>
      </c>
      <c r="C532" s="145">
        <v>352.90670799999998</v>
      </c>
      <c r="D532">
        <f t="shared" si="19"/>
        <v>3.8252484907883124</v>
      </c>
      <c r="E532">
        <v>4.1005212339979898E-2</v>
      </c>
      <c r="G532">
        <v>524</v>
      </c>
      <c r="H532">
        <f t="shared" ca="1" si="20"/>
        <v>-6.398824421814589E-2</v>
      </c>
    </row>
    <row r="533" spans="2:8" x14ac:dyDescent="0.3">
      <c r="B533" s="91">
        <v>37994</v>
      </c>
      <c r="C533" s="145">
        <v>73.137519999999995</v>
      </c>
      <c r="D533">
        <f t="shared" si="19"/>
        <v>-0.46171934892445876</v>
      </c>
      <c r="E533">
        <v>4.0990097420278183E-2</v>
      </c>
      <c r="G533">
        <v>525</v>
      </c>
      <c r="H533">
        <f t="shared" ca="1" si="20"/>
        <v>-2.860580184882314E-2</v>
      </c>
    </row>
    <row r="534" spans="2:8" x14ac:dyDescent="0.3">
      <c r="B534" s="91">
        <v>39449</v>
      </c>
      <c r="C534" s="145">
        <v>135.872467</v>
      </c>
      <c r="D534">
        <f t="shared" si="19"/>
        <v>-0.64735254359249583</v>
      </c>
      <c r="E534">
        <v>4.092612473733611E-2</v>
      </c>
      <c r="G534">
        <v>526</v>
      </c>
      <c r="H534">
        <f t="shared" ca="1" si="20"/>
        <v>2.212461568471899E-2</v>
      </c>
    </row>
    <row r="535" spans="2:8" x14ac:dyDescent="0.3">
      <c r="B535" s="91">
        <v>42471</v>
      </c>
      <c r="C535" s="145">
        <v>385.29263300000002</v>
      </c>
      <c r="D535">
        <f t="shared" si="19"/>
        <v>6.4637969481417175</v>
      </c>
      <c r="E535">
        <v>4.0920710108127166E-2</v>
      </c>
      <c r="G535">
        <v>527</v>
      </c>
      <c r="H535">
        <f t="shared" ca="1" si="20"/>
        <v>5.1715959015646969E-2</v>
      </c>
    </row>
    <row r="536" spans="2:8" x14ac:dyDescent="0.3">
      <c r="B536" s="91">
        <v>35489</v>
      </c>
      <c r="C536" s="145">
        <v>51.621532000000002</v>
      </c>
      <c r="D536">
        <f t="shared" si="19"/>
        <v>-0.7772430128974237</v>
      </c>
      <c r="E536">
        <v>4.0915789971850386E-2</v>
      </c>
      <c r="G536">
        <v>528</v>
      </c>
      <c r="H536">
        <f t="shared" ca="1" si="20"/>
        <v>-1.2230835943481783E-2</v>
      </c>
    </row>
    <row r="537" spans="2:8" x14ac:dyDescent="0.3">
      <c r="B537" s="91">
        <v>40486</v>
      </c>
      <c r="C537" s="145">
        <v>231.739227</v>
      </c>
      <c r="D537">
        <f t="shared" si="19"/>
        <v>6.0265253885849175</v>
      </c>
      <c r="E537">
        <v>4.0909351755930162E-2</v>
      </c>
      <c r="G537">
        <v>529</v>
      </c>
      <c r="H537">
        <f t="shared" ca="1" si="20"/>
        <v>1.4259706983898357E-2</v>
      </c>
    </row>
    <row r="538" spans="2:8" x14ac:dyDescent="0.3">
      <c r="B538" s="91">
        <v>36509</v>
      </c>
      <c r="C538" s="145">
        <v>32.980629</v>
      </c>
      <c r="D538">
        <f t="shared" si="19"/>
        <v>-0.81852211399304453</v>
      </c>
      <c r="E538">
        <v>4.0869967649065468E-2</v>
      </c>
      <c r="G538">
        <v>530</v>
      </c>
      <c r="H538">
        <f t="shared" ca="1" si="20"/>
        <v>2.3392347208736931E-3</v>
      </c>
    </row>
    <row r="539" spans="2:8" x14ac:dyDescent="0.3">
      <c r="B539" s="91">
        <v>43609</v>
      </c>
      <c r="C539" s="145">
        <v>181.733597</v>
      </c>
      <c r="D539">
        <f t="shared" si="19"/>
        <v>-0.65867978779291747</v>
      </c>
      <c r="E539">
        <v>4.08221997019068E-2</v>
      </c>
      <c r="G539">
        <v>531</v>
      </c>
      <c r="H539">
        <f t="shared" ca="1" si="20"/>
        <v>2.5309387445910509E-2</v>
      </c>
    </row>
    <row r="540" spans="2:8" x14ac:dyDescent="0.3">
      <c r="B540" s="91">
        <v>41904</v>
      </c>
      <c r="C540" s="145">
        <v>532.44311500000003</v>
      </c>
      <c r="D540">
        <f t="shared" si="19"/>
        <v>-9.5369367649751537E-3</v>
      </c>
      <c r="E540">
        <v>4.0759216623064427E-2</v>
      </c>
      <c r="G540">
        <v>532</v>
      </c>
      <c r="H540">
        <f t="shared" ca="1" si="20"/>
        <v>-3.7114223923478643E-2</v>
      </c>
    </row>
    <row r="541" spans="2:8" x14ac:dyDescent="0.3">
      <c r="B541" s="91">
        <v>41960</v>
      </c>
      <c r="C541" s="145">
        <v>537.569885</v>
      </c>
      <c r="D541">
        <f t="shared" si="19"/>
        <v>3.5399827712527965</v>
      </c>
      <c r="E541">
        <v>4.0752135080994178E-2</v>
      </c>
      <c r="G541">
        <v>533</v>
      </c>
      <c r="H541">
        <f t="shared" ca="1" si="20"/>
        <v>1.0155102200424721E-2</v>
      </c>
    </row>
    <row r="542" spans="2:8" x14ac:dyDescent="0.3">
      <c r="B542" s="91">
        <v>39570</v>
      </c>
      <c r="C542" s="145">
        <v>118.40791299999999</v>
      </c>
      <c r="D542">
        <f t="shared" si="19"/>
        <v>-0.56831138637522827</v>
      </c>
      <c r="E542">
        <v>4.0707314809852152E-2</v>
      </c>
      <c r="G542">
        <v>534</v>
      </c>
      <c r="H542">
        <f t="shared" ca="1" si="20"/>
        <v>-2.6962405699665883E-2</v>
      </c>
    </row>
    <row r="543" spans="2:8" x14ac:dyDescent="0.3">
      <c r="B543" s="91">
        <v>41453</v>
      </c>
      <c r="C543" s="145">
        <v>274.2901</v>
      </c>
      <c r="D543">
        <f t="shared" si="19"/>
        <v>0.56911873400830515</v>
      </c>
      <c r="E543">
        <v>4.0695674508544055E-2</v>
      </c>
      <c r="G543">
        <v>535</v>
      </c>
      <c r="H543">
        <f t="shared" ca="1" si="20"/>
        <v>3.4579152444893582E-2</v>
      </c>
    </row>
    <row r="544" spans="2:8" x14ac:dyDescent="0.3">
      <c r="B544" s="91">
        <v>43402</v>
      </c>
      <c r="C544" s="145">
        <v>174.80519100000001</v>
      </c>
      <c r="D544">
        <f t="shared" si="19"/>
        <v>0.16878390576190686</v>
      </c>
      <c r="E544">
        <v>4.0652836432073895E-2</v>
      </c>
      <c r="G544">
        <v>536</v>
      </c>
      <c r="H544">
        <f t="shared" ca="1" si="20"/>
        <v>-8.3652274433846721E-3</v>
      </c>
    </row>
    <row r="545" spans="2:8" x14ac:dyDescent="0.3">
      <c r="B545" s="91">
        <v>40277</v>
      </c>
      <c r="C545" s="145">
        <v>149.5616</v>
      </c>
      <c r="D545">
        <f t="shared" si="19"/>
        <v>4.9114214824513374</v>
      </c>
      <c r="E545">
        <v>4.0614427959126315E-2</v>
      </c>
      <c r="G545">
        <v>537</v>
      </c>
      <c r="H545">
        <f t="shared" ca="1" si="20"/>
        <v>-3.5346942157282138E-2</v>
      </c>
    </row>
    <row r="546" spans="2:8" x14ac:dyDescent="0.3">
      <c r="B546" s="91">
        <v>37603</v>
      </c>
      <c r="C546" s="145">
        <v>25.300446000000001</v>
      </c>
      <c r="D546">
        <f t="shared" si="19"/>
        <v>-0.88562562343390394</v>
      </c>
      <c r="E546">
        <v>4.0609330596867041E-2</v>
      </c>
      <c r="G546">
        <v>538</v>
      </c>
      <c r="H546">
        <f t="shared" ca="1" si="20"/>
        <v>-2.1205848794870537E-2</v>
      </c>
    </row>
    <row r="547" spans="2:8" x14ac:dyDescent="0.3">
      <c r="B547" s="91">
        <v>40933</v>
      </c>
      <c r="C547" s="145">
        <v>221.207291</v>
      </c>
      <c r="D547">
        <f t="shared" si="19"/>
        <v>7.0784354806631198</v>
      </c>
      <c r="E547">
        <v>4.0549743071005666E-2</v>
      </c>
      <c r="G547">
        <v>539</v>
      </c>
      <c r="H547">
        <f t="shared" ca="1" si="20"/>
        <v>-4.409166828161875E-3</v>
      </c>
    </row>
    <row r="548" spans="2:8" x14ac:dyDescent="0.3">
      <c r="B548" s="91">
        <v>36313</v>
      </c>
      <c r="C548" s="145">
        <v>27.382442000000001</v>
      </c>
      <c r="D548">
        <f t="shared" si="19"/>
        <v>-0.41804488254799987</v>
      </c>
      <c r="E548">
        <v>4.0498376313711629E-2</v>
      </c>
      <c r="G548">
        <v>540</v>
      </c>
      <c r="H548">
        <f t="shared" ca="1" si="20"/>
        <v>-3.7662004840454122E-2</v>
      </c>
    </row>
    <row r="549" spans="2:8" x14ac:dyDescent="0.3">
      <c r="B549" s="91">
        <v>35472</v>
      </c>
      <c r="C549" s="145">
        <v>47.052498</v>
      </c>
      <c r="D549">
        <f t="shared" si="19"/>
        <v>0.79728345383405896</v>
      </c>
      <c r="E549">
        <v>4.0313581845194575E-2</v>
      </c>
      <c r="G549">
        <v>541</v>
      </c>
      <c r="H549">
        <f t="shared" ca="1" si="20"/>
        <v>-3.8041568520628101E-2</v>
      </c>
    </row>
    <row r="550" spans="2:8" x14ac:dyDescent="0.3">
      <c r="B550" s="91">
        <v>37588</v>
      </c>
      <c r="C550" s="145">
        <v>26.179787000000001</v>
      </c>
      <c r="D550">
        <f t="shared" si="19"/>
        <v>-0.82525267447350792</v>
      </c>
      <c r="E550">
        <v>4.0146980559462982E-2</v>
      </c>
      <c r="G550">
        <v>542</v>
      </c>
      <c r="H550">
        <f t="shared" ca="1" si="20"/>
        <v>-6.4471825116115378E-2</v>
      </c>
    </row>
    <row r="551" spans="2:8" x14ac:dyDescent="0.3">
      <c r="B551" s="91">
        <v>39069</v>
      </c>
      <c r="C551" s="145">
        <v>149.81509399999999</v>
      </c>
      <c r="D551">
        <f t="shared" si="19"/>
        <v>2.3150812903049922</v>
      </c>
      <c r="E551">
        <v>4.0139789590089715E-2</v>
      </c>
      <c r="G551">
        <v>543</v>
      </c>
      <c r="H551">
        <f t="shared" ca="1" si="20"/>
        <v>2.8217166658669825E-2</v>
      </c>
    </row>
    <row r="552" spans="2:8" x14ac:dyDescent="0.3">
      <c r="B552" s="91">
        <v>34654</v>
      </c>
      <c r="C552" s="145">
        <v>45.191982000000003</v>
      </c>
      <c r="D552">
        <f t="shared" si="19"/>
        <v>1.0155038476194282</v>
      </c>
      <c r="E552">
        <v>4.0000139918644283E-2</v>
      </c>
      <c r="G552">
        <v>544</v>
      </c>
      <c r="H552">
        <f t="shared" ca="1" si="20"/>
        <v>1.3871415562115021E-2</v>
      </c>
    </row>
    <row r="553" spans="2:8" x14ac:dyDescent="0.3">
      <c r="B553" s="91">
        <v>34200</v>
      </c>
      <c r="C553" s="145">
        <v>22.422176</v>
      </c>
      <c r="D553">
        <f t="shared" si="19"/>
        <v>9.4965299023973687E-2</v>
      </c>
      <c r="E553">
        <v>3.9999933208984602E-2</v>
      </c>
      <c r="G553">
        <v>545</v>
      </c>
      <c r="H553">
        <f t="shared" ca="1" si="20"/>
        <v>3.1763629877259551E-2</v>
      </c>
    </row>
    <row r="554" spans="2:8" x14ac:dyDescent="0.3">
      <c r="B554" s="91">
        <v>36600</v>
      </c>
      <c r="C554" s="145">
        <v>20.477522</v>
      </c>
      <c r="D554">
        <f t="shared" si="19"/>
        <v>-0.93475831762057338</v>
      </c>
      <c r="E554">
        <v>3.9999841543351615E-2</v>
      </c>
      <c r="G554">
        <v>546</v>
      </c>
      <c r="H554">
        <f t="shared" ca="1" si="20"/>
        <v>-1.8855149941621348E-2</v>
      </c>
    </row>
    <row r="555" spans="2:8" x14ac:dyDescent="0.3">
      <c r="B555" s="91">
        <v>44326</v>
      </c>
      <c r="C555" s="145">
        <v>313.87176499999998</v>
      </c>
      <c r="D555">
        <f t="shared" si="19"/>
        <v>13.577120064551938</v>
      </c>
      <c r="E555">
        <v>3.9966978227252266E-2</v>
      </c>
      <c r="G555">
        <v>547</v>
      </c>
      <c r="H555">
        <f t="shared" ca="1" si="20"/>
        <v>7.3102877438718118E-3</v>
      </c>
    </row>
    <row r="556" spans="2:8" x14ac:dyDescent="0.3">
      <c r="B556" s="91">
        <v>36027</v>
      </c>
      <c r="C556" s="145">
        <v>21.531808999999999</v>
      </c>
      <c r="D556">
        <f t="shared" si="19"/>
        <v>-0.72647879019321993</v>
      </c>
      <c r="E556">
        <v>3.995687705115223E-2</v>
      </c>
      <c r="G556">
        <v>548</v>
      </c>
      <c r="H556">
        <f t="shared" ca="1" si="20"/>
        <v>-3.4413732342764365E-3</v>
      </c>
    </row>
    <row r="557" spans="2:8" x14ac:dyDescent="0.3">
      <c r="B557" s="91">
        <v>39667</v>
      </c>
      <c r="C557" s="145">
        <v>78.720802000000006</v>
      </c>
      <c r="D557">
        <f t="shared" si="19"/>
        <v>-0.55120118592966194</v>
      </c>
      <c r="E557">
        <v>3.9953477351947708E-2</v>
      </c>
      <c r="G557">
        <v>549</v>
      </c>
      <c r="H557">
        <f t="shared" ca="1" si="20"/>
        <v>-1.2071976506923194E-2</v>
      </c>
    </row>
    <row r="558" spans="2:8" x14ac:dyDescent="0.3">
      <c r="B558" s="91">
        <v>44189</v>
      </c>
      <c r="C558" s="145">
        <v>175.40332000000001</v>
      </c>
      <c r="D558">
        <f t="shared" si="19"/>
        <v>0.42067017348492436</v>
      </c>
      <c r="E558">
        <v>3.9893656345461055E-2</v>
      </c>
      <c r="G558">
        <v>550</v>
      </c>
      <c r="H558">
        <f t="shared" ca="1" si="20"/>
        <v>3.2762899380976658E-2</v>
      </c>
    </row>
    <row r="559" spans="2:8" x14ac:dyDescent="0.3">
      <c r="B559" s="91">
        <v>44053</v>
      </c>
      <c r="C559" s="145">
        <v>123.46519499999999</v>
      </c>
      <c r="D559">
        <f t="shared" si="19"/>
        <v>-0.59749758811898868</v>
      </c>
      <c r="E559">
        <v>3.9882481210511682E-2</v>
      </c>
      <c r="G559">
        <v>551</v>
      </c>
      <c r="H559">
        <f t="shared" ca="1" si="20"/>
        <v>-5.139589592219574E-2</v>
      </c>
    </row>
    <row r="560" spans="2:8" x14ac:dyDescent="0.3">
      <c r="B560" s="91">
        <v>43242</v>
      </c>
      <c r="C560" s="145">
        <v>306.743988</v>
      </c>
      <c r="D560">
        <f t="shared" si="19"/>
        <v>6.1575704627329912</v>
      </c>
      <c r="E560">
        <v>3.9878440014539183E-2</v>
      </c>
      <c r="G560">
        <v>552</v>
      </c>
      <c r="H560">
        <f t="shared" ca="1" si="20"/>
        <v>3.272696690479987E-2</v>
      </c>
    </row>
    <row r="561" spans="2:8" x14ac:dyDescent="0.3">
      <c r="B561" s="91">
        <v>36453</v>
      </c>
      <c r="C561" s="145">
        <v>42.855880999999997</v>
      </c>
      <c r="D561">
        <f t="shared" si="19"/>
        <v>-2.7830427531221877E-2</v>
      </c>
      <c r="E561">
        <v>3.9875083615351081E-2</v>
      </c>
      <c r="G561">
        <v>553</v>
      </c>
      <c r="H561">
        <f t="shared" ca="1" si="20"/>
        <v>-1.1448793141106612E-3</v>
      </c>
    </row>
    <row r="562" spans="2:8" x14ac:dyDescent="0.3">
      <c r="B562" s="91">
        <v>36447</v>
      </c>
      <c r="C562" s="145">
        <v>44.082721999999997</v>
      </c>
      <c r="D562">
        <f t="shared" si="19"/>
        <v>-0.70722824048654975</v>
      </c>
      <c r="E562">
        <v>3.9835555726649222E-2</v>
      </c>
      <c r="G562">
        <v>554</v>
      </c>
      <c r="H562">
        <f t="shared" ca="1" si="20"/>
        <v>8.2356949589222784E-3</v>
      </c>
    </row>
    <row r="563" spans="2:8" x14ac:dyDescent="0.3">
      <c r="B563" s="91">
        <v>38964</v>
      </c>
      <c r="C563" s="145">
        <v>150.570267</v>
      </c>
      <c r="D563">
        <f t="shared" si="19"/>
        <v>2.3158499726002972</v>
      </c>
      <c r="E563">
        <v>3.9809782755068822E-2</v>
      </c>
      <c r="G563">
        <v>555</v>
      </c>
      <c r="H563">
        <f t="shared" ca="1" si="20"/>
        <v>1.0221800261096561E-2</v>
      </c>
    </row>
    <row r="564" spans="2:8" x14ac:dyDescent="0.3">
      <c r="B564" s="91">
        <v>34575</v>
      </c>
      <c r="C564" s="145">
        <v>45.409252000000002</v>
      </c>
      <c r="D564">
        <f t="shared" si="19"/>
        <v>0.44891586060287264</v>
      </c>
      <c r="E564">
        <v>3.9801038201536333E-2</v>
      </c>
      <c r="G564">
        <v>556</v>
      </c>
      <c r="H564">
        <f t="shared" ca="1" si="20"/>
        <v>-3.2894873253371086E-2</v>
      </c>
    </row>
    <row r="565" spans="2:8" x14ac:dyDescent="0.3">
      <c r="B565" s="91">
        <v>37799</v>
      </c>
      <c r="C565" s="145">
        <v>31.340157999999999</v>
      </c>
      <c r="D565">
        <f t="shared" si="19"/>
        <v>0.38338461924185596</v>
      </c>
      <c r="E565">
        <v>3.9662423909965487E-2</v>
      </c>
      <c r="G565">
        <v>557</v>
      </c>
      <c r="H565">
        <f t="shared" ca="1" si="20"/>
        <v>1.8622254117465584E-2</v>
      </c>
    </row>
    <row r="566" spans="2:8" x14ac:dyDescent="0.3">
      <c r="B566" s="91">
        <v>37313</v>
      </c>
      <c r="C566" s="145">
        <v>22.654696000000001</v>
      </c>
      <c r="D566">
        <f t="shared" si="19"/>
        <v>-0.95438992219376007</v>
      </c>
      <c r="E566">
        <v>3.9645989709684117E-2</v>
      </c>
      <c r="G566">
        <v>558</v>
      </c>
      <c r="H566">
        <f t="shared" ca="1" si="20"/>
        <v>1.2393262694283059E-3</v>
      </c>
    </row>
    <row r="567" spans="2:8" x14ac:dyDescent="0.3">
      <c r="B567" s="91">
        <v>41869</v>
      </c>
      <c r="C567" s="145">
        <v>496.70373499999999</v>
      </c>
      <c r="D567">
        <f t="shared" si="19"/>
        <v>1.8497928130991804E-2</v>
      </c>
      <c r="E567">
        <v>3.9620318946919982E-2</v>
      </c>
      <c r="G567">
        <v>559</v>
      </c>
      <c r="H567">
        <f t="shared" ca="1" si="20"/>
        <v>4.8354992222804011E-2</v>
      </c>
    </row>
    <row r="568" spans="2:8" x14ac:dyDescent="0.3">
      <c r="B568" s="91">
        <v>41932</v>
      </c>
      <c r="C568" s="145">
        <v>487.68261699999999</v>
      </c>
      <c r="D568">
        <f t="shared" si="19"/>
        <v>6.1535367403091614</v>
      </c>
      <c r="E568">
        <v>3.9617518052950398E-2</v>
      </c>
      <c r="G568">
        <v>560</v>
      </c>
      <c r="H568">
        <f t="shared" ca="1" si="20"/>
        <v>-5.7163931372391931E-2</v>
      </c>
    </row>
    <row r="569" spans="2:8" x14ac:dyDescent="0.3">
      <c r="B569" s="91">
        <v>35298</v>
      </c>
      <c r="C569" s="145">
        <v>68.173636999999999</v>
      </c>
      <c r="D569">
        <f t="shared" si="19"/>
        <v>0.3817206269000431</v>
      </c>
      <c r="E569">
        <v>3.9597683588234366E-2</v>
      </c>
      <c r="G569">
        <v>561</v>
      </c>
      <c r="H569">
        <f t="shared" ca="1" si="20"/>
        <v>2.3916903514452605E-2</v>
      </c>
    </row>
    <row r="570" spans="2:8" x14ac:dyDescent="0.3">
      <c r="B570" s="91">
        <v>35738</v>
      </c>
      <c r="C570" s="145">
        <v>49.339668000000003</v>
      </c>
      <c r="D570">
        <f t="shared" si="19"/>
        <v>1.0102113229520338</v>
      </c>
      <c r="E570">
        <v>3.9565816747416861E-2</v>
      </c>
      <c r="G570">
        <v>562</v>
      </c>
      <c r="H570">
        <f t="shared" ca="1" si="20"/>
        <v>-9.6624959909892821E-4</v>
      </c>
    </row>
    <row r="571" spans="2:8" x14ac:dyDescent="0.3">
      <c r="B571" s="91">
        <v>37700</v>
      </c>
      <c r="C571" s="145">
        <v>24.544518</v>
      </c>
      <c r="D571">
        <f t="shared" si="19"/>
        <v>-0.95586743563735588</v>
      </c>
      <c r="E571">
        <v>3.952962615967847E-2</v>
      </c>
      <c r="G571">
        <v>563</v>
      </c>
      <c r="H571">
        <f t="shared" ca="1" si="20"/>
        <v>2.4462399236474541E-2</v>
      </c>
    </row>
    <row r="572" spans="2:8" x14ac:dyDescent="0.3">
      <c r="B572" s="91">
        <v>42045</v>
      </c>
      <c r="C572" s="145">
        <v>556.154358</v>
      </c>
      <c r="D572">
        <f t="shared" si="19"/>
        <v>8.1349869640823638</v>
      </c>
      <c r="E572">
        <v>3.9528284583175165E-2</v>
      </c>
      <c r="G572">
        <v>564</v>
      </c>
      <c r="H572">
        <f t="shared" ca="1" si="20"/>
        <v>-1.0743244608584423E-2</v>
      </c>
    </row>
    <row r="573" spans="2:8" x14ac:dyDescent="0.3">
      <c r="B573" s="91">
        <v>34976</v>
      </c>
      <c r="C573" s="145">
        <v>60.881790000000002</v>
      </c>
      <c r="D573">
        <f t="shared" si="19"/>
        <v>-0.53148034383498866</v>
      </c>
      <c r="E573">
        <v>3.952091788227674E-2</v>
      </c>
      <c r="G573">
        <v>565</v>
      </c>
      <c r="H573">
        <f t="shared" ca="1" si="20"/>
        <v>7.8812854960801666E-3</v>
      </c>
    </row>
    <row r="574" spans="2:8" x14ac:dyDescent="0.3">
      <c r="B574" s="91">
        <v>43893</v>
      </c>
      <c r="C574" s="145">
        <v>129.945007</v>
      </c>
      <c r="D574">
        <f t="shared" si="19"/>
        <v>-0.54882529452510975</v>
      </c>
      <c r="E574">
        <v>3.9473704840391512E-2</v>
      </c>
      <c r="G574">
        <v>566</v>
      </c>
      <c r="H574">
        <f t="shared" ca="1" si="20"/>
        <v>4.3623447934700632E-2</v>
      </c>
    </row>
    <row r="575" spans="2:8" x14ac:dyDescent="0.3">
      <c r="B575" s="91">
        <v>41015</v>
      </c>
      <c r="C575" s="145">
        <v>288.01483200000001</v>
      </c>
      <c r="D575">
        <f t="shared" si="19"/>
        <v>-0.29804613599854607</v>
      </c>
      <c r="E575">
        <v>3.9405394880017146E-2</v>
      </c>
      <c r="G575">
        <v>567</v>
      </c>
      <c r="H575">
        <f t="shared" ca="1" si="20"/>
        <v>-3.5217926597747425E-2</v>
      </c>
    </row>
    <row r="576" spans="2:8" x14ac:dyDescent="0.3">
      <c r="B576" s="91">
        <v>42317</v>
      </c>
      <c r="C576" s="145">
        <v>410.30450400000001</v>
      </c>
      <c r="D576">
        <f t="shared" si="19"/>
        <v>24.451050500272341</v>
      </c>
      <c r="E576">
        <v>3.9379003625037066E-2</v>
      </c>
      <c r="G576">
        <v>568</v>
      </c>
      <c r="H576">
        <f t="shared" ca="1" si="20"/>
        <v>1.2033053128731718E-2</v>
      </c>
    </row>
    <row r="577" spans="2:8" x14ac:dyDescent="0.3">
      <c r="B577" s="91">
        <v>36937</v>
      </c>
      <c r="C577" s="145">
        <v>16.121319</v>
      </c>
      <c r="D577">
        <f t="shared" si="19"/>
        <v>-0.57448639668823365</v>
      </c>
      <c r="E577">
        <v>3.928377545803232E-2</v>
      </c>
      <c r="G577">
        <v>569</v>
      </c>
      <c r="H577">
        <f t="shared" ca="1" si="20"/>
        <v>-2.4308450550638554E-2</v>
      </c>
    </row>
    <row r="578" spans="2:8" x14ac:dyDescent="0.3">
      <c r="B578" s="91">
        <v>37840</v>
      </c>
      <c r="C578" s="145">
        <v>37.88673</v>
      </c>
      <c r="D578">
        <f t="shared" si="19"/>
        <v>0.76262086614262981</v>
      </c>
      <c r="E578">
        <v>3.9283421222402554E-2</v>
      </c>
      <c r="G578">
        <v>570</v>
      </c>
      <c r="H578">
        <f t="shared" ca="1" si="20"/>
        <v>-2.7896511434079337E-2</v>
      </c>
    </row>
    <row r="579" spans="2:8" x14ac:dyDescent="0.3">
      <c r="B579" s="91">
        <v>36046</v>
      </c>
      <c r="C579" s="145">
        <v>21.494543</v>
      </c>
      <c r="D579">
        <f t="shared" si="19"/>
        <v>-0.88195162891652679</v>
      </c>
      <c r="E579">
        <v>3.9279257203417316E-2</v>
      </c>
      <c r="G579">
        <v>571</v>
      </c>
      <c r="H579">
        <f t="shared" ca="1" si="20"/>
        <v>7.0692367195509739E-3</v>
      </c>
    </row>
    <row r="580" spans="2:8" x14ac:dyDescent="0.3">
      <c r="B580" s="91">
        <v>43522</v>
      </c>
      <c r="C580" s="145">
        <v>182.082504</v>
      </c>
      <c r="D580">
        <f t="shared" si="19"/>
        <v>-0.5551670443509068</v>
      </c>
      <c r="E580">
        <v>3.9260273751021479E-2</v>
      </c>
      <c r="G580">
        <v>572</v>
      </c>
      <c r="H580">
        <f t="shared" ca="1" si="20"/>
        <v>1.2412172713295583E-2</v>
      </c>
    </row>
    <row r="581" spans="2:8" x14ac:dyDescent="0.3">
      <c r="B581" s="91">
        <v>41698</v>
      </c>
      <c r="C581" s="145">
        <v>409.32781999999997</v>
      </c>
      <c r="D581">
        <f t="shared" si="19"/>
        <v>-0.15235274370846255</v>
      </c>
      <c r="E581">
        <v>3.9257361872483042E-2</v>
      </c>
      <c r="G581">
        <v>573</v>
      </c>
      <c r="H581">
        <f t="shared" ca="1" si="20"/>
        <v>-2.1590074966845327E-2</v>
      </c>
    </row>
    <row r="582" spans="2:8" x14ac:dyDescent="0.3">
      <c r="B582" s="91">
        <v>42562</v>
      </c>
      <c r="C582" s="145">
        <v>482.89877300000001</v>
      </c>
      <c r="D582">
        <f t="shared" si="19"/>
        <v>17.894990928698796</v>
      </c>
      <c r="E582">
        <v>3.9245171738380311E-2</v>
      </c>
      <c r="G582">
        <v>574</v>
      </c>
      <c r="H582">
        <f t="shared" ca="1" si="20"/>
        <v>-3.9239051939716371E-2</v>
      </c>
    </row>
    <row r="583" spans="2:8" x14ac:dyDescent="0.3">
      <c r="B583" s="91">
        <v>39840</v>
      </c>
      <c r="C583" s="145">
        <v>25.556972999999999</v>
      </c>
      <c r="D583">
        <f t="shared" si="19"/>
        <v>-0.80653855120286977</v>
      </c>
      <c r="E583">
        <v>3.9244587897425368E-2</v>
      </c>
      <c r="G583">
        <v>575</v>
      </c>
      <c r="H583">
        <f t="shared" ca="1" si="20"/>
        <v>-3.4104839014328307E-2</v>
      </c>
    </row>
    <row r="584" spans="2:8" x14ac:dyDescent="0.3">
      <c r="B584" s="91">
        <v>38764</v>
      </c>
      <c r="C584" s="145">
        <v>132.10369900000001</v>
      </c>
      <c r="D584">
        <f t="shared" si="19"/>
        <v>0.97726710900330938</v>
      </c>
      <c r="E584">
        <v>3.9205408191325779E-2</v>
      </c>
      <c r="G584">
        <v>576</v>
      </c>
      <c r="H584">
        <f t="shared" ca="1" si="20"/>
        <v>-6.9719545481177463E-3</v>
      </c>
    </row>
    <row r="585" spans="2:8" x14ac:dyDescent="0.3">
      <c r="B585" s="91">
        <v>37956</v>
      </c>
      <c r="C585" s="145">
        <v>66.811256</v>
      </c>
      <c r="D585">
        <f t="shared" ref="D585:D648" si="21">(C585-C586)/C586</f>
        <v>-0.85773830272895513</v>
      </c>
      <c r="E585">
        <v>3.9162645696620833E-2</v>
      </c>
      <c r="G585">
        <v>577</v>
      </c>
      <c r="H585">
        <f t="shared" ca="1" si="20"/>
        <v>-4.039933028969054E-2</v>
      </c>
    </row>
    <row r="586" spans="2:8" x14ac:dyDescent="0.3">
      <c r="B586" s="91">
        <v>44803</v>
      </c>
      <c r="C586" s="145">
        <v>469.63629200000003</v>
      </c>
      <c r="D586">
        <f t="shared" si="21"/>
        <v>6.7203179795319219</v>
      </c>
      <c r="E586">
        <v>3.9152982115246975E-2</v>
      </c>
      <c r="G586">
        <v>578</v>
      </c>
      <c r="H586">
        <f t="shared" ref="H586:H649" ca="1" si="22">_xlfn.NORM.INV(RAND(),N$11,N$12)</f>
        <v>-4.3141465816339073E-3</v>
      </c>
    </row>
    <row r="587" spans="2:8" x14ac:dyDescent="0.3">
      <c r="B587" s="91">
        <v>37907</v>
      </c>
      <c r="C587" s="145">
        <v>60.831211000000003</v>
      </c>
      <c r="D587">
        <f t="shared" si="21"/>
        <v>1.4714128875176875</v>
      </c>
      <c r="E587">
        <v>3.9112807670471192E-2</v>
      </c>
      <c r="G587">
        <v>579</v>
      </c>
      <c r="H587">
        <f t="shared" ca="1" si="22"/>
        <v>-1.4783758725757431E-2</v>
      </c>
    </row>
    <row r="588" spans="2:8" x14ac:dyDescent="0.3">
      <c r="B588" s="91">
        <v>37747</v>
      </c>
      <c r="C588" s="145">
        <v>24.613941000000001</v>
      </c>
      <c r="D588">
        <f t="shared" si="21"/>
        <v>-0.6801978983907786</v>
      </c>
      <c r="E588">
        <v>3.9075258796383829E-2</v>
      </c>
      <c r="G588">
        <v>580</v>
      </c>
      <c r="H588">
        <f t="shared" ca="1" si="22"/>
        <v>2.5267858431066905E-2</v>
      </c>
    </row>
    <row r="589" spans="2:8" x14ac:dyDescent="0.3">
      <c r="B589" s="91">
        <v>39699</v>
      </c>
      <c r="C589" s="145">
        <v>76.966164000000006</v>
      </c>
      <c r="D589">
        <f t="shared" si="21"/>
        <v>1.9749131243034146</v>
      </c>
      <c r="E589">
        <v>3.9043004632834638E-2</v>
      </c>
      <c r="G589">
        <v>581</v>
      </c>
      <c r="H589">
        <f t="shared" ca="1" si="22"/>
        <v>5.1280436305860318E-3</v>
      </c>
    </row>
    <row r="590" spans="2:8" x14ac:dyDescent="0.3">
      <c r="B590" s="91">
        <v>33463</v>
      </c>
      <c r="C590" s="145">
        <v>25.871735000000001</v>
      </c>
      <c r="D590">
        <f t="shared" si="21"/>
        <v>-0.93472744183004919</v>
      </c>
      <c r="E590">
        <v>3.8960744294170992E-2</v>
      </c>
      <c r="G590">
        <v>582</v>
      </c>
      <c r="H590">
        <f t="shared" ca="1" si="22"/>
        <v>-3.7962942634376773E-2</v>
      </c>
    </row>
    <row r="591" spans="2:8" x14ac:dyDescent="0.3">
      <c r="B591" s="91">
        <v>44733</v>
      </c>
      <c r="C591" s="145">
        <v>396.36465500000003</v>
      </c>
      <c r="D591">
        <f t="shared" si="21"/>
        <v>9.3949770841650206</v>
      </c>
      <c r="E591">
        <v>3.8933872714260936E-2</v>
      </c>
      <c r="G591">
        <v>583</v>
      </c>
      <c r="H591">
        <f t="shared" ca="1" si="22"/>
        <v>-2.5872697836689308E-2</v>
      </c>
    </row>
    <row r="592" spans="2:8" x14ac:dyDescent="0.3">
      <c r="B592" s="91">
        <v>35873</v>
      </c>
      <c r="C592" s="145">
        <v>38.130401999999997</v>
      </c>
      <c r="D592">
        <f t="shared" si="21"/>
        <v>-0.71415138580915805</v>
      </c>
      <c r="E592">
        <v>3.8917414238380542E-2</v>
      </c>
      <c r="G592">
        <v>584</v>
      </c>
      <c r="H592">
        <f t="shared" ca="1" si="22"/>
        <v>-3.5324618900474769E-3</v>
      </c>
    </row>
    <row r="593" spans="2:8" x14ac:dyDescent="0.3">
      <c r="B593" s="91">
        <v>38898</v>
      </c>
      <c r="C593" s="145">
        <v>133.39369199999999</v>
      </c>
      <c r="D593">
        <f t="shared" si="21"/>
        <v>-0.77007484936385207</v>
      </c>
      <c r="E593">
        <v>3.8815931202773532E-2</v>
      </c>
      <c r="G593">
        <v>585</v>
      </c>
      <c r="H593">
        <f t="shared" ca="1" si="22"/>
        <v>2.4069217664027916E-2</v>
      </c>
    </row>
    <row r="594" spans="2:8" x14ac:dyDescent="0.3">
      <c r="B594" s="91">
        <v>42027</v>
      </c>
      <c r="C594" s="145">
        <v>580.16137700000002</v>
      </c>
      <c r="D594">
        <f t="shared" si="21"/>
        <v>8.7291035188009172</v>
      </c>
      <c r="E594">
        <v>3.8746662524437828E-2</v>
      </c>
      <c r="G594">
        <v>586</v>
      </c>
      <c r="H594">
        <f t="shared" ca="1" si="22"/>
        <v>-7.1860571131478115E-3</v>
      </c>
    </row>
    <row r="595" spans="2:8" x14ac:dyDescent="0.3">
      <c r="B595" s="91">
        <v>35380</v>
      </c>
      <c r="C595" s="145">
        <v>59.631535</v>
      </c>
      <c r="D595">
        <f t="shared" si="21"/>
        <v>1.9424136654745834</v>
      </c>
      <c r="E595">
        <v>3.868036330825337E-2</v>
      </c>
      <c r="G595">
        <v>587</v>
      </c>
      <c r="H595">
        <f t="shared" ca="1" si="22"/>
        <v>2.1666552095346299E-4</v>
      </c>
    </row>
    <row r="596" spans="2:8" x14ac:dyDescent="0.3">
      <c r="B596" s="91">
        <v>33421</v>
      </c>
      <c r="C596" s="145">
        <v>20.266196999999998</v>
      </c>
      <c r="D596">
        <f t="shared" si="21"/>
        <v>-0.8084303531621021</v>
      </c>
      <c r="E596">
        <v>3.867416934806267E-2</v>
      </c>
      <c r="G596">
        <v>588</v>
      </c>
      <c r="H596">
        <f t="shared" ca="1" si="22"/>
        <v>1.9084520298297949E-2</v>
      </c>
    </row>
    <row r="597" spans="2:8" x14ac:dyDescent="0.3">
      <c r="B597" s="91">
        <v>38736</v>
      </c>
      <c r="C597" s="145">
        <v>105.79022999999999</v>
      </c>
      <c r="D597">
        <f t="shared" si="21"/>
        <v>-0.13505783028056456</v>
      </c>
      <c r="E597">
        <v>3.8642339639135659E-2</v>
      </c>
      <c r="G597">
        <v>589</v>
      </c>
      <c r="H597">
        <f t="shared" ca="1" si="22"/>
        <v>-5.9685491292601797E-2</v>
      </c>
    </row>
    <row r="598" spans="2:8" x14ac:dyDescent="0.3">
      <c r="B598" s="91">
        <v>38924</v>
      </c>
      <c r="C598" s="145">
        <v>122.309021</v>
      </c>
      <c r="D598">
        <f t="shared" si="21"/>
        <v>-0.46760092142559845</v>
      </c>
      <c r="E598">
        <v>3.8546543879044562E-2</v>
      </c>
      <c r="G598">
        <v>590</v>
      </c>
      <c r="H598">
        <f t="shared" ca="1" si="22"/>
        <v>6.8300445342100065E-3</v>
      </c>
    </row>
    <row r="599" spans="2:8" x14ac:dyDescent="0.3">
      <c r="B599" s="91">
        <v>40935</v>
      </c>
      <c r="C599" s="145">
        <v>229.731842</v>
      </c>
      <c r="D599">
        <f t="shared" si="21"/>
        <v>0.89981726076118818</v>
      </c>
      <c r="E599">
        <v>3.8536482958873186E-2</v>
      </c>
      <c r="G599">
        <v>591</v>
      </c>
      <c r="H599">
        <f t="shared" ca="1" si="22"/>
        <v>9.5989819331438429E-3</v>
      </c>
    </row>
    <row r="600" spans="2:8" x14ac:dyDescent="0.3">
      <c r="B600" s="91">
        <v>43749</v>
      </c>
      <c r="C600" s="145">
        <v>120.923126</v>
      </c>
      <c r="D600">
        <f t="shared" si="21"/>
        <v>6.2813950262542176E-2</v>
      </c>
      <c r="E600">
        <v>3.8527435709217218E-2</v>
      </c>
      <c r="G600">
        <v>592</v>
      </c>
      <c r="H600">
        <f t="shared" ca="1" si="22"/>
        <v>-1.2315374654106176E-2</v>
      </c>
    </row>
    <row r="601" spans="2:8" x14ac:dyDescent="0.3">
      <c r="B601" s="91">
        <v>39568</v>
      </c>
      <c r="C601" s="145">
        <v>113.776382</v>
      </c>
      <c r="D601">
        <f t="shared" si="21"/>
        <v>1.3383990529038814</v>
      </c>
      <c r="E601">
        <v>3.852469526048459E-2</v>
      </c>
      <c r="G601">
        <v>593</v>
      </c>
      <c r="H601">
        <f t="shared" ca="1" si="22"/>
        <v>8.5040397549857715E-3</v>
      </c>
    </row>
    <row r="602" spans="2:8" x14ac:dyDescent="0.3">
      <c r="B602" s="91">
        <v>39945</v>
      </c>
      <c r="C602" s="145">
        <v>48.655673999999998</v>
      </c>
      <c r="D602">
        <f t="shared" si="21"/>
        <v>-0.18524162212085157</v>
      </c>
      <c r="E602">
        <v>3.847643285565433E-2</v>
      </c>
      <c r="G602">
        <v>594</v>
      </c>
      <c r="H602">
        <f t="shared" ca="1" si="22"/>
        <v>3.6815560020653379E-2</v>
      </c>
    </row>
    <row r="603" spans="2:8" x14ac:dyDescent="0.3">
      <c r="B603" s="91">
        <v>40014</v>
      </c>
      <c r="C603" s="145">
        <v>59.717917999999997</v>
      </c>
      <c r="D603">
        <f t="shared" si="21"/>
        <v>0.70980010159521423</v>
      </c>
      <c r="E603">
        <v>3.8473696502263087E-2</v>
      </c>
      <c r="G603">
        <v>595</v>
      </c>
      <c r="H603">
        <f t="shared" ca="1" si="22"/>
        <v>3.4665903406848324E-2</v>
      </c>
    </row>
    <row r="604" spans="2:8" x14ac:dyDescent="0.3">
      <c r="B604" s="91">
        <v>33675</v>
      </c>
      <c r="C604" s="145">
        <v>34.926842000000001</v>
      </c>
      <c r="D604">
        <f t="shared" si="21"/>
        <v>-0.32935121776579263</v>
      </c>
      <c r="E604">
        <v>3.846154646643634E-2</v>
      </c>
      <c r="G604">
        <v>596</v>
      </c>
      <c r="H604">
        <f t="shared" ca="1" si="22"/>
        <v>7.7106781573268515E-3</v>
      </c>
    </row>
    <row r="605" spans="2:8" x14ac:dyDescent="0.3">
      <c r="B605" s="91">
        <v>34866</v>
      </c>
      <c r="C605" s="145">
        <v>52.079185000000003</v>
      </c>
      <c r="D605">
        <f t="shared" si="21"/>
        <v>0.27807975720423828</v>
      </c>
      <c r="E605">
        <v>3.8461399648133922E-2</v>
      </c>
      <c r="G605">
        <v>597</v>
      </c>
      <c r="H605">
        <f t="shared" ca="1" si="22"/>
        <v>1.5660118440281277E-2</v>
      </c>
    </row>
    <row r="606" spans="2:8" x14ac:dyDescent="0.3">
      <c r="B606" s="91">
        <v>34373</v>
      </c>
      <c r="C606" s="145">
        <v>40.747993000000001</v>
      </c>
      <c r="D606">
        <f t="shared" si="21"/>
        <v>0.7500004831527638</v>
      </c>
      <c r="E606">
        <v>3.8461355165796893E-2</v>
      </c>
      <c r="G606">
        <v>598</v>
      </c>
      <c r="H606">
        <f t="shared" ca="1" si="22"/>
        <v>-1.9076744342417885E-2</v>
      </c>
    </row>
    <row r="607" spans="2:8" x14ac:dyDescent="0.3">
      <c r="B607" s="91">
        <v>34010</v>
      </c>
      <c r="C607" s="145">
        <v>23.284561</v>
      </c>
      <c r="D607">
        <f t="shared" si="21"/>
        <v>-0.93444636762811473</v>
      </c>
      <c r="E607">
        <v>3.8461253715964039E-2</v>
      </c>
      <c r="G607">
        <v>599</v>
      </c>
      <c r="H607">
        <f t="shared" ca="1" si="22"/>
        <v>-1.1667093212906553E-2</v>
      </c>
    </row>
    <row r="608" spans="2:8" x14ac:dyDescent="0.3">
      <c r="B608" s="91">
        <v>42286</v>
      </c>
      <c r="C608" s="145">
        <v>355.19863900000001</v>
      </c>
      <c r="D608">
        <f t="shared" si="21"/>
        <v>-0.35573447056018465</v>
      </c>
      <c r="E608">
        <v>3.845583329700536E-2</v>
      </c>
      <c r="G608">
        <v>600</v>
      </c>
      <c r="H608">
        <f t="shared" ca="1" si="22"/>
        <v>5.058093361572806E-2</v>
      </c>
    </row>
    <row r="609" spans="2:8" x14ac:dyDescent="0.3">
      <c r="B609" s="91">
        <v>42024</v>
      </c>
      <c r="C609" s="145">
        <v>551.32336399999997</v>
      </c>
      <c r="D609">
        <f t="shared" si="21"/>
        <v>6.5345453283186234</v>
      </c>
      <c r="E609">
        <v>3.8440146144923679E-2</v>
      </c>
      <c r="G609">
        <v>601</v>
      </c>
      <c r="H609">
        <f t="shared" ca="1" si="22"/>
        <v>2.6580874797456206E-2</v>
      </c>
    </row>
    <row r="610" spans="2:8" x14ac:dyDescent="0.3">
      <c r="B610" s="91">
        <v>38538</v>
      </c>
      <c r="C610" s="145">
        <v>73.172745000000006</v>
      </c>
      <c r="D610">
        <f t="shared" si="21"/>
        <v>-0.72626962659564931</v>
      </c>
      <c r="E610">
        <v>3.8407635445487691E-2</v>
      </c>
      <c r="G610">
        <v>602</v>
      </c>
      <c r="H610">
        <f t="shared" ca="1" si="22"/>
        <v>-3.9466424006993746E-2</v>
      </c>
    </row>
    <row r="611" spans="2:8" x14ac:dyDescent="0.3">
      <c r="B611" s="91">
        <v>43308</v>
      </c>
      <c r="C611" s="145">
        <v>267.31686400000001</v>
      </c>
      <c r="D611">
        <f t="shared" si="21"/>
        <v>2.6895868815014516</v>
      </c>
      <c r="E611">
        <v>3.8335035796274473E-2</v>
      </c>
      <c r="G611">
        <v>603</v>
      </c>
      <c r="H611">
        <f t="shared" ca="1" si="22"/>
        <v>-2.1711141493470653E-2</v>
      </c>
    </row>
    <row r="612" spans="2:8" x14ac:dyDescent="0.3">
      <c r="B612" s="91">
        <v>39646</v>
      </c>
      <c r="C612" s="145">
        <v>72.451706000000001</v>
      </c>
      <c r="D612">
        <f t="shared" si="21"/>
        <v>3.3284713208934784</v>
      </c>
      <c r="E612">
        <v>3.8286563983952596E-2</v>
      </c>
      <c r="G612">
        <v>604</v>
      </c>
      <c r="H612">
        <f t="shared" ca="1" si="22"/>
        <v>2.2452314311235868E-2</v>
      </c>
    </row>
    <row r="613" spans="2:8" x14ac:dyDescent="0.3">
      <c r="B613" s="91">
        <v>36938</v>
      </c>
      <c r="C613" s="145">
        <v>16.738405</v>
      </c>
      <c r="D613">
        <f t="shared" si="21"/>
        <v>-0.86993704733983446</v>
      </c>
      <c r="E613">
        <v>3.827763720822102E-2</v>
      </c>
      <c r="G613">
        <v>605</v>
      </c>
      <c r="H613">
        <f t="shared" ca="1" si="22"/>
        <v>-4.1540274913712656E-2</v>
      </c>
    </row>
    <row r="614" spans="2:8" x14ac:dyDescent="0.3">
      <c r="B614" s="91">
        <v>39149</v>
      </c>
      <c r="C614" s="145">
        <v>128.69464099999999</v>
      </c>
      <c r="D614">
        <f t="shared" si="21"/>
        <v>-0.40757220991948634</v>
      </c>
      <c r="E614">
        <v>3.8247894128575675E-2</v>
      </c>
      <c r="G614">
        <v>606</v>
      </c>
      <c r="H614">
        <f t="shared" ca="1" si="22"/>
        <v>5.6585318947120794E-2</v>
      </c>
    </row>
    <row r="615" spans="2:8" x14ac:dyDescent="0.3">
      <c r="B615" s="91">
        <v>40577</v>
      </c>
      <c r="C615" s="145">
        <v>217.23262</v>
      </c>
      <c r="D615">
        <f t="shared" si="21"/>
        <v>17.812604110872041</v>
      </c>
      <c r="E615">
        <v>3.8187103538508793E-2</v>
      </c>
      <c r="G615">
        <v>607</v>
      </c>
      <c r="H615">
        <f t="shared" ca="1" si="22"/>
        <v>-7.830944827170238E-3</v>
      </c>
    </row>
    <row r="616" spans="2:8" x14ac:dyDescent="0.3">
      <c r="B616" s="91">
        <v>37083</v>
      </c>
      <c r="C616" s="145">
        <v>11.547185000000001</v>
      </c>
      <c r="D616">
        <f t="shared" si="21"/>
        <v>-0.97596127828883317</v>
      </c>
      <c r="E616">
        <v>3.814144461805969E-2</v>
      </c>
      <c r="G616">
        <v>608</v>
      </c>
      <c r="H616">
        <f t="shared" ca="1" si="22"/>
        <v>-4.5927742081584656E-2</v>
      </c>
    </row>
    <row r="617" spans="2:8" x14ac:dyDescent="0.3">
      <c r="B617" s="91">
        <v>42541</v>
      </c>
      <c r="C617" s="145">
        <v>480.35769699999997</v>
      </c>
      <c r="D617">
        <f t="shared" si="21"/>
        <v>0.62569113652772657</v>
      </c>
      <c r="E617">
        <v>3.8006044445615297E-2</v>
      </c>
      <c r="G617">
        <v>609</v>
      </c>
      <c r="H617">
        <f t="shared" ca="1" si="22"/>
        <v>-3.2410815074741507E-2</v>
      </c>
    </row>
    <row r="618" spans="2:8" x14ac:dyDescent="0.3">
      <c r="B618" s="91">
        <v>44281</v>
      </c>
      <c r="C618" s="145">
        <v>295.47906499999999</v>
      </c>
      <c r="D618">
        <f t="shared" si="21"/>
        <v>0.64347086638320428</v>
      </c>
      <c r="E618">
        <v>3.799683246964413E-2</v>
      </c>
      <c r="G618">
        <v>610</v>
      </c>
      <c r="H618">
        <f t="shared" ca="1" si="22"/>
        <v>1.3439921346987486E-2</v>
      </c>
    </row>
    <row r="619" spans="2:8" x14ac:dyDescent="0.3">
      <c r="B619" s="91">
        <v>44162</v>
      </c>
      <c r="C619" s="145">
        <v>179.789658</v>
      </c>
      <c r="D619">
        <f t="shared" si="21"/>
        <v>8.9055797670044887E-2</v>
      </c>
      <c r="E619">
        <v>3.7985641477299249E-2</v>
      </c>
      <c r="G619">
        <v>611</v>
      </c>
      <c r="H619">
        <f t="shared" ca="1" si="22"/>
        <v>-2.519262664192079E-2</v>
      </c>
    </row>
    <row r="620" spans="2:8" x14ac:dyDescent="0.3">
      <c r="B620" s="91">
        <v>40396</v>
      </c>
      <c r="C620" s="145">
        <v>165.08764600000001</v>
      </c>
      <c r="D620">
        <f t="shared" si="21"/>
        <v>-0.57630247973735049</v>
      </c>
      <c r="E620">
        <v>3.7978880371564654E-2</v>
      </c>
      <c r="G620">
        <v>612</v>
      </c>
      <c r="H620">
        <f t="shared" ca="1" si="22"/>
        <v>-1.7543952861870746E-2</v>
      </c>
    </row>
    <row r="621" spans="2:8" x14ac:dyDescent="0.3">
      <c r="B621" s="91">
        <v>42979</v>
      </c>
      <c r="C621" s="145">
        <v>389.63562000000002</v>
      </c>
      <c r="D621">
        <f t="shared" si="21"/>
        <v>1.3817792353743747</v>
      </c>
      <c r="E621">
        <v>3.7976407029745189E-2</v>
      </c>
      <c r="G621">
        <v>613</v>
      </c>
      <c r="H621">
        <f t="shared" ca="1" si="22"/>
        <v>-7.4823554072359633E-2</v>
      </c>
    </row>
    <row r="622" spans="2:8" x14ac:dyDescent="0.3">
      <c r="B622" s="91">
        <v>43446</v>
      </c>
      <c r="C622" s="145">
        <v>163.590149</v>
      </c>
      <c r="D622">
        <f t="shared" si="21"/>
        <v>-0.39683278025726021</v>
      </c>
      <c r="E622">
        <v>3.7950635940081967E-2</v>
      </c>
      <c r="G622">
        <v>614</v>
      </c>
      <c r="H622">
        <f t="shared" ca="1" si="22"/>
        <v>-9.3776086204248963E-3</v>
      </c>
    </row>
    <row r="623" spans="2:8" x14ac:dyDescent="0.3">
      <c r="B623" s="91">
        <v>41375</v>
      </c>
      <c r="C623" s="145">
        <v>271.21856700000001</v>
      </c>
      <c r="D623">
        <f t="shared" si="21"/>
        <v>-0.32724067024824638</v>
      </c>
      <c r="E623">
        <v>3.7873013702242518E-2</v>
      </c>
      <c r="G623">
        <v>615</v>
      </c>
      <c r="H623">
        <f t="shared" ca="1" si="22"/>
        <v>-1.7975560479566452E-3</v>
      </c>
    </row>
    <row r="624" spans="2:8" x14ac:dyDescent="0.3">
      <c r="B624" s="91">
        <v>42992</v>
      </c>
      <c r="C624" s="145">
        <v>403.14352400000001</v>
      </c>
      <c r="D624">
        <f t="shared" si="21"/>
        <v>8.6640793094815116</v>
      </c>
      <c r="E624">
        <v>3.7854459250193075E-2</v>
      </c>
      <c r="G624">
        <v>616</v>
      </c>
      <c r="H624">
        <f t="shared" ca="1" si="22"/>
        <v>2.9196620175125518E-2</v>
      </c>
    </row>
    <row r="625" spans="2:8" x14ac:dyDescent="0.3">
      <c r="B625" s="91">
        <v>34759</v>
      </c>
      <c r="C625" s="145">
        <v>41.715668000000001</v>
      </c>
      <c r="D625">
        <f t="shared" si="21"/>
        <v>-0.69029441753026544</v>
      </c>
      <c r="E625">
        <v>3.783779319039042E-2</v>
      </c>
      <c r="G625">
        <v>617</v>
      </c>
      <c r="H625">
        <f t="shared" ca="1" si="22"/>
        <v>-3.199579206989581E-4</v>
      </c>
    </row>
    <row r="626" spans="2:8" x14ac:dyDescent="0.3">
      <c r="B626" s="91">
        <v>38776</v>
      </c>
      <c r="C626" s="145">
        <v>134.69459499999999</v>
      </c>
      <c r="D626">
        <f t="shared" si="21"/>
        <v>-0.25433555534569335</v>
      </c>
      <c r="E626">
        <v>3.7827798581824904E-2</v>
      </c>
      <c r="G626">
        <v>618</v>
      </c>
      <c r="H626">
        <f t="shared" ca="1" si="22"/>
        <v>6.6532298147058046E-3</v>
      </c>
    </row>
    <row r="627" spans="2:8" x14ac:dyDescent="0.3">
      <c r="B627" s="91">
        <v>43496</v>
      </c>
      <c r="C627" s="145">
        <v>180.63700900000001</v>
      </c>
      <c r="D627">
        <f t="shared" si="21"/>
        <v>-0.12965245841090997</v>
      </c>
      <c r="E627">
        <v>3.7800623455948756E-2</v>
      </c>
      <c r="G627">
        <v>619</v>
      </c>
      <c r="H627">
        <f t="shared" ca="1" si="22"/>
        <v>3.4730672706454104E-3</v>
      </c>
    </row>
    <row r="628" spans="2:8" x14ac:dyDescent="0.3">
      <c r="B628" s="91">
        <v>41117</v>
      </c>
      <c r="C628" s="145">
        <v>207.54583700000001</v>
      </c>
      <c r="D628">
        <f t="shared" si="21"/>
        <v>0.53608084635215403</v>
      </c>
      <c r="E628">
        <v>3.778635146117032E-2</v>
      </c>
      <c r="G628">
        <v>620</v>
      </c>
      <c r="H628">
        <f t="shared" ca="1" si="22"/>
        <v>-7.1728396389078315E-3</v>
      </c>
    </row>
    <row r="629" spans="2:8" x14ac:dyDescent="0.3">
      <c r="B629" s="91">
        <v>39163</v>
      </c>
      <c r="C629" s="145">
        <v>135.113876</v>
      </c>
      <c r="D629">
        <f t="shared" si="21"/>
        <v>6.0037715920534893</v>
      </c>
      <c r="E629">
        <v>3.7767644644941242E-2</v>
      </c>
      <c r="G629">
        <v>621</v>
      </c>
      <c r="H629">
        <f t="shared" ca="1" si="22"/>
        <v>3.6094855868484019E-3</v>
      </c>
    </row>
    <row r="630" spans="2:8" x14ac:dyDescent="0.3">
      <c r="B630" s="91">
        <v>37287</v>
      </c>
      <c r="C630" s="145">
        <v>19.291588000000001</v>
      </c>
      <c r="D630">
        <f t="shared" si="21"/>
        <v>-0.69979732463160615</v>
      </c>
      <c r="E630">
        <v>3.7759222776407433E-2</v>
      </c>
      <c r="G630">
        <v>622</v>
      </c>
      <c r="H630">
        <f t="shared" ca="1" si="22"/>
        <v>-2.0060955271447026E-2</v>
      </c>
    </row>
    <row r="631" spans="2:8" x14ac:dyDescent="0.3">
      <c r="B631" s="91">
        <v>37950</v>
      </c>
      <c r="C631" s="145">
        <v>64.261878999999993</v>
      </c>
      <c r="D631">
        <f t="shared" si="21"/>
        <v>-0.17342185461450643</v>
      </c>
      <c r="E631">
        <v>3.7738352696508208E-2</v>
      </c>
      <c r="G631">
        <v>623</v>
      </c>
      <c r="H631">
        <f t="shared" ca="1" si="22"/>
        <v>-5.5689294772424965E-2</v>
      </c>
    </row>
    <row r="632" spans="2:8" x14ac:dyDescent="0.3">
      <c r="B632" s="91">
        <v>35263</v>
      </c>
      <c r="C632" s="145">
        <v>77.744468999999995</v>
      </c>
      <c r="D632">
        <f t="shared" si="21"/>
        <v>-2.3959353344833036E-2</v>
      </c>
      <c r="E632">
        <v>3.7689370260333477E-2</v>
      </c>
      <c r="G632">
        <v>624</v>
      </c>
      <c r="H632">
        <f t="shared" ca="1" si="22"/>
        <v>3.1692335445460455E-2</v>
      </c>
    </row>
    <row r="633" spans="2:8" x14ac:dyDescent="0.3">
      <c r="B633" s="91">
        <v>40028</v>
      </c>
      <c r="C633" s="145">
        <v>79.652901</v>
      </c>
      <c r="D633">
        <f t="shared" si="21"/>
        <v>-0.76440761904689791</v>
      </c>
      <c r="E633">
        <v>3.7660966261535901E-2</v>
      </c>
      <c r="G633">
        <v>625</v>
      </c>
      <c r="H633">
        <f t="shared" ca="1" si="22"/>
        <v>3.33692619960647E-2</v>
      </c>
    </row>
    <row r="634" spans="2:8" x14ac:dyDescent="0.3">
      <c r="B634" s="91">
        <v>43192</v>
      </c>
      <c r="C634" s="145">
        <v>338.09625199999999</v>
      </c>
      <c r="D634">
        <f t="shared" si="21"/>
        <v>1.656735389993591</v>
      </c>
      <c r="E634">
        <v>3.7631926686897826E-2</v>
      </c>
      <c r="G634">
        <v>626</v>
      </c>
      <c r="H634">
        <f t="shared" ca="1" si="22"/>
        <v>-1.7057929562840485E-2</v>
      </c>
    </row>
    <row r="635" spans="2:8" x14ac:dyDescent="0.3">
      <c r="B635" s="91">
        <v>39273</v>
      </c>
      <c r="C635" s="145">
        <v>127.26004</v>
      </c>
      <c r="D635">
        <f t="shared" si="21"/>
        <v>0.7212525320535168</v>
      </c>
      <c r="E635">
        <v>3.7623925124768053E-2</v>
      </c>
      <c r="G635">
        <v>627</v>
      </c>
      <c r="H635">
        <f t="shared" ca="1" si="22"/>
        <v>1.998307758925013E-2</v>
      </c>
    </row>
    <row r="636" spans="2:8" x14ac:dyDescent="0.3">
      <c r="B636" s="91">
        <v>38072</v>
      </c>
      <c r="C636" s="145">
        <v>73.934555000000003</v>
      </c>
      <c r="D636">
        <f t="shared" si="21"/>
        <v>0.16189104858410622</v>
      </c>
      <c r="E636">
        <v>3.7601524625926107E-2</v>
      </c>
      <c r="G636">
        <v>628</v>
      </c>
      <c r="H636">
        <f t="shared" ca="1" si="22"/>
        <v>8.8104039834946569E-3</v>
      </c>
    </row>
    <row r="637" spans="2:8" x14ac:dyDescent="0.3">
      <c r="B637" s="91">
        <v>39966</v>
      </c>
      <c r="C637" s="145">
        <v>63.632950000000001</v>
      </c>
      <c r="D637">
        <f t="shared" si="21"/>
        <v>-0.78409851559257782</v>
      </c>
      <c r="E637">
        <v>3.7559341794911737E-2</v>
      </c>
      <c r="G637">
        <v>629</v>
      </c>
      <c r="H637">
        <f t="shared" ca="1" si="22"/>
        <v>6.961658922355E-4</v>
      </c>
    </row>
    <row r="638" spans="2:8" x14ac:dyDescent="0.3">
      <c r="B638" s="91">
        <v>43257</v>
      </c>
      <c r="C638" s="145">
        <v>294.73141500000003</v>
      </c>
      <c r="D638">
        <f t="shared" si="21"/>
        <v>3.1007777039645359</v>
      </c>
      <c r="E638">
        <v>3.7550421573549805E-2</v>
      </c>
      <c r="G638">
        <v>630</v>
      </c>
      <c r="H638">
        <f t="shared" ca="1" si="22"/>
        <v>-2.4370496070464692E-2</v>
      </c>
    </row>
    <row r="639" spans="2:8" x14ac:dyDescent="0.3">
      <c r="B639" s="91">
        <v>38488</v>
      </c>
      <c r="C639" s="145">
        <v>71.872078000000002</v>
      </c>
      <c r="D639">
        <f t="shared" si="21"/>
        <v>2.4367195430552755</v>
      </c>
      <c r="E639">
        <v>3.7456465293869722E-2</v>
      </c>
      <c r="G639">
        <v>631</v>
      </c>
      <c r="H639">
        <f t="shared" ca="1" si="22"/>
        <v>2.2720294727001898E-2</v>
      </c>
    </row>
    <row r="640" spans="2:8" x14ac:dyDescent="0.3">
      <c r="B640" s="91">
        <v>34039</v>
      </c>
      <c r="C640" s="145">
        <v>20.912989</v>
      </c>
      <c r="D640">
        <f t="shared" si="21"/>
        <v>-0.49999998804570667</v>
      </c>
      <c r="E640">
        <v>3.7433186648382133E-2</v>
      </c>
      <c r="G640">
        <v>632</v>
      </c>
      <c r="H640">
        <f t="shared" ca="1" si="22"/>
        <v>-1.964847223334196E-2</v>
      </c>
    </row>
    <row r="641" spans="2:8" x14ac:dyDescent="0.3">
      <c r="B641" s="91">
        <v>34436</v>
      </c>
      <c r="C641" s="145">
        <v>41.825977000000002</v>
      </c>
      <c r="D641">
        <f t="shared" si="21"/>
        <v>0.79180753750520083</v>
      </c>
      <c r="E641">
        <v>3.7433161844821441E-2</v>
      </c>
      <c r="G641">
        <v>633</v>
      </c>
      <c r="H641">
        <f t="shared" ca="1" si="22"/>
        <v>2.396317600546196E-2</v>
      </c>
    </row>
    <row r="642" spans="2:8" x14ac:dyDescent="0.3">
      <c r="B642" s="91">
        <v>35982</v>
      </c>
      <c r="C642" s="145">
        <v>23.342896</v>
      </c>
      <c r="D642">
        <f t="shared" si="21"/>
        <v>0.10749653191156146</v>
      </c>
      <c r="E642">
        <v>3.7429584425447346E-2</v>
      </c>
      <c r="G642">
        <v>634</v>
      </c>
      <c r="H642">
        <f t="shared" ca="1" si="22"/>
        <v>-4.8676800633912776E-3</v>
      </c>
    </row>
    <row r="643" spans="2:8" x14ac:dyDescent="0.3">
      <c r="B643" s="91">
        <v>36147</v>
      </c>
      <c r="C643" s="145">
        <v>21.077172999999998</v>
      </c>
      <c r="D643">
        <f t="shared" si="21"/>
        <v>-0.89062881924549187</v>
      </c>
      <c r="E643">
        <v>3.7417603941849335E-2</v>
      </c>
      <c r="G643">
        <v>635</v>
      </c>
      <c r="H643">
        <f t="shared" ca="1" si="22"/>
        <v>9.567503320357806E-3</v>
      </c>
    </row>
    <row r="644" spans="2:8" x14ac:dyDescent="0.3">
      <c r="B644" s="91">
        <v>40912</v>
      </c>
      <c r="C644" s="145">
        <v>192.712311</v>
      </c>
      <c r="D644">
        <f t="shared" si="21"/>
        <v>-0.24911359080192605</v>
      </c>
      <c r="E644">
        <v>3.7380749611566906E-2</v>
      </c>
      <c r="G644">
        <v>636</v>
      </c>
      <c r="H644">
        <f t="shared" ca="1" si="22"/>
        <v>-3.9569866618738604E-2</v>
      </c>
    </row>
    <row r="645" spans="2:8" x14ac:dyDescent="0.3">
      <c r="B645" s="91">
        <v>40953</v>
      </c>
      <c r="C645" s="145">
        <v>256.64642300000003</v>
      </c>
      <c r="D645">
        <f t="shared" si="21"/>
        <v>16.365426925481561</v>
      </c>
      <c r="E645">
        <v>3.7359697368553532E-2</v>
      </c>
      <c r="G645">
        <v>637</v>
      </c>
      <c r="H645">
        <f t="shared" ca="1" si="22"/>
        <v>-2.1753986295767302E-2</v>
      </c>
    </row>
    <row r="646" spans="2:8" x14ac:dyDescent="0.3">
      <c r="B646" s="91">
        <v>36761</v>
      </c>
      <c r="C646" s="145">
        <v>14.779159999999999</v>
      </c>
      <c r="D646">
        <f t="shared" si="21"/>
        <v>0.25310612894448792</v>
      </c>
      <c r="E646">
        <v>3.7357813187209578E-2</v>
      </c>
      <c r="G646">
        <v>638</v>
      </c>
      <c r="H646">
        <f t="shared" ca="1" si="22"/>
        <v>3.5990178024654762E-2</v>
      </c>
    </row>
    <row r="647" spans="2:8" x14ac:dyDescent="0.3">
      <c r="B647" s="91">
        <v>37180</v>
      </c>
      <c r="C647" s="145">
        <v>11.794021000000001</v>
      </c>
      <c r="D647">
        <f t="shared" si="21"/>
        <v>-0.93293317433925449</v>
      </c>
      <c r="E647">
        <v>3.731358248633624E-2</v>
      </c>
      <c r="G647">
        <v>639</v>
      </c>
      <c r="H647">
        <f t="shared" ca="1" si="22"/>
        <v>-1.7644910726887257E-3</v>
      </c>
    </row>
    <row r="648" spans="2:8" x14ac:dyDescent="0.3">
      <c r="B648" s="91">
        <v>40899</v>
      </c>
      <c r="C648" s="145">
        <v>175.85476700000001</v>
      </c>
      <c r="D648">
        <f t="shared" si="21"/>
        <v>-0.62507363606824062</v>
      </c>
      <c r="E648">
        <v>3.7288150329598084E-2</v>
      </c>
      <c r="G648">
        <v>640</v>
      </c>
      <c r="H648">
        <f t="shared" ca="1" si="22"/>
        <v>2.7427842070992883E-2</v>
      </c>
    </row>
    <row r="649" spans="2:8" x14ac:dyDescent="0.3">
      <c r="B649" s="91">
        <v>44552</v>
      </c>
      <c r="C649" s="145">
        <v>469.03814699999998</v>
      </c>
      <c r="D649">
        <f t="shared" ref="D649:D712" si="23">(C649-C650)/C650</f>
        <v>0.60074926651289517</v>
      </c>
      <c r="E649">
        <v>3.7257453478573906E-2</v>
      </c>
      <c r="G649">
        <v>641</v>
      </c>
      <c r="H649">
        <f t="shared" ca="1" si="22"/>
        <v>-2.4304957421700151E-3</v>
      </c>
    </row>
    <row r="650" spans="2:8" x14ac:dyDescent="0.3">
      <c r="B650" s="91">
        <v>41338</v>
      </c>
      <c r="C650" s="145">
        <v>293.01162699999998</v>
      </c>
      <c r="D650">
        <f t="shared" si="23"/>
        <v>5.9340093795202389</v>
      </c>
      <c r="E650">
        <v>3.7100963364853315E-2</v>
      </c>
      <c r="G650">
        <v>642</v>
      </c>
      <c r="H650">
        <f t="shared" ref="H650:H713" ca="1" si="24">_xlfn.NORM.INV(RAND(),N$11,N$12)</f>
        <v>-1.1721146398332317E-2</v>
      </c>
    </row>
    <row r="651" spans="2:8" x14ac:dyDescent="0.3">
      <c r="B651" s="91">
        <v>34460</v>
      </c>
      <c r="C651" s="145">
        <v>42.257171999999997</v>
      </c>
      <c r="D651">
        <f t="shared" si="23"/>
        <v>1.7851064211215093</v>
      </c>
      <c r="E651">
        <v>3.7036891608379238E-2</v>
      </c>
      <c r="G651">
        <v>643</v>
      </c>
      <c r="H651">
        <f t="shared" ca="1" si="24"/>
        <v>-7.9695006934339986E-3</v>
      </c>
    </row>
    <row r="652" spans="2:8" x14ac:dyDescent="0.3">
      <c r="B652" s="91">
        <v>36740</v>
      </c>
      <c r="C652" s="145">
        <v>15.172552</v>
      </c>
      <c r="D652">
        <f t="shared" si="23"/>
        <v>-0.96089957476304</v>
      </c>
      <c r="E652">
        <v>3.6900193991418924E-2</v>
      </c>
      <c r="G652">
        <v>644</v>
      </c>
      <c r="H652">
        <f t="shared" ca="1" si="24"/>
        <v>-3.0369596609005848E-2</v>
      </c>
    </row>
    <row r="653" spans="2:8" x14ac:dyDescent="0.3">
      <c r="B653" s="91">
        <v>42963</v>
      </c>
      <c r="C653" s="145">
        <v>388.04058800000001</v>
      </c>
      <c r="D653">
        <f t="shared" si="23"/>
        <v>19.309387859522307</v>
      </c>
      <c r="E653">
        <v>3.6894002989768915E-2</v>
      </c>
      <c r="G653">
        <v>645</v>
      </c>
      <c r="H653">
        <f t="shared" ca="1" si="24"/>
        <v>-1.4440360184944276E-2</v>
      </c>
    </row>
    <row r="654" spans="2:8" x14ac:dyDescent="0.3">
      <c r="B654" s="91">
        <v>37405</v>
      </c>
      <c r="C654" s="145">
        <v>19.106463999999999</v>
      </c>
      <c r="D654">
        <f t="shared" si="23"/>
        <v>-0.30992402739158742</v>
      </c>
      <c r="E654">
        <v>3.6835584748370245E-2</v>
      </c>
      <c r="G654">
        <v>646</v>
      </c>
      <c r="H654">
        <f t="shared" ca="1" si="24"/>
        <v>-4.1070859161510508E-3</v>
      </c>
    </row>
    <row r="655" spans="2:8" x14ac:dyDescent="0.3">
      <c r="B655" s="91">
        <v>39842</v>
      </c>
      <c r="C655" s="145">
        <v>27.687479</v>
      </c>
      <c r="D655">
        <f t="shared" si="23"/>
        <v>-0.58032022860306065</v>
      </c>
      <c r="E655">
        <v>3.6822301535677698E-2</v>
      </c>
      <c r="G655">
        <v>647</v>
      </c>
      <c r="H655">
        <f t="shared" ca="1" si="24"/>
        <v>2.3900226960525715E-2</v>
      </c>
    </row>
    <row r="656" spans="2:8" x14ac:dyDescent="0.3">
      <c r="B656" s="91">
        <v>39967</v>
      </c>
      <c r="C656" s="145">
        <v>65.97287</v>
      </c>
      <c r="D656">
        <f t="shared" si="23"/>
        <v>-0.4976751373060545</v>
      </c>
      <c r="E656">
        <v>3.677214399143839E-2</v>
      </c>
      <c r="G656">
        <v>648</v>
      </c>
      <c r="H656">
        <f t="shared" ca="1" si="24"/>
        <v>-3.8483273854229012E-2</v>
      </c>
    </row>
    <row r="657" spans="2:8" x14ac:dyDescent="0.3">
      <c r="B657" s="91">
        <v>39276</v>
      </c>
      <c r="C657" s="145">
        <v>131.33506800000001</v>
      </c>
      <c r="D657">
        <f t="shared" si="23"/>
        <v>-0.59021960171188059</v>
      </c>
      <c r="E657">
        <v>3.6764150049135712E-2</v>
      </c>
      <c r="G657">
        <v>649</v>
      </c>
      <c r="H657">
        <f t="shared" ca="1" si="24"/>
        <v>3.9448000525032716E-2</v>
      </c>
    </row>
    <row r="658" spans="2:8" x14ac:dyDescent="0.3">
      <c r="B658" s="91">
        <v>44462</v>
      </c>
      <c r="C658" s="145">
        <v>320.50109900000001</v>
      </c>
      <c r="D658">
        <f t="shared" si="23"/>
        <v>-0.36507807844829843</v>
      </c>
      <c r="E658">
        <v>3.6762277105932356E-2</v>
      </c>
      <c r="G658">
        <v>650</v>
      </c>
      <c r="H658">
        <f t="shared" ca="1" si="24"/>
        <v>1.8035121321582619E-2</v>
      </c>
    </row>
    <row r="659" spans="2:8" x14ac:dyDescent="0.3">
      <c r="B659" s="91">
        <v>42012</v>
      </c>
      <c r="C659" s="145">
        <v>504.788208</v>
      </c>
      <c r="D659">
        <f t="shared" si="23"/>
        <v>0.77290684983198432</v>
      </c>
      <c r="E659">
        <v>3.6751987173221659E-2</v>
      </c>
      <c r="G659">
        <v>651</v>
      </c>
      <c r="H659">
        <f t="shared" ca="1" si="24"/>
        <v>4.3922490671635314E-4</v>
      </c>
    </row>
    <row r="660" spans="2:8" x14ac:dyDescent="0.3">
      <c r="B660" s="91">
        <v>41309</v>
      </c>
      <c r="C660" s="145">
        <v>284.72348</v>
      </c>
      <c r="D660">
        <f t="shared" si="23"/>
        <v>5.7230746006824198</v>
      </c>
      <c r="E660">
        <v>3.6747924348388632E-2</v>
      </c>
      <c r="G660">
        <v>652</v>
      </c>
      <c r="H660">
        <f t="shared" ca="1" si="24"/>
        <v>4.9082374157260189E-3</v>
      </c>
    </row>
    <row r="661" spans="2:8" x14ac:dyDescent="0.3">
      <c r="B661" s="91">
        <v>35900</v>
      </c>
      <c r="C661" s="145">
        <v>42.350189</v>
      </c>
      <c r="D661">
        <f t="shared" si="23"/>
        <v>-0.14589607112130998</v>
      </c>
      <c r="E661">
        <v>3.6741032450412547E-2</v>
      </c>
      <c r="G661">
        <v>653</v>
      </c>
      <c r="H661">
        <f t="shared" ca="1" si="24"/>
        <v>-2.2172663072302336E-2</v>
      </c>
    </row>
    <row r="662" spans="2:8" x14ac:dyDescent="0.3">
      <c r="B662" s="91">
        <v>40008</v>
      </c>
      <c r="C662" s="145">
        <v>49.584350999999998</v>
      </c>
      <c r="D662">
        <f t="shared" si="23"/>
        <v>-0.86891336718557866</v>
      </c>
      <c r="E662">
        <v>3.674085390134444E-2</v>
      </c>
      <c r="G662">
        <v>654</v>
      </c>
      <c r="H662">
        <f t="shared" ca="1" si="24"/>
        <v>8.7756204344850257E-3</v>
      </c>
    </row>
    <row r="663" spans="2:8" x14ac:dyDescent="0.3">
      <c r="B663" s="91">
        <v>41558</v>
      </c>
      <c r="C663" s="145">
        <v>378.256348</v>
      </c>
      <c r="D663">
        <f t="shared" si="23"/>
        <v>1.8446008847150628</v>
      </c>
      <c r="E663">
        <v>3.6727979479966061E-2</v>
      </c>
      <c r="G663">
        <v>655</v>
      </c>
      <c r="H663">
        <f t="shared" ca="1" si="24"/>
        <v>-2.6897682451290254E-2</v>
      </c>
    </row>
    <row r="664" spans="2:8" x14ac:dyDescent="0.3">
      <c r="B664" s="91">
        <v>40210</v>
      </c>
      <c r="C664" s="145">
        <v>132.973434</v>
      </c>
      <c r="D664">
        <f t="shared" si="23"/>
        <v>-0.69722420006323449</v>
      </c>
      <c r="E664">
        <v>3.672505010604387E-2</v>
      </c>
      <c r="G664">
        <v>656</v>
      </c>
      <c r="H664">
        <f t="shared" ca="1" si="24"/>
        <v>1.8141859654871448E-2</v>
      </c>
    </row>
    <row r="665" spans="2:8" x14ac:dyDescent="0.3">
      <c r="B665" s="91">
        <v>44671</v>
      </c>
      <c r="C665" s="145">
        <v>439.18118299999998</v>
      </c>
      <c r="D665">
        <f t="shared" si="23"/>
        <v>0.96640529757956817</v>
      </c>
      <c r="E665">
        <v>3.6710086662951065E-2</v>
      </c>
      <c r="G665">
        <v>657</v>
      </c>
      <c r="H665">
        <f t="shared" ca="1" si="24"/>
        <v>-3.0868984824183234E-2</v>
      </c>
    </row>
    <row r="666" spans="2:8" x14ac:dyDescent="0.3">
      <c r="B666" s="91">
        <v>41127</v>
      </c>
      <c r="C666" s="145">
        <v>223.34214800000001</v>
      </c>
      <c r="D666">
        <f t="shared" si="23"/>
        <v>0.5995409145438696</v>
      </c>
      <c r="E666">
        <v>3.6659937384652494E-2</v>
      </c>
      <c r="G666">
        <v>658</v>
      </c>
      <c r="H666">
        <f t="shared" ca="1" si="24"/>
        <v>5.2442724248921206E-2</v>
      </c>
    </row>
    <row r="667" spans="2:8" x14ac:dyDescent="0.3">
      <c r="B667" s="91">
        <v>38777</v>
      </c>
      <c r="C667" s="145">
        <v>139.628906</v>
      </c>
      <c r="D667">
        <f t="shared" si="23"/>
        <v>7.1871414726028817</v>
      </c>
      <c r="E667">
        <v>3.6633325932640494E-2</v>
      </c>
      <c r="G667">
        <v>659</v>
      </c>
      <c r="H667">
        <f t="shared" ca="1" si="24"/>
        <v>-5.7898746322305721E-3</v>
      </c>
    </row>
    <row r="668" spans="2:8" x14ac:dyDescent="0.3">
      <c r="B668" s="91">
        <v>37229</v>
      </c>
      <c r="C668" s="145">
        <v>17.054659000000001</v>
      </c>
      <c r="D668">
        <f t="shared" si="23"/>
        <v>-0.86599428106686527</v>
      </c>
      <c r="E668">
        <v>3.6568157192945386E-2</v>
      </c>
      <c r="G668">
        <v>660</v>
      </c>
      <c r="H668">
        <f t="shared" ca="1" si="24"/>
        <v>2.1623026488342485E-2</v>
      </c>
    </row>
    <row r="669" spans="2:8" x14ac:dyDescent="0.3">
      <c r="B669" s="91">
        <v>38931</v>
      </c>
      <c r="C669" s="145">
        <v>127.26814299999999</v>
      </c>
      <c r="D669">
        <f t="shared" si="23"/>
        <v>-0.62870385922443472</v>
      </c>
      <c r="E669">
        <v>3.6563568394011078E-2</v>
      </c>
      <c r="G669">
        <v>661</v>
      </c>
      <c r="H669">
        <f t="shared" ca="1" si="24"/>
        <v>-5.1175725797550684E-2</v>
      </c>
    </row>
    <row r="670" spans="2:8" x14ac:dyDescent="0.3">
      <c r="B670" s="91">
        <v>41536</v>
      </c>
      <c r="C670" s="145">
        <v>342.76721199999997</v>
      </c>
      <c r="D670">
        <f t="shared" si="23"/>
        <v>0.59735066819077554</v>
      </c>
      <c r="E670">
        <v>3.6514642194001051E-2</v>
      </c>
      <c r="G670">
        <v>662</v>
      </c>
      <c r="H670">
        <f t="shared" ca="1" si="24"/>
        <v>-8.2777423467273598E-3</v>
      </c>
    </row>
    <row r="671" spans="2:8" x14ac:dyDescent="0.3">
      <c r="B671" s="91">
        <v>40585</v>
      </c>
      <c r="C671" s="145">
        <v>214.584824</v>
      </c>
      <c r="D671">
        <f t="shared" si="23"/>
        <v>1.3269602825177282</v>
      </c>
      <c r="E671">
        <v>3.6462574121311153E-2</v>
      </c>
      <c r="G671">
        <v>663</v>
      </c>
      <c r="H671">
        <f t="shared" ca="1" si="24"/>
        <v>2.4526748193690558E-2</v>
      </c>
    </row>
    <row r="672" spans="2:8" x14ac:dyDescent="0.3">
      <c r="B672" s="91">
        <v>38636</v>
      </c>
      <c r="C672" s="145">
        <v>92.216797</v>
      </c>
      <c r="D672">
        <f t="shared" si="23"/>
        <v>-0.73986443109229805</v>
      </c>
      <c r="E672">
        <v>3.6446219194522275E-2</v>
      </c>
      <c r="G672">
        <v>664</v>
      </c>
      <c r="H672">
        <f t="shared" ca="1" si="24"/>
        <v>-3.4425794236202324E-2</v>
      </c>
    </row>
    <row r="673" spans="2:8" x14ac:dyDescent="0.3">
      <c r="B673" s="91">
        <v>43194</v>
      </c>
      <c r="C673" s="145">
        <v>354.49514799999997</v>
      </c>
      <c r="D673">
        <f t="shared" si="23"/>
        <v>-0.31564570712257384</v>
      </c>
      <c r="E673">
        <v>3.6432492410980927E-2</v>
      </c>
      <c r="G673">
        <v>665</v>
      </c>
      <c r="H673">
        <f t="shared" ca="1" si="24"/>
        <v>-4.4035196458177078E-2</v>
      </c>
    </row>
    <row r="674" spans="2:8" x14ac:dyDescent="0.3">
      <c r="B674" s="91">
        <v>41900</v>
      </c>
      <c r="C674" s="145">
        <v>517.99945100000002</v>
      </c>
      <c r="D674">
        <f t="shared" si="23"/>
        <v>0.12580202177565972</v>
      </c>
      <c r="E674">
        <v>3.6394064547295074E-2</v>
      </c>
      <c r="G674">
        <v>666</v>
      </c>
      <c r="H674">
        <f t="shared" ca="1" si="24"/>
        <v>-4.1961631121753058E-2</v>
      </c>
    </row>
    <row r="675" spans="2:8" x14ac:dyDescent="0.3">
      <c r="B675" s="91">
        <v>42712</v>
      </c>
      <c r="C675" s="145">
        <v>460.11593599999998</v>
      </c>
      <c r="D675">
        <f t="shared" si="23"/>
        <v>-2.8827010545993018E-2</v>
      </c>
      <c r="E675">
        <v>3.6375794001972238E-2</v>
      </c>
      <c r="G675">
        <v>667</v>
      </c>
      <c r="H675">
        <f t="shared" ca="1" si="24"/>
        <v>3.0274854952063484E-2</v>
      </c>
    </row>
    <row r="676" spans="2:8" x14ac:dyDescent="0.3">
      <c r="B676" s="91">
        <v>44531</v>
      </c>
      <c r="C676" s="145">
        <v>473.77340700000002</v>
      </c>
      <c r="D676">
        <f t="shared" si="23"/>
        <v>2.7347742609000556</v>
      </c>
      <c r="E676">
        <v>3.6306145167910968E-2</v>
      </c>
      <c r="G676">
        <v>668</v>
      </c>
      <c r="H676">
        <f t="shared" ca="1" si="24"/>
        <v>4.9178164395214823E-2</v>
      </c>
    </row>
    <row r="677" spans="2:8" x14ac:dyDescent="0.3">
      <c r="B677" s="91">
        <v>44099</v>
      </c>
      <c r="C677" s="145">
        <v>126.85463</v>
      </c>
      <c r="D677">
        <f t="shared" si="23"/>
        <v>1.7159228089474239</v>
      </c>
      <c r="E677">
        <v>3.6237711361598944E-2</v>
      </c>
      <c r="G677">
        <v>669</v>
      </c>
      <c r="H677">
        <f t="shared" ca="1" si="24"/>
        <v>2.8147650702782991E-3</v>
      </c>
    </row>
    <row r="678" spans="2:8" x14ac:dyDescent="0.3">
      <c r="B678" s="91">
        <v>35761</v>
      </c>
      <c r="C678" s="145">
        <v>46.707745000000003</v>
      </c>
      <c r="D678">
        <f t="shared" si="23"/>
        <v>-5.8167640501666132E-2</v>
      </c>
      <c r="E678">
        <v>3.6191081174172322E-2</v>
      </c>
      <c r="G678">
        <v>670</v>
      </c>
      <c r="H678">
        <f t="shared" ca="1" si="24"/>
        <v>-6.3155186599345714E-2</v>
      </c>
    </row>
    <row r="679" spans="2:8" x14ac:dyDescent="0.3">
      <c r="B679" s="91">
        <v>35488</v>
      </c>
      <c r="C679" s="145">
        <v>49.592419</v>
      </c>
      <c r="D679">
        <f t="shared" si="23"/>
        <v>1.0438597333566983</v>
      </c>
      <c r="E679">
        <v>3.6169385686411974E-2</v>
      </c>
      <c r="G679">
        <v>671</v>
      </c>
      <c r="H679">
        <f t="shared" ca="1" si="24"/>
        <v>2.600361609009396E-2</v>
      </c>
    </row>
    <row r="680" spans="2:8" x14ac:dyDescent="0.3">
      <c r="B680" s="91">
        <v>39785</v>
      </c>
      <c r="C680" s="145">
        <v>24.264101</v>
      </c>
      <c r="D680">
        <f t="shared" si="23"/>
        <v>-0.28354949198484664</v>
      </c>
      <c r="E680">
        <v>3.615859890623032E-2</v>
      </c>
      <c r="G680">
        <v>672</v>
      </c>
      <c r="H680">
        <f t="shared" ca="1" si="24"/>
        <v>-1.8590439790067914E-2</v>
      </c>
    </row>
    <row r="681" spans="2:8" x14ac:dyDescent="0.3">
      <c r="B681" s="91">
        <v>35835</v>
      </c>
      <c r="C681" s="145">
        <v>33.867100000000001</v>
      </c>
      <c r="D681">
        <f t="shared" si="23"/>
        <v>-0.91630289681399979</v>
      </c>
      <c r="E681">
        <v>3.6157941247414581E-2</v>
      </c>
      <c r="G681">
        <v>673</v>
      </c>
      <c r="H681">
        <f t="shared" ca="1" si="24"/>
        <v>2.6592550476066262E-2</v>
      </c>
    </row>
    <row r="682" spans="2:8" x14ac:dyDescent="0.3">
      <c r="B682" s="91">
        <v>44629</v>
      </c>
      <c r="C682" s="145">
        <v>404.63885499999998</v>
      </c>
      <c r="D682">
        <f t="shared" si="23"/>
        <v>-2.4278881541972903E-2</v>
      </c>
      <c r="E682">
        <v>3.6119928117593882E-2</v>
      </c>
      <c r="G682">
        <v>674</v>
      </c>
      <c r="H682">
        <f t="shared" ca="1" si="24"/>
        <v>3.1355005415148858E-2</v>
      </c>
    </row>
    <row r="683" spans="2:8" x14ac:dyDescent="0.3">
      <c r="B683" s="91">
        <v>43011</v>
      </c>
      <c r="C683" s="145">
        <v>414.70748900000001</v>
      </c>
      <c r="D683">
        <f t="shared" si="23"/>
        <v>5.6883955062793339</v>
      </c>
      <c r="E683">
        <v>3.6114589685807136E-2</v>
      </c>
      <c r="G683">
        <v>675</v>
      </c>
      <c r="H683">
        <f t="shared" ca="1" si="24"/>
        <v>-7.5403544225990712E-3</v>
      </c>
    </row>
    <row r="684" spans="2:8" x14ac:dyDescent="0.3">
      <c r="B684" s="91">
        <v>35104</v>
      </c>
      <c r="C684" s="145">
        <v>62.004032000000002</v>
      </c>
      <c r="D684">
        <f t="shared" si="23"/>
        <v>0.68938865626944634</v>
      </c>
      <c r="E684">
        <v>3.6099503466563494E-2</v>
      </c>
      <c r="G684">
        <v>676</v>
      </c>
      <c r="H684">
        <f t="shared" ca="1" si="24"/>
        <v>2.807921575928234E-2</v>
      </c>
    </row>
    <row r="685" spans="2:8" x14ac:dyDescent="0.3">
      <c r="B685" s="91">
        <v>35872</v>
      </c>
      <c r="C685" s="145">
        <v>36.702052999999999</v>
      </c>
      <c r="D685">
        <f t="shared" si="23"/>
        <v>-0.95635903329369798</v>
      </c>
      <c r="E685">
        <v>3.6021292179938956E-2</v>
      </c>
      <c r="G685">
        <v>677</v>
      </c>
      <c r="H685">
        <f t="shared" ca="1" si="24"/>
        <v>-2.5516895117902549E-3</v>
      </c>
    </row>
    <row r="686" spans="2:8" x14ac:dyDescent="0.3">
      <c r="B686" s="91">
        <v>45320</v>
      </c>
      <c r="C686" s="145">
        <v>841</v>
      </c>
      <c r="D686">
        <f t="shared" si="23"/>
        <v>1.0717610482539384</v>
      </c>
      <c r="E686">
        <v>3.5905678218557995E-2</v>
      </c>
      <c r="G686">
        <v>678</v>
      </c>
      <c r="H686">
        <f t="shared" ca="1" si="24"/>
        <v>2.7579501386857025E-2</v>
      </c>
    </row>
    <row r="687" spans="2:8" x14ac:dyDescent="0.3">
      <c r="B687" s="91">
        <v>44735</v>
      </c>
      <c r="C687" s="145">
        <v>405.934845</v>
      </c>
      <c r="D687">
        <f t="shared" si="23"/>
        <v>3.4449158770318347</v>
      </c>
      <c r="E687">
        <v>3.5868791641591763E-2</v>
      </c>
      <c r="G687">
        <v>679</v>
      </c>
      <c r="H687">
        <f t="shared" ca="1" si="24"/>
        <v>2.7948147576274576E-2</v>
      </c>
    </row>
    <row r="688" spans="2:8" x14ac:dyDescent="0.3">
      <c r="B688" s="91">
        <v>38628</v>
      </c>
      <c r="C688" s="145">
        <v>91.325653000000003</v>
      </c>
      <c r="D688">
        <f t="shared" si="23"/>
        <v>7.0323191120597484</v>
      </c>
      <c r="E688">
        <v>3.5844711853483556E-2</v>
      </c>
      <c r="G688">
        <v>680</v>
      </c>
      <c r="H688">
        <f t="shared" ca="1" si="24"/>
        <v>-3.982174966981606E-2</v>
      </c>
    </row>
    <row r="689" spans="2:8" x14ac:dyDescent="0.3">
      <c r="B689" s="91">
        <v>37179</v>
      </c>
      <c r="C689" s="145">
        <v>11.369774</v>
      </c>
      <c r="D689">
        <f t="shared" si="23"/>
        <v>-0.67967697048289977</v>
      </c>
      <c r="E689">
        <v>3.583967178990824E-2</v>
      </c>
      <c r="G689">
        <v>681</v>
      </c>
      <c r="H689">
        <f t="shared" ca="1" si="24"/>
        <v>-2.576004510109608E-3</v>
      </c>
    </row>
    <row r="690" spans="2:8" x14ac:dyDescent="0.3">
      <c r="B690" s="91">
        <v>37820</v>
      </c>
      <c r="C690" s="145">
        <v>35.494712999999997</v>
      </c>
      <c r="D690">
        <f t="shared" si="23"/>
        <v>-0.92434858312339796</v>
      </c>
      <c r="E690">
        <v>3.5820869214673187E-2</v>
      </c>
      <c r="G690">
        <v>682</v>
      </c>
      <c r="H690">
        <f t="shared" ca="1" si="24"/>
        <v>3.3666240594349195E-2</v>
      </c>
    </row>
    <row r="691" spans="2:8" x14ac:dyDescent="0.3">
      <c r="B691" s="91">
        <v>42717</v>
      </c>
      <c r="C691" s="145">
        <v>469.18768299999999</v>
      </c>
      <c r="D691">
        <f t="shared" si="23"/>
        <v>0.41272699422015396</v>
      </c>
      <c r="E691">
        <v>3.5761473403104996E-2</v>
      </c>
      <c r="G691">
        <v>683</v>
      </c>
      <c r="H691">
        <f t="shared" ca="1" si="24"/>
        <v>-5.253840260326029E-3</v>
      </c>
    </row>
    <row r="692" spans="2:8" x14ac:dyDescent="0.3">
      <c r="B692" s="91">
        <v>44252</v>
      </c>
      <c r="C692" s="145">
        <v>332.11489899999998</v>
      </c>
      <c r="D692">
        <f t="shared" si="23"/>
        <v>-0.38561551849077713</v>
      </c>
      <c r="E692">
        <v>3.575313050604112E-2</v>
      </c>
      <c r="G692">
        <v>684</v>
      </c>
      <c r="H692">
        <f t="shared" ca="1" si="24"/>
        <v>3.0269581990138537E-2</v>
      </c>
    </row>
    <row r="693" spans="2:8" x14ac:dyDescent="0.3">
      <c r="B693" s="91">
        <v>42767</v>
      </c>
      <c r="C693" s="145">
        <v>540.565247</v>
      </c>
      <c r="D693">
        <f t="shared" si="23"/>
        <v>41.395615026517788</v>
      </c>
      <c r="E693">
        <v>3.5717710957321708E-2</v>
      </c>
      <c r="G693">
        <v>685</v>
      </c>
      <c r="H693">
        <f t="shared" ca="1" si="24"/>
        <v>6.7604107088175529E-3</v>
      </c>
    </row>
    <row r="694" spans="2:8" x14ac:dyDescent="0.3">
      <c r="B694" s="91">
        <v>37119</v>
      </c>
      <c r="C694" s="145">
        <v>12.750499</v>
      </c>
      <c r="D694">
        <f t="shared" si="23"/>
        <v>-0.66272832531037307</v>
      </c>
      <c r="E694">
        <v>3.5714506193898911E-2</v>
      </c>
      <c r="G694">
        <v>686</v>
      </c>
      <c r="H694">
        <f t="shared" ca="1" si="24"/>
        <v>-2.8324735078829898E-2</v>
      </c>
    </row>
    <row r="695" spans="2:8" x14ac:dyDescent="0.3">
      <c r="B695" s="91">
        <v>34792</v>
      </c>
      <c r="C695" s="145">
        <v>37.804831999999998</v>
      </c>
      <c r="D695">
        <f t="shared" si="23"/>
        <v>0.209302673730352</v>
      </c>
      <c r="E695">
        <v>3.5714288649608607E-2</v>
      </c>
      <c r="G695">
        <v>687</v>
      </c>
      <c r="H695">
        <f t="shared" ca="1" si="24"/>
        <v>-2.728038898650878E-2</v>
      </c>
    </row>
    <row r="696" spans="2:8" x14ac:dyDescent="0.3">
      <c r="B696" s="91">
        <v>33877</v>
      </c>
      <c r="C696" s="145">
        <v>31.261679000000001</v>
      </c>
      <c r="D696">
        <f t="shared" si="23"/>
        <v>-0.89751924160575314</v>
      </c>
      <c r="E696">
        <v>3.5713876316430658E-2</v>
      </c>
      <c r="G696">
        <v>688</v>
      </c>
      <c r="H696">
        <f t="shared" ca="1" si="24"/>
        <v>-2.5965714827813893E-3</v>
      </c>
    </row>
    <row r="697" spans="2:8" x14ac:dyDescent="0.3">
      <c r="B697" s="91">
        <v>44420</v>
      </c>
      <c r="C697" s="145">
        <v>305.04925500000002</v>
      </c>
      <c r="D697">
        <f t="shared" si="23"/>
        <v>0.89248283385767935</v>
      </c>
      <c r="E697">
        <v>3.5708209853418327E-2</v>
      </c>
      <c r="G697">
        <v>689</v>
      </c>
      <c r="H697">
        <f t="shared" ca="1" si="24"/>
        <v>1.74126636547609E-2</v>
      </c>
    </row>
    <row r="698" spans="2:8" x14ac:dyDescent="0.3">
      <c r="B698" s="91">
        <v>40298</v>
      </c>
      <c r="C698" s="145">
        <v>161.18997200000001</v>
      </c>
      <c r="D698">
        <f t="shared" si="23"/>
        <v>3.6080725417491051</v>
      </c>
      <c r="E698">
        <v>3.5665335229198687E-2</v>
      </c>
      <c r="G698">
        <v>690</v>
      </c>
      <c r="H698">
        <f t="shared" ca="1" si="24"/>
        <v>8.5143242935525974E-3</v>
      </c>
    </row>
    <row r="699" spans="2:8" x14ac:dyDescent="0.3">
      <c r="B699" s="91">
        <v>36496</v>
      </c>
      <c r="C699" s="145">
        <v>34.979911999999999</v>
      </c>
      <c r="D699">
        <f t="shared" si="23"/>
        <v>-0.89586727026689461</v>
      </c>
      <c r="E699">
        <v>3.5650170703585712E-2</v>
      </c>
      <c r="G699">
        <v>691</v>
      </c>
      <c r="H699">
        <f t="shared" ca="1" si="24"/>
        <v>2.6915847817530487E-2</v>
      </c>
    </row>
    <row r="700" spans="2:8" x14ac:dyDescent="0.3">
      <c r="B700" s="91">
        <v>42405</v>
      </c>
      <c r="C700" s="145">
        <v>335.91659499999997</v>
      </c>
      <c r="D700">
        <f t="shared" si="23"/>
        <v>0.2440964447620837</v>
      </c>
      <c r="E700">
        <v>3.5637536136846504E-2</v>
      </c>
      <c r="G700">
        <v>692</v>
      </c>
      <c r="H700">
        <f t="shared" ca="1" si="24"/>
        <v>-1.2032237933892902E-2</v>
      </c>
    </row>
    <row r="701" spans="2:8" x14ac:dyDescent="0.3">
      <c r="B701" s="91">
        <v>43287</v>
      </c>
      <c r="C701" s="145">
        <v>270.00848400000001</v>
      </c>
      <c r="D701">
        <f t="shared" si="23"/>
        <v>2.9511304421654558</v>
      </c>
      <c r="E701">
        <v>3.5557427937966908E-2</v>
      </c>
      <c r="G701">
        <v>693</v>
      </c>
      <c r="H701">
        <f t="shared" ca="1" si="24"/>
        <v>-2.1028471149851433E-2</v>
      </c>
    </row>
    <row r="702" spans="2:8" x14ac:dyDescent="0.3">
      <c r="B702" s="91">
        <v>43914</v>
      </c>
      <c r="C702" s="145">
        <v>68.337020999999993</v>
      </c>
      <c r="D702">
        <f t="shared" si="23"/>
        <v>-0.53047938927999794</v>
      </c>
      <c r="E702">
        <v>3.549858748441298E-2</v>
      </c>
      <c r="G702">
        <v>694</v>
      </c>
      <c r="H702">
        <f t="shared" ca="1" si="24"/>
        <v>1.9730808325814048E-2</v>
      </c>
    </row>
    <row r="703" spans="2:8" x14ac:dyDescent="0.3">
      <c r="B703" s="91">
        <v>44145</v>
      </c>
      <c r="C703" s="145">
        <v>145.54637099999999</v>
      </c>
      <c r="D703">
        <f t="shared" si="23"/>
        <v>0.26516459706336631</v>
      </c>
      <c r="E703">
        <v>3.5461002040346551E-2</v>
      </c>
      <c r="G703">
        <v>695</v>
      </c>
      <c r="H703">
        <f t="shared" ca="1" si="24"/>
        <v>-7.5747317220738689E-3</v>
      </c>
    </row>
    <row r="704" spans="2:8" x14ac:dyDescent="0.3">
      <c r="B704" s="91">
        <v>44048</v>
      </c>
      <c r="C704" s="145">
        <v>115.041451</v>
      </c>
      <c r="D704">
        <f t="shared" si="23"/>
        <v>6.0851315487370083</v>
      </c>
      <c r="E704">
        <v>3.5441917958427979E-2</v>
      </c>
      <c r="G704">
        <v>696</v>
      </c>
      <c r="H704">
        <f t="shared" ca="1" si="24"/>
        <v>-2.0451393741547707E-2</v>
      </c>
    </row>
    <row r="705" spans="2:8" x14ac:dyDescent="0.3">
      <c r="B705" s="91">
        <v>36895</v>
      </c>
      <c r="C705" s="145">
        <v>16.237024000000002</v>
      </c>
      <c r="D705">
        <f t="shared" si="23"/>
        <v>-0.95100728120581735</v>
      </c>
      <c r="E705">
        <v>3.5415797550843897E-2</v>
      </c>
      <c r="G705">
        <v>697</v>
      </c>
      <c r="H705">
        <f t="shared" ca="1" si="24"/>
        <v>3.4804073866721866E-2</v>
      </c>
    </row>
    <row r="706" spans="2:8" x14ac:dyDescent="0.3">
      <c r="B706" s="91">
        <v>44334</v>
      </c>
      <c r="C706" s="145">
        <v>331.41708399999999</v>
      </c>
      <c r="D706">
        <f t="shared" si="23"/>
        <v>-0.52485005878136204</v>
      </c>
      <c r="E706">
        <v>3.5347218750242507E-2</v>
      </c>
      <c r="G706">
        <v>698</v>
      </c>
      <c r="H706">
        <f t="shared" ca="1" si="24"/>
        <v>-2.5451410713972829E-2</v>
      </c>
    </row>
    <row r="707" spans="2:8" x14ac:dyDescent="0.3">
      <c r="B707" s="91">
        <v>45258</v>
      </c>
      <c r="C707" s="145">
        <v>697.5</v>
      </c>
      <c r="D707">
        <f t="shared" si="23"/>
        <v>0.36273721283888594</v>
      </c>
      <c r="E707">
        <v>3.5327278575141223E-2</v>
      </c>
      <c r="G707">
        <v>699</v>
      </c>
      <c r="H707">
        <f t="shared" ca="1" si="24"/>
        <v>-5.0280194953447682E-2</v>
      </c>
    </row>
    <row r="708" spans="2:8" x14ac:dyDescent="0.3">
      <c r="B708" s="91">
        <v>41934</v>
      </c>
      <c r="C708" s="145">
        <v>511.83749399999999</v>
      </c>
      <c r="D708">
        <f t="shared" si="23"/>
        <v>12.488854049773915</v>
      </c>
      <c r="E708">
        <v>3.5297567719849543E-2</v>
      </c>
      <c r="G708">
        <v>700</v>
      </c>
      <c r="H708">
        <f t="shared" ca="1" si="24"/>
        <v>4.4084569764184435E-2</v>
      </c>
    </row>
    <row r="709" spans="2:8" x14ac:dyDescent="0.3">
      <c r="B709" s="91">
        <v>34358</v>
      </c>
      <c r="C709" s="145">
        <v>37.945217</v>
      </c>
      <c r="D709">
        <f t="shared" si="23"/>
        <v>-0.4580339807679934</v>
      </c>
      <c r="E709">
        <v>3.5294006264495553E-2</v>
      </c>
      <c r="G709">
        <v>701</v>
      </c>
      <c r="H709">
        <f t="shared" ca="1" si="24"/>
        <v>-4.3123536657599295E-3</v>
      </c>
    </row>
    <row r="710" spans="2:8" x14ac:dyDescent="0.3">
      <c r="B710" s="91">
        <v>38265</v>
      </c>
      <c r="C710" s="145">
        <v>70.014015000000001</v>
      </c>
      <c r="D710">
        <f t="shared" si="23"/>
        <v>-0.83282021362737313</v>
      </c>
      <c r="E710">
        <v>3.5291309698824942E-2</v>
      </c>
      <c r="G710">
        <v>702</v>
      </c>
      <c r="H710">
        <f t="shared" ca="1" si="24"/>
        <v>2.347991288945124E-2</v>
      </c>
    </row>
    <row r="711" spans="2:8" x14ac:dyDescent="0.3">
      <c r="B711" s="91">
        <v>43088</v>
      </c>
      <c r="C711" s="145">
        <v>418.79473899999999</v>
      </c>
      <c r="D711">
        <f t="shared" si="23"/>
        <v>2.8476885570463888</v>
      </c>
      <c r="E711">
        <v>3.5239073545894638E-2</v>
      </c>
      <c r="G711">
        <v>703</v>
      </c>
      <c r="H711">
        <f t="shared" ca="1" si="24"/>
        <v>2.3582170273618293E-4</v>
      </c>
    </row>
    <row r="712" spans="2:8" x14ac:dyDescent="0.3">
      <c r="B712" s="91">
        <v>38713</v>
      </c>
      <c r="C712" s="145">
        <v>108.84320099999999</v>
      </c>
      <c r="D712">
        <f t="shared" si="23"/>
        <v>0.62776894849263265</v>
      </c>
      <c r="E712">
        <v>3.5237628841397098E-2</v>
      </c>
      <c r="G712">
        <v>704</v>
      </c>
      <c r="H712">
        <f t="shared" ca="1" si="24"/>
        <v>-7.5676438693560999E-3</v>
      </c>
    </row>
    <row r="713" spans="2:8" x14ac:dyDescent="0.3">
      <c r="B713" s="91">
        <v>38261</v>
      </c>
      <c r="C713" s="145">
        <v>66.866493000000006</v>
      </c>
      <c r="D713">
        <f t="shared" ref="D713:D776" si="25">(C713-C714)/C714</f>
        <v>0.3516074845667721</v>
      </c>
      <c r="E713">
        <v>3.521367949565013E-2</v>
      </c>
      <c r="G713">
        <v>705</v>
      </c>
      <c r="H713">
        <f t="shared" ca="1" si="24"/>
        <v>4.2594333223304375E-3</v>
      </c>
    </row>
    <row r="714" spans="2:8" x14ac:dyDescent="0.3">
      <c r="B714" s="91">
        <v>35425</v>
      </c>
      <c r="C714" s="145">
        <v>49.471828000000002</v>
      </c>
      <c r="D714">
        <f t="shared" si="25"/>
        <v>0.92791531078798861</v>
      </c>
      <c r="E714">
        <v>3.5184272208543144E-2</v>
      </c>
      <c r="G714">
        <v>706</v>
      </c>
      <c r="H714">
        <f t="shared" ref="H714:H777" ca="1" si="26">_xlfn.NORM.INV(RAND(),N$11,N$12)</f>
        <v>3.0136128828762272E-2</v>
      </c>
    </row>
    <row r="715" spans="2:8" x14ac:dyDescent="0.3">
      <c r="B715" s="91">
        <v>36157</v>
      </c>
      <c r="C715" s="145">
        <v>25.660789000000001</v>
      </c>
      <c r="D715">
        <f t="shared" si="25"/>
        <v>0.37809270530184202</v>
      </c>
      <c r="E715">
        <v>3.5177317679050496E-2</v>
      </c>
      <c r="G715">
        <v>707</v>
      </c>
      <c r="H715">
        <f t="shared" ca="1" si="26"/>
        <v>6.2191176334553927E-2</v>
      </c>
    </row>
    <row r="716" spans="2:8" x14ac:dyDescent="0.3">
      <c r="B716" s="91">
        <v>37278</v>
      </c>
      <c r="C716" s="145">
        <v>18.620509999999999</v>
      </c>
      <c r="D716">
        <f t="shared" si="25"/>
        <v>-0.98177854040250034</v>
      </c>
      <c r="E716">
        <v>3.5162828821279191E-2</v>
      </c>
      <c r="G716">
        <v>708</v>
      </c>
      <c r="H716">
        <f t="shared" ca="1" si="26"/>
        <v>-7.7604966577079007E-3</v>
      </c>
    </row>
    <row r="717" spans="2:8" x14ac:dyDescent="0.3">
      <c r="B717" s="91">
        <v>45356</v>
      </c>
      <c r="C717" s="145">
        <v>1021.900024</v>
      </c>
      <c r="D717">
        <f t="shared" si="25"/>
        <v>20.509212610868531</v>
      </c>
      <c r="E717">
        <v>3.5149930691046237E-2</v>
      </c>
      <c r="G717">
        <v>709</v>
      </c>
      <c r="H717">
        <f t="shared" ca="1" si="26"/>
        <v>2.4446771214595028E-2</v>
      </c>
    </row>
    <row r="718" spans="2:8" x14ac:dyDescent="0.3">
      <c r="B718" s="91">
        <v>37890</v>
      </c>
      <c r="C718" s="145">
        <v>47.509875999999998</v>
      </c>
      <c r="D718">
        <f t="shared" si="25"/>
        <v>-0.71936423493812529</v>
      </c>
      <c r="E718">
        <v>3.5144658194058459E-2</v>
      </c>
      <c r="G718">
        <v>710</v>
      </c>
      <c r="H718">
        <f t="shared" ca="1" si="26"/>
        <v>-2.0896267548904741E-2</v>
      </c>
    </row>
    <row r="719" spans="2:8" x14ac:dyDescent="0.3">
      <c r="B719" s="91">
        <v>40827</v>
      </c>
      <c r="C719" s="145">
        <v>169.29373200000001</v>
      </c>
      <c r="D719">
        <f t="shared" si="25"/>
        <v>0.10305062910322904</v>
      </c>
      <c r="E719">
        <v>3.5138993191309184E-2</v>
      </c>
      <c r="G719">
        <v>711</v>
      </c>
      <c r="H719">
        <f t="shared" ca="1" si="26"/>
        <v>1.8298059294584206E-2</v>
      </c>
    </row>
    <row r="720" spans="2:8" x14ac:dyDescent="0.3">
      <c r="B720" s="91">
        <v>40311</v>
      </c>
      <c r="C720" s="145">
        <v>153.47775300000001</v>
      </c>
      <c r="D720">
        <f t="shared" si="25"/>
        <v>-0.12225712631217132</v>
      </c>
      <c r="E720">
        <v>3.5133427131589623E-2</v>
      </c>
      <c r="G720">
        <v>712</v>
      </c>
      <c r="H720">
        <f t="shared" ca="1" si="26"/>
        <v>5.0320306104375233E-2</v>
      </c>
    </row>
    <row r="721" spans="2:8" x14ac:dyDescent="0.3">
      <c r="B721" s="91">
        <v>43601</v>
      </c>
      <c r="C721" s="145">
        <v>174.85502600000001</v>
      </c>
      <c r="D721">
        <f t="shared" si="25"/>
        <v>5.8730868034315939</v>
      </c>
      <c r="E721">
        <v>3.5113632615301898E-2</v>
      </c>
      <c r="G721">
        <v>713</v>
      </c>
      <c r="H721">
        <f t="shared" ca="1" si="26"/>
        <v>-1.1703771873195424E-2</v>
      </c>
    </row>
    <row r="722" spans="2:8" x14ac:dyDescent="0.3">
      <c r="B722" s="91">
        <v>34299</v>
      </c>
      <c r="C722" s="145">
        <v>25.440538</v>
      </c>
      <c r="D722">
        <f t="shared" si="25"/>
        <v>0.23007143885288986</v>
      </c>
      <c r="E722">
        <v>3.5087293160345555E-2</v>
      </c>
      <c r="G722">
        <v>714</v>
      </c>
      <c r="H722">
        <f t="shared" ca="1" si="26"/>
        <v>-1.1689198021533382E-2</v>
      </c>
    </row>
    <row r="723" spans="2:8" x14ac:dyDescent="0.3">
      <c r="B723" s="91">
        <v>36045</v>
      </c>
      <c r="C723" s="145">
        <v>20.682162999999999</v>
      </c>
      <c r="D723">
        <f t="shared" si="25"/>
        <v>-0.9527734508618011</v>
      </c>
      <c r="E723">
        <v>3.5061596990067286E-2</v>
      </c>
      <c r="G723">
        <v>715</v>
      </c>
      <c r="H723">
        <f t="shared" ca="1" si="26"/>
        <v>-2.9086142609077027E-2</v>
      </c>
    </row>
    <row r="724" spans="2:8" x14ac:dyDescent="0.3">
      <c r="B724" s="91">
        <v>43102</v>
      </c>
      <c r="C724" s="145">
        <v>437.935089</v>
      </c>
      <c r="D724">
        <f t="shared" si="25"/>
        <v>17.267303400186698</v>
      </c>
      <c r="E724">
        <v>3.4986384933945881E-2</v>
      </c>
      <c r="G724">
        <v>716</v>
      </c>
      <c r="H724">
        <f t="shared" ca="1" si="26"/>
        <v>-1.7843829378936762E-2</v>
      </c>
    </row>
    <row r="725" spans="2:8" x14ac:dyDescent="0.3">
      <c r="B725" s="91">
        <v>37435</v>
      </c>
      <c r="C725" s="145">
        <v>23.973713</v>
      </c>
      <c r="D725">
        <f t="shared" si="25"/>
        <v>0.28790162191915103</v>
      </c>
      <c r="E725">
        <v>3.496495737830832E-2</v>
      </c>
      <c r="G725">
        <v>717</v>
      </c>
      <c r="H725">
        <f t="shared" ca="1" si="26"/>
        <v>5.9838151942264426E-5</v>
      </c>
    </row>
    <row r="726" spans="2:8" x14ac:dyDescent="0.3">
      <c r="B726" s="91">
        <v>36675</v>
      </c>
      <c r="C726" s="145">
        <v>18.614553000000001</v>
      </c>
      <c r="D726">
        <f t="shared" si="25"/>
        <v>-0.84908869882643312</v>
      </c>
      <c r="E726">
        <v>3.4947424909467076E-2</v>
      </c>
      <c r="G726">
        <v>718</v>
      </c>
      <c r="H726">
        <f t="shared" ca="1" si="26"/>
        <v>2.6981116697913365E-2</v>
      </c>
    </row>
    <row r="727" spans="2:8" x14ac:dyDescent="0.3">
      <c r="B727" s="91">
        <v>39344</v>
      </c>
      <c r="C727" s="145">
        <v>123.347641</v>
      </c>
      <c r="D727">
        <f t="shared" si="25"/>
        <v>0.60983327942322518</v>
      </c>
      <c r="E727">
        <v>3.4908739272128758E-2</v>
      </c>
      <c r="G727">
        <v>719</v>
      </c>
      <c r="H727">
        <f t="shared" ca="1" si="26"/>
        <v>4.5277865204385169E-2</v>
      </c>
    </row>
    <row r="728" spans="2:8" x14ac:dyDescent="0.3">
      <c r="B728" s="91">
        <v>38377</v>
      </c>
      <c r="C728" s="145">
        <v>76.621375999999998</v>
      </c>
      <c r="D728">
        <f t="shared" si="25"/>
        <v>-0.82160803092904511</v>
      </c>
      <c r="E728">
        <v>3.4829630219280969E-2</v>
      </c>
      <c r="G728">
        <v>720</v>
      </c>
      <c r="H728">
        <f t="shared" ca="1" si="26"/>
        <v>-7.4429241151065875E-3</v>
      </c>
    </row>
    <row r="729" spans="2:8" x14ac:dyDescent="0.3">
      <c r="B729" s="91">
        <v>44749</v>
      </c>
      <c r="C729" s="145">
        <v>429.51135299999999</v>
      </c>
      <c r="D729">
        <f t="shared" si="25"/>
        <v>4.5761815837157469</v>
      </c>
      <c r="E729">
        <v>3.4826488976693132E-2</v>
      </c>
      <c r="G729">
        <v>721</v>
      </c>
      <c r="H729">
        <f t="shared" ca="1" si="26"/>
        <v>-9.4698033804477832E-3</v>
      </c>
    </row>
    <row r="730" spans="2:8" x14ac:dyDescent="0.3">
      <c r="B730" s="91">
        <v>38077</v>
      </c>
      <c r="C730" s="145">
        <v>77.026070000000004</v>
      </c>
      <c r="D730">
        <f t="shared" si="25"/>
        <v>0.84660093378093548</v>
      </c>
      <c r="E730">
        <v>3.4824612327035771E-2</v>
      </c>
      <c r="G730">
        <v>722</v>
      </c>
      <c r="H730">
        <f t="shared" ca="1" si="26"/>
        <v>-1.6290727786566293E-2</v>
      </c>
    </row>
    <row r="731" spans="2:8" x14ac:dyDescent="0.3">
      <c r="B731" s="91">
        <v>36441</v>
      </c>
      <c r="C731" s="145">
        <v>41.712353</v>
      </c>
      <c r="D731">
        <f t="shared" si="25"/>
        <v>-7.2072084297284317E-2</v>
      </c>
      <c r="E731">
        <v>3.4754990612689558E-2</v>
      </c>
      <c r="G731">
        <v>723</v>
      </c>
      <c r="H731">
        <f t="shared" ca="1" si="26"/>
        <v>-2.0150384668255897E-3</v>
      </c>
    </row>
    <row r="732" spans="2:8" x14ac:dyDescent="0.3">
      <c r="B732" s="91">
        <v>34481</v>
      </c>
      <c r="C732" s="145">
        <v>44.952148000000001</v>
      </c>
      <c r="D732">
        <f t="shared" si="25"/>
        <v>1.9182194920735987</v>
      </c>
      <c r="E732">
        <v>3.4739553537317731E-2</v>
      </c>
      <c r="G732">
        <v>724</v>
      </c>
      <c r="H732">
        <f t="shared" ca="1" si="26"/>
        <v>-1.0932720017417992E-2</v>
      </c>
    </row>
    <row r="733" spans="2:8" x14ac:dyDescent="0.3">
      <c r="B733" s="91">
        <v>37256</v>
      </c>
      <c r="C733" s="145">
        <v>15.403964</v>
      </c>
      <c r="D733">
        <f t="shared" si="25"/>
        <v>-0.60085099471616066</v>
      </c>
      <c r="E733">
        <v>3.4715303504659574E-2</v>
      </c>
      <c r="G733">
        <v>725</v>
      </c>
      <c r="H733">
        <f t="shared" ca="1" si="26"/>
        <v>-1.6565974157155838E-2</v>
      </c>
    </row>
    <row r="734" spans="2:8" x14ac:dyDescent="0.3">
      <c r="B734" s="91">
        <v>34345</v>
      </c>
      <c r="C734" s="145">
        <v>38.592013999999999</v>
      </c>
      <c r="D734">
        <f t="shared" si="25"/>
        <v>1</v>
      </c>
      <c r="E734">
        <v>3.4682384367207331E-2</v>
      </c>
      <c r="G734">
        <v>726</v>
      </c>
      <c r="H734">
        <f t="shared" ca="1" si="26"/>
        <v>4.1376312553410517E-2</v>
      </c>
    </row>
    <row r="735" spans="2:8" x14ac:dyDescent="0.3">
      <c r="B735" s="91">
        <v>33340</v>
      </c>
      <c r="C735" s="145">
        <v>19.296006999999999</v>
      </c>
      <c r="D735">
        <f t="shared" si="25"/>
        <v>-0.14354056898073381</v>
      </c>
      <c r="E735">
        <v>3.4682384367207331E-2</v>
      </c>
      <c r="G735">
        <v>727</v>
      </c>
      <c r="H735">
        <f t="shared" ca="1" si="26"/>
        <v>-3.8170266833940737E-2</v>
      </c>
    </row>
    <row r="736" spans="2:8" x14ac:dyDescent="0.3">
      <c r="B736" s="91">
        <v>33445</v>
      </c>
      <c r="C736" s="145">
        <v>22.529972000000001</v>
      </c>
      <c r="D736">
        <f t="shared" si="25"/>
        <v>0.26482306546110296</v>
      </c>
      <c r="E736">
        <v>3.4653305523948727E-2</v>
      </c>
      <c r="G736">
        <v>728</v>
      </c>
      <c r="H736">
        <f t="shared" ca="1" si="26"/>
        <v>-1.7933394268621068E-2</v>
      </c>
    </row>
    <row r="737" spans="2:8" x14ac:dyDescent="0.3">
      <c r="B737" s="91">
        <v>36129</v>
      </c>
      <c r="C737" s="145">
        <v>17.812746000000001</v>
      </c>
      <c r="D737">
        <f t="shared" si="25"/>
        <v>-0.87383123474043056</v>
      </c>
      <c r="E737">
        <v>3.4632302421067247E-2</v>
      </c>
      <c r="G737">
        <v>729</v>
      </c>
      <c r="H737">
        <f t="shared" ca="1" si="26"/>
        <v>3.8922387400912078E-4</v>
      </c>
    </row>
    <row r="738" spans="2:8" x14ac:dyDescent="0.3">
      <c r="B738" s="91">
        <v>40777</v>
      </c>
      <c r="C738" s="145">
        <v>141.18190000000001</v>
      </c>
      <c r="D738">
        <f t="shared" si="25"/>
        <v>0.19061321970885831</v>
      </c>
      <c r="E738">
        <v>3.4603920945130172E-2</v>
      </c>
      <c r="G738">
        <v>730</v>
      </c>
      <c r="H738">
        <f t="shared" ca="1" si="26"/>
        <v>-9.0813793216407424E-3</v>
      </c>
    </row>
    <row r="739" spans="2:8" x14ac:dyDescent="0.3">
      <c r="B739" s="91">
        <v>39307</v>
      </c>
      <c r="C739" s="145">
        <v>118.57914700000001</v>
      </c>
      <c r="D739">
        <f t="shared" si="25"/>
        <v>-0.84796570911521441</v>
      </c>
      <c r="E739">
        <v>3.458327561856199E-2</v>
      </c>
      <c r="G739">
        <v>731</v>
      </c>
      <c r="H739">
        <f t="shared" ca="1" si="26"/>
        <v>5.9219799262512688E-4</v>
      </c>
    </row>
    <row r="740" spans="2:8" x14ac:dyDescent="0.3">
      <c r="B740" s="91">
        <v>45289</v>
      </c>
      <c r="C740" s="145">
        <v>779.95001200000002</v>
      </c>
      <c r="D740">
        <f t="shared" si="25"/>
        <v>5.6363970161765655</v>
      </c>
      <c r="E740">
        <v>3.4553637313586266E-2</v>
      </c>
      <c r="G740">
        <v>732</v>
      </c>
      <c r="H740">
        <f t="shared" ca="1" si="26"/>
        <v>-1.2771433723684214E-3</v>
      </c>
    </row>
    <row r="741" spans="2:8" x14ac:dyDescent="0.3">
      <c r="B741" s="91">
        <v>39253</v>
      </c>
      <c r="C741" s="145">
        <v>117.526123</v>
      </c>
      <c r="D741">
        <f t="shared" si="25"/>
        <v>-0.6963492166482772</v>
      </c>
      <c r="E741">
        <v>3.4514060929703633E-2</v>
      </c>
      <c r="G741">
        <v>733</v>
      </c>
      <c r="H741">
        <f t="shared" ca="1" si="26"/>
        <v>1.7146758275275592E-2</v>
      </c>
    </row>
    <row r="742" spans="2:8" x14ac:dyDescent="0.3">
      <c r="B742" s="91">
        <v>42990</v>
      </c>
      <c r="C742" s="145">
        <v>387.043701</v>
      </c>
      <c r="D742">
        <f t="shared" si="25"/>
        <v>-0.25394661052126311</v>
      </c>
      <c r="E742">
        <v>3.4505714533646904E-2</v>
      </c>
      <c r="G742">
        <v>734</v>
      </c>
      <c r="H742">
        <f t="shared" ca="1" si="26"/>
        <v>-8.1367531537152298E-3</v>
      </c>
    </row>
    <row r="743" spans="2:8" x14ac:dyDescent="0.3">
      <c r="B743" s="91">
        <v>41941</v>
      </c>
      <c r="C743" s="145">
        <v>518.78820800000005</v>
      </c>
      <c r="D743">
        <f t="shared" si="25"/>
        <v>0.42070087198785078</v>
      </c>
      <c r="E743">
        <v>3.4503151280290037E-2</v>
      </c>
      <c r="G743">
        <v>735</v>
      </c>
      <c r="H743">
        <f t="shared" ca="1" si="26"/>
        <v>-4.1260351811130122E-2</v>
      </c>
    </row>
    <row r="744" spans="2:8" x14ac:dyDescent="0.3">
      <c r="B744" s="91">
        <v>42443</v>
      </c>
      <c r="C744" s="145">
        <v>365.16357399999998</v>
      </c>
      <c r="D744">
        <f t="shared" si="25"/>
        <v>12.781814900367767</v>
      </c>
      <c r="E744">
        <v>3.4439026481272242E-2</v>
      </c>
      <c r="G744">
        <v>736</v>
      </c>
      <c r="H744">
        <f t="shared" ca="1" si="26"/>
        <v>5.0835773059922131E-2</v>
      </c>
    </row>
    <row r="745" spans="2:8" x14ac:dyDescent="0.3">
      <c r="B745" s="91">
        <v>37764</v>
      </c>
      <c r="C745" s="145">
        <v>26.496044000000001</v>
      </c>
      <c r="D745">
        <f t="shared" si="25"/>
        <v>0.62775739500764172</v>
      </c>
      <c r="E745">
        <v>3.4327022384890445E-2</v>
      </c>
      <c r="G745">
        <v>737</v>
      </c>
      <c r="H745">
        <f t="shared" ca="1" si="26"/>
        <v>-2.1018080861286932E-2</v>
      </c>
    </row>
    <row r="746" spans="2:8" x14ac:dyDescent="0.3">
      <c r="B746" s="91">
        <v>34149</v>
      </c>
      <c r="C746" s="145">
        <v>16.277636999999999</v>
      </c>
      <c r="D746">
        <f t="shared" si="25"/>
        <v>0.48505659270169366</v>
      </c>
      <c r="E746">
        <v>3.4246404312442309E-2</v>
      </c>
      <c r="G746">
        <v>738</v>
      </c>
      <c r="H746">
        <f t="shared" ca="1" si="26"/>
        <v>-5.5398565861738164E-2</v>
      </c>
    </row>
    <row r="747" spans="2:8" x14ac:dyDescent="0.3">
      <c r="B747" s="91">
        <v>37159</v>
      </c>
      <c r="C747" s="145">
        <v>10.960953999999999</v>
      </c>
      <c r="D747">
        <f t="shared" si="25"/>
        <v>-0.971283278136572</v>
      </c>
      <c r="E747">
        <v>3.4206614609840695E-2</v>
      </c>
      <c r="G747">
        <v>739</v>
      </c>
      <c r="H747">
        <f t="shared" ca="1" si="26"/>
        <v>1.9598185674066178E-2</v>
      </c>
    </row>
    <row r="748" spans="2:8" x14ac:dyDescent="0.3">
      <c r="B748" s="91">
        <v>41684</v>
      </c>
      <c r="C748" s="145">
        <v>381.69238300000001</v>
      </c>
      <c r="D748">
        <f t="shared" si="25"/>
        <v>1.8668084196651451</v>
      </c>
      <c r="E748">
        <v>3.4179966923571434E-2</v>
      </c>
      <c r="G748">
        <v>740</v>
      </c>
      <c r="H748">
        <f t="shared" ca="1" si="26"/>
        <v>2.5337703335501879E-2</v>
      </c>
    </row>
    <row r="749" spans="2:8" x14ac:dyDescent="0.3">
      <c r="B749" s="91">
        <v>38938</v>
      </c>
      <c r="C749" s="145">
        <v>133.14192199999999</v>
      </c>
      <c r="D749">
        <f t="shared" si="25"/>
        <v>-0.55254197489903589</v>
      </c>
      <c r="E749">
        <v>3.4152096457951933E-2</v>
      </c>
      <c r="G749">
        <v>741</v>
      </c>
      <c r="H749">
        <f t="shared" ca="1" si="26"/>
        <v>9.9131472969377649E-3</v>
      </c>
    </row>
    <row r="750" spans="2:8" x14ac:dyDescent="0.3">
      <c r="B750" s="91">
        <v>42277</v>
      </c>
      <c r="C750" s="145">
        <v>297.55175800000001</v>
      </c>
      <c r="D750">
        <f t="shared" si="25"/>
        <v>1.2368676123946225</v>
      </c>
      <c r="E750">
        <v>3.4112585185976207E-2</v>
      </c>
      <c r="G750">
        <v>742</v>
      </c>
      <c r="H750">
        <f t="shared" ca="1" si="26"/>
        <v>1.8763886563374771E-2</v>
      </c>
    </row>
    <row r="751" spans="2:8" x14ac:dyDescent="0.3">
      <c r="B751" s="91">
        <v>39353</v>
      </c>
      <c r="C751" s="145">
        <v>133.02162200000001</v>
      </c>
      <c r="D751">
        <f t="shared" si="25"/>
        <v>4.161684517048271</v>
      </c>
      <c r="E751">
        <v>3.4074243184383866E-2</v>
      </c>
      <c r="G751">
        <v>743</v>
      </c>
      <c r="H751">
        <f t="shared" ca="1" si="26"/>
        <v>3.6686561969945498E-2</v>
      </c>
    </row>
    <row r="752" spans="2:8" x14ac:dyDescent="0.3">
      <c r="B752" s="91">
        <v>37586</v>
      </c>
      <c r="C752" s="145">
        <v>25.770970999999999</v>
      </c>
      <c r="D752">
        <f t="shared" si="25"/>
        <v>-0.83513207042135118</v>
      </c>
      <c r="E752">
        <v>3.4045290359971336E-2</v>
      </c>
      <c r="G752">
        <v>744</v>
      </c>
      <c r="H752">
        <f t="shared" ca="1" si="26"/>
        <v>-1.7785484221732765E-2</v>
      </c>
    </row>
    <row r="753" spans="2:8" x14ac:dyDescent="0.3">
      <c r="B753" s="91">
        <v>43657</v>
      </c>
      <c r="C753" s="145">
        <v>156.31281999999999</v>
      </c>
      <c r="D753">
        <f t="shared" si="25"/>
        <v>-1.5591041109287501E-2</v>
      </c>
      <c r="E753">
        <v>3.3959797198573026E-2</v>
      </c>
      <c r="G753">
        <v>745</v>
      </c>
      <c r="H753">
        <f t="shared" ca="1" si="26"/>
        <v>-2.0771691128987971E-2</v>
      </c>
    </row>
    <row r="754" spans="2:8" x14ac:dyDescent="0.3">
      <c r="B754" s="91">
        <v>38854</v>
      </c>
      <c r="C754" s="145">
        <v>158.788498</v>
      </c>
      <c r="D754">
        <f t="shared" si="25"/>
        <v>-0.6559010704247713</v>
      </c>
      <c r="E754">
        <v>3.3956530660213695E-2</v>
      </c>
      <c r="G754">
        <v>746</v>
      </c>
      <c r="H754">
        <f t="shared" ca="1" si="26"/>
        <v>1.4911615471403706E-2</v>
      </c>
    </row>
    <row r="755" spans="2:8" x14ac:dyDescent="0.3">
      <c r="B755" s="91">
        <v>43045</v>
      </c>
      <c r="C755" s="145">
        <v>461.46176100000002</v>
      </c>
      <c r="D755">
        <f t="shared" si="25"/>
        <v>0.61614131668421124</v>
      </c>
      <c r="E755">
        <v>3.3951301317053977E-2</v>
      </c>
      <c r="G755">
        <v>747</v>
      </c>
      <c r="H755">
        <f t="shared" ca="1" si="26"/>
        <v>-1.7094505313558682E-2</v>
      </c>
    </row>
    <row r="756" spans="2:8" x14ac:dyDescent="0.3">
      <c r="B756" s="91">
        <v>41499</v>
      </c>
      <c r="C756" s="145">
        <v>285.533051</v>
      </c>
      <c r="D756">
        <f t="shared" si="25"/>
        <v>13.289815613652515</v>
      </c>
      <c r="E756">
        <v>3.3949665834464238E-2</v>
      </c>
      <c r="G756">
        <v>748</v>
      </c>
      <c r="H756">
        <f t="shared" ca="1" si="26"/>
        <v>-1.8179432813383103E-2</v>
      </c>
    </row>
    <row r="757" spans="2:8" x14ac:dyDescent="0.3">
      <c r="B757" s="91">
        <v>36042</v>
      </c>
      <c r="C757" s="145">
        <v>19.981577000000001</v>
      </c>
      <c r="D757">
        <f t="shared" si="25"/>
        <v>-0.91306761799673963</v>
      </c>
      <c r="E757">
        <v>3.3937430093132E-2</v>
      </c>
      <c r="G757">
        <v>749</v>
      </c>
      <c r="H757">
        <f t="shared" ca="1" si="26"/>
        <v>-5.0624312343699067E-2</v>
      </c>
    </row>
    <row r="758" spans="2:8" x14ac:dyDescent="0.3">
      <c r="B758" s="91">
        <v>40630</v>
      </c>
      <c r="C758" s="145">
        <v>229.851944</v>
      </c>
      <c r="D758">
        <f t="shared" si="25"/>
        <v>0.52744839766735185</v>
      </c>
      <c r="E758">
        <v>3.3914715806574916E-2</v>
      </c>
      <c r="G758">
        <v>750</v>
      </c>
      <c r="H758">
        <f t="shared" ca="1" si="26"/>
        <v>-1.293152347742684E-2</v>
      </c>
    </row>
    <row r="759" spans="2:8" x14ac:dyDescent="0.3">
      <c r="B759" s="91">
        <v>44146</v>
      </c>
      <c r="C759" s="145">
        <v>150.480988</v>
      </c>
      <c r="D759">
        <f t="shared" si="25"/>
        <v>4.7210716810826101</v>
      </c>
      <c r="E759">
        <v>3.3904088202927458E-2</v>
      </c>
      <c r="G759">
        <v>751</v>
      </c>
      <c r="H759">
        <f t="shared" ca="1" si="26"/>
        <v>-2.1795330090003853E-2</v>
      </c>
    </row>
    <row r="760" spans="2:8" x14ac:dyDescent="0.3">
      <c r="B760" s="91">
        <v>34304</v>
      </c>
      <c r="C760" s="145">
        <v>26.302937</v>
      </c>
      <c r="D760">
        <f t="shared" si="25"/>
        <v>0</v>
      </c>
      <c r="E760">
        <v>3.3898614879921171E-2</v>
      </c>
      <c r="G760">
        <v>752</v>
      </c>
      <c r="H760">
        <f t="shared" ca="1" si="26"/>
        <v>3.7610291841032486E-3</v>
      </c>
    </row>
    <row r="761" spans="2:8" x14ac:dyDescent="0.3">
      <c r="B761" s="91">
        <v>33624</v>
      </c>
      <c r="C761" s="145">
        <v>26.302937</v>
      </c>
      <c r="D761">
        <f t="shared" si="25"/>
        <v>-0.67949691801241507</v>
      </c>
      <c r="E761">
        <v>3.3898614879921171E-2</v>
      </c>
      <c r="G761">
        <v>753</v>
      </c>
      <c r="H761">
        <f t="shared" ca="1" si="26"/>
        <v>-1.4788890308867226E-3</v>
      </c>
    </row>
    <row r="762" spans="2:8" x14ac:dyDescent="0.3">
      <c r="B762" s="91">
        <v>38575</v>
      </c>
      <c r="C762" s="145">
        <v>82.067656999999997</v>
      </c>
      <c r="D762">
        <f t="shared" si="25"/>
        <v>0.29030621254033268</v>
      </c>
      <c r="E762">
        <v>3.3887665546902569E-2</v>
      </c>
      <c r="G762">
        <v>754</v>
      </c>
      <c r="H762">
        <f t="shared" ca="1" si="26"/>
        <v>-3.8982831231680282E-2</v>
      </c>
    </row>
    <row r="763" spans="2:8" x14ac:dyDescent="0.3">
      <c r="B763" s="91">
        <v>35152</v>
      </c>
      <c r="C763" s="145">
        <v>63.603240999999997</v>
      </c>
      <c r="D763">
        <f t="shared" si="25"/>
        <v>2.2929911220098731</v>
      </c>
      <c r="E763">
        <v>3.3861850390323078E-2</v>
      </c>
      <c r="G763">
        <v>755</v>
      </c>
      <c r="H763">
        <f t="shared" ca="1" si="26"/>
        <v>-3.9425757083397434E-2</v>
      </c>
    </row>
    <row r="764" spans="2:8" x14ac:dyDescent="0.3">
      <c r="B764" s="91">
        <v>37410</v>
      </c>
      <c r="C764" s="145">
        <v>19.314731999999999</v>
      </c>
      <c r="D764">
        <f t="shared" si="25"/>
        <v>-0.8605400861008502</v>
      </c>
      <c r="E764">
        <v>3.3856417163293046E-2</v>
      </c>
      <c r="G764">
        <v>756</v>
      </c>
      <c r="H764">
        <f t="shared" ca="1" si="26"/>
        <v>3.963535974763289E-3</v>
      </c>
    </row>
    <row r="765" spans="2:8" x14ac:dyDescent="0.3">
      <c r="B765" s="91">
        <v>40263</v>
      </c>
      <c r="C765" s="145">
        <v>138.496658</v>
      </c>
      <c r="D765">
        <f t="shared" si="25"/>
        <v>0.97417083643702573</v>
      </c>
      <c r="E765">
        <v>3.3852645942832826E-2</v>
      </c>
      <c r="G765">
        <v>757</v>
      </c>
      <c r="H765">
        <f t="shared" ca="1" si="26"/>
        <v>2.1476733723833019E-2</v>
      </c>
    </row>
    <row r="766" spans="2:8" x14ac:dyDescent="0.3">
      <c r="B766" s="91">
        <v>35179</v>
      </c>
      <c r="C766" s="145">
        <v>70.154342999999997</v>
      </c>
      <c r="D766">
        <f t="shared" si="25"/>
        <v>-0.83228552622011631</v>
      </c>
      <c r="E766">
        <v>3.3798551704735058E-2</v>
      </c>
      <c r="G766">
        <v>758</v>
      </c>
      <c r="H766">
        <f t="shared" ca="1" si="26"/>
        <v>-8.0948696570389365E-3</v>
      </c>
    </row>
    <row r="767" spans="2:8" x14ac:dyDescent="0.3">
      <c r="B767" s="91">
        <v>44630</v>
      </c>
      <c r="C767" s="145">
        <v>418.29629499999999</v>
      </c>
      <c r="D767">
        <f t="shared" si="25"/>
        <v>1.3612829919823826</v>
      </c>
      <c r="E767">
        <v>3.3752171427037105E-2</v>
      </c>
      <c r="G767">
        <v>759</v>
      </c>
      <c r="H767">
        <f t="shared" ca="1" si="26"/>
        <v>2.9467005493177972E-2</v>
      </c>
    </row>
    <row r="768" spans="2:8" x14ac:dyDescent="0.3">
      <c r="B768" s="91">
        <v>43769</v>
      </c>
      <c r="C768" s="145">
        <v>177.14788799999999</v>
      </c>
      <c r="D768">
        <f t="shared" si="25"/>
        <v>3.2865834557054772</v>
      </c>
      <c r="E768">
        <v>3.3740562139589189E-2</v>
      </c>
      <c r="G768">
        <v>760</v>
      </c>
      <c r="H768">
        <f t="shared" ca="1" si="26"/>
        <v>1.5481208102346433E-2</v>
      </c>
    </row>
    <row r="769" spans="2:8" x14ac:dyDescent="0.3">
      <c r="B769" s="91">
        <v>36362</v>
      </c>
      <c r="C769" s="145">
        <v>41.326126000000002</v>
      </c>
      <c r="D769">
        <f t="shared" si="25"/>
        <v>3.3734212000565533E-2</v>
      </c>
      <c r="E769">
        <v>3.3718516499636704E-2</v>
      </c>
      <c r="G769">
        <v>761</v>
      </c>
      <c r="H769">
        <f t="shared" ca="1" si="26"/>
        <v>-2.3364899113498396E-2</v>
      </c>
    </row>
    <row r="770" spans="2:8" x14ac:dyDescent="0.3">
      <c r="B770" s="91">
        <v>34753</v>
      </c>
      <c r="C770" s="145">
        <v>39.977516000000001</v>
      </c>
      <c r="D770">
        <f t="shared" si="25"/>
        <v>-0.90500506133733594</v>
      </c>
      <c r="E770">
        <v>3.3707580448546298E-2</v>
      </c>
      <c r="G770">
        <v>762</v>
      </c>
      <c r="H770">
        <f t="shared" ca="1" si="26"/>
        <v>-1.6359755239615047E-2</v>
      </c>
    </row>
    <row r="771" spans="2:8" x14ac:dyDescent="0.3">
      <c r="B771" s="91">
        <v>44950</v>
      </c>
      <c r="C771" s="145">
        <v>420.83837899999997</v>
      </c>
      <c r="D771">
        <f t="shared" si="25"/>
        <v>1.7230062412690004</v>
      </c>
      <c r="E771">
        <v>3.3667963133565897E-2</v>
      </c>
      <c r="G771">
        <v>763</v>
      </c>
      <c r="H771">
        <f t="shared" ca="1" si="26"/>
        <v>4.329395864630433E-2</v>
      </c>
    </row>
    <row r="772" spans="2:8" x14ac:dyDescent="0.3">
      <c r="B772" s="91">
        <v>40290</v>
      </c>
      <c r="C772" s="145">
        <v>154.54917900000001</v>
      </c>
      <c r="D772">
        <f t="shared" si="25"/>
        <v>9.2149843611757429</v>
      </c>
      <c r="E772">
        <v>3.3667004107843269E-2</v>
      </c>
      <c r="G772">
        <v>764</v>
      </c>
      <c r="H772">
        <f t="shared" ca="1" si="26"/>
        <v>2.812069638096229E-2</v>
      </c>
    </row>
    <row r="773" spans="2:8" x14ac:dyDescent="0.3">
      <c r="B773" s="91">
        <v>36091</v>
      </c>
      <c r="C773" s="145">
        <v>15.129654</v>
      </c>
      <c r="D773">
        <f t="shared" si="25"/>
        <v>-0.88962867735765883</v>
      </c>
      <c r="E773">
        <v>3.3604811666816399E-2</v>
      </c>
      <c r="G773">
        <v>765</v>
      </c>
      <c r="H773">
        <f t="shared" ca="1" si="26"/>
        <v>-3.1604114437308345E-2</v>
      </c>
    </row>
    <row r="774" spans="2:8" x14ac:dyDescent="0.3">
      <c r="B774" s="91">
        <v>39380</v>
      </c>
      <c r="C774" s="145">
        <v>137.07957500000001</v>
      </c>
      <c r="D774">
        <f t="shared" si="25"/>
        <v>1.3496559623690498</v>
      </c>
      <c r="E774">
        <v>3.3565864256762945E-2</v>
      </c>
      <c r="G774">
        <v>766</v>
      </c>
      <c r="H774">
        <f t="shared" ca="1" si="26"/>
        <v>2.5330443792691153E-2</v>
      </c>
    </row>
    <row r="775" spans="2:8" x14ac:dyDescent="0.3">
      <c r="B775" s="91">
        <v>35348</v>
      </c>
      <c r="C775" s="145">
        <v>58.340274999999998</v>
      </c>
      <c r="D775">
        <f t="shared" si="25"/>
        <v>2.5142554975792475</v>
      </c>
      <c r="E775">
        <v>3.3559779414509418E-2</v>
      </c>
      <c r="G775">
        <v>767</v>
      </c>
      <c r="H775">
        <f t="shared" ca="1" si="26"/>
        <v>5.9528067132381519E-2</v>
      </c>
    </row>
    <row r="776" spans="2:8" x14ac:dyDescent="0.3">
      <c r="B776" s="91">
        <v>33296</v>
      </c>
      <c r="C776" s="145">
        <v>16.601033999999999</v>
      </c>
      <c r="D776">
        <f t="shared" si="25"/>
        <v>-0.78367597012287327</v>
      </c>
      <c r="E776">
        <v>3.3557200746082108E-2</v>
      </c>
      <c r="G776">
        <v>768</v>
      </c>
      <c r="H776">
        <f t="shared" ca="1" si="26"/>
        <v>2.4599685535756175E-2</v>
      </c>
    </row>
    <row r="777" spans="2:8" x14ac:dyDescent="0.3">
      <c r="B777" s="91">
        <v>38414</v>
      </c>
      <c r="C777" s="145">
        <v>76.741516000000004</v>
      </c>
      <c r="D777">
        <f t="shared" ref="D777:D840" si="27">(C777-C778)/C778</f>
        <v>8.9435353290276076E-2</v>
      </c>
      <c r="E777">
        <v>3.3545790540985748E-2</v>
      </c>
      <c r="G777">
        <v>769</v>
      </c>
      <c r="H777">
        <f t="shared" ca="1" si="26"/>
        <v>-8.4411962010526795E-3</v>
      </c>
    </row>
    <row r="778" spans="2:8" x14ac:dyDescent="0.3">
      <c r="B778" s="91">
        <v>38526</v>
      </c>
      <c r="C778" s="145">
        <v>70.441551000000004</v>
      </c>
      <c r="D778">
        <f t="shared" si="27"/>
        <v>-0.57939825144942747</v>
      </c>
      <c r="E778">
        <v>3.3535068265586457E-2</v>
      </c>
      <c r="G778">
        <v>770</v>
      </c>
      <c r="H778">
        <f t="shared" ref="H778:H841" ca="1" si="28">_xlfn.NORM.INV(RAND(),N$11,N$12)</f>
        <v>5.1660493362276017E-2</v>
      </c>
    </row>
    <row r="779" spans="2:8" x14ac:dyDescent="0.3">
      <c r="B779" s="91">
        <v>43647</v>
      </c>
      <c r="C779" s="145">
        <v>167.478027</v>
      </c>
      <c r="D779">
        <f t="shared" si="27"/>
        <v>13.670395479909256</v>
      </c>
      <c r="E779">
        <v>3.3528196546350933E-2</v>
      </c>
      <c r="G779">
        <v>771</v>
      </c>
      <c r="H779">
        <f t="shared" ca="1" si="28"/>
        <v>-4.8102612917959316E-2</v>
      </c>
    </row>
    <row r="780" spans="2:8" x14ac:dyDescent="0.3">
      <c r="B780" s="91">
        <v>37110</v>
      </c>
      <c r="C780" s="145">
        <v>11.416054000000001</v>
      </c>
      <c r="D780">
        <f t="shared" si="27"/>
        <v>-0.89237185551664977</v>
      </c>
      <c r="E780">
        <v>3.3519515645941245E-2</v>
      </c>
      <c r="G780">
        <v>772</v>
      </c>
      <c r="H780">
        <f t="shared" ca="1" si="28"/>
        <v>-1.2068658582180937E-2</v>
      </c>
    </row>
    <row r="781" spans="2:8" x14ac:dyDescent="0.3">
      <c r="B781" s="91">
        <v>44029</v>
      </c>
      <c r="C781" s="145">
        <v>106.069412</v>
      </c>
      <c r="D781">
        <f t="shared" si="27"/>
        <v>3.1488345844575121</v>
      </c>
      <c r="E781">
        <v>3.3511456143866976E-2</v>
      </c>
      <c r="G781">
        <v>773</v>
      </c>
      <c r="H781">
        <f t="shared" ca="1" si="28"/>
        <v>-2.9011783635915243E-2</v>
      </c>
    </row>
    <row r="782" spans="2:8" x14ac:dyDescent="0.3">
      <c r="B782" s="91">
        <v>39778</v>
      </c>
      <c r="C782" s="145">
        <v>25.566074</v>
      </c>
      <c r="D782">
        <f t="shared" si="27"/>
        <v>0.23350841035018938</v>
      </c>
      <c r="E782">
        <v>3.3492606725104374E-2</v>
      </c>
      <c r="G782">
        <v>774</v>
      </c>
      <c r="H782">
        <f t="shared" ca="1" si="28"/>
        <v>-2.1482856204015281E-3</v>
      </c>
    </row>
    <row r="783" spans="2:8" x14ac:dyDescent="0.3">
      <c r="B783" s="91">
        <v>37526</v>
      </c>
      <c r="C783" s="145">
        <v>20.726306999999998</v>
      </c>
      <c r="D783">
        <f t="shared" si="27"/>
        <v>-0.93098455215008835</v>
      </c>
      <c r="E783">
        <v>3.3461394685506206E-2</v>
      </c>
      <c r="G783">
        <v>775</v>
      </c>
      <c r="H783">
        <f t="shared" ca="1" si="28"/>
        <v>1.1869529014218581E-2</v>
      </c>
    </row>
    <row r="784" spans="2:8" x14ac:dyDescent="0.3">
      <c r="B784" s="91">
        <v>44322</v>
      </c>
      <c r="C784" s="145">
        <v>300.31402600000001</v>
      </c>
      <c r="D784">
        <f t="shared" si="27"/>
        <v>5.7337174130934176</v>
      </c>
      <c r="E784">
        <v>3.3447755284421579E-2</v>
      </c>
      <c r="G784">
        <v>776</v>
      </c>
      <c r="H784">
        <f t="shared" ca="1" si="28"/>
        <v>3.2409249223626327E-2</v>
      </c>
    </row>
    <row r="785" spans="2:8" x14ac:dyDescent="0.3">
      <c r="B785" s="91">
        <v>37869</v>
      </c>
      <c r="C785" s="145">
        <v>44.598548999999998</v>
      </c>
      <c r="D785">
        <f t="shared" si="27"/>
        <v>0.11214998553659242</v>
      </c>
      <c r="E785">
        <v>3.3363863355101907E-2</v>
      </c>
      <c r="G785">
        <v>777</v>
      </c>
      <c r="H785">
        <f t="shared" ca="1" si="28"/>
        <v>2.6040004757055889E-2</v>
      </c>
    </row>
    <row r="786" spans="2:8" x14ac:dyDescent="0.3">
      <c r="B786" s="91">
        <v>33743</v>
      </c>
      <c r="C786" s="145">
        <v>40.101199999999999</v>
      </c>
      <c r="D786">
        <f t="shared" si="27"/>
        <v>-0.88146545786885833</v>
      </c>
      <c r="E786">
        <v>3.3333517146097565E-2</v>
      </c>
      <c r="G786">
        <v>778</v>
      </c>
      <c r="H786">
        <f t="shared" ca="1" si="28"/>
        <v>-7.3560179540496182E-3</v>
      </c>
    </row>
    <row r="787" spans="2:8" x14ac:dyDescent="0.3">
      <c r="B787" s="91">
        <v>42391</v>
      </c>
      <c r="C787" s="145">
        <v>338.30813599999999</v>
      </c>
      <c r="D787">
        <f t="shared" si="27"/>
        <v>1.3323719407442858</v>
      </c>
      <c r="E787">
        <v>3.3328170787451504E-2</v>
      </c>
      <c r="G787">
        <v>779</v>
      </c>
      <c r="H787">
        <f t="shared" ca="1" si="28"/>
        <v>3.2028112214294289E-3</v>
      </c>
    </row>
    <row r="788" spans="2:8" x14ac:dyDescent="0.3">
      <c r="B788" s="91">
        <v>39072</v>
      </c>
      <c r="C788" s="145">
        <v>145.04896500000001</v>
      </c>
      <c r="D788">
        <f t="shared" si="27"/>
        <v>-0.68870124511634123</v>
      </c>
      <c r="E788">
        <v>3.3295490203971816E-2</v>
      </c>
      <c r="G788">
        <v>780</v>
      </c>
      <c r="H788">
        <f t="shared" ca="1" si="28"/>
        <v>-2.1258559878290856E-2</v>
      </c>
    </row>
    <row r="789" spans="2:8" x14ac:dyDescent="0.3">
      <c r="B789" s="91">
        <v>42906</v>
      </c>
      <c r="C789" s="145">
        <v>465.94778400000001</v>
      </c>
      <c r="D789">
        <f t="shared" si="27"/>
        <v>9.0919860694192476</v>
      </c>
      <c r="E789">
        <v>3.3270684832536548E-2</v>
      </c>
      <c r="G789">
        <v>781</v>
      </c>
      <c r="H789">
        <f t="shared" ca="1" si="28"/>
        <v>-2.3898062046641789E-2</v>
      </c>
    </row>
    <row r="790" spans="2:8" x14ac:dyDescent="0.3">
      <c r="B790" s="91">
        <v>39927</v>
      </c>
      <c r="C790" s="145">
        <v>46.170077999999997</v>
      </c>
      <c r="D790">
        <f t="shared" si="27"/>
        <v>1.669750048326615</v>
      </c>
      <c r="E790">
        <v>3.3210974387242222E-2</v>
      </c>
      <c r="G790">
        <v>782</v>
      </c>
      <c r="H790">
        <f t="shared" ca="1" si="28"/>
        <v>6.7247203567988301E-4</v>
      </c>
    </row>
    <row r="791" spans="2:8" x14ac:dyDescent="0.3">
      <c r="B791" s="91">
        <v>36941</v>
      </c>
      <c r="C791" s="145">
        <v>17.293783000000001</v>
      </c>
      <c r="D791">
        <f t="shared" si="27"/>
        <v>-0.7186263417501515</v>
      </c>
      <c r="E791">
        <v>3.3179863911764654E-2</v>
      </c>
      <c r="G791">
        <v>783</v>
      </c>
      <c r="H791">
        <f t="shared" ca="1" si="28"/>
        <v>-4.6474721417937334E-2</v>
      </c>
    </row>
    <row r="792" spans="2:8" x14ac:dyDescent="0.3">
      <c r="B792" s="91">
        <v>35360</v>
      </c>
      <c r="C792" s="145">
        <v>61.461982999999996</v>
      </c>
      <c r="D792">
        <f t="shared" si="27"/>
        <v>-0.81087871229555986</v>
      </c>
      <c r="E792">
        <v>3.3154672485406822E-2</v>
      </c>
      <c r="G792">
        <v>784</v>
      </c>
      <c r="H792">
        <f t="shared" ca="1" si="28"/>
        <v>1.0435454768671219E-2</v>
      </c>
    </row>
    <row r="793" spans="2:8" x14ac:dyDescent="0.3">
      <c r="B793" s="91">
        <v>44328</v>
      </c>
      <c r="C793" s="145">
        <v>324.987122</v>
      </c>
      <c r="D793">
        <f t="shared" si="27"/>
        <v>13.984429039738529</v>
      </c>
      <c r="E793">
        <v>3.3116813138765758E-2</v>
      </c>
      <c r="G793">
        <v>785</v>
      </c>
      <c r="H793">
        <f t="shared" ca="1" si="28"/>
        <v>1.7030260065914543E-2</v>
      </c>
    </row>
    <row r="794" spans="2:8" x14ac:dyDescent="0.3">
      <c r="B794" s="91">
        <v>36014</v>
      </c>
      <c r="C794" s="145">
        <v>21.688321999999999</v>
      </c>
      <c r="D794">
        <f t="shared" si="27"/>
        <v>-0.92876254604963482</v>
      </c>
      <c r="E794">
        <v>3.3013699850246624E-2</v>
      </c>
      <c r="G794">
        <v>786</v>
      </c>
      <c r="H794">
        <f t="shared" ca="1" si="28"/>
        <v>2.9615622177984652E-2</v>
      </c>
    </row>
    <row r="795" spans="2:8" x14ac:dyDescent="0.3">
      <c r="B795" s="91">
        <v>43258</v>
      </c>
      <c r="C795" s="145">
        <v>304.45111100000003</v>
      </c>
      <c r="D795">
        <f t="shared" si="27"/>
        <v>1.4180287358137607</v>
      </c>
      <c r="E795">
        <v>3.297814723958082E-2</v>
      </c>
      <c r="G795">
        <v>787</v>
      </c>
      <c r="H795">
        <f t="shared" ca="1" si="28"/>
        <v>7.3890380784324746E-3</v>
      </c>
    </row>
    <row r="796" spans="2:8" x14ac:dyDescent="0.3">
      <c r="B796" s="91">
        <v>39188</v>
      </c>
      <c r="C796" s="145">
        <v>125.908806</v>
      </c>
      <c r="D796">
        <f t="shared" si="27"/>
        <v>2.7820062864022681</v>
      </c>
      <c r="E796">
        <v>3.2975421580784897E-2</v>
      </c>
      <c r="G796">
        <v>788</v>
      </c>
      <c r="H796">
        <f t="shared" ca="1" si="28"/>
        <v>-3.5029021296473228E-2</v>
      </c>
    </row>
    <row r="797" spans="2:8" x14ac:dyDescent="0.3">
      <c r="B797" s="91">
        <v>37809</v>
      </c>
      <c r="C797" s="145">
        <v>33.291538000000003</v>
      </c>
      <c r="D797">
        <f t="shared" si="27"/>
        <v>-0.41600405455845396</v>
      </c>
      <c r="E797">
        <v>3.295895963467272E-2</v>
      </c>
      <c r="G797">
        <v>789</v>
      </c>
      <c r="H797">
        <f t="shared" ca="1" si="28"/>
        <v>-4.4413802713470382E-2</v>
      </c>
    </row>
    <row r="798" spans="2:8" x14ac:dyDescent="0.3">
      <c r="B798" s="91">
        <v>35494</v>
      </c>
      <c r="C798" s="145">
        <v>57.006453999999998</v>
      </c>
      <c r="D798">
        <f t="shared" si="27"/>
        <v>-0.84629988040896165</v>
      </c>
      <c r="E798">
        <v>3.2909050859158927E-2</v>
      </c>
      <c r="G798">
        <v>790</v>
      </c>
      <c r="H798">
        <f t="shared" ca="1" si="28"/>
        <v>8.3003884492837174E-2</v>
      </c>
    </row>
    <row r="799" spans="2:8" x14ac:dyDescent="0.3">
      <c r="B799" s="91">
        <v>43157</v>
      </c>
      <c r="C799" s="145">
        <v>370.89401199999998</v>
      </c>
      <c r="D799">
        <f t="shared" si="27"/>
        <v>-0.26646301420897733</v>
      </c>
      <c r="E799">
        <v>3.2898271451228894E-2</v>
      </c>
      <c r="G799">
        <v>791</v>
      </c>
      <c r="H799">
        <f t="shared" ca="1" si="28"/>
        <v>-1.0413098396528727E-2</v>
      </c>
    </row>
    <row r="800" spans="2:8" x14ac:dyDescent="0.3">
      <c r="B800" s="91">
        <v>42573</v>
      </c>
      <c r="C800" s="145">
        <v>505.624146</v>
      </c>
      <c r="D800">
        <f t="shared" si="27"/>
        <v>0.98293839081880607</v>
      </c>
      <c r="E800">
        <v>3.2888774394060086E-2</v>
      </c>
      <c r="G800">
        <v>792</v>
      </c>
      <c r="H800">
        <f t="shared" ca="1" si="28"/>
        <v>-3.3915228170549719E-2</v>
      </c>
    </row>
    <row r="801" spans="2:8" x14ac:dyDescent="0.3">
      <c r="B801" s="91">
        <v>40518</v>
      </c>
      <c r="C801" s="145">
        <v>254.98732000000001</v>
      </c>
      <c r="D801">
        <f t="shared" si="27"/>
        <v>-0.5046823953677475</v>
      </c>
      <c r="E801">
        <v>3.2821219311588698E-2</v>
      </c>
      <c r="G801">
        <v>793</v>
      </c>
      <c r="H801">
        <f t="shared" ca="1" si="28"/>
        <v>-2.662862724325173E-2</v>
      </c>
    </row>
    <row r="802" spans="2:8" x14ac:dyDescent="0.3">
      <c r="B802" s="91">
        <v>42587</v>
      </c>
      <c r="C802" s="145">
        <v>514.79559300000005</v>
      </c>
      <c r="D802">
        <f t="shared" si="27"/>
        <v>24.267285206726992</v>
      </c>
      <c r="E802">
        <v>3.2800089681841033E-2</v>
      </c>
      <c r="G802">
        <v>794</v>
      </c>
      <c r="H802">
        <f t="shared" ca="1" si="28"/>
        <v>-3.7490720808236851E-2</v>
      </c>
    </row>
    <row r="803" spans="2:8" x14ac:dyDescent="0.3">
      <c r="B803" s="91">
        <v>33407</v>
      </c>
      <c r="C803" s="145">
        <v>20.373996999999999</v>
      </c>
      <c r="D803">
        <f t="shared" si="27"/>
        <v>-0.91351357544376754</v>
      </c>
      <c r="E803">
        <v>3.2787170281354597E-2</v>
      </c>
      <c r="G803">
        <v>795</v>
      </c>
      <c r="H803">
        <f t="shared" ca="1" si="28"/>
        <v>-1.9747308759592908E-2</v>
      </c>
    </row>
    <row r="804" spans="2:8" x14ac:dyDescent="0.3">
      <c r="B804" s="91">
        <v>41080</v>
      </c>
      <c r="C804" s="145">
        <v>235.57450900000001</v>
      </c>
      <c r="D804">
        <f t="shared" si="27"/>
        <v>-0.4216405667275801</v>
      </c>
      <c r="E804">
        <v>3.2752507056597935E-2</v>
      </c>
      <c r="G804">
        <v>796</v>
      </c>
      <c r="H804">
        <f t="shared" ca="1" si="28"/>
        <v>-1.5691468963841118E-2</v>
      </c>
    </row>
    <row r="805" spans="2:8" x14ac:dyDescent="0.3">
      <c r="B805" s="91">
        <v>42473</v>
      </c>
      <c r="C805" s="145">
        <v>407.31506300000001</v>
      </c>
      <c r="D805">
        <f t="shared" si="27"/>
        <v>7.2617112525315388</v>
      </c>
      <c r="E805">
        <v>3.2718630111898829E-2</v>
      </c>
      <c r="G805">
        <v>797</v>
      </c>
      <c r="H805">
        <f t="shared" ca="1" si="28"/>
        <v>-2.7832798660431722E-2</v>
      </c>
    </row>
    <row r="806" spans="2:8" x14ac:dyDescent="0.3">
      <c r="B806" s="91">
        <v>35416</v>
      </c>
      <c r="C806" s="145">
        <v>49.301537000000003</v>
      </c>
      <c r="D806">
        <f t="shared" si="27"/>
        <v>-0.60386729331675137</v>
      </c>
      <c r="E806">
        <v>3.2694226552057525E-2</v>
      </c>
      <c r="G806">
        <v>798</v>
      </c>
      <c r="H806">
        <f t="shared" ca="1" si="28"/>
        <v>2.1102625878659301E-2</v>
      </c>
    </row>
    <row r="807" spans="2:8" x14ac:dyDescent="0.3">
      <c r="B807" s="91">
        <v>39196</v>
      </c>
      <c r="C807" s="145">
        <v>124.457123</v>
      </c>
      <c r="D807">
        <f t="shared" si="27"/>
        <v>3.1136026757610917</v>
      </c>
      <c r="E807">
        <v>3.2653317423610544E-2</v>
      </c>
      <c r="G807">
        <v>799</v>
      </c>
      <c r="H807">
        <f t="shared" ca="1" si="28"/>
        <v>-2.312169870871893E-2</v>
      </c>
    </row>
    <row r="808" spans="2:8" x14ac:dyDescent="0.3">
      <c r="B808" s="91">
        <v>39895</v>
      </c>
      <c r="C808" s="145">
        <v>30.255018</v>
      </c>
      <c r="D808">
        <f t="shared" si="27"/>
        <v>-0.26709827458975882</v>
      </c>
      <c r="E808">
        <v>3.2629115167925278E-2</v>
      </c>
      <c r="G808">
        <v>800</v>
      </c>
      <c r="H808">
        <f t="shared" ca="1" si="28"/>
        <v>-5.8433540553509029E-3</v>
      </c>
    </row>
    <row r="809" spans="2:8" x14ac:dyDescent="0.3">
      <c r="B809" s="91">
        <v>34794</v>
      </c>
      <c r="C809" s="145">
        <v>41.281139000000003</v>
      </c>
      <c r="D809">
        <f t="shared" si="27"/>
        <v>-0.82094245190199322</v>
      </c>
      <c r="E809">
        <v>3.2608904465199928E-2</v>
      </c>
      <c r="G809">
        <v>801</v>
      </c>
      <c r="H809">
        <f t="shared" ca="1" si="28"/>
        <v>-2.9936668831631787E-2</v>
      </c>
    </row>
    <row r="810" spans="2:8" x14ac:dyDescent="0.3">
      <c r="B810" s="91">
        <v>40504</v>
      </c>
      <c r="C810" s="145">
        <v>230.54676799999999</v>
      </c>
      <c r="D810">
        <f t="shared" si="27"/>
        <v>-0.34411429389268167</v>
      </c>
      <c r="E810">
        <v>3.2548369399865849E-2</v>
      </c>
      <c r="G810">
        <v>802</v>
      </c>
      <c r="H810">
        <f t="shared" ca="1" si="28"/>
        <v>1.4709117044606455E-2</v>
      </c>
    </row>
    <row r="811" spans="2:8" x14ac:dyDescent="0.3">
      <c r="B811" s="91">
        <v>43171</v>
      </c>
      <c r="C811" s="145">
        <v>351.50448599999999</v>
      </c>
      <c r="D811">
        <f t="shared" si="27"/>
        <v>4.3527670764833948</v>
      </c>
      <c r="E811">
        <v>3.2503685352233372E-2</v>
      </c>
      <c r="G811">
        <v>803</v>
      </c>
      <c r="H811">
        <f t="shared" ca="1" si="28"/>
        <v>-1.766283404913006E-2</v>
      </c>
    </row>
    <row r="812" spans="2:8" x14ac:dyDescent="0.3">
      <c r="B812" s="91">
        <v>35601</v>
      </c>
      <c r="C812" s="145">
        <v>65.667809000000005</v>
      </c>
      <c r="D812">
        <f t="shared" si="27"/>
        <v>-0.87451666619308677</v>
      </c>
      <c r="E812">
        <v>3.2489700151024981E-2</v>
      </c>
      <c r="G812">
        <v>804</v>
      </c>
      <c r="H812">
        <f t="shared" ca="1" si="28"/>
        <v>2.2026077061277249E-2</v>
      </c>
    </row>
    <row r="813" spans="2:8" x14ac:dyDescent="0.3">
      <c r="B813" s="91">
        <v>45065</v>
      </c>
      <c r="C813" s="145">
        <v>523.31897000000004</v>
      </c>
      <c r="D813">
        <f t="shared" si="27"/>
        <v>7.7622212900897702</v>
      </c>
      <c r="E813">
        <v>3.2451562025917265E-2</v>
      </c>
      <c r="G813">
        <v>805</v>
      </c>
      <c r="H813">
        <f t="shared" ca="1" si="28"/>
        <v>-3.5388977219921576E-2</v>
      </c>
    </row>
    <row r="814" spans="2:8" x14ac:dyDescent="0.3">
      <c r="B814" s="91">
        <v>35122</v>
      </c>
      <c r="C814" s="145">
        <v>59.724463999999998</v>
      </c>
      <c r="D814">
        <f t="shared" si="27"/>
        <v>-0.44757393522678046</v>
      </c>
      <c r="E814">
        <v>3.2371199107013748E-2</v>
      </c>
      <c r="G814">
        <v>806</v>
      </c>
      <c r="H814">
        <f t="shared" ca="1" si="28"/>
        <v>2.7302963032665543E-2</v>
      </c>
    </row>
    <row r="815" spans="2:8" x14ac:dyDescent="0.3">
      <c r="B815" s="91">
        <v>44033</v>
      </c>
      <c r="C815" s="145">
        <v>108.113045</v>
      </c>
      <c r="D815">
        <f t="shared" si="27"/>
        <v>-0.31576017707027881</v>
      </c>
      <c r="E815">
        <v>3.2365528652039462E-2</v>
      </c>
      <c r="G815">
        <v>807</v>
      </c>
      <c r="H815">
        <f t="shared" ca="1" si="28"/>
        <v>-5.6695789710022183E-2</v>
      </c>
    </row>
    <row r="816" spans="2:8" x14ac:dyDescent="0.3">
      <c r="B816" s="91">
        <v>38839</v>
      </c>
      <c r="C816" s="145">
        <v>158.00460799999999</v>
      </c>
      <c r="D816">
        <f t="shared" si="27"/>
        <v>4.1456424453359819</v>
      </c>
      <c r="E816">
        <v>3.2346726561241247E-2</v>
      </c>
      <c r="G816">
        <v>808</v>
      </c>
      <c r="H816">
        <f t="shared" ca="1" si="28"/>
        <v>-4.5159500444972136E-4</v>
      </c>
    </row>
    <row r="817" spans="2:8" x14ac:dyDescent="0.3">
      <c r="B817" s="91">
        <v>36207</v>
      </c>
      <c r="C817" s="145">
        <v>30.706488</v>
      </c>
      <c r="D817">
        <f t="shared" si="27"/>
        <v>-0.70847211606593885</v>
      </c>
      <c r="E817">
        <v>3.232272586424223E-2</v>
      </c>
      <c r="G817">
        <v>809</v>
      </c>
      <c r="H817">
        <f t="shared" ca="1" si="28"/>
        <v>-1.3285163090053869E-3</v>
      </c>
    </row>
    <row r="818" spans="2:8" x14ac:dyDescent="0.3">
      <c r="B818" s="91">
        <v>40121</v>
      </c>
      <c r="C818" s="145">
        <v>105.32950599999999</v>
      </c>
      <c r="D818">
        <f t="shared" si="27"/>
        <v>-0.78337827129291249</v>
      </c>
      <c r="E818">
        <v>3.2316449001367979E-2</v>
      </c>
      <c r="G818">
        <v>810</v>
      </c>
      <c r="H818">
        <f t="shared" ca="1" si="28"/>
        <v>-3.2755273013192372E-2</v>
      </c>
    </row>
    <row r="819" spans="2:8" x14ac:dyDescent="0.3">
      <c r="B819" s="91">
        <v>42544</v>
      </c>
      <c r="C819" s="145">
        <v>486.23703</v>
      </c>
      <c r="D819">
        <f t="shared" si="27"/>
        <v>16.619500816171545</v>
      </c>
      <c r="E819">
        <v>3.2261493711970401E-2</v>
      </c>
      <c r="G819">
        <v>811</v>
      </c>
      <c r="H819">
        <f t="shared" ca="1" si="28"/>
        <v>7.3115989744577878E-2</v>
      </c>
    </row>
    <row r="820" spans="2:8" x14ac:dyDescent="0.3">
      <c r="B820" s="91">
        <v>33830</v>
      </c>
      <c r="C820" s="145">
        <v>27.596526999999998</v>
      </c>
      <c r="D820">
        <f t="shared" si="27"/>
        <v>0</v>
      </c>
      <c r="E820">
        <v>3.2258316700723592E-2</v>
      </c>
      <c r="G820">
        <v>812</v>
      </c>
      <c r="H820">
        <f t="shared" ca="1" si="28"/>
        <v>4.4252743835778277E-2</v>
      </c>
    </row>
    <row r="821" spans="2:8" x14ac:dyDescent="0.3">
      <c r="B821" s="91">
        <v>33633</v>
      </c>
      <c r="C821" s="145">
        <v>27.596526999999998</v>
      </c>
      <c r="D821">
        <f t="shared" si="27"/>
        <v>0.33333367154022803</v>
      </c>
      <c r="E821">
        <v>3.2258316700723592E-2</v>
      </c>
      <c r="G821">
        <v>813</v>
      </c>
      <c r="H821">
        <f t="shared" ca="1" si="28"/>
        <v>-6.8178252606634543E-2</v>
      </c>
    </row>
    <row r="822" spans="2:8" x14ac:dyDescent="0.3">
      <c r="B822" s="91">
        <v>34059</v>
      </c>
      <c r="C822" s="145">
        <v>20.697389999999999</v>
      </c>
      <c r="D822">
        <f t="shared" si="27"/>
        <v>-0.95978324875571364</v>
      </c>
      <c r="E822">
        <v>3.2257887544512351E-2</v>
      </c>
      <c r="G822">
        <v>814</v>
      </c>
      <c r="H822">
        <f t="shared" ca="1" si="28"/>
        <v>6.0572013823990564E-2</v>
      </c>
    </row>
    <row r="823" spans="2:8" x14ac:dyDescent="0.3">
      <c r="B823" s="91">
        <v>42745</v>
      </c>
      <c r="C823" s="145">
        <v>514.64599599999997</v>
      </c>
      <c r="D823">
        <f t="shared" si="27"/>
        <v>2.2992038314628815</v>
      </c>
      <c r="E823">
        <v>3.2190366032774143E-2</v>
      </c>
      <c r="G823">
        <v>815</v>
      </c>
      <c r="H823">
        <f t="shared" ca="1" si="28"/>
        <v>2.3741826982035644E-2</v>
      </c>
    </row>
    <row r="824" spans="2:8" x14ac:dyDescent="0.3">
      <c r="B824" s="91">
        <v>39084</v>
      </c>
      <c r="C824" s="145">
        <v>155.99096700000001</v>
      </c>
      <c r="D824">
        <f t="shared" si="27"/>
        <v>-0.58851300619916525</v>
      </c>
      <c r="E824">
        <v>3.2089814957017272E-2</v>
      </c>
      <c r="G824">
        <v>816</v>
      </c>
      <c r="H824">
        <f t="shared" ca="1" si="28"/>
        <v>1.3958161225283291E-3</v>
      </c>
    </row>
    <row r="825" spans="2:8" x14ac:dyDescent="0.3">
      <c r="B825" s="91">
        <v>41603</v>
      </c>
      <c r="C825" s="145">
        <v>379.09088100000002</v>
      </c>
      <c r="D825">
        <f t="shared" si="27"/>
        <v>22.138460067007323</v>
      </c>
      <c r="E825">
        <v>3.2072892637843936E-2</v>
      </c>
      <c r="G825">
        <v>817</v>
      </c>
      <c r="H825">
        <f t="shared" ca="1" si="28"/>
        <v>2.621802826619124E-2</v>
      </c>
    </row>
    <row r="826" spans="2:8" x14ac:dyDescent="0.3">
      <c r="B826" s="91">
        <v>36951</v>
      </c>
      <c r="C826" s="145">
        <v>16.383583000000002</v>
      </c>
      <c r="D826">
        <f t="shared" si="27"/>
        <v>-0.92641562542882538</v>
      </c>
      <c r="E826">
        <v>3.2070205742107644E-2</v>
      </c>
      <c r="G826">
        <v>818</v>
      </c>
      <c r="H826">
        <f t="shared" ca="1" si="28"/>
        <v>1.4817386929788352E-2</v>
      </c>
    </row>
    <row r="827" spans="2:8" x14ac:dyDescent="0.3">
      <c r="B827" s="91">
        <v>40476</v>
      </c>
      <c r="C827" s="145">
        <v>222.65029899999999</v>
      </c>
      <c r="D827">
        <f t="shared" si="27"/>
        <v>1.6389810917762428</v>
      </c>
      <c r="E827">
        <v>3.2032039015013829E-2</v>
      </c>
      <c r="G827">
        <v>819</v>
      </c>
      <c r="H827">
        <f t="shared" ca="1" si="28"/>
        <v>-2.0484165588149177E-2</v>
      </c>
    </row>
    <row r="828" spans="2:8" x14ac:dyDescent="0.3">
      <c r="B828" s="91">
        <v>38603</v>
      </c>
      <c r="C828" s="145">
        <v>84.369797000000005</v>
      </c>
      <c r="D828">
        <f t="shared" si="27"/>
        <v>0.14942429126418963</v>
      </c>
      <c r="E828">
        <v>3.199443648833851E-2</v>
      </c>
      <c r="G828">
        <v>820</v>
      </c>
      <c r="H828">
        <f t="shared" ca="1" si="28"/>
        <v>3.5353203214040556E-2</v>
      </c>
    </row>
    <row r="829" spans="2:8" x14ac:dyDescent="0.3">
      <c r="B829" s="91">
        <v>38315</v>
      </c>
      <c r="C829" s="145">
        <v>73.401786999999999</v>
      </c>
      <c r="D829">
        <f t="shared" si="27"/>
        <v>0.17786930844017976</v>
      </c>
      <c r="E829">
        <v>3.1978404451480875E-2</v>
      </c>
      <c r="G829">
        <v>821</v>
      </c>
      <c r="H829">
        <f t="shared" ca="1" si="28"/>
        <v>-2.6988636429416218E-2</v>
      </c>
    </row>
    <row r="830" spans="2:8" x14ac:dyDescent="0.3">
      <c r="B830" s="91">
        <v>38229</v>
      </c>
      <c r="C830" s="145">
        <v>62.317428999999997</v>
      </c>
      <c r="D830">
        <f t="shared" si="27"/>
        <v>4.2122292876641128</v>
      </c>
      <c r="E830">
        <v>3.1962720895210885E-2</v>
      </c>
      <c r="G830">
        <v>822</v>
      </c>
      <c r="H830">
        <f t="shared" ca="1" si="28"/>
        <v>4.0254307083419927E-2</v>
      </c>
    </row>
    <row r="831" spans="2:8" x14ac:dyDescent="0.3">
      <c r="B831" s="91">
        <v>36844</v>
      </c>
      <c r="C831" s="145">
        <v>11.956003000000001</v>
      </c>
      <c r="D831">
        <f t="shared" si="27"/>
        <v>-0.9213968310820887</v>
      </c>
      <c r="E831">
        <v>3.195744221005261E-2</v>
      </c>
      <c r="G831">
        <v>823</v>
      </c>
      <c r="H831">
        <f t="shared" ca="1" si="28"/>
        <v>-2.5695519760669298E-2</v>
      </c>
    </row>
    <row r="832" spans="2:8" x14ac:dyDescent="0.3">
      <c r="B832" s="91">
        <v>39114</v>
      </c>
      <c r="C832" s="145">
        <v>152.10586499999999</v>
      </c>
      <c r="D832">
        <f t="shared" si="27"/>
        <v>6.2732723667573289</v>
      </c>
      <c r="E832">
        <v>3.1936434515408112E-2</v>
      </c>
      <c r="G832">
        <v>824</v>
      </c>
      <c r="H832">
        <f t="shared" ca="1" si="28"/>
        <v>1.2376573056200031E-2</v>
      </c>
    </row>
    <row r="833" spans="2:8" x14ac:dyDescent="0.3">
      <c r="B833" s="91">
        <v>33984</v>
      </c>
      <c r="C833" s="145">
        <v>20.912989</v>
      </c>
      <c r="D833">
        <f t="shared" si="27"/>
        <v>-0.50384607865717568</v>
      </c>
      <c r="E833">
        <v>3.1914818552291849E-2</v>
      </c>
      <c r="G833">
        <v>825</v>
      </c>
      <c r="H833">
        <f t="shared" ca="1" si="28"/>
        <v>-4.7923143130192275E-3</v>
      </c>
    </row>
    <row r="834" spans="2:8" x14ac:dyDescent="0.3">
      <c r="B834" s="91">
        <v>34724</v>
      </c>
      <c r="C834" s="145">
        <v>42.150204000000002</v>
      </c>
      <c r="D834">
        <f t="shared" si="27"/>
        <v>-0.67175131925543463</v>
      </c>
      <c r="E834">
        <v>3.1914626921212531E-2</v>
      </c>
      <c r="G834">
        <v>826</v>
      </c>
      <c r="H834">
        <f t="shared" ca="1" si="28"/>
        <v>1.1898548597778199E-2</v>
      </c>
    </row>
    <row r="835" spans="2:8" x14ac:dyDescent="0.3">
      <c r="B835" s="91">
        <v>38897</v>
      </c>
      <c r="C835" s="145">
        <v>128.40936300000001</v>
      </c>
      <c r="D835">
        <f t="shared" si="27"/>
        <v>-0.73553109463835742</v>
      </c>
      <c r="E835">
        <v>3.1895003371013156E-2</v>
      </c>
      <c r="G835">
        <v>827</v>
      </c>
      <c r="H835">
        <f t="shared" ca="1" si="28"/>
        <v>1.0828101879517161E-3</v>
      </c>
    </row>
    <row r="836" spans="2:8" x14ac:dyDescent="0.3">
      <c r="B836" s="91">
        <v>42737</v>
      </c>
      <c r="C836" s="145">
        <v>485.53671300000002</v>
      </c>
      <c r="D836">
        <f t="shared" si="27"/>
        <v>2.6435586536244484</v>
      </c>
      <c r="E836">
        <v>3.1885584557704981E-2</v>
      </c>
      <c r="G836">
        <v>828</v>
      </c>
      <c r="H836">
        <f t="shared" ca="1" si="28"/>
        <v>-6.2575054692841928E-2</v>
      </c>
    </row>
    <row r="837" spans="2:8" x14ac:dyDescent="0.3">
      <c r="B837" s="91">
        <v>38862</v>
      </c>
      <c r="C837" s="145">
        <v>133.258926</v>
      </c>
      <c r="D837">
        <f t="shared" si="27"/>
        <v>-0.7337961689603939</v>
      </c>
      <c r="E837">
        <v>3.1883346157512885E-2</v>
      </c>
      <c r="G837">
        <v>829</v>
      </c>
      <c r="H837">
        <f t="shared" ca="1" si="28"/>
        <v>3.6391879896467756E-2</v>
      </c>
    </row>
    <row r="838" spans="2:8" x14ac:dyDescent="0.3">
      <c r="B838" s="91">
        <v>42740</v>
      </c>
      <c r="C838" s="145">
        <v>500.58981299999999</v>
      </c>
      <c r="D838">
        <f t="shared" si="27"/>
        <v>6.8506294510610868</v>
      </c>
      <c r="E838">
        <v>3.1850409482481856E-2</v>
      </c>
      <c r="G838">
        <v>830</v>
      </c>
      <c r="H838">
        <f t="shared" ca="1" si="28"/>
        <v>1.0131110772044975E-3</v>
      </c>
    </row>
    <row r="839" spans="2:8" x14ac:dyDescent="0.3">
      <c r="B839" s="91">
        <v>38155</v>
      </c>
      <c r="C839" s="145">
        <v>63.764290000000003</v>
      </c>
      <c r="D839">
        <f t="shared" si="27"/>
        <v>1.9262051622844691</v>
      </c>
      <c r="E839">
        <v>3.1811191126295872E-2</v>
      </c>
      <c r="G839">
        <v>831</v>
      </c>
      <c r="H839">
        <f t="shared" ca="1" si="28"/>
        <v>-6.793133427385363E-2</v>
      </c>
    </row>
    <row r="840" spans="2:8" x14ac:dyDescent="0.3">
      <c r="B840" s="91">
        <v>37312</v>
      </c>
      <c r="C840" s="145">
        <v>21.790779000000001</v>
      </c>
      <c r="D840">
        <f t="shared" si="27"/>
        <v>-0.81752011109387146</v>
      </c>
      <c r="E840">
        <v>3.1775122920791807E-2</v>
      </c>
      <c r="G840">
        <v>832</v>
      </c>
      <c r="H840">
        <f t="shared" ca="1" si="28"/>
        <v>2.1774986955530762E-2</v>
      </c>
    </row>
    <row r="841" spans="2:8" x14ac:dyDescent="0.3">
      <c r="B841" s="91">
        <v>40135</v>
      </c>
      <c r="C841" s="145">
        <v>119.414688</v>
      </c>
      <c r="D841">
        <f t="shared" ref="D841:D904" si="29">(C841-C842)/C842</f>
        <v>9.8108642883759298</v>
      </c>
      <c r="E841">
        <v>3.1761221135688349E-2</v>
      </c>
      <c r="G841">
        <v>833</v>
      </c>
      <c r="H841">
        <f t="shared" ca="1" si="28"/>
        <v>6.1592993383190145E-2</v>
      </c>
    </row>
    <row r="842" spans="2:8" x14ac:dyDescent="0.3">
      <c r="B842" s="91">
        <v>37109</v>
      </c>
      <c r="C842" s="145">
        <v>11.045804</v>
      </c>
      <c r="D842">
        <f t="shared" si="29"/>
        <v>-0.97434240979917142</v>
      </c>
      <c r="E842">
        <v>3.1700364090399322E-2</v>
      </c>
      <c r="G842">
        <v>834</v>
      </c>
      <c r="H842">
        <f t="shared" ref="H842:H905" ca="1" si="30">_xlfn.NORM.INV(RAND(),N$11,N$12)</f>
        <v>3.5634482449089698E-2</v>
      </c>
    </row>
    <row r="843" spans="2:8" x14ac:dyDescent="0.3">
      <c r="B843" s="91">
        <v>43098</v>
      </c>
      <c r="C843" s="145">
        <v>430.50824</v>
      </c>
      <c r="D843">
        <f t="shared" si="29"/>
        <v>0.85004843016081599</v>
      </c>
      <c r="E843">
        <v>3.1653129016660314E-2</v>
      </c>
      <c r="G843">
        <v>835</v>
      </c>
      <c r="H843">
        <f t="shared" ca="1" si="30"/>
        <v>4.6399372164287918E-3</v>
      </c>
    </row>
    <row r="844" spans="2:8" x14ac:dyDescent="0.3">
      <c r="B844" s="91">
        <v>41072</v>
      </c>
      <c r="C844" s="145">
        <v>232.701065</v>
      </c>
      <c r="D844">
        <f t="shared" si="29"/>
        <v>3.9391306405749313</v>
      </c>
      <c r="E844">
        <v>3.1634787457806131E-2</v>
      </c>
      <c r="G844">
        <v>836</v>
      </c>
      <c r="H844">
        <f t="shared" ca="1" si="30"/>
        <v>-1.6938361327145084E-3</v>
      </c>
    </row>
    <row r="845" spans="2:8" x14ac:dyDescent="0.3">
      <c r="B845" s="91">
        <v>35697</v>
      </c>
      <c r="C845" s="145">
        <v>47.113770000000002</v>
      </c>
      <c r="D845">
        <f t="shared" si="29"/>
        <v>-0.56464923437205417</v>
      </c>
      <c r="E845">
        <v>3.1592200070395017E-2</v>
      </c>
      <c r="G845">
        <v>837</v>
      </c>
      <c r="H845">
        <f t="shared" ca="1" si="30"/>
        <v>-9.1766055549554193E-3</v>
      </c>
    </row>
    <row r="846" spans="2:8" x14ac:dyDescent="0.3">
      <c r="B846" s="91">
        <v>39545</v>
      </c>
      <c r="C846" s="145">
        <v>108.220253</v>
      </c>
      <c r="D846">
        <f t="shared" si="29"/>
        <v>4.1219827488692333</v>
      </c>
      <c r="E846">
        <v>3.1581357620233681E-2</v>
      </c>
      <c r="G846">
        <v>838</v>
      </c>
      <c r="H846">
        <f t="shared" ca="1" si="30"/>
        <v>-1.1156423418584114E-2</v>
      </c>
    </row>
    <row r="847" spans="2:8" x14ac:dyDescent="0.3">
      <c r="B847" s="91">
        <v>34193</v>
      </c>
      <c r="C847" s="145">
        <v>21.128585999999999</v>
      </c>
      <c r="D847">
        <f t="shared" si="29"/>
        <v>-0.95200885578318628</v>
      </c>
      <c r="E847">
        <v>3.1578874389616346E-2</v>
      </c>
      <c r="G847">
        <v>839</v>
      </c>
      <c r="H847">
        <f t="shared" ca="1" si="30"/>
        <v>5.3693879054422765E-2</v>
      </c>
    </row>
    <row r="848" spans="2:8" x14ac:dyDescent="0.3">
      <c r="B848" s="91">
        <v>41862</v>
      </c>
      <c r="C848" s="145">
        <v>440.26010100000002</v>
      </c>
      <c r="D848">
        <f t="shared" si="29"/>
        <v>16.616109545559617</v>
      </c>
      <c r="E848">
        <v>3.1531458191264856E-2</v>
      </c>
      <c r="G848">
        <v>840</v>
      </c>
      <c r="H848">
        <f t="shared" ca="1" si="30"/>
        <v>4.6416138984365231E-2</v>
      </c>
    </row>
    <row r="849" spans="2:8" x14ac:dyDescent="0.3">
      <c r="B849" s="91">
        <v>37760</v>
      </c>
      <c r="C849" s="145">
        <v>24.991903000000001</v>
      </c>
      <c r="D849">
        <f t="shared" si="29"/>
        <v>-0.94961857929345617</v>
      </c>
      <c r="E849">
        <v>3.1518689332209651E-2</v>
      </c>
      <c r="G849">
        <v>841</v>
      </c>
      <c r="H849">
        <f t="shared" ca="1" si="30"/>
        <v>-1.7262252323130309E-2</v>
      </c>
    </row>
    <row r="850" spans="2:8" x14ac:dyDescent="0.3">
      <c r="B850" s="91">
        <v>44564</v>
      </c>
      <c r="C850" s="145">
        <v>496.05395499999997</v>
      </c>
      <c r="D850">
        <f t="shared" si="29"/>
        <v>0.65306705910564533</v>
      </c>
      <c r="E850">
        <v>3.1509115602426904E-2</v>
      </c>
      <c r="G850">
        <v>842</v>
      </c>
      <c r="H850">
        <f t="shared" ca="1" si="30"/>
        <v>5.9776313690586592E-3</v>
      </c>
    </row>
    <row r="851" spans="2:8" x14ac:dyDescent="0.3">
      <c r="B851" s="91">
        <v>41262</v>
      </c>
      <c r="C851" s="145">
        <v>300.080963</v>
      </c>
      <c r="D851">
        <f t="shared" si="29"/>
        <v>-0.12875185038745304</v>
      </c>
      <c r="E851">
        <v>3.1506677038715826E-2</v>
      </c>
      <c r="G851">
        <v>843</v>
      </c>
      <c r="H851">
        <f t="shared" ca="1" si="30"/>
        <v>4.033200101521358E-2</v>
      </c>
    </row>
    <row r="852" spans="2:8" x14ac:dyDescent="0.3">
      <c r="B852" s="91">
        <v>44354</v>
      </c>
      <c r="C852" s="145">
        <v>344.426514</v>
      </c>
      <c r="D852">
        <f t="shared" si="29"/>
        <v>25.705828633422794</v>
      </c>
      <c r="E852">
        <v>3.1497119104176435E-2</v>
      </c>
      <c r="G852">
        <v>844</v>
      </c>
      <c r="H852">
        <f t="shared" ca="1" si="30"/>
        <v>-1.3579826953798056E-3</v>
      </c>
    </row>
    <row r="853" spans="2:8" x14ac:dyDescent="0.3">
      <c r="B853" s="91">
        <v>36853</v>
      </c>
      <c r="C853" s="145">
        <v>12.897054000000001</v>
      </c>
      <c r="D853">
        <f t="shared" si="29"/>
        <v>-0.92797494805277014</v>
      </c>
      <c r="E853">
        <v>3.1461895372276921E-2</v>
      </c>
      <c r="G853">
        <v>845</v>
      </c>
      <c r="H853">
        <f t="shared" ca="1" si="30"/>
        <v>-6.5839319996785252E-3</v>
      </c>
    </row>
    <row r="854" spans="2:8" x14ac:dyDescent="0.3">
      <c r="B854" s="91">
        <v>40835</v>
      </c>
      <c r="C854" s="145">
        <v>179.063446</v>
      </c>
      <c r="D854">
        <f t="shared" si="29"/>
        <v>17.615991791904953</v>
      </c>
      <c r="E854">
        <v>3.1448398141235116E-2</v>
      </c>
      <c r="G854">
        <v>846</v>
      </c>
      <c r="H854">
        <f t="shared" ca="1" si="30"/>
        <v>1.5403585223444176E-2</v>
      </c>
    </row>
    <row r="855" spans="2:8" x14ac:dyDescent="0.3">
      <c r="B855" s="91">
        <v>37069</v>
      </c>
      <c r="C855" s="145">
        <v>9.6187970000000007</v>
      </c>
      <c r="D855">
        <f t="shared" si="29"/>
        <v>-0.74852141116479731</v>
      </c>
      <c r="E855">
        <v>3.1430945211299313E-2</v>
      </c>
      <c r="G855">
        <v>847</v>
      </c>
      <c r="H855">
        <f t="shared" ca="1" si="30"/>
        <v>7.473040736146774E-3</v>
      </c>
    </row>
    <row r="856" spans="2:8" x14ac:dyDescent="0.3">
      <c r="B856" s="91">
        <v>39909</v>
      </c>
      <c r="C856" s="145">
        <v>38.24897</v>
      </c>
      <c r="D856">
        <f t="shared" si="29"/>
        <v>-0.85656755514077909</v>
      </c>
      <c r="E856">
        <v>3.1426566612629159E-2</v>
      </c>
      <c r="G856">
        <v>848</v>
      </c>
      <c r="H856">
        <f t="shared" ca="1" si="30"/>
        <v>-2.0568913584338218E-2</v>
      </c>
    </row>
    <row r="857" spans="2:8" x14ac:dyDescent="0.3">
      <c r="B857" s="91">
        <v>43343</v>
      </c>
      <c r="C857" s="145">
        <v>266.66888399999999</v>
      </c>
      <c r="D857">
        <f t="shared" si="29"/>
        <v>-0.43428147556581204</v>
      </c>
      <c r="E857">
        <v>3.1424782863713766E-2</v>
      </c>
      <c r="G857">
        <v>849</v>
      </c>
      <c r="H857">
        <f t="shared" ca="1" si="30"/>
        <v>4.1497965973726639E-2</v>
      </c>
    </row>
    <row r="858" spans="2:8" x14ac:dyDescent="0.3">
      <c r="B858" s="91">
        <v>42691</v>
      </c>
      <c r="C858" s="145">
        <v>471.38085899999999</v>
      </c>
      <c r="D858">
        <f t="shared" si="29"/>
        <v>6.3048916402239703</v>
      </c>
      <c r="E858">
        <v>3.1410176747996815E-2</v>
      </c>
      <c r="G858">
        <v>850</v>
      </c>
      <c r="H858">
        <f t="shared" ca="1" si="30"/>
        <v>5.023321744510071E-2</v>
      </c>
    </row>
    <row r="859" spans="2:8" x14ac:dyDescent="0.3">
      <c r="B859" s="91">
        <v>35599</v>
      </c>
      <c r="C859" s="145">
        <v>64.529480000000007</v>
      </c>
      <c r="D859">
        <f t="shared" si="29"/>
        <v>-0.83645628441888931</v>
      </c>
      <c r="E859">
        <v>3.1405586181144508E-2</v>
      </c>
      <c r="G859">
        <v>851</v>
      </c>
      <c r="H859">
        <f t="shared" ca="1" si="30"/>
        <v>-1.307962377968366E-2</v>
      </c>
    </row>
    <row r="860" spans="2:8" x14ac:dyDescent="0.3">
      <c r="B860" s="91">
        <v>43136</v>
      </c>
      <c r="C860" s="145">
        <v>394.570221</v>
      </c>
      <c r="D860">
        <f t="shared" si="29"/>
        <v>2.0466721779098038</v>
      </c>
      <c r="E860">
        <v>3.1400606211333164E-2</v>
      </c>
      <c r="G860">
        <v>852</v>
      </c>
      <c r="H860">
        <f t="shared" ca="1" si="30"/>
        <v>1.2907563297695653E-2</v>
      </c>
    </row>
    <row r="861" spans="2:8" x14ac:dyDescent="0.3">
      <c r="B861" s="91">
        <v>39160</v>
      </c>
      <c r="C861" s="145">
        <v>129.508591</v>
      </c>
      <c r="D861">
        <f t="shared" si="29"/>
        <v>3.4970977760461919</v>
      </c>
      <c r="E861">
        <v>3.134000930517554E-2</v>
      </c>
      <c r="G861">
        <v>853</v>
      </c>
      <c r="H861">
        <f t="shared" ca="1" si="30"/>
        <v>-5.0117279757997804E-2</v>
      </c>
    </row>
    <row r="862" spans="2:8" x14ac:dyDescent="0.3">
      <c r="B862" s="91">
        <v>39797</v>
      </c>
      <c r="C862" s="145">
        <v>28.798259999999999</v>
      </c>
      <c r="D862">
        <f t="shared" si="29"/>
        <v>-0.69582199576867054</v>
      </c>
      <c r="E862">
        <v>3.1300943704540694E-2</v>
      </c>
      <c r="G862">
        <v>854</v>
      </c>
      <c r="H862">
        <f t="shared" ca="1" si="30"/>
        <v>2.3687314203232404E-2</v>
      </c>
    </row>
    <row r="863" spans="2:8" x14ac:dyDescent="0.3">
      <c r="B863" s="91">
        <v>38681</v>
      </c>
      <c r="C863" s="145">
        <v>94.675681999999995</v>
      </c>
      <c r="D863">
        <f t="shared" si="29"/>
        <v>0.27858248703171501</v>
      </c>
      <c r="E863">
        <v>3.1277992310376014E-2</v>
      </c>
      <c r="G863">
        <v>855</v>
      </c>
      <c r="H863">
        <f t="shared" ca="1" si="30"/>
        <v>-1.3757182304512089E-2</v>
      </c>
    </row>
    <row r="864" spans="2:8" x14ac:dyDescent="0.3">
      <c r="B864" s="91">
        <v>38544</v>
      </c>
      <c r="C864" s="145">
        <v>74.047379000000006</v>
      </c>
      <c r="D864">
        <f t="shared" si="29"/>
        <v>2.4692065280737148</v>
      </c>
      <c r="E864">
        <v>3.1257109728414965E-2</v>
      </c>
      <c r="G864">
        <v>856</v>
      </c>
      <c r="H864">
        <f t="shared" ca="1" si="30"/>
        <v>-3.6450597419425051E-2</v>
      </c>
    </row>
    <row r="865" spans="2:8" x14ac:dyDescent="0.3">
      <c r="B865" s="91">
        <v>33997</v>
      </c>
      <c r="C865" s="145">
        <v>21.344183000000001</v>
      </c>
      <c r="D865">
        <f t="shared" si="29"/>
        <v>-0.95556100790034559</v>
      </c>
      <c r="E865">
        <v>3.1249978862069198E-2</v>
      </c>
      <c r="G865">
        <v>857</v>
      </c>
      <c r="H865">
        <f t="shared" ca="1" si="30"/>
        <v>-2.0645765084089041E-2</v>
      </c>
    </row>
    <row r="866" spans="2:8" x14ac:dyDescent="0.3">
      <c r="B866" s="91">
        <v>44537</v>
      </c>
      <c r="C866" s="145">
        <v>480.30304000000001</v>
      </c>
      <c r="D866">
        <f t="shared" si="29"/>
        <v>4.2702054425658558</v>
      </c>
      <c r="E866">
        <v>3.1249976583387695E-2</v>
      </c>
      <c r="G866">
        <v>858</v>
      </c>
      <c r="H866">
        <f t="shared" ca="1" si="30"/>
        <v>-2.2938898811649573E-2</v>
      </c>
    </row>
    <row r="867" spans="2:8" x14ac:dyDescent="0.3">
      <c r="B867" s="91">
        <v>39615</v>
      </c>
      <c r="C867" s="145">
        <v>91.135543999999996</v>
      </c>
      <c r="D867">
        <f t="shared" si="29"/>
        <v>1.9114873824426295</v>
      </c>
      <c r="E867">
        <v>3.1228072319394472E-2</v>
      </c>
      <c r="G867">
        <v>859</v>
      </c>
      <c r="H867">
        <f t="shared" ca="1" si="30"/>
        <v>-1.2671102841711402E-2</v>
      </c>
    </row>
    <row r="868" spans="2:8" x14ac:dyDescent="0.3">
      <c r="B868" s="91">
        <v>39889</v>
      </c>
      <c r="C868" s="145">
        <v>31.302057000000001</v>
      </c>
      <c r="D868">
        <f t="shared" si="29"/>
        <v>1.4069160995727275</v>
      </c>
      <c r="E868">
        <v>3.1193700894480328E-2</v>
      </c>
      <c r="G868">
        <v>860</v>
      </c>
      <c r="H868">
        <f t="shared" ca="1" si="30"/>
        <v>-4.9733776974051319E-2</v>
      </c>
    </row>
    <row r="869" spans="2:8" x14ac:dyDescent="0.3">
      <c r="B869" s="91">
        <v>36803</v>
      </c>
      <c r="C869" s="145">
        <v>13.005046999999999</v>
      </c>
      <c r="D869">
        <f t="shared" si="29"/>
        <v>-0.97536178422580699</v>
      </c>
      <c r="E869">
        <v>3.1192815787683334E-2</v>
      </c>
      <c r="G869">
        <v>861</v>
      </c>
      <c r="H869">
        <f t="shared" ca="1" si="30"/>
        <v>-3.0961951345603703E-2</v>
      </c>
    </row>
    <row r="870" spans="2:8" x14ac:dyDescent="0.3">
      <c r="B870" s="91">
        <v>42135</v>
      </c>
      <c r="C870" s="145">
        <v>527.84045400000002</v>
      </c>
      <c r="D870">
        <f t="shared" si="29"/>
        <v>32.85962393423808</v>
      </c>
      <c r="E870">
        <v>3.1146555471510205E-2</v>
      </c>
      <c r="G870">
        <v>862</v>
      </c>
      <c r="H870">
        <f t="shared" ca="1" si="30"/>
        <v>5.1459553181749957E-3</v>
      </c>
    </row>
    <row r="871" spans="2:8" x14ac:dyDescent="0.3">
      <c r="B871" s="91">
        <v>36774</v>
      </c>
      <c r="C871" s="145">
        <v>15.589081999999999</v>
      </c>
      <c r="D871">
        <f t="shared" si="29"/>
        <v>-0.85918354108958661</v>
      </c>
      <c r="E871">
        <v>3.1122007503094455E-2</v>
      </c>
      <c r="G871">
        <v>863</v>
      </c>
      <c r="H871">
        <f t="shared" ca="1" si="30"/>
        <v>4.118063972917225E-3</v>
      </c>
    </row>
    <row r="872" spans="2:8" x14ac:dyDescent="0.3">
      <c r="B872" s="91">
        <v>43700</v>
      </c>
      <c r="C872" s="145">
        <v>110.704971</v>
      </c>
      <c r="D872">
        <f t="shared" si="29"/>
        <v>-0.28166068776077324</v>
      </c>
      <c r="E872">
        <v>3.1104991654106195E-2</v>
      </c>
      <c r="G872">
        <v>864</v>
      </c>
      <c r="H872">
        <f t="shared" ca="1" si="30"/>
        <v>-1.7360434151184809E-2</v>
      </c>
    </row>
    <row r="873" spans="2:8" x14ac:dyDescent="0.3">
      <c r="B873" s="91">
        <v>40815</v>
      </c>
      <c r="C873" s="145">
        <v>154.11236600000001</v>
      </c>
      <c r="D873">
        <f t="shared" si="29"/>
        <v>7.6122193059510579</v>
      </c>
      <c r="E873">
        <v>3.107978408473084E-2</v>
      </c>
      <c r="G873">
        <v>865</v>
      </c>
      <c r="H873">
        <f t="shared" ca="1" si="30"/>
        <v>3.0962415369726933E-2</v>
      </c>
    </row>
    <row r="874" spans="2:8" x14ac:dyDescent="0.3">
      <c r="B874" s="91">
        <v>34177</v>
      </c>
      <c r="C874" s="145">
        <v>17.894617</v>
      </c>
      <c r="D874">
        <f t="shared" si="29"/>
        <v>-0.47409934536236953</v>
      </c>
      <c r="E874">
        <v>3.1055871633072395E-2</v>
      </c>
      <c r="G874">
        <v>866</v>
      </c>
      <c r="H874">
        <f t="shared" ca="1" si="30"/>
        <v>-3.8777219198756131E-2</v>
      </c>
    </row>
    <row r="875" spans="2:8" x14ac:dyDescent="0.3">
      <c r="B875" s="91">
        <v>35839</v>
      </c>
      <c r="C875" s="145">
        <v>34.026611000000003</v>
      </c>
      <c r="D875">
        <f t="shared" si="29"/>
        <v>-0.68801819191882052</v>
      </c>
      <c r="E875">
        <v>3.0975116302273207E-2</v>
      </c>
      <c r="G875">
        <v>867</v>
      </c>
      <c r="H875">
        <f t="shared" ca="1" si="30"/>
        <v>3.4458952294923517E-2</v>
      </c>
    </row>
    <row r="876" spans="2:8" x14ac:dyDescent="0.3">
      <c r="B876" s="91">
        <v>38737</v>
      </c>
      <c r="C876" s="145">
        <v>109.06601000000001</v>
      </c>
      <c r="D876">
        <f t="shared" si="29"/>
        <v>4.0587705276852013</v>
      </c>
      <c r="E876">
        <v>3.0964863201450758E-2</v>
      </c>
      <c r="G876">
        <v>868</v>
      </c>
      <c r="H876">
        <f t="shared" ca="1" si="30"/>
        <v>-2.6308760930708081E-2</v>
      </c>
    </row>
    <row r="877" spans="2:8" x14ac:dyDescent="0.3">
      <c r="B877" s="91">
        <v>33430</v>
      </c>
      <c r="C877" s="145">
        <v>21.559785999999999</v>
      </c>
      <c r="D877">
        <f t="shared" si="29"/>
        <v>-0.50384604825218715</v>
      </c>
      <c r="E877">
        <v>3.0928003644051044E-2</v>
      </c>
      <c r="G877">
        <v>869</v>
      </c>
      <c r="H877">
        <f t="shared" ca="1" si="30"/>
        <v>4.4692912667031251E-3</v>
      </c>
    </row>
    <row r="878" spans="2:8" x14ac:dyDescent="0.3">
      <c r="B878" s="91">
        <v>34729</v>
      </c>
      <c r="C878" s="145">
        <v>43.453823</v>
      </c>
      <c r="D878">
        <f t="shared" si="29"/>
        <v>0.43151322475017179</v>
      </c>
      <c r="E878">
        <v>3.0927940467381784E-2</v>
      </c>
      <c r="G878">
        <v>870</v>
      </c>
      <c r="H878">
        <f t="shared" ca="1" si="30"/>
        <v>-3.8966065317678094E-3</v>
      </c>
    </row>
    <row r="879" spans="2:8" x14ac:dyDescent="0.3">
      <c r="B879" s="91">
        <v>39888</v>
      </c>
      <c r="C879" s="145">
        <v>30.355167000000002</v>
      </c>
      <c r="D879">
        <f t="shared" si="29"/>
        <v>0.47444913440767333</v>
      </c>
      <c r="E879">
        <v>3.0921497466453483E-2</v>
      </c>
      <c r="G879">
        <v>871</v>
      </c>
      <c r="H879">
        <f t="shared" ca="1" si="30"/>
        <v>3.6794700587876191E-3</v>
      </c>
    </row>
    <row r="880" spans="2:8" x14ac:dyDescent="0.3">
      <c r="B880" s="91">
        <v>37323</v>
      </c>
      <c r="C880" s="145">
        <v>20.587463</v>
      </c>
      <c r="D880">
        <f t="shared" si="29"/>
        <v>-0.86898502652871057</v>
      </c>
      <c r="E880">
        <v>3.0899757906495726E-2</v>
      </c>
      <c r="G880">
        <v>872</v>
      </c>
      <c r="H880">
        <f t="shared" ca="1" si="30"/>
        <v>6.8474191601997439E-4</v>
      </c>
    </row>
    <row r="881" spans="2:8" x14ac:dyDescent="0.3">
      <c r="B881" s="91">
        <v>38827</v>
      </c>
      <c r="C881" s="145">
        <v>157.13824500000001</v>
      </c>
      <c r="D881">
        <f t="shared" si="29"/>
        <v>0.30780296277689373</v>
      </c>
      <c r="E881">
        <v>3.0854426352297484E-2</v>
      </c>
      <c r="G881">
        <v>873</v>
      </c>
      <c r="H881">
        <f t="shared" ca="1" si="30"/>
        <v>-2.4704863881948907E-2</v>
      </c>
    </row>
    <row r="882" spans="2:8" x14ac:dyDescent="0.3">
      <c r="B882" s="91">
        <v>39325</v>
      </c>
      <c r="C882" s="145">
        <v>120.15437300000001</v>
      </c>
      <c r="D882">
        <f t="shared" si="29"/>
        <v>-0.59331515201756202</v>
      </c>
      <c r="E882">
        <v>3.0848399051180461E-2</v>
      </c>
      <c r="G882">
        <v>874</v>
      </c>
      <c r="H882">
        <f t="shared" ca="1" si="30"/>
        <v>-6.1952665322069833E-2</v>
      </c>
    </row>
    <row r="883" spans="2:8" x14ac:dyDescent="0.3">
      <c r="B883" s="91">
        <v>41509</v>
      </c>
      <c r="C883" s="145">
        <v>295.44836400000003</v>
      </c>
      <c r="D883">
        <f t="shared" si="29"/>
        <v>1.3527992708758521</v>
      </c>
      <c r="E883">
        <v>3.0827113984029784E-2</v>
      </c>
      <c r="G883">
        <v>875</v>
      </c>
      <c r="H883">
        <f t="shared" ca="1" si="30"/>
        <v>1.4734760858540437E-3</v>
      </c>
    </row>
    <row r="884" spans="2:8" x14ac:dyDescent="0.3">
      <c r="B884" s="91">
        <v>39157</v>
      </c>
      <c r="C884" s="145">
        <v>125.573128</v>
      </c>
      <c r="D884">
        <f t="shared" si="29"/>
        <v>-0.63026026543830904</v>
      </c>
      <c r="E884">
        <v>3.0718233393775676E-2</v>
      </c>
      <c r="G884">
        <v>876</v>
      </c>
      <c r="H884">
        <f t="shared" ca="1" si="30"/>
        <v>2.2352132749440045E-2</v>
      </c>
    </row>
    <row r="885" spans="2:8" x14ac:dyDescent="0.3">
      <c r="B885" s="91">
        <v>41550</v>
      </c>
      <c r="C885" s="145">
        <v>339.62573200000003</v>
      </c>
      <c r="D885">
        <f t="shared" si="29"/>
        <v>-0.20471264505058784</v>
      </c>
      <c r="E885">
        <v>3.0686686556279583E-2</v>
      </c>
      <c r="G885">
        <v>877</v>
      </c>
      <c r="H885">
        <f t="shared" ca="1" si="30"/>
        <v>3.5935156256135754E-2</v>
      </c>
    </row>
    <row r="886" spans="2:8" x14ac:dyDescent="0.3">
      <c r="B886" s="91">
        <v>41795</v>
      </c>
      <c r="C886" s="145">
        <v>427.047821</v>
      </c>
      <c r="D886">
        <f t="shared" si="29"/>
        <v>0.3965746083460589</v>
      </c>
      <c r="E886">
        <v>3.0683554075879603E-2</v>
      </c>
      <c r="G886">
        <v>878</v>
      </c>
      <c r="H886">
        <f t="shared" ca="1" si="30"/>
        <v>1.7724958951778235E-2</v>
      </c>
    </row>
    <row r="887" spans="2:8" x14ac:dyDescent="0.3">
      <c r="B887" s="91">
        <v>41018</v>
      </c>
      <c r="C887" s="145">
        <v>305.78231799999998</v>
      </c>
      <c r="D887">
        <f t="shared" si="29"/>
        <v>14.061640693685305</v>
      </c>
      <c r="E887">
        <v>3.0669805077036535E-2</v>
      </c>
      <c r="G887">
        <v>879</v>
      </c>
      <c r="H887">
        <f t="shared" ca="1" si="30"/>
        <v>-1.8136042765171036E-2</v>
      </c>
    </row>
    <row r="888" spans="2:8" x14ac:dyDescent="0.3">
      <c r="B888" s="91">
        <v>36020</v>
      </c>
      <c r="C888" s="145">
        <v>20.302059</v>
      </c>
      <c r="D888">
        <f t="shared" si="29"/>
        <v>-0.62792645566799299</v>
      </c>
      <c r="E888">
        <v>3.0646961341561068E-2</v>
      </c>
      <c r="G888">
        <v>880</v>
      </c>
      <c r="H888">
        <f t="shared" ca="1" si="30"/>
        <v>4.4330956181974503E-2</v>
      </c>
    </row>
    <row r="889" spans="2:8" x14ac:dyDescent="0.3">
      <c r="B889" s="91">
        <v>39995</v>
      </c>
      <c r="C889" s="145">
        <v>54.564639999999997</v>
      </c>
      <c r="D889">
        <f t="shared" si="29"/>
        <v>-0.8816802492124215</v>
      </c>
      <c r="E889">
        <v>3.0610378467030894E-2</v>
      </c>
      <c r="G889">
        <v>881</v>
      </c>
      <c r="H889">
        <f t="shared" ca="1" si="30"/>
        <v>2.1644667707723469E-2</v>
      </c>
    </row>
    <row r="890" spans="2:8" x14ac:dyDescent="0.3">
      <c r="B890" s="91">
        <v>41823</v>
      </c>
      <c r="C890" s="145">
        <v>461.16256700000002</v>
      </c>
      <c r="D890">
        <f t="shared" si="29"/>
        <v>3.8786241852819132</v>
      </c>
      <c r="E890">
        <v>3.0605445751347483E-2</v>
      </c>
      <c r="G890">
        <v>882</v>
      </c>
      <c r="H890">
        <f t="shared" ca="1" si="30"/>
        <v>-7.1221101449077673E-2</v>
      </c>
    </row>
    <row r="891" spans="2:8" x14ac:dyDescent="0.3">
      <c r="B891" s="91">
        <v>38687</v>
      </c>
      <c r="C891" s="145">
        <v>94.527175999999997</v>
      </c>
      <c r="D891">
        <f t="shared" si="29"/>
        <v>1.6190094844611322</v>
      </c>
      <c r="E891">
        <v>3.0586627258769854E-2</v>
      </c>
      <c r="G891">
        <v>883</v>
      </c>
      <c r="H891">
        <f t="shared" ca="1" si="30"/>
        <v>-9.2389937728801653E-3</v>
      </c>
    </row>
    <row r="892" spans="2:8" x14ac:dyDescent="0.3">
      <c r="B892" s="91">
        <v>37830</v>
      </c>
      <c r="C892" s="145">
        <v>36.09272</v>
      </c>
      <c r="D892">
        <f t="shared" si="29"/>
        <v>-0.39565214450129105</v>
      </c>
      <c r="E892">
        <v>3.0555186111549969E-2</v>
      </c>
      <c r="G892">
        <v>884</v>
      </c>
      <c r="H892">
        <f t="shared" ca="1" si="30"/>
        <v>-1.3598614540951321E-3</v>
      </c>
    </row>
    <row r="893" spans="2:8" x14ac:dyDescent="0.3">
      <c r="B893" s="91">
        <v>37909</v>
      </c>
      <c r="C893" s="145">
        <v>59.721764</v>
      </c>
      <c r="D893">
        <f t="shared" si="29"/>
        <v>-0.55950260314323219</v>
      </c>
      <c r="E893">
        <v>3.0550057792444445E-2</v>
      </c>
      <c r="G893">
        <v>885</v>
      </c>
      <c r="H893">
        <f t="shared" ca="1" si="30"/>
        <v>-6.9637335367352411E-3</v>
      </c>
    </row>
    <row r="894" spans="2:8" x14ac:dyDescent="0.3">
      <c r="B894" s="91">
        <v>40165</v>
      </c>
      <c r="C894" s="145">
        <v>135.57801799999999</v>
      </c>
      <c r="D894">
        <f t="shared" si="29"/>
        <v>1.4617051186766021</v>
      </c>
      <c r="E894">
        <v>3.0539086616617049E-2</v>
      </c>
      <c r="G894">
        <v>886</v>
      </c>
      <c r="H894">
        <f t="shared" ca="1" si="30"/>
        <v>-4.5856731700018305E-2</v>
      </c>
    </row>
    <row r="895" spans="2:8" x14ac:dyDescent="0.3">
      <c r="B895" s="91">
        <v>35564</v>
      </c>
      <c r="C895" s="145">
        <v>55.074840999999999</v>
      </c>
      <c r="D895">
        <f t="shared" si="29"/>
        <v>0.69014730731214013</v>
      </c>
      <c r="E895">
        <v>3.0525324126644389E-2</v>
      </c>
      <c r="G895">
        <v>887</v>
      </c>
      <c r="H895">
        <f t="shared" ca="1" si="30"/>
        <v>-2.0741410777501038E-2</v>
      </c>
    </row>
    <row r="896" spans="2:8" x14ac:dyDescent="0.3">
      <c r="B896" s="91">
        <v>39801</v>
      </c>
      <c r="C896" s="145">
        <v>32.585822999999998</v>
      </c>
      <c r="D896">
        <f t="shared" si="29"/>
        <v>0.50297566444744457</v>
      </c>
      <c r="E896">
        <v>3.0521156348042814E-2</v>
      </c>
      <c r="G896">
        <v>888</v>
      </c>
      <c r="H896">
        <f t="shared" ca="1" si="30"/>
        <v>-7.7783244382145147E-3</v>
      </c>
    </row>
    <row r="897" spans="2:8" x14ac:dyDescent="0.3">
      <c r="B897" s="91">
        <v>36052</v>
      </c>
      <c r="C897" s="145">
        <v>21.680872000000001</v>
      </c>
      <c r="D897">
        <f t="shared" si="29"/>
        <v>-0.61951177461907248</v>
      </c>
      <c r="E897">
        <v>3.0464250626202928E-2</v>
      </c>
      <c r="G897">
        <v>889</v>
      </c>
      <c r="H897">
        <f t="shared" ca="1" si="30"/>
        <v>-2.3852264095276042E-2</v>
      </c>
    </row>
    <row r="898" spans="2:8" x14ac:dyDescent="0.3">
      <c r="B898" s="91">
        <v>35566</v>
      </c>
      <c r="C898" s="145">
        <v>56.981715999999999</v>
      </c>
      <c r="D898">
        <f t="shared" si="29"/>
        <v>-0.90199860499266982</v>
      </c>
      <c r="E898">
        <v>3.0418174973154893E-2</v>
      </c>
      <c r="G898">
        <v>890</v>
      </c>
      <c r="H898">
        <f t="shared" ca="1" si="30"/>
        <v>-6.3227324863328015E-3</v>
      </c>
    </row>
    <row r="899" spans="2:8" x14ac:dyDescent="0.3">
      <c r="B899" s="91">
        <v>45097</v>
      </c>
      <c r="C899" s="145">
        <v>581.43780500000003</v>
      </c>
      <c r="D899">
        <f t="shared" si="29"/>
        <v>2.1649964711549634</v>
      </c>
      <c r="E899">
        <v>3.0385983649649406E-2</v>
      </c>
      <c r="G899">
        <v>891</v>
      </c>
      <c r="H899">
        <f t="shared" ca="1" si="30"/>
        <v>3.8987042118515079E-2</v>
      </c>
    </row>
    <row r="900" spans="2:8" x14ac:dyDescent="0.3">
      <c r="B900" s="91">
        <v>40841</v>
      </c>
      <c r="C900" s="145">
        <v>183.708832</v>
      </c>
      <c r="D900">
        <f t="shared" si="29"/>
        <v>-0.35903505255511597</v>
      </c>
      <c r="E900">
        <v>3.0351686207811722E-2</v>
      </c>
      <c r="G900">
        <v>892</v>
      </c>
      <c r="H900">
        <f t="shared" ca="1" si="30"/>
        <v>-0.10709225155587535</v>
      </c>
    </row>
    <row r="901" spans="2:8" x14ac:dyDescent="0.3">
      <c r="B901" s="91">
        <v>41508</v>
      </c>
      <c r="C901" s="145">
        <v>286.61291499999999</v>
      </c>
      <c r="D901">
        <f t="shared" si="29"/>
        <v>0.29729005512835982</v>
      </c>
      <c r="E901">
        <v>3.0351137443277186E-2</v>
      </c>
      <c r="G901">
        <v>893</v>
      </c>
      <c r="H901">
        <f t="shared" ca="1" si="30"/>
        <v>2.0830835403818998E-2</v>
      </c>
    </row>
    <row r="902" spans="2:8" x14ac:dyDescent="0.3">
      <c r="B902" s="91">
        <v>40605</v>
      </c>
      <c r="C902" s="145">
        <v>220.93202199999999</v>
      </c>
      <c r="D902">
        <f t="shared" si="29"/>
        <v>-0.43728335062852547</v>
      </c>
      <c r="E902">
        <v>3.0345411685075218E-2</v>
      </c>
      <c r="G902">
        <v>894</v>
      </c>
      <c r="H902">
        <f t="shared" ca="1" si="30"/>
        <v>4.9384100851686707E-2</v>
      </c>
    </row>
    <row r="903" spans="2:8" x14ac:dyDescent="0.3">
      <c r="B903" s="91">
        <v>42366</v>
      </c>
      <c r="C903" s="145">
        <v>392.61682100000002</v>
      </c>
      <c r="D903">
        <f t="shared" si="29"/>
        <v>0.79903649731255344</v>
      </c>
      <c r="E903">
        <v>3.0334776802177686E-2</v>
      </c>
      <c r="G903">
        <v>895</v>
      </c>
      <c r="H903">
        <f t="shared" ca="1" si="30"/>
        <v>-2.7401844572679399E-2</v>
      </c>
    </row>
    <row r="904" spans="2:8" x14ac:dyDescent="0.3">
      <c r="B904" s="91">
        <v>40610</v>
      </c>
      <c r="C904" s="145">
        <v>218.23727400000001</v>
      </c>
      <c r="D904">
        <f t="shared" si="29"/>
        <v>-0.45432638270881121</v>
      </c>
      <c r="E904">
        <v>3.0320413114169369E-2</v>
      </c>
      <c r="G904">
        <v>896</v>
      </c>
      <c r="H904">
        <f t="shared" ca="1" si="30"/>
        <v>-4.3939384874872433E-3</v>
      </c>
    </row>
    <row r="905" spans="2:8" x14ac:dyDescent="0.3">
      <c r="B905" s="91">
        <v>42208</v>
      </c>
      <c r="C905" s="145">
        <v>399.94103999999999</v>
      </c>
      <c r="D905">
        <f t="shared" ref="D905:D968" si="31">(C905-C906)/C906</f>
        <v>10.107621754495868</v>
      </c>
      <c r="E905">
        <v>3.0291442811654856E-2</v>
      </c>
      <c r="G905">
        <v>897</v>
      </c>
      <c r="H905">
        <f t="shared" ca="1" si="30"/>
        <v>-1.6959429216829785E-2</v>
      </c>
    </row>
    <row r="906" spans="2:8" x14ac:dyDescent="0.3">
      <c r="B906" s="91">
        <v>35858</v>
      </c>
      <c r="C906" s="145">
        <v>36.006000999999998</v>
      </c>
      <c r="D906">
        <f t="shared" si="31"/>
        <v>-0.72529340355138716</v>
      </c>
      <c r="E906">
        <v>3.0290293424412636E-2</v>
      </c>
      <c r="G906">
        <v>898</v>
      </c>
      <c r="H906">
        <f t="shared" ref="H906:H969" ca="1" si="32">_xlfn.NORM.INV(RAND(),N$11,N$12)</f>
        <v>4.2836906889780264E-2</v>
      </c>
    </row>
    <row r="907" spans="2:8" x14ac:dyDescent="0.3">
      <c r="B907" s="91">
        <v>40163</v>
      </c>
      <c r="C907" s="145">
        <v>131.07075499999999</v>
      </c>
      <c r="D907">
        <f t="shared" si="31"/>
        <v>-0.53616125086585742</v>
      </c>
      <c r="E907">
        <v>3.0274578109038573E-2</v>
      </c>
      <c r="G907">
        <v>899</v>
      </c>
      <c r="H907">
        <f t="shared" ca="1" si="32"/>
        <v>1.4121153546717294E-2</v>
      </c>
    </row>
    <row r="908" spans="2:8" x14ac:dyDescent="0.3">
      <c r="B908" s="91">
        <v>41456</v>
      </c>
      <c r="C908" s="145">
        <v>282.57827800000001</v>
      </c>
      <c r="D908">
        <f t="shared" si="31"/>
        <v>2.3336330373187266</v>
      </c>
      <c r="E908">
        <v>3.0216832470439204E-2</v>
      </c>
      <c r="G908">
        <v>900</v>
      </c>
      <c r="H908">
        <f t="shared" ca="1" si="32"/>
        <v>4.5215501076102886E-2</v>
      </c>
    </row>
    <row r="909" spans="2:8" x14ac:dyDescent="0.3">
      <c r="B909" s="91">
        <v>38667</v>
      </c>
      <c r="C909" s="145">
        <v>84.765861999999998</v>
      </c>
      <c r="D909">
        <f t="shared" si="31"/>
        <v>5.8547608526563204E-2</v>
      </c>
      <c r="E909">
        <v>3.0184731579113416E-2</v>
      </c>
      <c r="G909">
        <v>901</v>
      </c>
      <c r="H909">
        <f t="shared" ca="1" si="32"/>
        <v>-1.9337603334416944E-2</v>
      </c>
    </row>
    <row r="910" spans="2:8" x14ac:dyDescent="0.3">
      <c r="B910" s="91">
        <v>38000</v>
      </c>
      <c r="C910" s="145">
        <v>80.077515000000005</v>
      </c>
      <c r="D910">
        <f t="shared" si="31"/>
        <v>1.6192808209018035</v>
      </c>
      <c r="E910">
        <v>3.0164852460647908E-2</v>
      </c>
      <c r="G910">
        <v>902</v>
      </c>
      <c r="H910">
        <f t="shared" ca="1" si="32"/>
        <v>4.2725204200844594E-2</v>
      </c>
    </row>
    <row r="911" spans="2:8" x14ac:dyDescent="0.3">
      <c r="B911" s="91">
        <v>36202</v>
      </c>
      <c r="C911" s="145">
        <v>30.572329</v>
      </c>
      <c r="D911">
        <f t="shared" si="31"/>
        <v>-0.75020321712112192</v>
      </c>
      <c r="E911">
        <v>3.0135485349418584E-2</v>
      </c>
      <c r="G911">
        <v>903</v>
      </c>
      <c r="H911">
        <f t="shared" ca="1" si="32"/>
        <v>6.0943518582129041E-2</v>
      </c>
    </row>
    <row r="912" spans="2:8" x14ac:dyDescent="0.3">
      <c r="B912" s="91">
        <v>39491</v>
      </c>
      <c r="C912" s="145">
        <v>122.388802</v>
      </c>
      <c r="D912">
        <f t="shared" si="31"/>
        <v>0.46810992677539648</v>
      </c>
      <c r="E912">
        <v>3.0119632745583904E-2</v>
      </c>
      <c r="G912">
        <v>904</v>
      </c>
      <c r="H912">
        <f t="shared" ca="1" si="32"/>
        <v>-3.6658997267022125E-2</v>
      </c>
    </row>
    <row r="913" spans="2:8" x14ac:dyDescent="0.3">
      <c r="B913" s="91">
        <v>38355</v>
      </c>
      <c r="C913" s="145">
        <v>83.364875999999995</v>
      </c>
      <c r="D913">
        <f t="shared" si="31"/>
        <v>5.8576080736044167</v>
      </c>
      <c r="E913">
        <v>3.0084059630272861E-2</v>
      </c>
      <c r="G913">
        <v>905</v>
      </c>
      <c r="H913">
        <f t="shared" ca="1" si="32"/>
        <v>4.2822376581317122E-2</v>
      </c>
    </row>
    <row r="914" spans="2:8" x14ac:dyDescent="0.3">
      <c r="B914" s="91">
        <v>37116</v>
      </c>
      <c r="C914" s="145">
        <v>12.156553000000001</v>
      </c>
      <c r="D914">
        <f t="shared" si="31"/>
        <v>-0.93232829087731661</v>
      </c>
      <c r="E914">
        <v>3.0065163316706497E-2</v>
      </c>
      <c r="G914">
        <v>906</v>
      </c>
      <c r="H914">
        <f t="shared" ca="1" si="32"/>
        <v>-6.3423027440707123E-3</v>
      </c>
    </row>
    <row r="915" spans="2:8" x14ac:dyDescent="0.3">
      <c r="B915" s="91">
        <v>43816</v>
      </c>
      <c r="C915" s="145">
        <v>179.640106</v>
      </c>
      <c r="D915">
        <f t="shared" si="31"/>
        <v>3.0136371979314727</v>
      </c>
      <c r="E915">
        <v>3.0008574569773003E-2</v>
      </c>
      <c r="G915">
        <v>907</v>
      </c>
      <c r="H915">
        <f t="shared" ca="1" si="32"/>
        <v>-3.3744291349801429E-3</v>
      </c>
    </row>
    <row r="916" spans="2:8" x14ac:dyDescent="0.3">
      <c r="B916" s="91">
        <v>34730</v>
      </c>
      <c r="C916" s="145">
        <v>44.757435000000001</v>
      </c>
      <c r="D916">
        <f t="shared" si="31"/>
        <v>1.2214557473907197</v>
      </c>
      <c r="E916">
        <v>2.9999938095205136E-2</v>
      </c>
      <c r="G916">
        <v>908</v>
      </c>
      <c r="H916">
        <f t="shared" ca="1" si="32"/>
        <v>-2.7727283584270464E-2</v>
      </c>
    </row>
    <row r="917" spans="2:8" x14ac:dyDescent="0.3">
      <c r="B917" s="91">
        <v>37480</v>
      </c>
      <c r="C917" s="145">
        <v>20.147794999999999</v>
      </c>
      <c r="D917">
        <f t="shared" si="31"/>
        <v>-0.93480968888270766</v>
      </c>
      <c r="E917">
        <v>2.996856641772434E-2</v>
      </c>
      <c r="G917">
        <v>909</v>
      </c>
      <c r="H917">
        <f t="shared" ca="1" si="32"/>
        <v>-6.5567556032805844E-3</v>
      </c>
    </row>
    <row r="918" spans="2:8" x14ac:dyDescent="0.3">
      <c r="B918" s="91">
        <v>42417</v>
      </c>
      <c r="C918" s="145">
        <v>309.06118800000002</v>
      </c>
      <c r="D918">
        <f t="shared" si="31"/>
        <v>-0.39582408017795334</v>
      </c>
      <c r="E918">
        <v>2.9885474782826552E-2</v>
      </c>
      <c r="G918">
        <v>910</v>
      </c>
      <c r="H918">
        <f t="shared" ca="1" si="32"/>
        <v>-1.7529168041982546E-3</v>
      </c>
    </row>
    <row r="919" spans="2:8" x14ac:dyDescent="0.3">
      <c r="B919" s="91">
        <v>41870</v>
      </c>
      <c r="C919" s="145">
        <v>511.541718</v>
      </c>
      <c r="D919">
        <f t="shared" si="31"/>
        <v>6.6302755920275356</v>
      </c>
      <c r="E919">
        <v>2.9872904015912038E-2</v>
      </c>
      <c r="G919">
        <v>911</v>
      </c>
      <c r="H919">
        <f t="shared" ca="1" si="32"/>
        <v>-2.0155895302459089E-2</v>
      </c>
    </row>
    <row r="920" spans="2:8" x14ac:dyDescent="0.3">
      <c r="B920" s="91">
        <v>43928</v>
      </c>
      <c r="C920" s="145">
        <v>67.041054000000003</v>
      </c>
      <c r="D920">
        <f t="shared" si="31"/>
        <v>-0.74302228206724175</v>
      </c>
      <c r="E920">
        <v>2.9862137515618014E-2</v>
      </c>
      <c r="G920">
        <v>912</v>
      </c>
      <c r="H920">
        <f t="shared" ca="1" si="32"/>
        <v>-3.7287440281464898E-2</v>
      </c>
    </row>
    <row r="921" spans="2:8" x14ac:dyDescent="0.3">
      <c r="B921" s="91">
        <v>41180</v>
      </c>
      <c r="C921" s="145">
        <v>260.88275099999998</v>
      </c>
      <c r="D921">
        <f t="shared" si="31"/>
        <v>-0.13428234915529266</v>
      </c>
      <c r="E921">
        <v>2.9830623465469577E-2</v>
      </c>
      <c r="G921">
        <v>913</v>
      </c>
      <c r="H921">
        <f t="shared" ca="1" si="32"/>
        <v>3.4276124771795036E-2</v>
      </c>
    </row>
    <row r="922" spans="2:8" x14ac:dyDescent="0.3">
      <c r="B922" s="91">
        <v>41404</v>
      </c>
      <c r="C922" s="145">
        <v>301.34854100000001</v>
      </c>
      <c r="D922">
        <f t="shared" si="31"/>
        <v>10.687154326061743</v>
      </c>
      <c r="E922">
        <v>2.9823360738990272E-2</v>
      </c>
      <c r="G922">
        <v>914</v>
      </c>
      <c r="H922">
        <f t="shared" ca="1" si="32"/>
        <v>-3.7039618591460557E-2</v>
      </c>
    </row>
    <row r="923" spans="2:8" x14ac:dyDescent="0.3">
      <c r="B923" s="91">
        <v>39853</v>
      </c>
      <c r="C923" s="145">
        <v>25.784594999999999</v>
      </c>
      <c r="D923">
        <f t="shared" si="31"/>
        <v>-0.63748641150211194</v>
      </c>
      <c r="E923">
        <v>2.9818393656171158E-2</v>
      </c>
      <c r="G923">
        <v>915</v>
      </c>
      <c r="H923">
        <f t="shared" ca="1" si="32"/>
        <v>2.2900596955562388E-2</v>
      </c>
    </row>
    <row r="924" spans="2:8" x14ac:dyDescent="0.3">
      <c r="B924" s="91">
        <v>38314</v>
      </c>
      <c r="C924" s="145">
        <v>71.127251000000001</v>
      </c>
      <c r="D924">
        <f t="shared" si="31"/>
        <v>0.1073062478943361</v>
      </c>
      <c r="E924">
        <v>2.9800714929098412E-2</v>
      </c>
      <c r="G924">
        <v>916</v>
      </c>
      <c r="H924">
        <f t="shared" ca="1" si="32"/>
        <v>-1.6370611064837708E-2</v>
      </c>
    </row>
    <row r="925" spans="2:8" x14ac:dyDescent="0.3">
      <c r="B925" s="91">
        <v>35170</v>
      </c>
      <c r="C925" s="145">
        <v>64.234488999999996</v>
      </c>
      <c r="D925">
        <f t="shared" si="31"/>
        <v>-0.85435196833039018</v>
      </c>
      <c r="E925">
        <v>2.9798915953872306E-2</v>
      </c>
      <c r="G925">
        <v>917</v>
      </c>
      <c r="H925">
        <f t="shared" ca="1" si="32"/>
        <v>3.8214933011624597E-2</v>
      </c>
    </row>
    <row r="926" spans="2:8" x14ac:dyDescent="0.3">
      <c r="B926" s="91">
        <v>44711</v>
      </c>
      <c r="C926" s="145">
        <v>441.02545199999997</v>
      </c>
      <c r="D926">
        <f t="shared" si="31"/>
        <v>1.7780220343392461</v>
      </c>
      <c r="E926">
        <v>2.9795143676712401E-2</v>
      </c>
      <c r="G926">
        <v>918</v>
      </c>
      <c r="H926">
        <f t="shared" ca="1" si="32"/>
        <v>-5.8463025549455087E-2</v>
      </c>
    </row>
    <row r="927" spans="2:8" x14ac:dyDescent="0.3">
      <c r="B927" s="91">
        <v>43636</v>
      </c>
      <c r="C927" s="145">
        <v>158.75520299999999</v>
      </c>
      <c r="D927">
        <f t="shared" si="31"/>
        <v>-6.1579316455496406E-2</v>
      </c>
      <c r="E927">
        <v>2.9744587280382428E-2</v>
      </c>
      <c r="G927">
        <v>919</v>
      </c>
      <c r="H927">
        <f t="shared" ca="1" si="32"/>
        <v>1.7025357502958464E-2</v>
      </c>
    </row>
    <row r="928" spans="2:8" x14ac:dyDescent="0.3">
      <c r="B928" s="91">
        <v>43517</v>
      </c>
      <c r="C928" s="145">
        <v>169.17274499999999</v>
      </c>
      <c r="D928">
        <f t="shared" si="31"/>
        <v>0.31370445949882725</v>
      </c>
      <c r="E928">
        <v>2.9733042403520225E-2</v>
      </c>
      <c r="G928">
        <v>920</v>
      </c>
      <c r="H928">
        <f t="shared" ca="1" si="32"/>
        <v>2.2201523381966019E-2</v>
      </c>
    </row>
    <row r="929" spans="2:8" x14ac:dyDescent="0.3">
      <c r="B929" s="91">
        <v>39442</v>
      </c>
      <c r="C929" s="145">
        <v>128.77534499999999</v>
      </c>
      <c r="D929">
        <f t="shared" si="31"/>
        <v>-0.55897338045458822</v>
      </c>
      <c r="E929">
        <v>2.9709710277685864E-2</v>
      </c>
      <c r="G929">
        <v>921</v>
      </c>
      <c r="H929">
        <f t="shared" ca="1" si="32"/>
        <v>-8.7374363505751812E-3</v>
      </c>
    </row>
    <row r="930" spans="2:8" x14ac:dyDescent="0.3">
      <c r="B930" s="91">
        <v>44406</v>
      </c>
      <c r="C930" s="145">
        <v>291.98996</v>
      </c>
      <c r="D930">
        <f t="shared" si="31"/>
        <v>-0.60589829863468869</v>
      </c>
      <c r="E930">
        <v>2.9706418877681415E-2</v>
      </c>
      <c r="G930">
        <v>922</v>
      </c>
      <c r="H930">
        <f t="shared" ca="1" si="32"/>
        <v>-6.9683469122127657E-3</v>
      </c>
    </row>
    <row r="931" spans="2:8" x14ac:dyDescent="0.3">
      <c r="B931" s="91">
        <v>45287</v>
      </c>
      <c r="C931" s="145">
        <v>740.90002400000003</v>
      </c>
      <c r="D931">
        <f t="shared" si="31"/>
        <v>1.4558334461699658</v>
      </c>
      <c r="E931">
        <v>2.9671372880350943E-2</v>
      </c>
      <c r="G931">
        <v>923</v>
      </c>
      <c r="H931">
        <f t="shared" ca="1" si="32"/>
        <v>1.8636751361938514E-2</v>
      </c>
    </row>
    <row r="932" spans="2:8" x14ac:dyDescent="0.3">
      <c r="B932" s="91">
        <v>41339</v>
      </c>
      <c r="C932" s="145">
        <v>301.68984999999998</v>
      </c>
      <c r="D932">
        <f t="shared" si="31"/>
        <v>-0.42356168379800457</v>
      </c>
      <c r="E932">
        <v>2.9617333239817148E-2</v>
      </c>
      <c r="G932">
        <v>924</v>
      </c>
      <c r="H932">
        <f t="shared" ca="1" si="32"/>
        <v>-1.0250797104402601E-3</v>
      </c>
    </row>
    <row r="933" spans="2:8" x14ac:dyDescent="0.3">
      <c r="B933" s="91">
        <v>44578</v>
      </c>
      <c r="C933" s="145">
        <v>523.36883499999999</v>
      </c>
      <c r="D933">
        <f t="shared" si="31"/>
        <v>23.38913826515051</v>
      </c>
      <c r="E933">
        <v>2.9613680953630074E-2</v>
      </c>
      <c r="G933">
        <v>925</v>
      </c>
      <c r="H933">
        <f t="shared" ca="1" si="32"/>
        <v>2.7525024812748232E-2</v>
      </c>
    </row>
    <row r="934" spans="2:8" x14ac:dyDescent="0.3">
      <c r="B934" s="91">
        <v>37294</v>
      </c>
      <c r="C934" s="145">
        <v>21.459095000000001</v>
      </c>
      <c r="D934">
        <f t="shared" si="31"/>
        <v>-0.90635099277807407</v>
      </c>
      <c r="E934">
        <v>2.9607551362358861E-2</v>
      </c>
      <c r="G934">
        <v>926</v>
      </c>
      <c r="H934">
        <f t="shared" ca="1" si="32"/>
        <v>-5.5417000883713659E-2</v>
      </c>
    </row>
    <row r="935" spans="2:8" x14ac:dyDescent="0.3">
      <c r="B935" s="91">
        <v>41135</v>
      </c>
      <c r="C935" s="145">
        <v>229.14385999999999</v>
      </c>
      <c r="D935">
        <f t="shared" si="31"/>
        <v>-0.15687711233192819</v>
      </c>
      <c r="E935">
        <v>2.9572745561229644E-2</v>
      </c>
      <c r="G935">
        <v>927</v>
      </c>
      <c r="H935">
        <f t="shared" ca="1" si="32"/>
        <v>-2.5815942485170291E-2</v>
      </c>
    </row>
    <row r="936" spans="2:8" x14ac:dyDescent="0.3">
      <c r="B936" s="91">
        <v>41009</v>
      </c>
      <c r="C936" s="145">
        <v>271.77990699999998</v>
      </c>
      <c r="D936">
        <f t="shared" si="31"/>
        <v>0.91114861167853245</v>
      </c>
      <c r="E936">
        <v>2.9571818292035673E-2</v>
      </c>
      <c r="G936">
        <v>928</v>
      </c>
      <c r="H936">
        <f t="shared" ca="1" si="32"/>
        <v>-5.4101972283351209E-2</v>
      </c>
    </row>
    <row r="937" spans="2:8" x14ac:dyDescent="0.3">
      <c r="B937" s="91">
        <v>39366</v>
      </c>
      <c r="C937" s="145">
        <v>142.207626</v>
      </c>
      <c r="D937">
        <f t="shared" si="31"/>
        <v>-0.67378514490975994</v>
      </c>
      <c r="E937">
        <v>2.9564755726815248E-2</v>
      </c>
      <c r="G937">
        <v>929</v>
      </c>
      <c r="H937">
        <f t="shared" ca="1" si="32"/>
        <v>-3.1631956167327127E-2</v>
      </c>
    </row>
    <row r="938" spans="2:8" x14ac:dyDescent="0.3">
      <c r="B938" s="91">
        <v>41785</v>
      </c>
      <c r="C938" s="145">
        <v>435.93240400000002</v>
      </c>
      <c r="D938">
        <f t="shared" si="31"/>
        <v>10.354944065884725</v>
      </c>
      <c r="E938">
        <v>2.9561834663828834E-2</v>
      </c>
      <c r="G938">
        <v>930</v>
      </c>
      <c r="H938">
        <f t="shared" ca="1" si="32"/>
        <v>-5.4065568128185824E-2</v>
      </c>
    </row>
    <row r="939" spans="2:8" x14ac:dyDescent="0.3">
      <c r="B939" s="91">
        <v>35775</v>
      </c>
      <c r="C939" s="145">
        <v>38.391418000000002</v>
      </c>
      <c r="D939">
        <f t="shared" si="31"/>
        <v>-0.95658061809662132</v>
      </c>
      <c r="E939">
        <v>2.9554525073634302E-2</v>
      </c>
      <c r="G939">
        <v>931</v>
      </c>
      <c r="H939">
        <f t="shared" ca="1" si="32"/>
        <v>-5.32122360766005E-2</v>
      </c>
    </row>
    <row r="940" spans="2:8" x14ac:dyDescent="0.3">
      <c r="B940" s="91">
        <v>45322</v>
      </c>
      <c r="C940" s="145">
        <v>884.20001200000002</v>
      </c>
      <c r="D940">
        <f t="shared" si="31"/>
        <v>4.1883931340132117</v>
      </c>
      <c r="E940">
        <v>2.9516256282692201E-2</v>
      </c>
      <c r="G940">
        <v>932</v>
      </c>
      <c r="H940">
        <f t="shared" ca="1" si="32"/>
        <v>3.601496337714858E-2</v>
      </c>
    </row>
    <row r="941" spans="2:8" x14ac:dyDescent="0.3">
      <c r="B941" s="91">
        <v>43469</v>
      </c>
      <c r="C941" s="145">
        <v>170.41885400000001</v>
      </c>
      <c r="D941">
        <f t="shared" si="31"/>
        <v>-0.50007313994986835</v>
      </c>
      <c r="E941">
        <v>2.950912442880051E-2</v>
      </c>
      <c r="G941">
        <v>933</v>
      </c>
      <c r="H941">
        <f t="shared" ca="1" si="32"/>
        <v>1.0202488337012802E-2</v>
      </c>
    </row>
    <row r="942" spans="2:8" x14ac:dyDescent="0.3">
      <c r="B942" s="91">
        <v>43229</v>
      </c>
      <c r="C942" s="145">
        <v>340.88757299999997</v>
      </c>
      <c r="D942">
        <f t="shared" si="31"/>
        <v>1.9157370623328958</v>
      </c>
      <c r="E942">
        <v>2.950477375270278E-2</v>
      </c>
      <c r="G942">
        <v>934</v>
      </c>
      <c r="H942">
        <f t="shared" ca="1" si="32"/>
        <v>1.161964535416374E-2</v>
      </c>
    </row>
    <row r="943" spans="2:8" x14ac:dyDescent="0.3">
      <c r="B943" s="91">
        <v>38748</v>
      </c>
      <c r="C943" s="145">
        <v>116.91300200000001</v>
      </c>
      <c r="D943">
        <f t="shared" si="31"/>
        <v>-0.29287076103357895</v>
      </c>
      <c r="E943">
        <v>2.9499306961609805E-2</v>
      </c>
      <c r="G943">
        <v>935</v>
      </c>
      <c r="H943">
        <f t="shared" ca="1" si="32"/>
        <v>2.3990441224988914E-2</v>
      </c>
    </row>
    <row r="944" spans="2:8" x14ac:dyDescent="0.3">
      <c r="B944" s="91">
        <v>43643</v>
      </c>
      <c r="C944" s="145">
        <v>165.33470199999999</v>
      </c>
      <c r="D944">
        <f t="shared" si="31"/>
        <v>6.1376354096082366</v>
      </c>
      <c r="E944">
        <v>2.9484717110402466E-2</v>
      </c>
      <c r="G944">
        <v>936</v>
      </c>
      <c r="H944">
        <f t="shared" ca="1" si="32"/>
        <v>3.4993075719901456E-2</v>
      </c>
    </row>
    <row r="945" spans="2:8" x14ac:dyDescent="0.3">
      <c r="B945" s="91">
        <v>37434</v>
      </c>
      <c r="C945" s="145">
        <v>23.163792000000001</v>
      </c>
      <c r="D945">
        <f t="shared" si="31"/>
        <v>-0.69764491809887741</v>
      </c>
      <c r="E945">
        <v>2.9482420887605498E-2</v>
      </c>
      <c r="G945">
        <v>937</v>
      </c>
      <c r="H945">
        <f t="shared" ca="1" si="32"/>
        <v>2.4563399528387011E-2</v>
      </c>
    </row>
    <row r="946" spans="2:8" x14ac:dyDescent="0.3">
      <c r="B946" s="91">
        <v>43938</v>
      </c>
      <c r="C946" s="145">
        <v>76.611221</v>
      </c>
      <c r="D946">
        <f t="shared" si="31"/>
        <v>-0.48266580943126192</v>
      </c>
      <c r="E946">
        <v>2.9470816627039237E-2</v>
      </c>
      <c r="G946">
        <v>938</v>
      </c>
      <c r="H946">
        <f t="shared" ca="1" si="32"/>
        <v>1.1362887942420937E-2</v>
      </c>
    </row>
    <row r="947" spans="2:8" x14ac:dyDescent="0.3">
      <c r="B947" s="91">
        <v>44088</v>
      </c>
      <c r="C947" s="145">
        <v>148.08845500000001</v>
      </c>
      <c r="D947">
        <f t="shared" si="31"/>
        <v>-0.66819298217586875</v>
      </c>
      <c r="E947">
        <v>2.9452570632243227E-2</v>
      </c>
      <c r="G947">
        <v>939</v>
      </c>
      <c r="H947">
        <f t="shared" ca="1" si="32"/>
        <v>2.4495062644238581E-2</v>
      </c>
    </row>
    <row r="948" spans="2:8" x14ac:dyDescent="0.3">
      <c r="B948" s="91">
        <v>43042</v>
      </c>
      <c r="C948" s="145">
        <v>446.30898999999999</v>
      </c>
      <c r="D948">
        <f t="shared" si="31"/>
        <v>13.78642314981774</v>
      </c>
      <c r="E948">
        <v>2.9432036188906972E-2</v>
      </c>
      <c r="G948">
        <v>940</v>
      </c>
      <c r="H948">
        <f t="shared" ca="1" si="32"/>
        <v>1.5494372811103198E-2</v>
      </c>
    </row>
    <row r="949" spans="2:8" x14ac:dyDescent="0.3">
      <c r="B949" s="91">
        <v>34313</v>
      </c>
      <c r="C949" s="145">
        <v>30.183702</v>
      </c>
      <c r="D949">
        <f t="shared" si="31"/>
        <v>-0.3605254505608137</v>
      </c>
      <c r="E949">
        <v>2.941209873327251E-2</v>
      </c>
      <c r="G949">
        <v>941</v>
      </c>
      <c r="H949">
        <f t="shared" ca="1" si="32"/>
        <v>3.3935344615637207E-2</v>
      </c>
    </row>
    <row r="950" spans="2:8" x14ac:dyDescent="0.3">
      <c r="B950" s="91">
        <v>35752</v>
      </c>
      <c r="C950" s="145">
        <v>47.200786999999998</v>
      </c>
      <c r="D950">
        <f t="shared" si="31"/>
        <v>0.25102729627134879</v>
      </c>
      <c r="E950">
        <v>2.9411878883511516E-2</v>
      </c>
      <c r="G950">
        <v>942</v>
      </c>
      <c r="H950">
        <f t="shared" ca="1" si="32"/>
        <v>-3.9995550057962244E-2</v>
      </c>
    </row>
    <row r="951" spans="2:8" x14ac:dyDescent="0.3">
      <c r="B951" s="91">
        <v>33764</v>
      </c>
      <c r="C951" s="145">
        <v>37.729621999999999</v>
      </c>
      <c r="D951">
        <f t="shared" si="31"/>
        <v>0.37712724582485913</v>
      </c>
      <c r="E951">
        <v>2.9411731002224831E-2</v>
      </c>
      <c r="G951">
        <v>943</v>
      </c>
      <c r="H951">
        <f t="shared" ca="1" si="32"/>
        <v>2.7227068557949232E-2</v>
      </c>
    </row>
    <row r="952" spans="2:8" x14ac:dyDescent="0.3">
      <c r="B952" s="91">
        <v>36166</v>
      </c>
      <c r="C952" s="145">
        <v>27.397338999999999</v>
      </c>
      <c r="D952">
        <f t="shared" si="31"/>
        <v>6.7581927823283219E-2</v>
      </c>
      <c r="E952">
        <v>2.9403289758918462E-2</v>
      </c>
      <c r="G952">
        <v>944</v>
      </c>
      <c r="H952">
        <f t="shared" ca="1" si="32"/>
        <v>9.6165118617119322E-3</v>
      </c>
    </row>
    <row r="953" spans="2:8" x14ac:dyDescent="0.3">
      <c r="B953" s="91">
        <v>37638</v>
      </c>
      <c r="C953" s="145">
        <v>25.662984999999999</v>
      </c>
      <c r="D953">
        <f t="shared" si="31"/>
        <v>-0.85434482826102698</v>
      </c>
      <c r="E953">
        <v>2.9393755595875246E-2</v>
      </c>
      <c r="G953">
        <v>945</v>
      </c>
      <c r="H953">
        <f t="shared" ca="1" si="32"/>
        <v>8.9106519777399033E-3</v>
      </c>
    </row>
    <row r="954" spans="2:8" x14ac:dyDescent="0.3">
      <c r="B954" s="91">
        <v>40910</v>
      </c>
      <c r="C954" s="145">
        <v>176.19000199999999</v>
      </c>
      <c r="D954">
        <f t="shared" si="31"/>
        <v>0.2933898142664646</v>
      </c>
      <c r="E954">
        <v>2.9378884332898435E-2</v>
      </c>
      <c r="G954">
        <v>946</v>
      </c>
      <c r="H954">
        <f t="shared" ca="1" si="32"/>
        <v>4.6051798638491112E-2</v>
      </c>
    </row>
    <row r="955" spans="2:8" x14ac:dyDescent="0.3">
      <c r="B955" s="91">
        <v>39378</v>
      </c>
      <c r="C955" s="145">
        <v>136.223434</v>
      </c>
      <c r="D955">
        <f t="shared" si="31"/>
        <v>5.1313604791252514</v>
      </c>
      <c r="E955">
        <v>2.9369680889690247E-2</v>
      </c>
      <c r="G955">
        <v>947</v>
      </c>
      <c r="H955">
        <f t="shared" ca="1" si="32"/>
        <v>-2.913064665595743E-2</v>
      </c>
    </row>
    <row r="956" spans="2:8" x14ac:dyDescent="0.3">
      <c r="B956" s="91">
        <v>36054</v>
      </c>
      <c r="C956" s="145">
        <v>22.217489</v>
      </c>
      <c r="D956">
        <f t="shared" si="31"/>
        <v>-0.69169677923684225</v>
      </c>
      <c r="E956">
        <v>2.9350841255836865E-2</v>
      </c>
      <c r="G956">
        <v>948</v>
      </c>
      <c r="H956">
        <f t="shared" ca="1" si="32"/>
        <v>-3.2405728244265006E-2</v>
      </c>
    </row>
    <row r="957" spans="2:8" x14ac:dyDescent="0.3">
      <c r="B957" s="91">
        <v>39665</v>
      </c>
      <c r="C957" s="145">
        <v>72.063759000000005</v>
      </c>
      <c r="D957">
        <f t="shared" si="31"/>
        <v>-0.19275980053133701</v>
      </c>
      <c r="E957">
        <v>2.9345397900519172E-2</v>
      </c>
      <c r="G957">
        <v>949</v>
      </c>
      <c r="H957">
        <f t="shared" ca="1" si="32"/>
        <v>-6.8780397051231942E-2</v>
      </c>
    </row>
    <row r="958" spans="2:8" x14ac:dyDescent="0.3">
      <c r="B958" s="91">
        <v>43983</v>
      </c>
      <c r="C958" s="145">
        <v>89.271766999999997</v>
      </c>
      <c r="D958">
        <f t="shared" si="31"/>
        <v>-0.31270487660382695</v>
      </c>
      <c r="E958">
        <v>2.9310331567997797E-2</v>
      </c>
      <c r="G958">
        <v>950</v>
      </c>
      <c r="H958">
        <f t="shared" ca="1" si="32"/>
        <v>5.6984241825926124E-2</v>
      </c>
    </row>
    <row r="959" spans="2:8" x14ac:dyDescent="0.3">
      <c r="B959" s="91">
        <v>40225</v>
      </c>
      <c r="C959" s="145">
        <v>129.88855000000001</v>
      </c>
      <c r="D959">
        <f t="shared" si="31"/>
        <v>-5.7629101411493348E-2</v>
      </c>
      <c r="E959">
        <v>2.9276308058064408E-2</v>
      </c>
      <c r="G959">
        <v>951</v>
      </c>
      <c r="H959">
        <f t="shared" ca="1" si="32"/>
        <v>-3.3584168814830936E-2</v>
      </c>
    </row>
    <row r="960" spans="2:8" x14ac:dyDescent="0.3">
      <c r="B960" s="91">
        <v>40331</v>
      </c>
      <c r="C960" s="145">
        <v>137.83166499999999</v>
      </c>
      <c r="D960">
        <f t="shared" si="31"/>
        <v>0.94347719445260481</v>
      </c>
      <c r="E960">
        <v>2.9243460608207806E-2</v>
      </c>
      <c r="G960">
        <v>952</v>
      </c>
      <c r="H960">
        <f t="shared" ca="1" si="32"/>
        <v>7.6558988954005276E-3</v>
      </c>
    </row>
    <row r="961" spans="2:8" x14ac:dyDescent="0.3">
      <c r="B961" s="91">
        <v>38532</v>
      </c>
      <c r="C961" s="145">
        <v>70.920135000000002</v>
      </c>
      <c r="D961">
        <f t="shared" si="31"/>
        <v>-0.17589157189331256</v>
      </c>
      <c r="E961">
        <v>2.9218129349688215E-2</v>
      </c>
      <c r="G961">
        <v>953</v>
      </c>
      <c r="H961">
        <f t="shared" ca="1" si="32"/>
        <v>-2.7043989060430498E-3</v>
      </c>
    </row>
    <row r="962" spans="2:8" x14ac:dyDescent="0.3">
      <c r="B962" s="91">
        <v>39625</v>
      </c>
      <c r="C962" s="145">
        <v>86.056800999999993</v>
      </c>
      <c r="D962">
        <f t="shared" si="31"/>
        <v>2.7656067689625976</v>
      </c>
      <c r="E962">
        <v>2.9210168438669679E-2</v>
      </c>
      <c r="G962">
        <v>954</v>
      </c>
      <c r="H962">
        <f t="shared" ca="1" si="32"/>
        <v>1.018601388024977E-2</v>
      </c>
    </row>
    <row r="963" spans="2:8" x14ac:dyDescent="0.3">
      <c r="B963" s="91">
        <v>34221</v>
      </c>
      <c r="C963" s="145">
        <v>22.853369000000001</v>
      </c>
      <c r="D963">
        <f t="shared" si="31"/>
        <v>-0.34274267245263113</v>
      </c>
      <c r="E963">
        <v>2.9126145826076724E-2</v>
      </c>
      <c r="G963">
        <v>955</v>
      </c>
      <c r="H963">
        <f t="shared" ca="1" si="32"/>
        <v>5.965159614105672E-3</v>
      </c>
    </row>
    <row r="964" spans="2:8" x14ac:dyDescent="0.3">
      <c r="B964" s="91">
        <v>37818</v>
      </c>
      <c r="C964" s="145">
        <v>34.770809</v>
      </c>
      <c r="D964">
        <f t="shared" si="31"/>
        <v>1.7106174840972233</v>
      </c>
      <c r="E964">
        <v>2.9110237842945232E-2</v>
      </c>
      <c r="G964">
        <v>956</v>
      </c>
      <c r="H964">
        <f t="shared" ca="1" si="32"/>
        <v>-9.5775074314874108E-3</v>
      </c>
    </row>
    <row r="965" spans="2:8" x14ac:dyDescent="0.3">
      <c r="B965" s="91">
        <v>37201</v>
      </c>
      <c r="C965" s="145">
        <v>12.827634</v>
      </c>
      <c r="D965">
        <f t="shared" si="31"/>
        <v>-0.88285621570983142</v>
      </c>
      <c r="E965">
        <v>2.9084252540052549E-2</v>
      </c>
      <c r="G965">
        <v>957</v>
      </c>
      <c r="H965">
        <f t="shared" ca="1" si="32"/>
        <v>-4.9404287384749709E-2</v>
      </c>
    </row>
    <row r="966" spans="2:8" x14ac:dyDescent="0.3">
      <c r="B966" s="91">
        <v>38741</v>
      </c>
      <c r="C966" s="145">
        <v>109.503326</v>
      </c>
      <c r="D966">
        <f t="shared" si="31"/>
        <v>3.3560073802446624</v>
      </c>
      <c r="E966">
        <v>2.9078845560472036E-2</v>
      </c>
      <c r="G966">
        <v>958</v>
      </c>
      <c r="H966">
        <f t="shared" ca="1" si="32"/>
        <v>-3.2941228043747446E-2</v>
      </c>
    </row>
    <row r="967" spans="2:8" x14ac:dyDescent="0.3">
      <c r="B967" s="91">
        <v>37658</v>
      </c>
      <c r="C967" s="145">
        <v>25.138462000000001</v>
      </c>
      <c r="D967">
        <f t="shared" si="31"/>
        <v>-0.69973394967526936</v>
      </c>
      <c r="E967">
        <v>2.9049629670928823E-2</v>
      </c>
      <c r="G967">
        <v>959</v>
      </c>
      <c r="H967">
        <f t="shared" ca="1" si="32"/>
        <v>4.3869446564343204E-2</v>
      </c>
    </row>
    <row r="968" spans="2:8" x14ac:dyDescent="0.3">
      <c r="B968" s="91">
        <v>38023</v>
      </c>
      <c r="C968" s="145">
        <v>83.720626999999993</v>
      </c>
      <c r="D968">
        <f t="shared" si="31"/>
        <v>4.4692746915455386</v>
      </c>
      <c r="E968">
        <v>2.9013514427867121E-2</v>
      </c>
      <c r="G968">
        <v>960</v>
      </c>
      <c r="H968">
        <f t="shared" ca="1" si="32"/>
        <v>-6.6799658082548549E-3</v>
      </c>
    </row>
    <row r="969" spans="2:8" x14ac:dyDescent="0.3">
      <c r="B969" s="91">
        <v>34087</v>
      </c>
      <c r="C969" s="145">
        <v>15.307446000000001</v>
      </c>
      <c r="D969">
        <f t="shared" ref="D969:D1032" si="33">(C969-C970)/C970</f>
        <v>-0.82350397166755729</v>
      </c>
      <c r="E969">
        <v>2.8985530627678339E-2</v>
      </c>
      <c r="G969">
        <v>961</v>
      </c>
      <c r="H969">
        <f t="shared" ca="1" si="32"/>
        <v>-6.2432294686735584E-2</v>
      </c>
    </row>
    <row r="970" spans="2:8" x14ac:dyDescent="0.3">
      <c r="B970" s="91">
        <v>43979</v>
      </c>
      <c r="C970" s="145">
        <v>86.729691000000003</v>
      </c>
      <c r="D970">
        <f t="shared" si="33"/>
        <v>-0.80242988957160555</v>
      </c>
      <c r="E970">
        <v>2.8976877515177097E-2</v>
      </c>
      <c r="G970">
        <v>962</v>
      </c>
      <c r="H970">
        <f t="shared" ref="H970:H1033" ca="1" si="34">_xlfn.NORM.INV(RAND(),N$11,N$12)</f>
        <v>3.8904008789158694E-2</v>
      </c>
    </row>
    <row r="971" spans="2:8" x14ac:dyDescent="0.3">
      <c r="B971" s="91">
        <v>44642</v>
      </c>
      <c r="C971" s="145">
        <v>438.98184199999997</v>
      </c>
      <c r="D971">
        <f t="shared" si="33"/>
        <v>16.451781872803924</v>
      </c>
      <c r="E971">
        <v>2.8975365758503891E-2</v>
      </c>
      <c r="G971">
        <v>963</v>
      </c>
      <c r="H971">
        <f t="shared" ca="1" si="34"/>
        <v>5.039296058646137E-3</v>
      </c>
    </row>
    <row r="972" spans="2:8" x14ac:dyDescent="0.3">
      <c r="B972" s="91">
        <v>36292</v>
      </c>
      <c r="C972" s="145">
        <v>25.153984000000001</v>
      </c>
      <c r="D972">
        <f t="shared" si="33"/>
        <v>-0.95918411244347024</v>
      </c>
      <c r="E972">
        <v>2.8963201308879347E-2</v>
      </c>
      <c r="G972">
        <v>964</v>
      </c>
      <c r="H972">
        <f t="shared" ca="1" si="34"/>
        <v>1.0123849578562412E-2</v>
      </c>
    </row>
    <row r="973" spans="2:8" x14ac:dyDescent="0.3">
      <c r="B973" s="91">
        <v>45114</v>
      </c>
      <c r="C973" s="145">
        <v>616.27923599999997</v>
      </c>
      <c r="D973">
        <f t="shared" si="33"/>
        <v>39.867342312426807</v>
      </c>
      <c r="E973">
        <v>2.896140074124353E-2</v>
      </c>
      <c r="G973">
        <v>965</v>
      </c>
      <c r="H973">
        <f t="shared" ca="1" si="34"/>
        <v>4.1925408403930928E-2</v>
      </c>
    </row>
    <row r="974" spans="2:8" x14ac:dyDescent="0.3">
      <c r="B974" s="91">
        <v>36948</v>
      </c>
      <c r="C974" s="145">
        <v>15.079993</v>
      </c>
      <c r="D974">
        <f t="shared" si="33"/>
        <v>-0.87488012485708178</v>
      </c>
      <c r="E974">
        <v>2.8947626268581085E-2</v>
      </c>
      <c r="G974">
        <v>966</v>
      </c>
      <c r="H974">
        <f t="shared" ca="1" si="34"/>
        <v>-6.9595132770618913E-3</v>
      </c>
    </row>
    <row r="975" spans="2:8" x14ac:dyDescent="0.3">
      <c r="B975" s="91">
        <v>43747</v>
      </c>
      <c r="C975" s="145">
        <v>120.524361</v>
      </c>
      <c r="D975">
        <f t="shared" si="33"/>
        <v>3.5727302434526518</v>
      </c>
      <c r="E975">
        <v>2.893616033871918E-2</v>
      </c>
      <c r="G975">
        <v>967</v>
      </c>
      <c r="H975">
        <f t="shared" ca="1" si="34"/>
        <v>-4.2167318307186827E-2</v>
      </c>
    </row>
    <row r="976" spans="2:8" x14ac:dyDescent="0.3">
      <c r="B976" s="91">
        <v>37770</v>
      </c>
      <c r="C976" s="145">
        <v>26.357199000000001</v>
      </c>
      <c r="D976">
        <f t="shared" si="33"/>
        <v>-0.95019431600329018</v>
      </c>
      <c r="E976">
        <v>2.8906925127238324E-2</v>
      </c>
      <c r="G976">
        <v>968</v>
      </c>
      <c r="H976">
        <f t="shared" ca="1" si="34"/>
        <v>-1.2012142938201624E-2</v>
      </c>
    </row>
    <row r="977" spans="2:8" x14ac:dyDescent="0.3">
      <c r="B977" s="91">
        <v>45061</v>
      </c>
      <c r="C977" s="145">
        <v>529.20062299999995</v>
      </c>
      <c r="D977">
        <f t="shared" si="33"/>
        <v>6.4168144760463299</v>
      </c>
      <c r="E977">
        <v>2.8878755382621881E-2</v>
      </c>
      <c r="G977">
        <v>969</v>
      </c>
      <c r="H977">
        <f t="shared" ca="1" si="34"/>
        <v>1.8524169733896848E-3</v>
      </c>
    </row>
    <row r="978" spans="2:8" x14ac:dyDescent="0.3">
      <c r="B978" s="91">
        <v>38496</v>
      </c>
      <c r="C978" s="145">
        <v>71.351471000000004</v>
      </c>
      <c r="D978">
        <f t="shared" si="33"/>
        <v>1.5326674891957426</v>
      </c>
      <c r="E978">
        <v>2.8871440845120468E-2</v>
      </c>
      <c r="G978">
        <v>970</v>
      </c>
      <c r="H978">
        <f t="shared" ca="1" si="34"/>
        <v>-2.9985785516911716E-2</v>
      </c>
    </row>
    <row r="979" spans="2:8" x14ac:dyDescent="0.3">
      <c r="B979" s="91">
        <v>36314</v>
      </c>
      <c r="C979" s="145">
        <v>28.172459</v>
      </c>
      <c r="D979">
        <f t="shared" si="33"/>
        <v>-0.93533860168097893</v>
      </c>
      <c r="E979">
        <v>2.8851225175607013E-2</v>
      </c>
      <c r="G979">
        <v>971</v>
      </c>
      <c r="H979">
        <f t="shared" ca="1" si="34"/>
        <v>2.2135587749878196E-2</v>
      </c>
    </row>
    <row r="980" spans="2:8" x14ac:dyDescent="0.3">
      <c r="B980" s="91">
        <v>43024</v>
      </c>
      <c r="C980" s="145">
        <v>435.69207799999998</v>
      </c>
      <c r="D980">
        <f t="shared" si="33"/>
        <v>4.581862090267923</v>
      </c>
      <c r="E980">
        <v>2.883711430212467E-2</v>
      </c>
      <c r="G980">
        <v>972</v>
      </c>
      <c r="H980">
        <f t="shared" ca="1" si="34"/>
        <v>-5.8250021549310485E-2</v>
      </c>
    </row>
    <row r="981" spans="2:8" x14ac:dyDescent="0.3">
      <c r="B981" s="91">
        <v>38365</v>
      </c>
      <c r="C981" s="145">
        <v>78.054969999999997</v>
      </c>
      <c r="D981">
        <f t="shared" si="33"/>
        <v>1.896316898712247</v>
      </c>
      <c r="E981">
        <v>2.8818800100647662E-2</v>
      </c>
      <c r="G981">
        <v>973</v>
      </c>
      <c r="H981">
        <f t="shared" ca="1" si="34"/>
        <v>-1.8808634511828452E-2</v>
      </c>
    </row>
    <row r="982" spans="2:8" x14ac:dyDescent="0.3">
      <c r="B982" s="91">
        <v>33561</v>
      </c>
      <c r="C982" s="145">
        <v>26.949733999999999</v>
      </c>
      <c r="D982">
        <f t="shared" si="33"/>
        <v>0</v>
      </c>
      <c r="E982">
        <v>2.8806523407793487E-2</v>
      </c>
      <c r="G982">
        <v>974</v>
      </c>
      <c r="H982">
        <f t="shared" ca="1" si="34"/>
        <v>1.480360845712682E-2</v>
      </c>
    </row>
    <row r="983" spans="2:8" x14ac:dyDescent="0.3">
      <c r="B983" s="91">
        <v>33472</v>
      </c>
      <c r="C983" s="145">
        <v>26.949733999999999</v>
      </c>
      <c r="D983">
        <f t="shared" si="33"/>
        <v>0.74825184442390047</v>
      </c>
      <c r="E983">
        <v>2.8806523407793487E-2</v>
      </c>
      <c r="G983">
        <v>975</v>
      </c>
      <c r="H983">
        <f t="shared" ca="1" si="34"/>
        <v>3.568539752006545E-2</v>
      </c>
    </row>
    <row r="984" spans="2:8" x14ac:dyDescent="0.3">
      <c r="B984" s="91">
        <v>34100</v>
      </c>
      <c r="C984" s="145">
        <v>15.415247000000001</v>
      </c>
      <c r="D984">
        <f t="shared" si="33"/>
        <v>-0.86430855228497205</v>
      </c>
      <c r="E984">
        <v>2.8777066280478304E-2</v>
      </c>
      <c r="G984">
        <v>976</v>
      </c>
      <c r="H984">
        <f t="shared" ca="1" si="34"/>
        <v>-4.5341751790293906E-2</v>
      </c>
    </row>
    <row r="985" spans="2:8" x14ac:dyDescent="0.3">
      <c r="B985" s="91">
        <v>39252</v>
      </c>
      <c r="C985" s="145">
        <v>113.605148</v>
      </c>
      <c r="D985">
        <f t="shared" si="33"/>
        <v>-0.33108538748526417</v>
      </c>
      <c r="E985">
        <v>2.8761752255403557E-2</v>
      </c>
      <c r="G985">
        <v>977</v>
      </c>
      <c r="H985">
        <f t="shared" ca="1" si="34"/>
        <v>2.0800620104862774E-2</v>
      </c>
    </row>
    <row r="986" spans="2:8" x14ac:dyDescent="0.3">
      <c r="B986" s="91">
        <v>40399</v>
      </c>
      <c r="C986" s="145">
        <v>169.83505199999999</v>
      </c>
      <c r="D986">
        <f t="shared" si="33"/>
        <v>-0.68274790786987116</v>
      </c>
      <c r="E986">
        <v>2.8756882268464738E-2</v>
      </c>
      <c r="G986">
        <v>978</v>
      </c>
      <c r="H986">
        <f t="shared" ca="1" si="34"/>
        <v>4.0458039513294915E-2</v>
      </c>
    </row>
    <row r="987" spans="2:8" x14ac:dyDescent="0.3">
      <c r="B987" s="91">
        <v>42671</v>
      </c>
      <c r="C987" s="145">
        <v>535.33154300000001</v>
      </c>
      <c r="D987">
        <f t="shared" si="33"/>
        <v>22.638094282223189</v>
      </c>
      <c r="E987">
        <v>2.8735701264976196E-2</v>
      </c>
      <c r="G987">
        <v>979</v>
      </c>
      <c r="H987">
        <f t="shared" ca="1" si="34"/>
        <v>3.4760018892983718E-2</v>
      </c>
    </row>
    <row r="988" spans="2:8" x14ac:dyDescent="0.3">
      <c r="B988" s="91">
        <v>37390</v>
      </c>
      <c r="C988" s="145">
        <v>22.646984</v>
      </c>
      <c r="D988">
        <f t="shared" si="33"/>
        <v>-0.5151873394339237</v>
      </c>
      <c r="E988">
        <v>2.8731598526115114E-2</v>
      </c>
      <c r="G988">
        <v>980</v>
      </c>
      <c r="H988">
        <f t="shared" ca="1" si="34"/>
        <v>-1.5771336826534216E-2</v>
      </c>
    </row>
    <row r="989" spans="2:8" x14ac:dyDescent="0.3">
      <c r="B989" s="91">
        <v>34505</v>
      </c>
      <c r="C989" s="145">
        <v>46.712856000000002</v>
      </c>
      <c r="D989">
        <f t="shared" si="33"/>
        <v>-0.872943364500815</v>
      </c>
      <c r="E989">
        <v>2.8707894153376497E-2</v>
      </c>
      <c r="G989">
        <v>981</v>
      </c>
      <c r="H989">
        <f t="shared" ca="1" si="34"/>
        <v>-8.7104215909708464E-3</v>
      </c>
    </row>
    <row r="990" spans="2:8" x14ac:dyDescent="0.3">
      <c r="B990" s="91">
        <v>41681</v>
      </c>
      <c r="C990" s="145">
        <v>367.65380900000002</v>
      </c>
      <c r="D990">
        <f t="shared" si="33"/>
        <v>0.29024049703851551</v>
      </c>
      <c r="E990">
        <v>2.8704782713065792E-2</v>
      </c>
      <c r="G990">
        <v>982</v>
      </c>
      <c r="H990">
        <f t="shared" ca="1" si="34"/>
        <v>1.1409827308098737E-2</v>
      </c>
    </row>
    <row r="991" spans="2:8" x14ac:dyDescent="0.3">
      <c r="B991" s="91">
        <v>41040</v>
      </c>
      <c r="C991" s="145">
        <v>284.94982900000002</v>
      </c>
      <c r="D991">
        <f t="shared" si="33"/>
        <v>6.6624471776201242</v>
      </c>
      <c r="E991">
        <v>2.8699743682310552E-2</v>
      </c>
      <c r="G991">
        <v>983</v>
      </c>
      <c r="H991">
        <f t="shared" ca="1" si="34"/>
        <v>1.5415708451375153E-2</v>
      </c>
    </row>
    <row r="992" spans="2:8" x14ac:dyDescent="0.3">
      <c r="B992" s="91">
        <v>35856</v>
      </c>
      <c r="C992" s="145">
        <v>37.187835999999997</v>
      </c>
      <c r="D992">
        <f t="shared" si="33"/>
        <v>-0.85029155072107832</v>
      </c>
      <c r="E992">
        <v>2.8680358934350045E-2</v>
      </c>
      <c r="G992">
        <v>984</v>
      </c>
      <c r="H992">
        <f t="shared" ca="1" si="34"/>
        <v>7.3807359178529014E-2</v>
      </c>
    </row>
    <row r="993" spans="2:8" x14ac:dyDescent="0.3">
      <c r="B993" s="91">
        <v>41213</v>
      </c>
      <c r="C993" s="145">
        <v>248.40171799999999</v>
      </c>
      <c r="D993">
        <f t="shared" si="33"/>
        <v>1.148010641572357</v>
      </c>
      <c r="E993">
        <v>2.8669533907177327E-2</v>
      </c>
      <c r="G993">
        <v>985</v>
      </c>
      <c r="H993">
        <f t="shared" ca="1" si="34"/>
        <v>3.2430076064459232E-2</v>
      </c>
    </row>
    <row r="994" spans="2:8" x14ac:dyDescent="0.3">
      <c r="B994" s="91">
        <v>39321</v>
      </c>
      <c r="C994" s="145">
        <v>115.642685</v>
      </c>
      <c r="D994">
        <f t="shared" si="33"/>
        <v>-0.88168336181665574</v>
      </c>
      <c r="E994">
        <v>2.8632280743345132E-2</v>
      </c>
      <c r="G994">
        <v>986</v>
      </c>
      <c r="H994">
        <f t="shared" ca="1" si="34"/>
        <v>3.4546955109543052E-2</v>
      </c>
    </row>
    <row r="995" spans="2:8" x14ac:dyDescent="0.3">
      <c r="B995" s="91">
        <v>45352</v>
      </c>
      <c r="C995" s="145">
        <v>977.40002400000003</v>
      </c>
      <c r="D995">
        <f t="shared" si="33"/>
        <v>31.937890745686328</v>
      </c>
      <c r="E995">
        <v>2.8625564782670213E-2</v>
      </c>
      <c r="G995">
        <v>987</v>
      </c>
      <c r="H995">
        <f t="shared" ca="1" si="34"/>
        <v>-4.9671762306927863E-3</v>
      </c>
    </row>
    <row r="996" spans="2:8" x14ac:dyDescent="0.3">
      <c r="B996" s="91">
        <v>37797</v>
      </c>
      <c r="C996" s="145">
        <v>29.674032</v>
      </c>
      <c r="D996">
        <f t="shared" si="33"/>
        <v>-0.75739018111685619</v>
      </c>
      <c r="E996">
        <v>2.8609732875463718E-2</v>
      </c>
      <c r="G996">
        <v>988</v>
      </c>
      <c r="H996">
        <f t="shared" ca="1" si="34"/>
        <v>-2.8205167128719656E-2</v>
      </c>
    </row>
    <row r="997" spans="2:8" x14ac:dyDescent="0.3">
      <c r="B997" s="91">
        <v>39409</v>
      </c>
      <c r="C997" s="145">
        <v>122.311752</v>
      </c>
      <c r="D997">
        <f t="shared" si="33"/>
        <v>6.879365428666512</v>
      </c>
      <c r="E997">
        <v>2.8581750642759769E-2</v>
      </c>
      <c r="G997">
        <v>989</v>
      </c>
      <c r="H997">
        <f t="shared" ca="1" si="34"/>
        <v>-7.949043166061702E-3</v>
      </c>
    </row>
    <row r="998" spans="2:8" x14ac:dyDescent="0.3">
      <c r="B998" s="91">
        <v>34103</v>
      </c>
      <c r="C998" s="145">
        <v>15.523046000000001</v>
      </c>
      <c r="D998">
        <f t="shared" si="33"/>
        <v>-0.49999998389491285</v>
      </c>
      <c r="E998">
        <v>2.857137934902754E-2</v>
      </c>
      <c r="G998">
        <v>990</v>
      </c>
      <c r="H998">
        <f t="shared" ca="1" si="34"/>
        <v>-2.4873580544961679E-2</v>
      </c>
    </row>
    <row r="999" spans="2:8" x14ac:dyDescent="0.3">
      <c r="B999" s="91">
        <v>33806</v>
      </c>
      <c r="C999" s="145">
        <v>31.046091000000001</v>
      </c>
      <c r="D999">
        <f t="shared" si="33"/>
        <v>-0.90702239193482626</v>
      </c>
      <c r="E999">
        <v>2.8571346218565247E-2</v>
      </c>
      <c r="G999">
        <v>991</v>
      </c>
      <c r="H999">
        <f t="shared" ca="1" si="34"/>
        <v>-5.646345432823636E-4</v>
      </c>
    </row>
    <row r="1000" spans="2:8" x14ac:dyDescent="0.3">
      <c r="B1000" s="91">
        <v>44351</v>
      </c>
      <c r="C1000" s="145">
        <v>333.90933200000001</v>
      </c>
      <c r="D1000">
        <f t="shared" si="33"/>
        <v>13.741490834748577</v>
      </c>
      <c r="E1000">
        <v>2.8558402729359715E-2</v>
      </c>
      <c r="G1000">
        <v>992</v>
      </c>
      <c r="H1000">
        <f t="shared" ca="1" si="34"/>
        <v>-2.1656740538414151E-2</v>
      </c>
    </row>
    <row r="1001" spans="2:8" x14ac:dyDescent="0.3">
      <c r="B1001" s="91">
        <v>36606</v>
      </c>
      <c r="C1001" s="145">
        <v>22.650988000000002</v>
      </c>
      <c r="D1001">
        <f t="shared" si="33"/>
        <v>-0.93567062442536708</v>
      </c>
      <c r="E1001">
        <v>2.8541952123801232E-2</v>
      </c>
      <c r="G1001">
        <v>993</v>
      </c>
      <c r="H1001">
        <f t="shared" ca="1" si="34"/>
        <v>-4.3765342333978142E-2</v>
      </c>
    </row>
    <row r="1002" spans="2:8" x14ac:dyDescent="0.3">
      <c r="B1002" s="91">
        <v>42377</v>
      </c>
      <c r="C1002" s="145">
        <v>352.10955799999999</v>
      </c>
      <c r="D1002">
        <f t="shared" si="33"/>
        <v>0.47728357622646606</v>
      </c>
      <c r="E1002">
        <v>2.8525772063265981E-2</v>
      </c>
      <c r="G1002">
        <v>994</v>
      </c>
      <c r="H1002">
        <f t="shared" ca="1" si="34"/>
        <v>8.2897422462753639E-3</v>
      </c>
    </row>
    <row r="1003" spans="2:8" x14ac:dyDescent="0.3">
      <c r="B1003" s="91">
        <v>40490</v>
      </c>
      <c r="C1003" s="145">
        <v>238.349335</v>
      </c>
      <c r="D1003">
        <f t="shared" si="33"/>
        <v>0.72858385240430179</v>
      </c>
      <c r="E1003">
        <v>2.8523906313021388E-2</v>
      </c>
      <c r="G1003">
        <v>995</v>
      </c>
      <c r="H1003">
        <f t="shared" ca="1" si="34"/>
        <v>-2.1137113229649208E-2</v>
      </c>
    </row>
    <row r="1004" spans="2:8" x14ac:dyDescent="0.3">
      <c r="B1004" s="91">
        <v>40170</v>
      </c>
      <c r="C1004" s="145">
        <v>137.88705400000001</v>
      </c>
      <c r="D1004">
        <f t="shared" si="33"/>
        <v>0.10256849574259456</v>
      </c>
      <c r="E1004">
        <v>2.8522172939856129E-2</v>
      </c>
      <c r="G1004">
        <v>996</v>
      </c>
      <c r="H1004">
        <f t="shared" ca="1" si="34"/>
        <v>1.9495154755122521E-2</v>
      </c>
    </row>
    <row r="1005" spans="2:8" x14ac:dyDescent="0.3">
      <c r="B1005" s="91">
        <v>39440</v>
      </c>
      <c r="C1005" s="145">
        <v>125.059853</v>
      </c>
      <c r="D1005">
        <f t="shared" si="33"/>
        <v>-0.56121811775817165</v>
      </c>
      <c r="E1005">
        <v>2.8515151425184015E-2</v>
      </c>
      <c r="G1005">
        <v>997</v>
      </c>
      <c r="H1005">
        <f t="shared" ca="1" si="34"/>
        <v>5.9757901262278694E-2</v>
      </c>
    </row>
    <row r="1006" spans="2:8" x14ac:dyDescent="0.3">
      <c r="B1006" s="91">
        <v>41459</v>
      </c>
      <c r="C1006" s="145">
        <v>285.01599099999999</v>
      </c>
      <c r="D1006">
        <f t="shared" si="33"/>
        <v>0.87921491096182591</v>
      </c>
      <c r="E1006">
        <v>2.8501100261221778E-2</v>
      </c>
      <c r="G1006">
        <v>998</v>
      </c>
      <c r="H1006">
        <f t="shared" ca="1" si="34"/>
        <v>1.3223334744091162E-2</v>
      </c>
    </row>
    <row r="1007" spans="2:8" x14ac:dyDescent="0.3">
      <c r="B1007" s="91">
        <v>38792</v>
      </c>
      <c r="C1007" s="145">
        <v>151.667587</v>
      </c>
      <c r="D1007">
        <f t="shared" si="33"/>
        <v>-0.4963778090271791</v>
      </c>
      <c r="E1007">
        <v>2.8480172353967027E-2</v>
      </c>
      <c r="G1007">
        <v>999</v>
      </c>
      <c r="H1007">
        <f t="shared" ca="1" si="34"/>
        <v>-3.8867648040303709E-2</v>
      </c>
    </row>
    <row r="1008" spans="2:8" x14ac:dyDescent="0.3">
      <c r="B1008" s="91">
        <v>41409</v>
      </c>
      <c r="C1008" s="145">
        <v>301.153503</v>
      </c>
      <c r="D1008">
        <f t="shared" si="33"/>
        <v>5.4357464704834335</v>
      </c>
      <c r="E1008">
        <v>2.8471344966689391E-2</v>
      </c>
      <c r="G1008">
        <v>1000</v>
      </c>
      <c r="H1008">
        <f t="shared" ca="1" si="34"/>
        <v>-2.1610662726787071E-2</v>
      </c>
    </row>
    <row r="1009" spans="2:8" x14ac:dyDescent="0.3">
      <c r="B1009" s="91">
        <v>36398</v>
      </c>
      <c r="C1009" s="145">
        <v>46.793872999999998</v>
      </c>
      <c r="D1009">
        <f t="shared" si="33"/>
        <v>-0.22010796585692277</v>
      </c>
      <c r="E1009">
        <v>2.8462288657667936E-2</v>
      </c>
      <c r="G1009">
        <v>1001</v>
      </c>
      <c r="H1009">
        <f t="shared" ca="1" si="34"/>
        <v>-5.4821094450898597E-3</v>
      </c>
    </row>
    <row r="1010" spans="2:8" x14ac:dyDescent="0.3">
      <c r="B1010" s="91">
        <v>35349</v>
      </c>
      <c r="C1010" s="145">
        <v>60.000450000000001</v>
      </c>
      <c r="D1010">
        <f t="shared" si="33"/>
        <v>1.1999845782237701</v>
      </c>
      <c r="E1010">
        <v>2.8456756503119029E-2</v>
      </c>
      <c r="G1010">
        <v>1002</v>
      </c>
      <c r="H1010">
        <f t="shared" ca="1" si="34"/>
        <v>-2.079377882293862E-3</v>
      </c>
    </row>
    <row r="1011" spans="2:8" x14ac:dyDescent="0.3">
      <c r="B1011" s="91">
        <v>33521</v>
      </c>
      <c r="C1011" s="145">
        <v>27.273122999999998</v>
      </c>
      <c r="D1011">
        <f t="shared" si="33"/>
        <v>-0.82518176114469899</v>
      </c>
      <c r="E1011">
        <v>2.8454961263137374E-2</v>
      </c>
      <c r="G1011">
        <v>1003</v>
      </c>
      <c r="H1011">
        <f t="shared" ca="1" si="34"/>
        <v>-5.0973421229322309E-2</v>
      </c>
    </row>
    <row r="1012" spans="2:8" x14ac:dyDescent="0.3">
      <c r="B1012" s="91">
        <v>40386</v>
      </c>
      <c r="C1012" s="145">
        <v>156.008453</v>
      </c>
      <c r="D1012">
        <f t="shared" si="33"/>
        <v>0.88094586919043771</v>
      </c>
      <c r="E1012">
        <v>2.8433850977791459E-2</v>
      </c>
      <c r="G1012">
        <v>1004</v>
      </c>
      <c r="H1012">
        <f t="shared" ca="1" si="34"/>
        <v>-2.832007082447224E-2</v>
      </c>
    </row>
    <row r="1013" spans="2:8" x14ac:dyDescent="0.3">
      <c r="B1013" s="91">
        <v>43957</v>
      </c>
      <c r="C1013" s="145">
        <v>82.941490000000002</v>
      </c>
      <c r="D1013">
        <f t="shared" si="33"/>
        <v>-0.76645206529396381</v>
      </c>
      <c r="E1013">
        <v>2.8430075382669423E-2</v>
      </c>
      <c r="G1013">
        <v>1005</v>
      </c>
      <c r="H1013">
        <f t="shared" ca="1" si="34"/>
        <v>2.3952884519339666E-3</v>
      </c>
    </row>
    <row r="1014" spans="2:8" x14ac:dyDescent="0.3">
      <c r="B1014" s="91">
        <v>41669</v>
      </c>
      <c r="C1014" s="145">
        <v>355.13690200000002</v>
      </c>
      <c r="D1014">
        <f t="shared" si="33"/>
        <v>1.3923423709052631</v>
      </c>
      <c r="E1014">
        <v>2.8429215193445188E-2</v>
      </c>
      <c r="G1014">
        <v>1006</v>
      </c>
      <c r="H1014">
        <f t="shared" ca="1" si="34"/>
        <v>-6.4016468179761324E-2</v>
      </c>
    </row>
    <row r="1015" spans="2:8" x14ac:dyDescent="0.3">
      <c r="B1015" s="91">
        <v>39077</v>
      </c>
      <c r="C1015" s="145">
        <v>148.44735700000001</v>
      </c>
      <c r="D1015">
        <f t="shared" si="33"/>
        <v>0.20404280242760128</v>
      </c>
      <c r="E1015">
        <v>2.8426904678286895E-2</v>
      </c>
      <c r="G1015">
        <v>1007</v>
      </c>
      <c r="H1015">
        <f t="shared" ca="1" si="34"/>
        <v>-6.8787307432315297E-3</v>
      </c>
    </row>
    <row r="1016" spans="2:8" x14ac:dyDescent="0.3">
      <c r="B1016" s="91">
        <v>39218</v>
      </c>
      <c r="C1016" s="145">
        <v>123.290764</v>
      </c>
      <c r="D1016">
        <f t="shared" si="33"/>
        <v>1.3238668905436262</v>
      </c>
      <c r="E1016">
        <v>2.8417341499673284E-2</v>
      </c>
      <c r="G1016">
        <v>1008</v>
      </c>
      <c r="H1016">
        <f t="shared" ca="1" si="34"/>
        <v>3.599781781913202E-3</v>
      </c>
    </row>
    <row r="1017" spans="2:8" x14ac:dyDescent="0.3">
      <c r="B1017" s="91">
        <v>35096</v>
      </c>
      <c r="C1017" s="145">
        <v>53.054141999999999</v>
      </c>
      <c r="D1017">
        <f t="shared" si="33"/>
        <v>-0.87910155821572533</v>
      </c>
      <c r="E1017">
        <v>2.8416167161317847E-2</v>
      </c>
      <c r="G1017">
        <v>1009</v>
      </c>
      <c r="H1017">
        <f t="shared" ca="1" si="34"/>
        <v>-1.1535168772277096E-4</v>
      </c>
    </row>
    <row r="1018" spans="2:8" x14ac:dyDescent="0.3">
      <c r="B1018" s="91">
        <v>44757</v>
      </c>
      <c r="C1018" s="145">
        <v>438.83230600000002</v>
      </c>
      <c r="D1018">
        <f t="shared" si="33"/>
        <v>19.391071115502314</v>
      </c>
      <c r="E1018">
        <v>2.8384591984657551E-2</v>
      </c>
      <c r="G1018">
        <v>1010</v>
      </c>
      <c r="H1018">
        <f t="shared" ca="1" si="34"/>
        <v>3.7879900217383973E-3</v>
      </c>
    </row>
    <row r="1019" spans="2:8" x14ac:dyDescent="0.3">
      <c r="B1019" s="91">
        <v>37498</v>
      </c>
      <c r="C1019" s="145">
        <v>21.520807000000001</v>
      </c>
      <c r="D1019">
        <f t="shared" si="33"/>
        <v>-0.94869800001265336</v>
      </c>
      <c r="E1019">
        <v>2.8381893645502455E-2</v>
      </c>
      <c r="G1019">
        <v>1011</v>
      </c>
      <c r="H1019">
        <f t="shared" ca="1" si="34"/>
        <v>-2.5389588509550309E-2</v>
      </c>
    </row>
    <row r="1020" spans="2:8" x14ac:dyDescent="0.3">
      <c r="B1020" s="91">
        <v>45016</v>
      </c>
      <c r="C1020" s="145">
        <v>419.49255399999998</v>
      </c>
      <c r="D1020">
        <f t="shared" si="33"/>
        <v>0.31049505302610142</v>
      </c>
      <c r="E1020">
        <v>2.8347937510116095E-2</v>
      </c>
      <c r="G1020">
        <v>1012</v>
      </c>
      <c r="H1020">
        <f t="shared" ca="1" si="34"/>
        <v>4.9445587270283031E-2</v>
      </c>
    </row>
    <row r="1021" spans="2:8" x14ac:dyDescent="0.3">
      <c r="B1021" s="91">
        <v>44333</v>
      </c>
      <c r="C1021" s="145">
        <v>320.10235599999999</v>
      </c>
      <c r="D1021">
        <f t="shared" si="33"/>
        <v>18.686295622392937</v>
      </c>
      <c r="E1021">
        <v>2.8342695851886167E-2</v>
      </c>
      <c r="G1021">
        <v>1013</v>
      </c>
      <c r="H1021">
        <f t="shared" ca="1" si="34"/>
        <v>2.7839565666102968E-2</v>
      </c>
    </row>
    <row r="1022" spans="2:8" x14ac:dyDescent="0.3">
      <c r="B1022" s="91">
        <v>37236</v>
      </c>
      <c r="C1022" s="145">
        <v>16.260162000000001</v>
      </c>
      <c r="D1022">
        <f t="shared" si="33"/>
        <v>-0.8942525355921217</v>
      </c>
      <c r="E1022">
        <v>2.829256187622449E-2</v>
      </c>
      <c r="G1022">
        <v>1014</v>
      </c>
      <c r="H1022">
        <f t="shared" ca="1" si="34"/>
        <v>-5.9760515795363303E-2</v>
      </c>
    </row>
    <row r="1023" spans="2:8" x14ac:dyDescent="0.3">
      <c r="B1023" s="91">
        <v>40375</v>
      </c>
      <c r="C1023" s="145">
        <v>153.764084</v>
      </c>
      <c r="D1023">
        <f t="shared" si="33"/>
        <v>6.6695449640569464</v>
      </c>
      <c r="E1023">
        <v>2.8288992892047518E-2</v>
      </c>
      <c r="G1023">
        <v>1015</v>
      </c>
      <c r="H1023">
        <f t="shared" ca="1" si="34"/>
        <v>5.4023705759152635E-2</v>
      </c>
    </row>
    <row r="1024" spans="2:8" x14ac:dyDescent="0.3">
      <c r="B1024" s="91">
        <v>36075</v>
      </c>
      <c r="C1024" s="145">
        <v>20.048658</v>
      </c>
      <c r="D1024">
        <f t="shared" si="33"/>
        <v>-0.85854262594239139</v>
      </c>
      <c r="E1024">
        <v>2.8287597800927742E-2</v>
      </c>
      <c r="G1024">
        <v>1016</v>
      </c>
      <c r="H1024">
        <f t="shared" ca="1" si="34"/>
        <v>-1.5701637272000732E-2</v>
      </c>
    </row>
    <row r="1025" spans="2:8" x14ac:dyDescent="0.3">
      <c r="B1025" s="91">
        <v>40332</v>
      </c>
      <c r="C1025" s="145">
        <v>141.72932399999999</v>
      </c>
      <c r="D1025">
        <f t="shared" si="33"/>
        <v>-0.67695739412848066</v>
      </c>
      <c r="E1025">
        <v>2.8278400322596441E-2</v>
      </c>
      <c r="G1025">
        <v>1017</v>
      </c>
      <c r="H1025">
        <f t="shared" ca="1" si="34"/>
        <v>-5.1909659501449781E-2</v>
      </c>
    </row>
    <row r="1026" spans="2:8" x14ac:dyDescent="0.3">
      <c r="B1026" s="91">
        <v>44991</v>
      </c>
      <c r="C1026" s="145">
        <v>438.73260499999998</v>
      </c>
      <c r="D1026">
        <f t="shared" si="33"/>
        <v>-6.9359272416489634E-2</v>
      </c>
      <c r="E1026">
        <v>2.8271034829273546E-2</v>
      </c>
      <c r="G1026">
        <v>1018</v>
      </c>
      <c r="H1026">
        <f t="shared" ca="1" si="34"/>
        <v>2.7506261389502729E-2</v>
      </c>
    </row>
    <row r="1027" spans="2:8" x14ac:dyDescent="0.3">
      <c r="B1027" s="91">
        <v>42817</v>
      </c>
      <c r="C1027" s="145">
        <v>471.43069500000001</v>
      </c>
      <c r="D1027">
        <f t="shared" si="33"/>
        <v>4.2325254380575643</v>
      </c>
      <c r="E1027">
        <v>2.8267052986063149E-2</v>
      </c>
      <c r="G1027">
        <v>1019</v>
      </c>
      <c r="H1027">
        <f t="shared" ca="1" si="34"/>
        <v>2.9874644923224784E-2</v>
      </c>
    </row>
    <row r="1028" spans="2:8" x14ac:dyDescent="0.3">
      <c r="B1028" s="91">
        <v>38674</v>
      </c>
      <c r="C1028" s="145">
        <v>90.096207000000007</v>
      </c>
      <c r="D1028">
        <f t="shared" si="33"/>
        <v>0.66760008696317563</v>
      </c>
      <c r="E1028">
        <v>2.8251233602482901E-2</v>
      </c>
      <c r="G1028">
        <v>1020</v>
      </c>
      <c r="H1028">
        <f t="shared" ca="1" si="34"/>
        <v>1.0332354974545417E-2</v>
      </c>
    </row>
    <row r="1029" spans="2:8" x14ac:dyDescent="0.3">
      <c r="B1029" s="91">
        <v>40010</v>
      </c>
      <c r="C1029" s="145">
        <v>54.027465999999997</v>
      </c>
      <c r="D1029">
        <f t="shared" si="33"/>
        <v>1.8220095520336783</v>
      </c>
      <c r="E1029">
        <v>2.8244653238629562E-2</v>
      </c>
      <c r="G1029">
        <v>1021</v>
      </c>
      <c r="H1029">
        <f t="shared" ca="1" si="34"/>
        <v>-2.3128658621341006E-2</v>
      </c>
    </row>
    <row r="1030" spans="2:8" x14ac:dyDescent="0.3">
      <c r="B1030" s="91">
        <v>37279</v>
      </c>
      <c r="C1030" s="145">
        <v>19.145033000000002</v>
      </c>
      <c r="D1030">
        <f t="shared" si="33"/>
        <v>-0.84254773980075648</v>
      </c>
      <c r="E1030">
        <v>2.8169099557423621E-2</v>
      </c>
      <c r="G1030">
        <v>1022</v>
      </c>
      <c r="H1030">
        <f t="shared" ca="1" si="34"/>
        <v>7.5012458627066233E-3</v>
      </c>
    </row>
    <row r="1031" spans="2:8" x14ac:dyDescent="0.3">
      <c r="B1031" s="91">
        <v>39436</v>
      </c>
      <c r="C1031" s="145">
        <v>121.59262099999999</v>
      </c>
      <c r="D1031">
        <f t="shared" si="33"/>
        <v>7.8015117658597877</v>
      </c>
      <c r="E1031">
        <v>2.8159879465290902E-2</v>
      </c>
      <c r="G1031">
        <v>1023</v>
      </c>
      <c r="H1031">
        <f t="shared" ca="1" si="34"/>
        <v>3.6675136244919436E-2</v>
      </c>
    </row>
    <row r="1032" spans="2:8" x14ac:dyDescent="0.3">
      <c r="B1032" s="91">
        <v>36754</v>
      </c>
      <c r="C1032" s="145">
        <v>13.814970000000001</v>
      </c>
      <c r="D1032">
        <f t="shared" si="33"/>
        <v>-0.98579364509278244</v>
      </c>
      <c r="E1032">
        <v>2.8128664088463276E-2</v>
      </c>
      <c r="G1032">
        <v>1024</v>
      </c>
      <c r="H1032">
        <f t="shared" ca="1" si="34"/>
        <v>3.1400544008056377E-2</v>
      </c>
    </row>
    <row r="1033" spans="2:8" x14ac:dyDescent="0.3">
      <c r="B1033" s="91">
        <v>45369</v>
      </c>
      <c r="C1033" s="145">
        <v>972.45001200000002</v>
      </c>
      <c r="D1033">
        <f t="shared" ref="D1033:D1096" si="35">(C1033-C1034)/C1034</f>
        <v>0.74255249656377431</v>
      </c>
      <c r="E1033">
        <v>2.8122891235343273E-2</v>
      </c>
      <c r="G1033">
        <v>1025</v>
      </c>
      <c r="H1033">
        <f t="shared" ca="1" si="34"/>
        <v>3.4041783700620235E-2</v>
      </c>
    </row>
    <row r="1034" spans="2:8" x14ac:dyDescent="0.3">
      <c r="B1034" s="91">
        <v>42667</v>
      </c>
      <c r="C1034" s="145">
        <v>558.06066899999996</v>
      </c>
      <c r="D1034">
        <f t="shared" si="35"/>
        <v>0.64363865772227025</v>
      </c>
      <c r="E1034">
        <v>2.8099133751524445E-2</v>
      </c>
      <c r="G1034">
        <v>1026</v>
      </c>
      <c r="H1034">
        <f t="shared" ref="H1034:H1097" ca="1" si="36">_xlfn.NORM.INV(RAND(),N$11,N$12)</f>
        <v>7.7789397578671531E-3</v>
      </c>
    </row>
    <row r="1035" spans="2:8" x14ac:dyDescent="0.3">
      <c r="B1035" s="91">
        <v>41674</v>
      </c>
      <c r="C1035" s="145">
        <v>339.52758799999998</v>
      </c>
      <c r="D1035">
        <f t="shared" si="35"/>
        <v>0.28156736231901497</v>
      </c>
      <c r="E1035">
        <v>2.8091574750131295E-2</v>
      </c>
      <c r="G1035">
        <v>1027</v>
      </c>
      <c r="H1035">
        <f t="shared" ca="1" si="36"/>
        <v>8.9858479317484283E-3</v>
      </c>
    </row>
    <row r="1036" spans="2:8" x14ac:dyDescent="0.3">
      <c r="B1036" s="91">
        <v>41057</v>
      </c>
      <c r="C1036" s="145">
        <v>264.93151899999998</v>
      </c>
      <c r="D1036">
        <f t="shared" si="35"/>
        <v>3.3546267327347179</v>
      </c>
      <c r="E1036">
        <v>2.8061725507408843E-2</v>
      </c>
      <c r="G1036">
        <v>1028</v>
      </c>
      <c r="H1036">
        <f t="shared" ca="1" si="36"/>
        <v>-1.3539696912456184E-2</v>
      </c>
    </row>
    <row r="1037" spans="2:8" x14ac:dyDescent="0.3">
      <c r="B1037" s="91">
        <v>37946</v>
      </c>
      <c r="C1037" s="145">
        <v>60.839087999999997</v>
      </c>
      <c r="D1037">
        <f t="shared" si="35"/>
        <v>-0.81695870414543725</v>
      </c>
      <c r="E1037">
        <v>2.805487901392039E-2</v>
      </c>
      <c r="G1037">
        <v>1029</v>
      </c>
      <c r="H1037">
        <f t="shared" ca="1" si="36"/>
        <v>2.8878081778149815E-2</v>
      </c>
    </row>
    <row r="1038" spans="2:8" x14ac:dyDescent="0.3">
      <c r="B1038" s="91">
        <v>42250</v>
      </c>
      <c r="C1038" s="145">
        <v>332.37902800000001</v>
      </c>
      <c r="D1038">
        <f t="shared" si="35"/>
        <v>1.057508197016414</v>
      </c>
      <c r="E1038">
        <v>2.8047368817525967E-2</v>
      </c>
      <c r="G1038">
        <v>1030</v>
      </c>
      <c r="H1038">
        <f t="shared" ca="1" si="36"/>
        <v>-5.8742169887044393E-2</v>
      </c>
    </row>
    <row r="1039" spans="2:8" x14ac:dyDescent="0.3">
      <c r="B1039" s="91">
        <v>38828</v>
      </c>
      <c r="C1039" s="145">
        <v>161.54444899999999</v>
      </c>
      <c r="D1039">
        <f t="shared" si="35"/>
        <v>5.8116909837562458</v>
      </c>
      <c r="E1039">
        <v>2.8040302982892382E-2</v>
      </c>
      <c r="G1039">
        <v>1031</v>
      </c>
      <c r="H1039">
        <f t="shared" ca="1" si="36"/>
        <v>-2.3277477371760214E-2</v>
      </c>
    </row>
    <row r="1040" spans="2:8" x14ac:dyDescent="0.3">
      <c r="B1040" s="91">
        <v>34214</v>
      </c>
      <c r="C1040" s="145">
        <v>23.715762999999999</v>
      </c>
      <c r="D1040">
        <f t="shared" si="35"/>
        <v>0</v>
      </c>
      <c r="E1040">
        <v>2.8037537529857187E-2</v>
      </c>
      <c r="G1040">
        <v>1032</v>
      </c>
      <c r="H1040">
        <f t="shared" ca="1" si="36"/>
        <v>2.0144468220601463E-2</v>
      </c>
    </row>
    <row r="1041" spans="2:8" x14ac:dyDescent="0.3">
      <c r="B1041" s="91">
        <v>33578</v>
      </c>
      <c r="C1041" s="145">
        <v>23.715762999999999</v>
      </c>
      <c r="D1041">
        <f t="shared" si="35"/>
        <v>-0.84341813958370493</v>
      </c>
      <c r="E1041">
        <v>2.8037537529857187E-2</v>
      </c>
      <c r="G1041">
        <v>1033</v>
      </c>
      <c r="H1041">
        <f t="shared" ca="1" si="36"/>
        <v>3.9740538252647159E-2</v>
      </c>
    </row>
    <row r="1042" spans="2:8" x14ac:dyDescent="0.3">
      <c r="B1042" s="91">
        <v>40794</v>
      </c>
      <c r="C1042" s="145">
        <v>151.45919799999999</v>
      </c>
      <c r="D1042">
        <f t="shared" si="35"/>
        <v>-0.77446325559311902</v>
      </c>
      <c r="E1042">
        <v>2.8019615065634489E-2</v>
      </c>
      <c r="G1042">
        <v>1034</v>
      </c>
      <c r="H1042">
        <f t="shared" ca="1" si="36"/>
        <v>-2.2107508393748696E-3</v>
      </c>
    </row>
    <row r="1043" spans="2:8" x14ac:dyDescent="0.3">
      <c r="B1043" s="91">
        <v>45245</v>
      </c>
      <c r="C1043" s="145">
        <v>671.54998799999998</v>
      </c>
      <c r="D1043">
        <f t="shared" si="35"/>
        <v>3.5318225863126469</v>
      </c>
      <c r="E1043">
        <v>2.8013758897818576E-2</v>
      </c>
      <c r="G1043">
        <v>1035</v>
      </c>
      <c r="H1043">
        <f t="shared" ca="1" si="36"/>
        <v>-1.4803233343953084E-2</v>
      </c>
    </row>
    <row r="1044" spans="2:8" x14ac:dyDescent="0.3">
      <c r="B1044" s="91">
        <v>40346</v>
      </c>
      <c r="C1044" s="145">
        <v>148.18540999999999</v>
      </c>
      <c r="D1044">
        <f t="shared" si="35"/>
        <v>-0.55091463814151176</v>
      </c>
      <c r="E1044">
        <v>2.8000224767116173E-2</v>
      </c>
      <c r="G1044">
        <v>1036</v>
      </c>
      <c r="H1044">
        <f t="shared" ca="1" si="36"/>
        <v>3.0594048499210762E-2</v>
      </c>
    </row>
    <row r="1045" spans="2:8" x14ac:dyDescent="0.3">
      <c r="B1045" s="91">
        <v>44230</v>
      </c>
      <c r="C1045" s="145">
        <v>329.971588</v>
      </c>
      <c r="D1045">
        <f t="shared" si="35"/>
        <v>7.3179137360091362</v>
      </c>
      <c r="E1045">
        <v>2.7950338944720293E-2</v>
      </c>
      <c r="G1045">
        <v>1037</v>
      </c>
      <c r="H1045">
        <f t="shared" ca="1" si="36"/>
        <v>1.5009292116948427E-2</v>
      </c>
    </row>
    <row r="1046" spans="2:8" x14ac:dyDescent="0.3">
      <c r="B1046" s="91">
        <v>34346</v>
      </c>
      <c r="C1046" s="145">
        <v>39.669994000000003</v>
      </c>
      <c r="D1046">
        <f t="shared" si="35"/>
        <v>-0.85357630570608534</v>
      </c>
      <c r="E1046">
        <v>2.7932722039331861E-2</v>
      </c>
      <c r="G1046">
        <v>1038</v>
      </c>
      <c r="H1046">
        <f t="shared" ca="1" si="36"/>
        <v>-4.0132855746469916E-2</v>
      </c>
    </row>
    <row r="1047" spans="2:8" x14ac:dyDescent="0.3">
      <c r="B1047" s="91">
        <v>41169</v>
      </c>
      <c r="C1047" s="145">
        <v>270.92605600000002</v>
      </c>
      <c r="D1047">
        <f t="shared" si="35"/>
        <v>0.6345481455343025</v>
      </c>
      <c r="E1047">
        <v>2.7932012824595568E-2</v>
      </c>
      <c r="G1047">
        <v>1039</v>
      </c>
      <c r="H1047">
        <f t="shared" ca="1" si="36"/>
        <v>1.3375061920171525E-2</v>
      </c>
    </row>
    <row r="1048" spans="2:8" x14ac:dyDescent="0.3">
      <c r="B1048" s="91">
        <v>40871</v>
      </c>
      <c r="C1048" s="145">
        <v>165.74981700000001</v>
      </c>
      <c r="D1048">
        <f t="shared" si="35"/>
        <v>10.671990508601475</v>
      </c>
      <c r="E1048">
        <v>2.7917998385258394E-2</v>
      </c>
      <c r="G1048">
        <v>1040</v>
      </c>
      <c r="H1048">
        <f t="shared" ca="1" si="36"/>
        <v>-8.558720104988185E-2</v>
      </c>
    </row>
    <row r="1049" spans="2:8" x14ac:dyDescent="0.3">
      <c r="B1049" s="91">
        <v>36858</v>
      </c>
      <c r="C1049" s="145">
        <v>14.200647</v>
      </c>
      <c r="D1049">
        <f t="shared" si="35"/>
        <v>-0.81156607044464613</v>
      </c>
      <c r="E1049">
        <v>2.7917324467588375E-2</v>
      </c>
      <c r="G1049">
        <v>1041</v>
      </c>
      <c r="H1049">
        <f t="shared" ca="1" si="36"/>
        <v>2.1083213239388131E-3</v>
      </c>
    </row>
    <row r="1050" spans="2:8" x14ac:dyDescent="0.3">
      <c r="B1050" s="91">
        <v>39682</v>
      </c>
      <c r="C1050" s="145">
        <v>75.361412000000001</v>
      </c>
      <c r="D1050">
        <f t="shared" si="35"/>
        <v>2.8010937422136033</v>
      </c>
      <c r="E1050">
        <v>2.7901548299528661E-2</v>
      </c>
      <c r="G1050">
        <v>1042</v>
      </c>
      <c r="H1050">
        <f t="shared" ca="1" si="36"/>
        <v>-9.2737493717042689E-4</v>
      </c>
    </row>
    <row r="1051" spans="2:8" x14ac:dyDescent="0.3">
      <c r="B1051" s="91">
        <v>36650</v>
      </c>
      <c r="C1051" s="145">
        <v>19.826243999999999</v>
      </c>
      <c r="D1051">
        <f t="shared" si="35"/>
        <v>-0.9331736668995696</v>
      </c>
      <c r="E1051">
        <v>2.7876170908206478E-2</v>
      </c>
      <c r="G1051">
        <v>1043</v>
      </c>
      <c r="H1051">
        <f t="shared" ca="1" si="36"/>
        <v>-3.4330625966329749E-2</v>
      </c>
    </row>
    <row r="1052" spans="2:8" x14ac:dyDescent="0.3">
      <c r="B1052" s="91">
        <v>41017</v>
      </c>
      <c r="C1052" s="145">
        <v>296.68310500000001</v>
      </c>
      <c r="D1052">
        <f t="shared" si="35"/>
        <v>4.7353930050511837</v>
      </c>
      <c r="E1052">
        <v>2.7874708595043863E-2</v>
      </c>
      <c r="G1052">
        <v>1044</v>
      </c>
      <c r="H1052">
        <f t="shared" ca="1" si="36"/>
        <v>-1.0522300988919334E-2</v>
      </c>
    </row>
    <row r="1053" spans="2:8" x14ac:dyDescent="0.3">
      <c r="B1053" s="91">
        <v>34894</v>
      </c>
      <c r="C1053" s="145">
        <v>51.728470000000002</v>
      </c>
      <c r="D1053">
        <f t="shared" si="35"/>
        <v>-0.12227800994161114</v>
      </c>
      <c r="E1053">
        <v>2.7874544727824278E-2</v>
      </c>
      <c r="G1053">
        <v>1045</v>
      </c>
      <c r="H1053">
        <f t="shared" ca="1" si="36"/>
        <v>3.1393877140981001E-3</v>
      </c>
    </row>
    <row r="1054" spans="2:8" x14ac:dyDescent="0.3">
      <c r="B1054" s="91">
        <v>37925</v>
      </c>
      <c r="C1054" s="145">
        <v>58.934913999999999</v>
      </c>
      <c r="D1054">
        <f t="shared" si="35"/>
        <v>-0.62977976396165625</v>
      </c>
      <c r="E1054">
        <v>2.7857839632386489E-2</v>
      </c>
      <c r="G1054">
        <v>1046</v>
      </c>
      <c r="H1054">
        <f t="shared" ca="1" si="36"/>
        <v>3.0256386419882649E-2</v>
      </c>
    </row>
    <row r="1055" spans="2:8" x14ac:dyDescent="0.3">
      <c r="B1055" s="91">
        <v>40806</v>
      </c>
      <c r="C1055" s="145">
        <v>159.18879699999999</v>
      </c>
      <c r="D1055">
        <f t="shared" si="35"/>
        <v>0.69589645141719036</v>
      </c>
      <c r="E1055">
        <v>2.7829413196719166E-2</v>
      </c>
      <c r="G1055">
        <v>1047</v>
      </c>
      <c r="H1055">
        <f t="shared" ca="1" si="36"/>
        <v>6.1714421855065288E-2</v>
      </c>
    </row>
    <row r="1056" spans="2:8" x14ac:dyDescent="0.3">
      <c r="B1056" s="91">
        <v>38629</v>
      </c>
      <c r="C1056" s="145">
        <v>93.867050000000006</v>
      </c>
      <c r="D1056">
        <f t="shared" si="35"/>
        <v>-0.75812050068604508</v>
      </c>
      <c r="E1056">
        <v>2.7827854677370919E-2</v>
      </c>
      <c r="G1056">
        <v>1048</v>
      </c>
      <c r="H1056">
        <f t="shared" ca="1" si="36"/>
        <v>1.3590675522039561E-2</v>
      </c>
    </row>
    <row r="1057" spans="2:8" x14ac:dyDescent="0.3">
      <c r="B1057" s="91">
        <v>41583</v>
      </c>
      <c r="C1057" s="145">
        <v>388.07360799999998</v>
      </c>
      <c r="D1057">
        <f t="shared" si="35"/>
        <v>27.35999517386897</v>
      </c>
      <c r="E1057">
        <v>2.7821192705761607E-2</v>
      </c>
      <c r="G1057">
        <v>1049</v>
      </c>
      <c r="H1057">
        <f t="shared" ca="1" si="36"/>
        <v>6.1336096124412424E-2</v>
      </c>
    </row>
    <row r="1058" spans="2:8" x14ac:dyDescent="0.3">
      <c r="B1058" s="91">
        <v>36864</v>
      </c>
      <c r="C1058" s="145">
        <v>13.683839000000001</v>
      </c>
      <c r="D1058">
        <f t="shared" si="35"/>
        <v>-0.95733834945968321</v>
      </c>
      <c r="E1058">
        <v>2.7809931642023829E-2</v>
      </c>
      <c r="G1058">
        <v>1050</v>
      </c>
      <c r="H1058">
        <f t="shared" ca="1" si="36"/>
        <v>-9.053099739017325E-3</v>
      </c>
    </row>
    <row r="1059" spans="2:8" x14ac:dyDescent="0.3">
      <c r="B1059" s="91">
        <v>41291</v>
      </c>
      <c r="C1059" s="145">
        <v>320.75268599999998</v>
      </c>
      <c r="D1059">
        <f t="shared" si="35"/>
        <v>2.8684155159417846</v>
      </c>
      <c r="E1059">
        <v>2.7808282608682216E-2</v>
      </c>
      <c r="G1059">
        <v>1051</v>
      </c>
      <c r="H1059">
        <f t="shared" ca="1" si="36"/>
        <v>2.5056553583889769E-2</v>
      </c>
    </row>
    <row r="1060" spans="2:8" x14ac:dyDescent="0.3">
      <c r="B1060" s="91">
        <v>38047</v>
      </c>
      <c r="C1060" s="145">
        <v>82.915779000000001</v>
      </c>
      <c r="D1060">
        <f t="shared" si="35"/>
        <v>6.8348137431443066</v>
      </c>
      <c r="E1060">
        <v>2.7807908194479276E-2</v>
      </c>
      <c r="G1060">
        <v>1052</v>
      </c>
      <c r="H1060">
        <f t="shared" ca="1" si="36"/>
        <v>-3.4432732724798611E-2</v>
      </c>
    </row>
    <row r="1061" spans="2:8" x14ac:dyDescent="0.3">
      <c r="B1061" s="91">
        <v>37004</v>
      </c>
      <c r="C1061" s="145">
        <v>10.582993</v>
      </c>
      <c r="D1061">
        <f t="shared" si="35"/>
        <v>-0.47149454529873536</v>
      </c>
      <c r="E1061">
        <v>2.7715514018328613E-2</v>
      </c>
      <c r="G1061">
        <v>1053</v>
      </c>
      <c r="H1061">
        <f t="shared" ca="1" si="36"/>
        <v>4.426810385043025E-2</v>
      </c>
    </row>
    <row r="1062" spans="2:8" x14ac:dyDescent="0.3">
      <c r="B1062" s="91">
        <v>36713</v>
      </c>
      <c r="C1062" s="145">
        <v>20.024377999999999</v>
      </c>
      <c r="D1062">
        <f t="shared" si="35"/>
        <v>-0.85017037971461962</v>
      </c>
      <c r="E1062">
        <v>2.7711873296973225E-2</v>
      </c>
      <c r="G1062">
        <v>1054</v>
      </c>
      <c r="H1062">
        <f t="shared" ca="1" si="36"/>
        <v>3.4572875009098128E-2</v>
      </c>
    </row>
    <row r="1063" spans="2:8" x14ac:dyDescent="0.3">
      <c r="B1063" s="91">
        <v>40155</v>
      </c>
      <c r="C1063" s="145">
        <v>133.647659</v>
      </c>
      <c r="D1063">
        <f t="shared" si="35"/>
        <v>1.5662394486396054</v>
      </c>
      <c r="E1063">
        <v>2.7698849234722395E-2</v>
      </c>
      <c r="G1063">
        <v>1055</v>
      </c>
      <c r="H1063">
        <f t="shared" ca="1" si="36"/>
        <v>3.6545411724121422E-2</v>
      </c>
    </row>
    <row r="1064" spans="2:8" x14ac:dyDescent="0.3">
      <c r="B1064" s="91">
        <v>34913</v>
      </c>
      <c r="C1064" s="145">
        <v>52.079185000000003</v>
      </c>
      <c r="D1064">
        <f t="shared" si="35"/>
        <v>1.0659882941365955</v>
      </c>
      <c r="E1064">
        <v>2.7681857001238611E-2</v>
      </c>
      <c r="G1064">
        <v>1056</v>
      </c>
      <c r="H1064">
        <f t="shared" ca="1" si="36"/>
        <v>1.6504301408860524E-2</v>
      </c>
    </row>
    <row r="1065" spans="2:8" x14ac:dyDescent="0.3">
      <c r="B1065" s="91">
        <v>37630</v>
      </c>
      <c r="C1065" s="145">
        <v>25.207879999999999</v>
      </c>
      <c r="D1065">
        <f t="shared" si="35"/>
        <v>-0.9143558124280351</v>
      </c>
      <c r="E1065">
        <v>2.7672982691936264E-2</v>
      </c>
      <c r="G1065">
        <v>1057</v>
      </c>
      <c r="H1065">
        <f t="shared" ca="1" si="36"/>
        <v>-4.4856943092480266E-3</v>
      </c>
    </row>
    <row r="1066" spans="2:8" x14ac:dyDescent="0.3">
      <c r="B1066" s="91">
        <v>44440</v>
      </c>
      <c r="C1066" s="145">
        <v>294.33264200000002</v>
      </c>
      <c r="D1066">
        <f t="shared" si="35"/>
        <v>0.14327203227657964</v>
      </c>
      <c r="E1066">
        <v>2.7671402384301286E-2</v>
      </c>
      <c r="G1066">
        <v>1058</v>
      </c>
      <c r="H1066">
        <f t="shared" ca="1" si="36"/>
        <v>2.3642435233178938E-2</v>
      </c>
    </row>
    <row r="1067" spans="2:8" x14ac:dyDescent="0.3">
      <c r="B1067" s="91">
        <v>43329</v>
      </c>
      <c r="C1067" s="145">
        <v>257.44760100000002</v>
      </c>
      <c r="D1067">
        <f t="shared" si="35"/>
        <v>2.6864424585216238</v>
      </c>
      <c r="E1067">
        <v>2.7656122547823316E-2</v>
      </c>
      <c r="G1067">
        <v>1059</v>
      </c>
      <c r="H1067">
        <f t="shared" ca="1" si="36"/>
        <v>-2.8674291798447753E-2</v>
      </c>
    </row>
    <row r="1068" spans="2:8" x14ac:dyDescent="0.3">
      <c r="B1068" s="91">
        <v>38119</v>
      </c>
      <c r="C1068" s="145">
        <v>69.836326999999997</v>
      </c>
      <c r="D1068">
        <f t="shared" si="35"/>
        <v>-0.82288866459411336</v>
      </c>
      <c r="E1068">
        <v>2.7645061921961533E-2</v>
      </c>
      <c r="G1068">
        <v>1060</v>
      </c>
      <c r="H1068">
        <f t="shared" ca="1" si="36"/>
        <v>-6.2202080849312492E-3</v>
      </c>
    </row>
    <row r="1069" spans="2:8" x14ac:dyDescent="0.3">
      <c r="B1069" s="91">
        <v>41724</v>
      </c>
      <c r="C1069" s="145">
        <v>394.30749500000002</v>
      </c>
      <c r="D1069">
        <f t="shared" si="35"/>
        <v>4.6318366401355506</v>
      </c>
      <c r="E1069">
        <v>2.7632089873143868E-2</v>
      </c>
      <c r="G1069">
        <v>1061</v>
      </c>
      <c r="H1069">
        <f t="shared" ca="1" si="36"/>
        <v>-3.554385539698144E-2</v>
      </c>
    </row>
    <row r="1070" spans="2:8" x14ac:dyDescent="0.3">
      <c r="B1070" s="91">
        <v>38481</v>
      </c>
      <c r="C1070" s="145">
        <v>70.014015000000001</v>
      </c>
      <c r="D1070">
        <f t="shared" si="35"/>
        <v>-0.50307779906820904</v>
      </c>
      <c r="E1070">
        <v>2.7624397213452643E-2</v>
      </c>
      <c r="G1070">
        <v>1062</v>
      </c>
      <c r="H1070">
        <f t="shared" ca="1" si="36"/>
        <v>-1.1013248770242831E-2</v>
      </c>
    </row>
    <row r="1071" spans="2:8" x14ac:dyDescent="0.3">
      <c r="B1071" s="91">
        <v>39139</v>
      </c>
      <c r="C1071" s="145">
        <v>140.89532500000001</v>
      </c>
      <c r="D1071">
        <f t="shared" si="35"/>
        <v>-0.49050305600548744</v>
      </c>
      <c r="E1071">
        <v>2.7601077364256037E-2</v>
      </c>
      <c r="G1071">
        <v>1063</v>
      </c>
      <c r="H1071">
        <f t="shared" ca="1" si="36"/>
        <v>-2.9433521677869393E-2</v>
      </c>
    </row>
    <row r="1072" spans="2:8" x14ac:dyDescent="0.3">
      <c r="B1072" s="91">
        <v>43350</v>
      </c>
      <c r="C1072" s="145">
        <v>276.538116</v>
      </c>
      <c r="D1072">
        <f t="shared" si="35"/>
        <v>2.3785505076583444</v>
      </c>
      <c r="E1072">
        <v>2.7597688802825204E-2</v>
      </c>
      <c r="G1072">
        <v>1064</v>
      </c>
      <c r="H1072">
        <f t="shared" ca="1" si="36"/>
        <v>1.3611247676926435E-2</v>
      </c>
    </row>
    <row r="1073" spans="2:8" x14ac:dyDescent="0.3">
      <c r="B1073" s="91">
        <v>40029</v>
      </c>
      <c r="C1073" s="145">
        <v>81.851112000000001</v>
      </c>
      <c r="D1073">
        <f t="shared" si="35"/>
        <v>-0.37293432068469273</v>
      </c>
      <c r="E1073">
        <v>2.7597375266972392E-2</v>
      </c>
      <c r="G1073">
        <v>1065</v>
      </c>
      <c r="H1073">
        <f t="shared" ca="1" si="36"/>
        <v>1.7033566952872215E-2</v>
      </c>
    </row>
    <row r="1074" spans="2:8" x14ac:dyDescent="0.3">
      <c r="B1074" s="91">
        <v>39448</v>
      </c>
      <c r="C1074" s="145">
        <v>130.53036499999999</v>
      </c>
      <c r="D1074">
        <f t="shared" si="35"/>
        <v>5.216831749846782</v>
      </c>
      <c r="E1074">
        <v>2.7564318041012684E-2</v>
      </c>
      <c r="G1074">
        <v>1066</v>
      </c>
      <c r="H1074">
        <f t="shared" ca="1" si="36"/>
        <v>5.5032926591400348E-2</v>
      </c>
    </row>
    <row r="1075" spans="2:8" x14ac:dyDescent="0.3">
      <c r="B1075" s="91">
        <v>37358</v>
      </c>
      <c r="C1075" s="145">
        <v>20.996283999999999</v>
      </c>
      <c r="D1075">
        <f t="shared" si="35"/>
        <v>-0.6743637842089043</v>
      </c>
      <c r="E1075">
        <v>2.7557660714113551E-2</v>
      </c>
      <c r="G1075">
        <v>1067</v>
      </c>
      <c r="H1075">
        <f t="shared" ca="1" si="36"/>
        <v>3.1542550085633621E-2</v>
      </c>
    </row>
    <row r="1076" spans="2:8" x14ac:dyDescent="0.3">
      <c r="B1076" s="91">
        <v>38146</v>
      </c>
      <c r="C1076" s="145">
        <v>64.477729999999994</v>
      </c>
      <c r="D1076">
        <f t="shared" si="35"/>
        <v>0.33511085195722889</v>
      </c>
      <c r="E1076">
        <v>2.7539473614174421E-2</v>
      </c>
      <c r="G1076">
        <v>1068</v>
      </c>
      <c r="H1076">
        <f t="shared" ca="1" si="36"/>
        <v>9.5396632430176116E-3</v>
      </c>
    </row>
    <row r="1077" spans="2:8" x14ac:dyDescent="0.3">
      <c r="B1077" s="91">
        <v>34393</v>
      </c>
      <c r="C1077" s="145">
        <v>48.293914999999998</v>
      </c>
      <c r="D1077">
        <f t="shared" si="35"/>
        <v>-0.29626642554270305</v>
      </c>
      <c r="E1077">
        <v>2.7522935584619646E-2</v>
      </c>
      <c r="G1077">
        <v>1069</v>
      </c>
      <c r="H1077">
        <f t="shared" ca="1" si="36"/>
        <v>3.5316044801288166E-2</v>
      </c>
    </row>
    <row r="1078" spans="2:8" x14ac:dyDescent="0.3">
      <c r="B1078" s="91">
        <v>35214</v>
      </c>
      <c r="C1078" s="145">
        <v>68.625281999999999</v>
      </c>
      <c r="D1078">
        <f t="shared" si="35"/>
        <v>-0.9287158189003949</v>
      </c>
      <c r="E1078">
        <v>2.7515347984217006E-2</v>
      </c>
      <c r="G1078">
        <v>1070</v>
      </c>
      <c r="H1078">
        <f t="shared" ca="1" si="36"/>
        <v>-6.1609891397249161E-3</v>
      </c>
    </row>
    <row r="1079" spans="2:8" x14ac:dyDescent="0.3">
      <c r="B1079" s="91">
        <v>45349</v>
      </c>
      <c r="C1079" s="145">
        <v>962.70001200000002</v>
      </c>
      <c r="D1079">
        <f t="shared" si="35"/>
        <v>15.365954571701087</v>
      </c>
      <c r="E1079">
        <v>2.7482789551423796E-2</v>
      </c>
      <c r="G1079">
        <v>1071</v>
      </c>
      <c r="H1079">
        <f t="shared" ca="1" si="36"/>
        <v>-3.9605499854710291E-2</v>
      </c>
    </row>
    <row r="1080" spans="2:8" x14ac:dyDescent="0.3">
      <c r="B1080" s="91">
        <v>35648</v>
      </c>
      <c r="C1080" s="145">
        <v>58.823334000000003</v>
      </c>
      <c r="D1080">
        <f t="shared" si="35"/>
        <v>-0.83821061221515292</v>
      </c>
      <c r="E1080">
        <v>2.7482301170692353E-2</v>
      </c>
      <c r="G1080">
        <v>1072</v>
      </c>
      <c r="H1080">
        <f t="shared" ca="1" si="36"/>
        <v>-2.9027979056490006E-2</v>
      </c>
    </row>
    <row r="1081" spans="2:8" x14ac:dyDescent="0.3">
      <c r="B1081" s="91">
        <v>41621</v>
      </c>
      <c r="C1081" s="145">
        <v>363.57968099999999</v>
      </c>
      <c r="D1081">
        <f t="shared" si="35"/>
        <v>0.83483950567852228</v>
      </c>
      <c r="E1081">
        <v>2.7465594108226014E-2</v>
      </c>
      <c r="G1081">
        <v>1073</v>
      </c>
      <c r="H1081">
        <f t="shared" ca="1" si="36"/>
        <v>3.3126104338480431E-3</v>
      </c>
    </row>
    <row r="1082" spans="2:8" x14ac:dyDescent="0.3">
      <c r="B1082" s="91">
        <v>40435</v>
      </c>
      <c r="C1082" s="145">
        <v>198.15339700000001</v>
      </c>
      <c r="D1082">
        <f t="shared" si="35"/>
        <v>-0.53064702752216375</v>
      </c>
      <c r="E1082">
        <v>2.7458541565984877E-2</v>
      </c>
      <c r="G1082">
        <v>1074</v>
      </c>
      <c r="H1082">
        <f t="shared" ca="1" si="36"/>
        <v>1.7149098219976008E-2</v>
      </c>
    </row>
    <row r="1083" spans="2:8" x14ac:dyDescent="0.3">
      <c r="B1083" s="91">
        <v>44876</v>
      </c>
      <c r="C1083" s="145">
        <v>422.18417399999998</v>
      </c>
      <c r="D1083">
        <f t="shared" si="35"/>
        <v>25.109360018404633</v>
      </c>
      <c r="E1083">
        <v>2.7413805267930542E-2</v>
      </c>
      <c r="G1083">
        <v>1075</v>
      </c>
      <c r="H1083">
        <f t="shared" ca="1" si="36"/>
        <v>2.0861664184621889E-2</v>
      </c>
    </row>
    <row r="1084" spans="2:8" x14ac:dyDescent="0.3">
      <c r="B1084" s="91">
        <v>34171</v>
      </c>
      <c r="C1084" s="145">
        <v>16.169840000000001</v>
      </c>
      <c r="D1084">
        <f t="shared" si="35"/>
        <v>-0.88994123668300462</v>
      </c>
      <c r="E1084">
        <v>2.7397212402973742E-2</v>
      </c>
      <c r="G1084">
        <v>1076</v>
      </c>
      <c r="H1084">
        <f t="shared" ca="1" si="36"/>
        <v>-3.0466885282924715E-3</v>
      </c>
    </row>
    <row r="1085" spans="2:8" x14ac:dyDescent="0.3">
      <c r="B1085" s="91">
        <v>40275</v>
      </c>
      <c r="C1085" s="145">
        <v>146.92005900000001</v>
      </c>
      <c r="D1085">
        <f t="shared" si="35"/>
        <v>9.1529892186382344</v>
      </c>
      <c r="E1085">
        <v>2.738471459006056E-2</v>
      </c>
      <c r="G1085">
        <v>1077</v>
      </c>
      <c r="H1085">
        <f t="shared" ca="1" si="36"/>
        <v>2.6267106440962695E-2</v>
      </c>
    </row>
    <row r="1086" spans="2:8" x14ac:dyDescent="0.3">
      <c r="B1086" s="91">
        <v>36878</v>
      </c>
      <c r="C1086" s="145">
        <v>14.470621</v>
      </c>
      <c r="D1086">
        <f t="shared" si="35"/>
        <v>-0.4695153411265896</v>
      </c>
      <c r="E1086">
        <v>2.738236337785414E-2</v>
      </c>
      <c r="G1086">
        <v>1078</v>
      </c>
      <c r="H1086">
        <f t="shared" ca="1" si="36"/>
        <v>4.0919332675660107E-2</v>
      </c>
    </row>
    <row r="1087" spans="2:8" x14ac:dyDescent="0.3">
      <c r="B1087" s="91">
        <v>36558</v>
      </c>
      <c r="C1087" s="145">
        <v>27.278113999999999</v>
      </c>
      <c r="D1087">
        <f t="shared" si="35"/>
        <v>-0.83974740329664499</v>
      </c>
      <c r="E1087">
        <v>2.7381419539305854E-2</v>
      </c>
      <c r="G1087">
        <v>1079</v>
      </c>
      <c r="H1087">
        <f t="shared" ca="1" si="36"/>
        <v>1.3305252900161844E-2</v>
      </c>
    </row>
    <row r="1088" spans="2:8" x14ac:dyDescent="0.3">
      <c r="B1088" s="91">
        <v>43627</v>
      </c>
      <c r="C1088" s="145">
        <v>170.219482</v>
      </c>
      <c r="D1088">
        <f t="shared" si="35"/>
        <v>-0.71441342499094196</v>
      </c>
      <c r="E1088">
        <v>2.7376715339415436E-2</v>
      </c>
      <c r="G1088">
        <v>1080</v>
      </c>
      <c r="H1088">
        <f t="shared" ca="1" si="36"/>
        <v>-6.2441769217790322E-2</v>
      </c>
    </row>
    <row r="1089" spans="2:8" x14ac:dyDescent="0.3">
      <c r="B1089" s="91">
        <v>42031</v>
      </c>
      <c r="C1089" s="145">
        <v>596.03460700000005</v>
      </c>
      <c r="D1089">
        <f t="shared" si="35"/>
        <v>22.222523534719492</v>
      </c>
      <c r="E1089">
        <v>2.7360025381351842E-2</v>
      </c>
      <c r="G1089">
        <v>1081</v>
      </c>
      <c r="H1089">
        <f t="shared" ca="1" si="36"/>
        <v>-4.5169030064126849E-2</v>
      </c>
    </row>
    <row r="1090" spans="2:8" x14ac:dyDescent="0.3">
      <c r="B1090" s="91">
        <v>39769</v>
      </c>
      <c r="C1090" s="145">
        <v>25.666229000000001</v>
      </c>
      <c r="D1090">
        <f t="shared" si="35"/>
        <v>-0.94423603586906235</v>
      </c>
      <c r="E1090">
        <v>2.7332253762171559E-2</v>
      </c>
      <c r="G1090">
        <v>1082</v>
      </c>
      <c r="H1090">
        <f t="shared" ca="1" si="36"/>
        <v>3.793547507764454E-2</v>
      </c>
    </row>
    <row r="1091" spans="2:8" x14ac:dyDescent="0.3">
      <c r="B1091" s="91">
        <v>42796</v>
      </c>
      <c r="C1091" s="145">
        <v>460.26550300000002</v>
      </c>
      <c r="D1091">
        <f t="shared" si="35"/>
        <v>3.7124104143618828</v>
      </c>
      <c r="E1091">
        <v>2.7255547427211847E-2</v>
      </c>
      <c r="G1091">
        <v>1083</v>
      </c>
      <c r="H1091">
        <f t="shared" ca="1" si="36"/>
        <v>5.1584329464049956E-2</v>
      </c>
    </row>
    <row r="1092" spans="2:8" x14ac:dyDescent="0.3">
      <c r="B1092" s="91">
        <v>38698</v>
      </c>
      <c r="C1092" s="145">
        <v>97.670929000000001</v>
      </c>
      <c r="D1092">
        <f t="shared" si="35"/>
        <v>-0.66608598704899791</v>
      </c>
      <c r="E1092">
        <v>2.7250054306902898E-2</v>
      </c>
      <c r="G1092">
        <v>1084</v>
      </c>
      <c r="H1092">
        <f t="shared" ca="1" si="36"/>
        <v>-4.2014990680531598E-2</v>
      </c>
    </row>
    <row r="1093" spans="2:8" x14ac:dyDescent="0.3">
      <c r="B1093" s="91">
        <v>41514</v>
      </c>
      <c r="C1093" s="145">
        <v>292.50323500000002</v>
      </c>
      <c r="D1093">
        <f t="shared" si="35"/>
        <v>-0.47628923403177298</v>
      </c>
      <c r="E1093">
        <v>2.7236803594706198E-2</v>
      </c>
      <c r="G1093">
        <v>1085</v>
      </c>
      <c r="H1093">
        <f t="shared" ca="1" si="36"/>
        <v>5.9199503748963753E-2</v>
      </c>
    </row>
    <row r="1094" spans="2:8" x14ac:dyDescent="0.3">
      <c r="B1094" s="91">
        <v>42026</v>
      </c>
      <c r="C1094" s="145">
        <v>558.52056900000002</v>
      </c>
      <c r="D1094">
        <f t="shared" si="35"/>
        <v>0.31857214194007172</v>
      </c>
      <c r="E1094">
        <v>2.7198508556072955E-2</v>
      </c>
      <c r="G1094">
        <v>1086</v>
      </c>
      <c r="H1094">
        <f t="shared" ca="1" si="36"/>
        <v>2.2915030220727963E-2</v>
      </c>
    </row>
    <row r="1095" spans="2:8" x14ac:dyDescent="0.3">
      <c r="B1095" s="91">
        <v>44636</v>
      </c>
      <c r="C1095" s="145">
        <v>423.57983400000001</v>
      </c>
      <c r="D1095">
        <f t="shared" si="35"/>
        <v>5.1491041478465984</v>
      </c>
      <c r="E1095">
        <v>2.7196932486791909E-2</v>
      </c>
      <c r="G1095">
        <v>1087</v>
      </c>
      <c r="H1095">
        <f t="shared" ca="1" si="36"/>
        <v>-2.6438923121870711E-2</v>
      </c>
    </row>
    <row r="1096" spans="2:8" x14ac:dyDescent="0.3">
      <c r="B1096" s="91">
        <v>35186</v>
      </c>
      <c r="C1096" s="145">
        <v>68.884804000000003</v>
      </c>
      <c r="D1096">
        <f t="shared" si="35"/>
        <v>6.3865701189467963</v>
      </c>
      <c r="E1096">
        <v>2.7193896913488731E-2</v>
      </c>
      <c r="G1096">
        <v>1088</v>
      </c>
      <c r="H1096">
        <f t="shared" ca="1" si="36"/>
        <v>1.2897922244278319E-3</v>
      </c>
    </row>
    <row r="1097" spans="2:8" x14ac:dyDescent="0.3">
      <c r="B1097" s="91">
        <v>37068</v>
      </c>
      <c r="C1097" s="145">
        <v>9.3256820000000005</v>
      </c>
      <c r="D1097">
        <f t="shared" ref="D1097:D1160" si="37">(C1097-C1098)/C1098</f>
        <v>-0.93530535028983863</v>
      </c>
      <c r="E1097">
        <v>2.7187697471342514E-2</v>
      </c>
      <c r="G1097">
        <v>1089</v>
      </c>
      <c r="H1097">
        <f t="shared" ca="1" si="36"/>
        <v>4.7403524896071823E-2</v>
      </c>
    </row>
    <row r="1098" spans="2:8" x14ac:dyDescent="0.3">
      <c r="B1098" s="91">
        <v>40345</v>
      </c>
      <c r="C1098" s="145">
        <v>144.14920000000001</v>
      </c>
      <c r="D1098">
        <f t="shared" si="37"/>
        <v>2.5375779121194997</v>
      </c>
      <c r="E1098">
        <v>2.7181767559967599E-2</v>
      </c>
      <c r="G1098">
        <v>1090</v>
      </c>
      <c r="H1098">
        <f t="shared" ref="H1098:H1161" ca="1" si="38">_xlfn.NORM.INV(RAND(),N$11,N$12)</f>
        <v>-8.4951055790482843E-3</v>
      </c>
    </row>
    <row r="1099" spans="2:8" x14ac:dyDescent="0.3">
      <c r="B1099" s="91">
        <v>34459</v>
      </c>
      <c r="C1099" s="145">
        <v>40.747993000000001</v>
      </c>
      <c r="D1099">
        <f t="shared" si="37"/>
        <v>1.8119878464229865E-2</v>
      </c>
      <c r="E1099">
        <v>2.7174165945172524E-2</v>
      </c>
      <c r="G1099">
        <v>1091</v>
      </c>
      <c r="H1099">
        <f t="shared" ca="1" si="38"/>
        <v>2.3354785925963278E-2</v>
      </c>
    </row>
    <row r="1100" spans="2:8" x14ac:dyDescent="0.3">
      <c r="B1100" s="91">
        <v>35779</v>
      </c>
      <c r="C1100" s="145">
        <v>40.022784999999999</v>
      </c>
      <c r="D1100">
        <f t="shared" si="37"/>
        <v>1.9198839452430725</v>
      </c>
      <c r="E1100">
        <v>2.716785411104565E-2</v>
      </c>
      <c r="G1100">
        <v>1092</v>
      </c>
      <c r="H1100">
        <f t="shared" ca="1" si="38"/>
        <v>1.4040498942031458E-2</v>
      </c>
    </row>
    <row r="1101" spans="2:8" x14ac:dyDescent="0.3">
      <c r="B1101" s="91">
        <v>36836</v>
      </c>
      <c r="C1101" s="145">
        <v>13.706977999999999</v>
      </c>
      <c r="D1101">
        <f t="shared" si="37"/>
        <v>-0.96628297755225179</v>
      </c>
      <c r="E1101">
        <v>2.7167719289831489E-2</v>
      </c>
      <c r="G1101">
        <v>1093</v>
      </c>
      <c r="H1101">
        <f t="shared" ca="1" si="38"/>
        <v>1.7308830399063089E-2</v>
      </c>
    </row>
    <row r="1102" spans="2:8" x14ac:dyDescent="0.3">
      <c r="B1102" s="91">
        <v>41731</v>
      </c>
      <c r="C1102" s="145">
        <v>406.52990699999998</v>
      </c>
      <c r="D1102">
        <f t="shared" si="37"/>
        <v>13.230895483145016</v>
      </c>
      <c r="E1102">
        <v>2.7161085844414276E-2</v>
      </c>
      <c r="G1102">
        <v>1094</v>
      </c>
      <c r="H1102">
        <f t="shared" ca="1" si="38"/>
        <v>-1.8300859822665494E-2</v>
      </c>
    </row>
    <row r="1103" spans="2:8" x14ac:dyDescent="0.3">
      <c r="B1103" s="91">
        <v>33486</v>
      </c>
      <c r="C1103" s="145">
        <v>28.566713</v>
      </c>
      <c r="D1103">
        <f t="shared" si="37"/>
        <v>-0.37980760317014051</v>
      </c>
      <c r="E1103">
        <v>2.7131730545407552E-2</v>
      </c>
      <c r="G1103">
        <v>1095</v>
      </c>
      <c r="H1103">
        <f t="shared" ca="1" si="38"/>
        <v>-3.2665297568530469E-2</v>
      </c>
    </row>
    <row r="1104" spans="2:8" x14ac:dyDescent="0.3">
      <c r="B1104" s="91">
        <v>34488</v>
      </c>
      <c r="C1104" s="145">
        <v>46.061050000000002</v>
      </c>
      <c r="D1104">
        <f t="shared" si="37"/>
        <v>-0.79310633630146055</v>
      </c>
      <c r="E1104">
        <v>2.7131554334165631E-2</v>
      </c>
      <c r="G1104">
        <v>1096</v>
      </c>
      <c r="H1104">
        <f t="shared" ca="1" si="38"/>
        <v>-2.6400776000321631E-4</v>
      </c>
    </row>
    <row r="1105" spans="2:8" x14ac:dyDescent="0.3">
      <c r="B1105" s="91">
        <v>40485</v>
      </c>
      <c r="C1105" s="145">
        <v>222.631516</v>
      </c>
      <c r="D1105">
        <f t="shared" si="37"/>
        <v>0.84185887375138235</v>
      </c>
      <c r="E1105">
        <v>2.7117232765435834E-2</v>
      </c>
      <c r="G1105">
        <v>1097</v>
      </c>
      <c r="H1105">
        <f t="shared" ca="1" si="38"/>
        <v>-4.6654815610599702E-3</v>
      </c>
    </row>
    <row r="1106" spans="2:8" x14ac:dyDescent="0.3">
      <c r="B1106" s="91">
        <v>43714</v>
      </c>
      <c r="C1106" s="145">
        <v>120.873276</v>
      </c>
      <c r="D1106">
        <f t="shared" si="37"/>
        <v>-0.30436031218579046</v>
      </c>
      <c r="E1106">
        <v>2.7107144077125001E-2</v>
      </c>
      <c r="G1106">
        <v>1098</v>
      </c>
      <c r="H1106">
        <f t="shared" ca="1" si="38"/>
        <v>-1.1342534724021134E-2</v>
      </c>
    </row>
    <row r="1107" spans="2:8" x14ac:dyDescent="0.3">
      <c r="B1107" s="91">
        <v>43518</v>
      </c>
      <c r="C1107" s="145">
        <v>173.758453</v>
      </c>
      <c r="D1107">
        <f t="shared" si="37"/>
        <v>-0.61189044471195353</v>
      </c>
      <c r="E1107">
        <v>2.7106659527218826E-2</v>
      </c>
      <c r="G1107">
        <v>1099</v>
      </c>
      <c r="H1107">
        <f t="shared" ca="1" si="38"/>
        <v>1.6897190506542027E-2</v>
      </c>
    </row>
    <row r="1108" spans="2:8" x14ac:dyDescent="0.3">
      <c r="B1108" s="91">
        <v>42872</v>
      </c>
      <c r="C1108" s="145">
        <v>447.70465100000001</v>
      </c>
      <c r="D1108">
        <f t="shared" si="37"/>
        <v>8.6022515273789877E-3</v>
      </c>
      <c r="E1108">
        <v>2.7101247402538491E-2</v>
      </c>
      <c r="G1108">
        <v>1100</v>
      </c>
      <c r="H1108">
        <f t="shared" ca="1" si="38"/>
        <v>-7.2163626141265647E-2</v>
      </c>
    </row>
    <row r="1109" spans="2:8" x14ac:dyDescent="0.3">
      <c r="B1109" s="91">
        <v>42173</v>
      </c>
      <c r="C1109" s="145">
        <v>443.88623000000001</v>
      </c>
      <c r="D1109">
        <f t="shared" si="37"/>
        <v>0.10836031357207587</v>
      </c>
      <c r="E1109">
        <v>2.7092433712824875E-2</v>
      </c>
      <c r="G1109">
        <v>1101</v>
      </c>
      <c r="H1109">
        <f t="shared" ca="1" si="38"/>
        <v>-2.3993920751910026E-2</v>
      </c>
    </row>
    <row r="1110" spans="2:8" x14ac:dyDescent="0.3">
      <c r="B1110" s="91">
        <v>42370</v>
      </c>
      <c r="C1110" s="145">
        <v>400.489105</v>
      </c>
      <c r="D1110">
        <f t="shared" si="37"/>
        <v>5.7707806914059629</v>
      </c>
      <c r="E1110">
        <v>2.7089234555350505E-2</v>
      </c>
      <c r="G1110">
        <v>1102</v>
      </c>
      <c r="H1110">
        <f t="shared" ca="1" si="38"/>
        <v>-1.2259449415497602E-2</v>
      </c>
    </row>
    <row r="1111" spans="2:8" x14ac:dyDescent="0.3">
      <c r="B1111" s="91">
        <v>35634</v>
      </c>
      <c r="C1111" s="145">
        <v>59.149619999999999</v>
      </c>
      <c r="D1111">
        <f t="shared" si="37"/>
        <v>-0.80032495153983718</v>
      </c>
      <c r="E1111">
        <v>2.7067901640261422E-2</v>
      </c>
      <c r="G1111">
        <v>1103</v>
      </c>
      <c r="H1111">
        <f t="shared" ca="1" si="38"/>
        <v>-4.3013992149171267E-2</v>
      </c>
    </row>
    <row r="1112" spans="2:8" x14ac:dyDescent="0.3">
      <c r="B1112" s="91">
        <v>41423</v>
      </c>
      <c r="C1112" s="145">
        <v>296.229401</v>
      </c>
      <c r="D1112">
        <f t="shared" si="37"/>
        <v>-0.18465988655434418</v>
      </c>
      <c r="E1112">
        <v>2.7045252614395957E-2</v>
      </c>
      <c r="G1112">
        <v>1104</v>
      </c>
      <c r="H1112">
        <f t="shared" ca="1" si="38"/>
        <v>1.8574240406557855E-4</v>
      </c>
    </row>
    <row r="1113" spans="2:8" x14ac:dyDescent="0.3">
      <c r="B1113" s="91">
        <v>42382</v>
      </c>
      <c r="C1113" s="145">
        <v>363.32003800000001</v>
      </c>
      <c r="D1113">
        <f t="shared" si="37"/>
        <v>8.9939420191331205</v>
      </c>
      <c r="E1113">
        <v>2.7042211967593693E-2</v>
      </c>
      <c r="G1113">
        <v>1105</v>
      </c>
      <c r="H1113">
        <f t="shared" ca="1" si="38"/>
        <v>-4.2595132496326772E-2</v>
      </c>
    </row>
    <row r="1114" spans="2:8" x14ac:dyDescent="0.3">
      <c r="B1114" s="91">
        <v>35811</v>
      </c>
      <c r="C1114" s="145">
        <v>36.354027000000002</v>
      </c>
      <c r="D1114">
        <f t="shared" si="37"/>
        <v>-0.71386730070322135</v>
      </c>
      <c r="E1114">
        <v>2.7038083862623255E-2</v>
      </c>
      <c r="G1114">
        <v>1106</v>
      </c>
      <c r="H1114">
        <f t="shared" ca="1" si="38"/>
        <v>-5.8099122197723084E-3</v>
      </c>
    </row>
    <row r="1115" spans="2:8" x14ac:dyDescent="0.3">
      <c r="B1115" s="91">
        <v>40220</v>
      </c>
      <c r="C1115" s="145">
        <v>127.053032</v>
      </c>
      <c r="D1115">
        <f t="shared" si="37"/>
        <v>2.8770117335318512</v>
      </c>
      <c r="E1115">
        <v>2.7027194376348276E-2</v>
      </c>
      <c r="G1115">
        <v>1107</v>
      </c>
      <c r="H1115">
        <f t="shared" ca="1" si="38"/>
        <v>-1.0155935211211852E-4</v>
      </c>
    </row>
    <row r="1116" spans="2:8" x14ac:dyDescent="0.3">
      <c r="B1116" s="91">
        <v>33862</v>
      </c>
      <c r="C1116" s="145">
        <v>32.770865999999998</v>
      </c>
      <c r="D1116">
        <f t="shared" si="37"/>
        <v>-0.89091143755095992</v>
      </c>
      <c r="E1116">
        <v>2.7026730571091895E-2</v>
      </c>
      <c r="G1116">
        <v>1108</v>
      </c>
      <c r="H1116">
        <f t="shared" ca="1" si="38"/>
        <v>-1.7390178173931105E-2</v>
      </c>
    </row>
    <row r="1117" spans="2:8" x14ac:dyDescent="0.3">
      <c r="B1117" s="91">
        <v>41515</v>
      </c>
      <c r="C1117" s="145">
        <v>300.40606700000001</v>
      </c>
      <c r="D1117">
        <f t="shared" si="37"/>
        <v>13.294700765469573</v>
      </c>
      <c r="E1117">
        <v>2.7017930246138949E-2</v>
      </c>
      <c r="G1117">
        <v>1109</v>
      </c>
      <c r="H1117">
        <f t="shared" ca="1" si="38"/>
        <v>1.3835276419585789E-2</v>
      </c>
    </row>
    <row r="1118" spans="2:8" x14ac:dyDescent="0.3">
      <c r="B1118" s="91">
        <v>36591</v>
      </c>
      <c r="C1118" s="145">
        <v>21.015205000000002</v>
      </c>
      <c r="D1118">
        <f t="shared" si="37"/>
        <v>-0.92685464240371873</v>
      </c>
      <c r="E1118">
        <v>2.7016953164867439E-2</v>
      </c>
      <c r="G1118">
        <v>1110</v>
      </c>
      <c r="H1118">
        <f t="shared" ca="1" si="38"/>
        <v>-2.242700202625841E-2</v>
      </c>
    </row>
    <row r="1119" spans="2:8" x14ac:dyDescent="0.3">
      <c r="B1119" s="91">
        <v>41474</v>
      </c>
      <c r="C1119" s="145">
        <v>287.307434</v>
      </c>
      <c r="D1119">
        <f t="shared" si="37"/>
        <v>12.236357402624876</v>
      </c>
      <c r="E1119">
        <v>2.7012940732423812E-2</v>
      </c>
      <c r="G1119">
        <v>1111</v>
      </c>
      <c r="H1119">
        <f t="shared" ca="1" si="38"/>
        <v>1.1279179283166907E-2</v>
      </c>
    </row>
    <row r="1120" spans="2:8" x14ac:dyDescent="0.3">
      <c r="B1120" s="91">
        <v>37417</v>
      </c>
      <c r="C1120" s="145">
        <v>21.705929000000001</v>
      </c>
      <c r="D1120">
        <f t="shared" si="37"/>
        <v>-0.32831931208978138</v>
      </c>
      <c r="E1120">
        <v>2.7007411927178662E-2</v>
      </c>
      <c r="G1120">
        <v>1112</v>
      </c>
      <c r="H1120">
        <f t="shared" ca="1" si="38"/>
        <v>9.0188240224760947E-4</v>
      </c>
    </row>
    <row r="1121" spans="2:8" x14ac:dyDescent="0.3">
      <c r="B1121" s="91">
        <v>37804</v>
      </c>
      <c r="C1121" s="145">
        <v>32.315845000000003</v>
      </c>
      <c r="D1121">
        <f t="shared" si="37"/>
        <v>-0.89546416797527928</v>
      </c>
      <c r="E1121">
        <v>2.7006628381386264E-2</v>
      </c>
      <c r="G1121">
        <v>1113</v>
      </c>
      <c r="H1121">
        <f t="shared" ca="1" si="38"/>
        <v>2.1262824354730099E-2</v>
      </c>
    </row>
    <row r="1122" spans="2:8" x14ac:dyDescent="0.3">
      <c r="B1122" s="91">
        <v>44461</v>
      </c>
      <c r="C1122" s="145">
        <v>309.13653599999998</v>
      </c>
      <c r="D1122">
        <f t="shared" si="37"/>
        <v>-0.39996123598229033</v>
      </c>
      <c r="E1122">
        <v>2.699128038620904E-2</v>
      </c>
      <c r="G1122">
        <v>1114</v>
      </c>
      <c r="H1122">
        <f t="shared" ca="1" si="38"/>
        <v>-1.6936537231097708E-2</v>
      </c>
    </row>
    <row r="1123" spans="2:8" x14ac:dyDescent="0.3">
      <c r="B1123" s="91">
        <v>42594</v>
      </c>
      <c r="C1123" s="145">
        <v>515.19427499999995</v>
      </c>
      <c r="D1123">
        <f t="shared" si="37"/>
        <v>1.488431262217605</v>
      </c>
      <c r="E1123">
        <v>2.6924935523615995E-2</v>
      </c>
      <c r="G1123">
        <v>1115</v>
      </c>
      <c r="H1123">
        <f t="shared" ca="1" si="38"/>
        <v>-2.2231852081111569E-2</v>
      </c>
    </row>
    <row r="1124" spans="2:8" x14ac:dyDescent="0.3">
      <c r="B1124" s="91">
        <v>40584</v>
      </c>
      <c r="C1124" s="145">
        <v>207.03576699999999</v>
      </c>
      <c r="D1124">
        <f t="shared" si="37"/>
        <v>-0.59988242015409188</v>
      </c>
      <c r="E1124">
        <v>2.6918793148930736E-2</v>
      </c>
      <c r="G1124">
        <v>1116</v>
      </c>
      <c r="H1124">
        <f t="shared" ca="1" si="38"/>
        <v>2.0506798573902991E-2</v>
      </c>
    </row>
    <row r="1125" spans="2:8" x14ac:dyDescent="0.3">
      <c r="B1125" s="91">
        <v>44516</v>
      </c>
      <c r="C1125" s="145">
        <v>517.43731700000001</v>
      </c>
      <c r="D1125">
        <f t="shared" si="37"/>
        <v>5.9547725478930049</v>
      </c>
      <c r="E1125">
        <v>2.690670468093475E-2</v>
      </c>
      <c r="G1125">
        <v>1117</v>
      </c>
      <c r="H1125">
        <f t="shared" ca="1" si="38"/>
        <v>-4.7432976344385621E-4</v>
      </c>
    </row>
    <row r="1126" spans="2:8" x14ac:dyDescent="0.3">
      <c r="B1126" s="91">
        <v>39647</v>
      </c>
      <c r="C1126" s="145">
        <v>74.400322000000003</v>
      </c>
      <c r="D1126">
        <f t="shared" si="37"/>
        <v>-0.81021242084383982</v>
      </c>
      <c r="E1126">
        <v>2.6895377729269775E-2</v>
      </c>
      <c r="G1126">
        <v>1118</v>
      </c>
      <c r="H1126">
        <f t="shared" ca="1" si="38"/>
        <v>2.4450977485024662E-2</v>
      </c>
    </row>
    <row r="1127" spans="2:8" x14ac:dyDescent="0.3">
      <c r="B1127" s="91">
        <v>42223</v>
      </c>
      <c r="C1127" s="145">
        <v>392.01892099999998</v>
      </c>
      <c r="D1127">
        <f t="shared" si="37"/>
        <v>3.6042286930280327</v>
      </c>
      <c r="E1127">
        <v>2.6885888643121081E-2</v>
      </c>
      <c r="G1127">
        <v>1119</v>
      </c>
      <c r="H1127">
        <f t="shared" ca="1" si="38"/>
        <v>5.2553227456700498E-3</v>
      </c>
    </row>
    <row r="1128" spans="2:8" x14ac:dyDescent="0.3">
      <c r="B1128" s="91">
        <v>38049</v>
      </c>
      <c r="C1128" s="145">
        <v>85.143234000000007</v>
      </c>
      <c r="D1128">
        <f t="shared" si="37"/>
        <v>0.43639652067163315</v>
      </c>
      <c r="E1128">
        <v>2.6864066488478704E-2</v>
      </c>
      <c r="G1128">
        <v>1120</v>
      </c>
      <c r="H1128">
        <f t="shared" ca="1" si="38"/>
        <v>5.0598606028389323E-2</v>
      </c>
    </row>
    <row r="1129" spans="2:8" x14ac:dyDescent="0.3">
      <c r="B1129" s="91">
        <v>35117</v>
      </c>
      <c r="C1129" s="145">
        <v>59.275578000000003</v>
      </c>
      <c r="D1129">
        <f t="shared" si="37"/>
        <v>-0.8704748958693872</v>
      </c>
      <c r="E1129">
        <v>2.6852871893683523E-2</v>
      </c>
      <c r="G1129">
        <v>1121</v>
      </c>
      <c r="H1129">
        <f t="shared" ca="1" si="38"/>
        <v>6.9845412168069118E-4</v>
      </c>
    </row>
    <row r="1130" spans="2:8" x14ac:dyDescent="0.3">
      <c r="B1130" s="91">
        <v>42551</v>
      </c>
      <c r="C1130" s="145">
        <v>457.63775600000002</v>
      </c>
      <c r="D1130">
        <f t="shared" si="37"/>
        <v>8.2413571865070683</v>
      </c>
      <c r="E1130">
        <v>2.6830590684411529E-2</v>
      </c>
      <c r="G1130">
        <v>1122</v>
      </c>
      <c r="H1130">
        <f t="shared" ca="1" si="38"/>
        <v>2.4724068360187694E-2</v>
      </c>
    </row>
    <row r="1131" spans="2:8" x14ac:dyDescent="0.3">
      <c r="B1131" s="91">
        <v>39940</v>
      </c>
      <c r="C1131" s="145">
        <v>49.520622000000003</v>
      </c>
      <c r="D1131">
        <f t="shared" si="37"/>
        <v>-0.901859885207552</v>
      </c>
      <c r="E1131">
        <v>2.680774313623837E-2</v>
      </c>
      <c r="G1131">
        <v>1123</v>
      </c>
      <c r="H1131">
        <f t="shared" ca="1" si="38"/>
        <v>-2.0694448552322799E-2</v>
      </c>
    </row>
    <row r="1132" spans="2:8" x14ac:dyDescent="0.3">
      <c r="B1132" s="91">
        <v>42006</v>
      </c>
      <c r="C1132" s="145">
        <v>504.59103399999998</v>
      </c>
      <c r="D1132">
        <f t="shared" si="37"/>
        <v>0.44744358433169146</v>
      </c>
      <c r="E1132">
        <v>2.6783024481068653E-2</v>
      </c>
      <c r="G1132">
        <v>1124</v>
      </c>
      <c r="H1132">
        <f t="shared" ca="1" si="38"/>
        <v>-3.7228442374113768E-2</v>
      </c>
    </row>
    <row r="1133" spans="2:8" x14ac:dyDescent="0.3">
      <c r="B1133" s="91">
        <v>41675</v>
      </c>
      <c r="C1133" s="145">
        <v>348.608429</v>
      </c>
      <c r="D1133">
        <f t="shared" si="37"/>
        <v>0.41454444143652491</v>
      </c>
      <c r="E1133">
        <v>2.6745517362789444E-2</v>
      </c>
      <c r="G1133">
        <v>1125</v>
      </c>
      <c r="H1133">
        <f t="shared" ca="1" si="38"/>
        <v>1.8051918339753184E-2</v>
      </c>
    </row>
    <row r="1134" spans="2:8" x14ac:dyDescent="0.3">
      <c r="B1134" s="91">
        <v>40948</v>
      </c>
      <c r="C1134" s="145">
        <v>246.44572400000001</v>
      </c>
      <c r="D1134">
        <f t="shared" si="37"/>
        <v>-7.9927067732165805E-2</v>
      </c>
      <c r="E1134">
        <v>2.6735960040984566E-2</v>
      </c>
      <c r="G1134">
        <v>1126</v>
      </c>
      <c r="H1134">
        <f t="shared" ca="1" si="38"/>
        <v>-3.5807935625647683E-3</v>
      </c>
    </row>
    <row r="1135" spans="2:8" x14ac:dyDescent="0.3">
      <c r="B1135" s="91">
        <v>41183</v>
      </c>
      <c r="C1135" s="145">
        <v>267.85455300000001</v>
      </c>
      <c r="D1135">
        <f t="shared" si="37"/>
        <v>-0.51906299622718199</v>
      </c>
      <c r="E1135">
        <v>2.6723890227606597E-2</v>
      </c>
      <c r="G1135">
        <v>1127</v>
      </c>
      <c r="H1135">
        <f t="shared" ca="1" si="38"/>
        <v>2.3318431588324418E-2</v>
      </c>
    </row>
    <row r="1136" spans="2:8" x14ac:dyDescent="0.3">
      <c r="B1136" s="91">
        <v>42095</v>
      </c>
      <c r="C1136" s="145">
        <v>556.94311500000003</v>
      </c>
      <c r="D1136">
        <f t="shared" si="37"/>
        <v>0.15392833242202369</v>
      </c>
      <c r="E1136">
        <v>2.6717628205065545E-2</v>
      </c>
      <c r="G1136">
        <v>1128</v>
      </c>
      <c r="H1136">
        <f t="shared" ca="1" si="38"/>
        <v>-2.7472337787169461E-2</v>
      </c>
    </row>
    <row r="1137" spans="2:8" x14ac:dyDescent="0.3">
      <c r="B1137" s="91">
        <v>42152</v>
      </c>
      <c r="C1137" s="145">
        <v>482.64965799999999</v>
      </c>
      <c r="D1137">
        <f t="shared" si="37"/>
        <v>-3.8805005848925038E-2</v>
      </c>
      <c r="E1137">
        <v>2.670910375109083E-2</v>
      </c>
      <c r="G1137">
        <v>1129</v>
      </c>
      <c r="H1137">
        <f t="shared" ca="1" si="38"/>
        <v>-9.7146308892027636E-3</v>
      </c>
    </row>
    <row r="1138" spans="2:8" x14ac:dyDescent="0.3">
      <c r="B1138" s="91">
        <v>44571</v>
      </c>
      <c r="C1138" s="145">
        <v>502.13501000000002</v>
      </c>
      <c r="D1138">
        <f t="shared" si="37"/>
        <v>1.446333375384014</v>
      </c>
      <c r="E1138">
        <v>2.670199240357295E-2</v>
      </c>
      <c r="G1138">
        <v>1130</v>
      </c>
      <c r="H1138">
        <f t="shared" ca="1" si="38"/>
        <v>1.015015448402176E-2</v>
      </c>
    </row>
    <row r="1139" spans="2:8" x14ac:dyDescent="0.3">
      <c r="B1139" s="91">
        <v>43564</v>
      </c>
      <c r="C1139" s="145">
        <v>205.260254</v>
      </c>
      <c r="D1139">
        <f t="shared" si="37"/>
        <v>-0.28032139461774408</v>
      </c>
      <c r="E1139">
        <v>2.6676545944456356E-2</v>
      </c>
      <c r="G1139">
        <v>1131</v>
      </c>
      <c r="H1139">
        <f t="shared" ca="1" si="38"/>
        <v>-2.4417259517931778E-2</v>
      </c>
    </row>
    <row r="1140" spans="2:8" x14ac:dyDescent="0.3">
      <c r="B1140" s="91">
        <v>41467</v>
      </c>
      <c r="C1140" s="145">
        <v>285.21099900000002</v>
      </c>
      <c r="D1140">
        <f t="shared" si="37"/>
        <v>-0.19170916999177987</v>
      </c>
      <c r="E1140">
        <v>2.6675928471885216E-2</v>
      </c>
      <c r="G1140">
        <v>1132</v>
      </c>
      <c r="H1140">
        <f t="shared" ca="1" si="38"/>
        <v>-4.8337744337896553E-2</v>
      </c>
    </row>
    <row r="1141" spans="2:8" x14ac:dyDescent="0.3">
      <c r="B1141" s="91">
        <v>42257</v>
      </c>
      <c r="C1141" s="145">
        <v>352.85690299999999</v>
      </c>
      <c r="D1141">
        <f t="shared" si="37"/>
        <v>13.170076748629965</v>
      </c>
      <c r="E1141">
        <v>2.6674372543363686E-2</v>
      </c>
      <c r="G1141">
        <v>1133</v>
      </c>
      <c r="H1141">
        <f t="shared" ca="1" si="38"/>
        <v>2.2185270245578315E-2</v>
      </c>
    </row>
    <row r="1142" spans="2:8" x14ac:dyDescent="0.3">
      <c r="B1142" s="91">
        <v>33462</v>
      </c>
      <c r="C1142" s="145">
        <v>24.901551999999999</v>
      </c>
      <c r="D1142">
        <f t="shared" si="37"/>
        <v>1.1493254818504659</v>
      </c>
      <c r="E1142">
        <v>2.666672768562461E-2</v>
      </c>
      <c r="G1142">
        <v>1134</v>
      </c>
      <c r="H1142">
        <f t="shared" ca="1" si="38"/>
        <v>5.725823412073807E-3</v>
      </c>
    </row>
    <row r="1143" spans="2:8" x14ac:dyDescent="0.3">
      <c r="B1143" s="91">
        <v>37132</v>
      </c>
      <c r="C1143" s="145">
        <v>11.585751999999999</v>
      </c>
      <c r="D1143">
        <f t="shared" si="37"/>
        <v>-0.48932268836764059</v>
      </c>
      <c r="E1143">
        <v>2.6657421294337354E-2</v>
      </c>
      <c r="G1143">
        <v>1135</v>
      </c>
      <c r="H1143">
        <f t="shared" ca="1" si="38"/>
        <v>3.3341761092726518E-2</v>
      </c>
    </row>
    <row r="1144" spans="2:8" x14ac:dyDescent="0.3">
      <c r="B1144" s="91">
        <v>36062</v>
      </c>
      <c r="C1144" s="145">
        <v>22.687031000000001</v>
      </c>
      <c r="D1144">
        <f t="shared" si="37"/>
        <v>0.69618895191635755</v>
      </c>
      <c r="E1144">
        <v>2.6644341508133027E-2</v>
      </c>
      <c r="G1144">
        <v>1136</v>
      </c>
      <c r="H1144">
        <f t="shared" ca="1" si="38"/>
        <v>-1.6237272398979888E-2</v>
      </c>
    </row>
    <row r="1145" spans="2:8" x14ac:dyDescent="0.3">
      <c r="B1145" s="91">
        <v>37187</v>
      </c>
      <c r="C1145" s="145">
        <v>13.375297</v>
      </c>
      <c r="D1145">
        <f t="shared" si="37"/>
        <v>-0.78258640458368889</v>
      </c>
      <c r="E1145">
        <v>2.6642922254422462E-2</v>
      </c>
      <c r="G1145">
        <v>1137</v>
      </c>
      <c r="H1145">
        <f t="shared" ca="1" si="38"/>
        <v>-2.0962638373304813E-2</v>
      </c>
    </row>
    <row r="1146" spans="2:8" x14ac:dyDescent="0.3">
      <c r="B1146" s="91">
        <v>35151</v>
      </c>
      <c r="C1146" s="145">
        <v>61.520057999999999</v>
      </c>
      <c r="D1146">
        <f t="shared" si="37"/>
        <v>-1.3298200024731697E-2</v>
      </c>
      <c r="E1146">
        <v>2.6568115108079823E-2</v>
      </c>
      <c r="G1146">
        <v>1138</v>
      </c>
      <c r="H1146">
        <f t="shared" ca="1" si="38"/>
        <v>2.3297009879519659E-2</v>
      </c>
    </row>
    <row r="1147" spans="2:8" x14ac:dyDescent="0.3">
      <c r="B1147" s="91">
        <v>39987</v>
      </c>
      <c r="C1147" s="145">
        <v>62.34919</v>
      </c>
      <c r="D1147">
        <f t="shared" si="37"/>
        <v>0.58693857500736524</v>
      </c>
      <c r="E1147">
        <v>2.6532767516268214E-2</v>
      </c>
      <c r="G1147">
        <v>1139</v>
      </c>
      <c r="H1147">
        <f t="shared" ca="1" si="38"/>
        <v>-6.8698522487868771E-2</v>
      </c>
    </row>
    <row r="1148" spans="2:8" x14ac:dyDescent="0.3">
      <c r="B1148" s="91">
        <v>36378</v>
      </c>
      <c r="C1148" s="145">
        <v>39.288975000000001</v>
      </c>
      <c r="D1148">
        <f t="shared" si="37"/>
        <v>-0.73051583269703857</v>
      </c>
      <c r="E1148">
        <v>2.6513800517377551E-2</v>
      </c>
      <c r="G1148">
        <v>1140</v>
      </c>
      <c r="H1148">
        <f t="shared" ca="1" si="38"/>
        <v>8.5014429023020782E-3</v>
      </c>
    </row>
    <row r="1149" spans="2:8" x14ac:dyDescent="0.3">
      <c r="B1149" s="91">
        <v>40357</v>
      </c>
      <c r="C1149" s="145">
        <v>145.79325900000001</v>
      </c>
      <c r="D1149">
        <f t="shared" si="37"/>
        <v>5.9714213974865098</v>
      </c>
      <c r="E1149">
        <v>2.6466349279110693E-2</v>
      </c>
      <c r="G1149">
        <v>1141</v>
      </c>
      <c r="H1149">
        <f t="shared" ca="1" si="38"/>
        <v>-1.8531916659329167E-2</v>
      </c>
    </row>
    <row r="1150" spans="2:8" x14ac:dyDescent="0.3">
      <c r="B1150" s="91">
        <v>33429</v>
      </c>
      <c r="C1150" s="145">
        <v>20.912989</v>
      </c>
      <c r="D1150">
        <f t="shared" si="37"/>
        <v>0</v>
      </c>
      <c r="E1150">
        <v>2.6454897387095933E-2</v>
      </c>
      <c r="G1150">
        <v>1142</v>
      </c>
      <c r="H1150">
        <f t="shared" ca="1" si="38"/>
        <v>2.9715523448234321E-3</v>
      </c>
    </row>
    <row r="1151" spans="2:8" x14ac:dyDescent="0.3">
      <c r="B1151" s="91">
        <v>33409</v>
      </c>
      <c r="C1151" s="145">
        <v>20.912989</v>
      </c>
      <c r="D1151">
        <f t="shared" si="37"/>
        <v>-0.16738198808965046</v>
      </c>
      <c r="E1151">
        <v>2.6454897387095933E-2</v>
      </c>
      <c r="G1151">
        <v>1143</v>
      </c>
      <c r="H1151">
        <f t="shared" ca="1" si="38"/>
        <v>2.7387748655381947E-2</v>
      </c>
    </row>
    <row r="1152" spans="2:8" x14ac:dyDescent="0.3">
      <c r="B1152" s="91">
        <v>34289</v>
      </c>
      <c r="C1152" s="145">
        <v>25.117146999999999</v>
      </c>
      <c r="D1152">
        <f t="shared" si="37"/>
        <v>-0.93351127933632849</v>
      </c>
      <c r="E1152">
        <v>2.643161382695047E-2</v>
      </c>
      <c r="G1152">
        <v>1144</v>
      </c>
      <c r="H1152">
        <f t="shared" ca="1" si="38"/>
        <v>-1.3531753842180257E-3</v>
      </c>
    </row>
    <row r="1153" spans="2:8" x14ac:dyDescent="0.3">
      <c r="B1153" s="91">
        <v>41660</v>
      </c>
      <c r="C1153" s="145">
        <v>377.765533</v>
      </c>
      <c r="D1153">
        <f t="shared" si="37"/>
        <v>11.101622572655282</v>
      </c>
      <c r="E1153">
        <v>2.640705389763659E-2</v>
      </c>
      <c r="G1153">
        <v>1145</v>
      </c>
      <c r="H1153">
        <f t="shared" ca="1" si="38"/>
        <v>1.4406990284102283E-2</v>
      </c>
    </row>
    <row r="1154" spans="2:8" x14ac:dyDescent="0.3">
      <c r="B1154" s="91">
        <v>36343</v>
      </c>
      <c r="C1154" s="145">
        <v>31.216106</v>
      </c>
      <c r="D1154">
        <f t="shared" si="37"/>
        <v>-0.34228992522681878</v>
      </c>
      <c r="E1154">
        <v>2.6394484976520735E-2</v>
      </c>
      <c r="G1154">
        <v>1146</v>
      </c>
      <c r="H1154">
        <f t="shared" ca="1" si="38"/>
        <v>2.4737364704971797E-2</v>
      </c>
    </row>
    <row r="1155" spans="2:8" x14ac:dyDescent="0.3">
      <c r="B1155" s="91">
        <v>35737</v>
      </c>
      <c r="C1155" s="145">
        <v>47.461803000000003</v>
      </c>
      <c r="D1155">
        <f t="shared" si="37"/>
        <v>-0.26529689422794822</v>
      </c>
      <c r="E1155">
        <v>2.6340661702489238E-2</v>
      </c>
      <c r="G1155">
        <v>1147</v>
      </c>
      <c r="H1155">
        <f t="shared" ca="1" si="38"/>
        <v>2.0500289859208033E-2</v>
      </c>
    </row>
    <row r="1156" spans="2:8" x14ac:dyDescent="0.3">
      <c r="B1156" s="91">
        <v>38286</v>
      </c>
      <c r="C1156" s="145">
        <v>64.599975999999998</v>
      </c>
      <c r="D1156">
        <f t="shared" si="37"/>
        <v>-0.55029738997798805</v>
      </c>
      <c r="E1156">
        <v>2.6339128788688177E-2</v>
      </c>
      <c r="G1156">
        <v>1148</v>
      </c>
      <c r="H1156">
        <f t="shared" ca="1" si="38"/>
        <v>-8.1792373835853069E-2</v>
      </c>
    </row>
    <row r="1157" spans="2:8" x14ac:dyDescent="0.3">
      <c r="B1157" s="91">
        <v>40269</v>
      </c>
      <c r="C1157" s="145">
        <v>143.65043600000001</v>
      </c>
      <c r="D1157">
        <f t="shared" si="37"/>
        <v>7.5421664795106365</v>
      </c>
      <c r="E1157">
        <v>2.6329695750432952E-2</v>
      </c>
      <c r="G1157">
        <v>1149</v>
      </c>
      <c r="H1157">
        <f t="shared" ca="1" si="38"/>
        <v>-4.438090646552529E-2</v>
      </c>
    </row>
    <row r="1158" spans="2:8" x14ac:dyDescent="0.3">
      <c r="B1158" s="91">
        <v>34138</v>
      </c>
      <c r="C1158" s="145">
        <v>16.816628000000001</v>
      </c>
      <c r="D1158">
        <f t="shared" si="37"/>
        <v>-0.60307692641765709</v>
      </c>
      <c r="E1158">
        <v>2.6315752534583764E-2</v>
      </c>
      <c r="G1158">
        <v>1150</v>
      </c>
      <c r="H1158">
        <f t="shared" ca="1" si="38"/>
        <v>-8.9683263958846068E-3</v>
      </c>
    </row>
    <row r="1159" spans="2:8" x14ac:dyDescent="0.3">
      <c r="B1159" s="91">
        <v>34795</v>
      </c>
      <c r="C1159" s="145">
        <v>42.367474000000001</v>
      </c>
      <c r="D1159">
        <f t="shared" si="37"/>
        <v>-0.92481363748480383</v>
      </c>
      <c r="E1159">
        <v>2.6315528745464077E-2</v>
      </c>
      <c r="G1159">
        <v>1151</v>
      </c>
      <c r="H1159">
        <f t="shared" ca="1" si="38"/>
        <v>1.8651348256775148E-2</v>
      </c>
    </row>
    <row r="1160" spans="2:8" x14ac:dyDescent="0.3">
      <c r="B1160" s="91">
        <v>42080</v>
      </c>
      <c r="C1160" s="145">
        <v>563.49945100000002</v>
      </c>
      <c r="D1160">
        <f t="shared" si="37"/>
        <v>0.93569100246216363</v>
      </c>
      <c r="E1160">
        <v>2.6306484646890747E-2</v>
      </c>
      <c r="G1160">
        <v>1152</v>
      </c>
      <c r="H1160">
        <f t="shared" ca="1" si="38"/>
        <v>-4.1204018045718681E-2</v>
      </c>
    </row>
    <row r="1161" spans="2:8" x14ac:dyDescent="0.3">
      <c r="B1161" s="91">
        <v>41317</v>
      </c>
      <c r="C1161" s="145">
        <v>291.110229</v>
      </c>
      <c r="D1161">
        <f t="shared" ref="D1161:D1224" si="39">(C1161-C1162)/C1162</f>
        <v>3.5865282752841217</v>
      </c>
      <c r="E1161">
        <v>2.6297644577368044E-2</v>
      </c>
      <c r="G1161">
        <v>1153</v>
      </c>
      <c r="H1161">
        <f t="shared" ca="1" si="38"/>
        <v>1.3197206846768737E-3</v>
      </c>
    </row>
    <row r="1162" spans="2:8" x14ac:dyDescent="0.3">
      <c r="B1162" s="91">
        <v>38218</v>
      </c>
      <c r="C1162" s="145">
        <v>63.470714999999998</v>
      </c>
      <c r="D1162">
        <f t="shared" si="39"/>
        <v>3.1286849171088189</v>
      </c>
      <c r="E1162">
        <v>2.6288553258601671E-2</v>
      </c>
      <c r="G1162">
        <v>1154</v>
      </c>
      <c r="H1162">
        <f t="shared" ref="H1162:H1225" ca="1" si="40">_xlfn.NORM.INV(RAND(),N$11,N$12)</f>
        <v>1.0257746899518583E-2</v>
      </c>
    </row>
    <row r="1163" spans="2:8" x14ac:dyDescent="0.3">
      <c r="B1163" s="91">
        <v>36868</v>
      </c>
      <c r="C1163" s="145">
        <v>15.373106999999999</v>
      </c>
      <c r="D1163">
        <f t="shared" si="39"/>
        <v>-0.85919368267369856</v>
      </c>
      <c r="E1163">
        <v>2.6261579325001849E-2</v>
      </c>
      <c r="G1163">
        <v>1155</v>
      </c>
      <c r="H1163">
        <f t="shared" ca="1" si="40"/>
        <v>3.9885882606569334E-2</v>
      </c>
    </row>
    <row r="1164" spans="2:8" x14ac:dyDescent="0.3">
      <c r="B1164" s="91">
        <v>39521</v>
      </c>
      <c r="C1164" s="145">
        <v>109.17910000000001</v>
      </c>
      <c r="D1164">
        <f t="shared" si="39"/>
        <v>-0.39138992146334478</v>
      </c>
      <c r="E1164">
        <v>2.6233259290967727E-2</v>
      </c>
      <c r="G1164">
        <v>1156</v>
      </c>
      <c r="H1164">
        <f t="shared" ca="1" si="40"/>
        <v>-2.3120724789721075E-2</v>
      </c>
    </row>
    <row r="1165" spans="2:8" x14ac:dyDescent="0.3">
      <c r="B1165" s="91">
        <v>43473</v>
      </c>
      <c r="C1165" s="145">
        <v>179.390884</v>
      </c>
      <c r="D1165">
        <f t="shared" si="39"/>
        <v>-0.7153429378227304</v>
      </c>
      <c r="E1165">
        <v>2.6233162606709957E-2</v>
      </c>
      <c r="G1165">
        <v>1157</v>
      </c>
      <c r="H1165">
        <f t="shared" ca="1" si="40"/>
        <v>-1.2028194462343754E-2</v>
      </c>
    </row>
    <row r="1166" spans="2:8" x14ac:dyDescent="0.3">
      <c r="B1166" s="91">
        <v>45198</v>
      </c>
      <c r="C1166" s="145">
        <v>630.20001200000002</v>
      </c>
      <c r="D1166">
        <f t="shared" si="39"/>
        <v>3.6143368321286644</v>
      </c>
      <c r="E1166">
        <v>2.6217288111406875E-2</v>
      </c>
      <c r="G1166">
        <v>1158</v>
      </c>
      <c r="H1166">
        <f t="shared" ca="1" si="40"/>
        <v>9.8625103894417494E-3</v>
      </c>
    </row>
    <row r="1167" spans="2:8" x14ac:dyDescent="0.3">
      <c r="B1167" s="91">
        <v>44127</v>
      </c>
      <c r="C1167" s="145">
        <v>136.574341</v>
      </c>
      <c r="D1167">
        <f t="shared" si="39"/>
        <v>4.7015154686628673</v>
      </c>
      <c r="E1167">
        <v>2.6217193765017719E-2</v>
      </c>
      <c r="G1167">
        <v>1159</v>
      </c>
      <c r="H1167">
        <f t="shared" ca="1" si="40"/>
        <v>-2.0013221719656058E-2</v>
      </c>
    </row>
    <row r="1168" spans="2:8" x14ac:dyDescent="0.3">
      <c r="B1168" s="91">
        <v>35983</v>
      </c>
      <c r="C1168" s="145">
        <v>23.954042000000001</v>
      </c>
      <c r="D1168">
        <f t="shared" si="39"/>
        <v>-0.25426724538216361</v>
      </c>
      <c r="E1168">
        <v>2.6181241607725173E-2</v>
      </c>
      <c r="G1168">
        <v>1160</v>
      </c>
      <c r="H1168">
        <f t="shared" ca="1" si="40"/>
        <v>-4.109508421647904E-2</v>
      </c>
    </row>
    <row r="1169" spans="2:8" x14ac:dyDescent="0.3">
      <c r="B1169" s="91">
        <v>39890</v>
      </c>
      <c r="C1169" s="145">
        <v>32.121482999999998</v>
      </c>
      <c r="D1169">
        <f t="shared" si="39"/>
        <v>-0.82545182266426143</v>
      </c>
      <c r="E1169">
        <v>2.6178024019315932E-2</v>
      </c>
      <c r="G1169">
        <v>1161</v>
      </c>
      <c r="H1169">
        <f t="shared" ca="1" si="40"/>
        <v>4.004908604262451E-4</v>
      </c>
    </row>
    <row r="1170" spans="2:8" x14ac:dyDescent="0.3">
      <c r="B1170" s="91">
        <v>43423</v>
      </c>
      <c r="C1170" s="145">
        <v>184.02645899999999</v>
      </c>
      <c r="D1170">
        <f t="shared" si="39"/>
        <v>3.1607905043611364</v>
      </c>
      <c r="E1170">
        <v>2.6125697525054569E-2</v>
      </c>
      <c r="G1170">
        <v>1162</v>
      </c>
      <c r="H1170">
        <f t="shared" ca="1" si="40"/>
        <v>1.4318876401665489E-3</v>
      </c>
    </row>
    <row r="1171" spans="2:8" x14ac:dyDescent="0.3">
      <c r="B1171" s="91">
        <v>37862</v>
      </c>
      <c r="C1171" s="145">
        <v>44.228724999999997</v>
      </c>
      <c r="D1171">
        <f t="shared" si="39"/>
        <v>-0.87027318222587058</v>
      </c>
      <c r="E1171">
        <v>2.610445070033823E-2</v>
      </c>
      <c r="G1171">
        <v>1163</v>
      </c>
      <c r="H1171">
        <f t="shared" ca="1" si="40"/>
        <v>2.0198645069747553E-2</v>
      </c>
    </row>
    <row r="1172" spans="2:8" x14ac:dyDescent="0.3">
      <c r="B1172" s="91">
        <v>44473</v>
      </c>
      <c r="C1172" s="145">
        <v>340.937408</v>
      </c>
      <c r="D1172">
        <f t="shared" si="39"/>
        <v>5.5684488765745863</v>
      </c>
      <c r="E1172">
        <v>2.6102622147928693E-2</v>
      </c>
      <c r="G1172">
        <v>1164</v>
      </c>
      <c r="H1172">
        <f t="shared" ca="1" si="40"/>
        <v>3.9928286348688405E-2</v>
      </c>
    </row>
    <row r="1173" spans="2:8" x14ac:dyDescent="0.3">
      <c r="B1173" s="91">
        <v>35522</v>
      </c>
      <c r="C1173" s="145">
        <v>51.905315000000002</v>
      </c>
      <c r="D1173">
        <f t="shared" si="39"/>
        <v>3.383783772370633</v>
      </c>
      <c r="E1173">
        <v>2.6086781012427254E-2</v>
      </c>
      <c r="G1173">
        <v>1165</v>
      </c>
      <c r="H1173">
        <f t="shared" ca="1" si="40"/>
        <v>4.4080767434443641E-2</v>
      </c>
    </row>
    <row r="1174" spans="2:8" x14ac:dyDescent="0.3">
      <c r="B1174" s="91">
        <v>37130</v>
      </c>
      <c r="C1174" s="145">
        <v>11.840299999999999</v>
      </c>
      <c r="D1174">
        <f t="shared" si="39"/>
        <v>-0.97748929707837195</v>
      </c>
      <c r="E1174">
        <v>2.6069565927242109E-2</v>
      </c>
      <c r="G1174">
        <v>1166</v>
      </c>
      <c r="H1174">
        <f t="shared" ca="1" si="40"/>
        <v>-6.303900152499313E-3</v>
      </c>
    </row>
    <row r="1175" spans="2:8" x14ac:dyDescent="0.3">
      <c r="B1175" s="91">
        <v>41971</v>
      </c>
      <c r="C1175" s="145">
        <v>525.98535200000003</v>
      </c>
      <c r="D1175">
        <f t="shared" si="39"/>
        <v>19.117825352447536</v>
      </c>
      <c r="E1175">
        <v>2.6060178845202005E-2</v>
      </c>
      <c r="G1175">
        <v>1167</v>
      </c>
      <c r="H1175">
        <f t="shared" ca="1" si="40"/>
        <v>2.0674215790869067E-2</v>
      </c>
    </row>
    <row r="1176" spans="2:8" x14ac:dyDescent="0.3">
      <c r="B1176" s="91">
        <v>35970</v>
      </c>
      <c r="C1176" s="145">
        <v>26.145239</v>
      </c>
      <c r="D1176">
        <f t="shared" si="39"/>
        <v>-0.94007374522365528</v>
      </c>
      <c r="E1176">
        <v>2.6031127329671833E-2</v>
      </c>
      <c r="G1176">
        <v>1168</v>
      </c>
      <c r="H1176">
        <f t="shared" ca="1" si="40"/>
        <v>1.0109810176335114E-2</v>
      </c>
    </row>
    <row r="1177" spans="2:8" x14ac:dyDescent="0.3">
      <c r="B1177" s="91">
        <v>45022</v>
      </c>
      <c r="C1177" s="145">
        <v>436.29022200000003</v>
      </c>
      <c r="D1177">
        <f t="shared" si="39"/>
        <v>-0.54783893548747586</v>
      </c>
      <c r="E1177">
        <v>2.6022761551662651E-2</v>
      </c>
      <c r="G1177">
        <v>1169</v>
      </c>
      <c r="H1177">
        <f t="shared" ca="1" si="40"/>
        <v>-1.1865002487472171E-2</v>
      </c>
    </row>
    <row r="1178" spans="2:8" x14ac:dyDescent="0.3">
      <c r="B1178" s="91">
        <v>45372</v>
      </c>
      <c r="C1178" s="145">
        <v>964.90002400000003</v>
      </c>
      <c r="D1178">
        <f t="shared" si="39"/>
        <v>13.317067499043848</v>
      </c>
      <c r="E1178">
        <v>2.5998204782839658E-2</v>
      </c>
      <c r="G1178">
        <v>1170</v>
      </c>
      <c r="H1178">
        <f t="shared" ca="1" si="40"/>
        <v>1.6099933281440382E-2</v>
      </c>
    </row>
    <row r="1179" spans="2:8" x14ac:dyDescent="0.3">
      <c r="B1179" s="91">
        <v>38460</v>
      </c>
      <c r="C1179" s="145">
        <v>67.395088000000001</v>
      </c>
      <c r="D1179">
        <f t="shared" si="39"/>
        <v>-0.72814443440038368</v>
      </c>
      <c r="E1179">
        <v>2.5969172342105471E-2</v>
      </c>
      <c r="G1179">
        <v>1171</v>
      </c>
      <c r="H1179">
        <f t="shared" ca="1" si="40"/>
        <v>3.0473993218746321E-2</v>
      </c>
    </row>
    <row r="1180" spans="2:8" x14ac:dyDescent="0.3">
      <c r="B1180" s="91">
        <v>40514</v>
      </c>
      <c r="C1180" s="145">
        <v>247.90770000000001</v>
      </c>
      <c r="D1180">
        <f t="shared" si="39"/>
        <v>-0.56281057098470844</v>
      </c>
      <c r="E1180">
        <v>2.5956705433782552E-2</v>
      </c>
      <c r="G1180">
        <v>1172</v>
      </c>
      <c r="H1180">
        <f t="shared" ca="1" si="40"/>
        <v>4.6925203025091435E-2</v>
      </c>
    </row>
    <row r="1181" spans="2:8" x14ac:dyDescent="0.3">
      <c r="B1181" s="91">
        <v>42062</v>
      </c>
      <c r="C1181" s="145">
        <v>567.04870600000004</v>
      </c>
      <c r="D1181">
        <f t="shared" si="39"/>
        <v>5.508227602038715E-3</v>
      </c>
      <c r="E1181">
        <v>2.5862867882039172E-2</v>
      </c>
      <c r="G1181">
        <v>1173</v>
      </c>
      <c r="H1181">
        <f t="shared" ca="1" si="40"/>
        <v>-2.3286501251863498E-3</v>
      </c>
    </row>
    <row r="1182" spans="2:8" x14ac:dyDescent="0.3">
      <c r="B1182" s="91">
        <v>42650</v>
      </c>
      <c r="C1182" s="145">
        <v>563.94238299999995</v>
      </c>
      <c r="D1182">
        <f t="shared" si="39"/>
        <v>10.115520645838309</v>
      </c>
      <c r="E1182">
        <v>2.5841010307930429E-2</v>
      </c>
      <c r="G1182">
        <v>1174</v>
      </c>
      <c r="H1182">
        <f t="shared" ca="1" si="40"/>
        <v>-3.0112173840029486E-2</v>
      </c>
    </row>
    <row r="1183" spans="2:8" x14ac:dyDescent="0.3">
      <c r="B1183" s="91">
        <v>35440</v>
      </c>
      <c r="C1183" s="145">
        <v>50.734679999999997</v>
      </c>
      <c r="D1183">
        <f t="shared" si="39"/>
        <v>0.18699052055694065</v>
      </c>
      <c r="E1183">
        <v>2.5821174675873033E-2</v>
      </c>
      <c r="G1183">
        <v>1175</v>
      </c>
      <c r="H1183">
        <f t="shared" ca="1" si="40"/>
        <v>-1.0366089720294333E-2</v>
      </c>
    </row>
    <row r="1184" spans="2:8" x14ac:dyDescent="0.3">
      <c r="B1184" s="91">
        <v>36392</v>
      </c>
      <c r="C1184" s="145">
        <v>42.742279000000003</v>
      </c>
      <c r="D1184">
        <f t="shared" si="39"/>
        <v>-0.47059116714959737</v>
      </c>
      <c r="E1184">
        <v>2.580845908456891E-2</v>
      </c>
      <c r="G1184">
        <v>1176</v>
      </c>
      <c r="H1184">
        <f t="shared" ca="1" si="40"/>
        <v>-2.7763066103230361E-2</v>
      </c>
    </row>
    <row r="1185" spans="2:8" x14ac:dyDescent="0.3">
      <c r="B1185" s="91">
        <v>38082</v>
      </c>
      <c r="C1185" s="145">
        <v>80.735862999999995</v>
      </c>
      <c r="D1185">
        <f t="shared" si="39"/>
        <v>-0.80145257108720613</v>
      </c>
      <c r="E1185">
        <v>2.5783071262440796E-2</v>
      </c>
      <c r="G1185">
        <v>1177</v>
      </c>
      <c r="H1185">
        <f t="shared" ca="1" si="40"/>
        <v>1.2925975507727712E-2</v>
      </c>
    </row>
    <row r="1186" spans="2:8" x14ac:dyDescent="0.3">
      <c r="B1186" s="91">
        <v>44838</v>
      </c>
      <c r="C1186" s="145">
        <v>406.63262900000001</v>
      </c>
      <c r="D1186">
        <f t="shared" si="39"/>
        <v>8.4048337151360144</v>
      </c>
      <c r="E1186">
        <v>2.5776401362119755E-2</v>
      </c>
      <c r="G1186">
        <v>1178</v>
      </c>
      <c r="H1186">
        <f t="shared" ca="1" si="40"/>
        <v>-2.7094005691349579E-2</v>
      </c>
    </row>
    <row r="1187" spans="2:8" x14ac:dyDescent="0.3">
      <c r="B1187" s="91">
        <v>34547</v>
      </c>
      <c r="C1187" s="145">
        <v>43.236556999999998</v>
      </c>
      <c r="D1187">
        <f t="shared" si="39"/>
        <v>1.0155036927583299</v>
      </c>
      <c r="E1187">
        <v>2.57733746674155E-2</v>
      </c>
      <c r="G1187">
        <v>1179</v>
      </c>
      <c r="H1187">
        <f t="shared" ca="1" si="40"/>
        <v>-3.7631879754658155E-2</v>
      </c>
    </row>
    <row r="1188" spans="2:8" x14ac:dyDescent="0.3">
      <c r="B1188" s="91">
        <v>34040</v>
      </c>
      <c r="C1188" s="145">
        <v>21.451986000000002</v>
      </c>
      <c r="D1188">
        <f t="shared" si="39"/>
        <v>-0.87282005746862923</v>
      </c>
      <c r="E1188">
        <v>2.5773312461456463E-2</v>
      </c>
      <c r="G1188">
        <v>1180</v>
      </c>
      <c r="H1188">
        <f t="shared" ca="1" si="40"/>
        <v>2.9249366082372562E-2</v>
      </c>
    </row>
    <row r="1189" spans="2:8" x14ac:dyDescent="0.3">
      <c r="B1189" s="91">
        <v>44188</v>
      </c>
      <c r="C1189" s="145">
        <v>168.674286</v>
      </c>
      <c r="D1189">
        <f t="shared" si="39"/>
        <v>-0.65458815672783632</v>
      </c>
      <c r="E1189">
        <v>2.5765327251995408E-2</v>
      </c>
      <c r="G1189">
        <v>1181</v>
      </c>
      <c r="H1189">
        <f t="shared" ca="1" si="40"/>
        <v>3.6623057255629664E-2</v>
      </c>
    </row>
    <row r="1190" spans="2:8" x14ac:dyDescent="0.3">
      <c r="B1190" s="91">
        <v>44789</v>
      </c>
      <c r="C1190" s="145">
        <v>488.328033</v>
      </c>
      <c r="D1190">
        <f t="shared" si="39"/>
        <v>23.452612300925821</v>
      </c>
      <c r="E1190">
        <v>2.5756521692991495E-2</v>
      </c>
      <c r="G1190">
        <v>1182</v>
      </c>
      <c r="H1190">
        <f t="shared" ca="1" si="40"/>
        <v>5.7063391930323636E-2</v>
      </c>
    </row>
    <row r="1191" spans="2:8" x14ac:dyDescent="0.3">
      <c r="B1191" s="91">
        <v>37322</v>
      </c>
      <c r="C1191" s="145">
        <v>19.970383000000002</v>
      </c>
      <c r="D1191">
        <f t="shared" si="39"/>
        <v>-0.88575635033630096</v>
      </c>
      <c r="E1191">
        <v>2.5752889208485313E-2</v>
      </c>
      <c r="G1191">
        <v>1183</v>
      </c>
      <c r="H1191">
        <f t="shared" ca="1" si="40"/>
        <v>1.329299871170878E-3</v>
      </c>
    </row>
    <row r="1192" spans="2:8" x14ac:dyDescent="0.3">
      <c r="B1192" s="91">
        <v>43472</v>
      </c>
      <c r="C1192" s="145">
        <v>174.80519100000001</v>
      </c>
      <c r="D1192">
        <f t="shared" si="39"/>
        <v>-8.3376858093442544E-2</v>
      </c>
      <c r="E1192">
        <v>2.5738566461666251E-2</v>
      </c>
      <c r="G1192">
        <v>1184</v>
      </c>
      <c r="H1192">
        <f t="shared" ca="1" si="40"/>
        <v>-1.7332331227592923E-2</v>
      </c>
    </row>
    <row r="1193" spans="2:8" x14ac:dyDescent="0.3">
      <c r="B1193" s="91">
        <v>44200</v>
      </c>
      <c r="C1193" s="145">
        <v>190.70562699999999</v>
      </c>
      <c r="D1193">
        <f t="shared" si="39"/>
        <v>-0.35023440530646921</v>
      </c>
      <c r="E1193">
        <v>2.5737230646164105E-2</v>
      </c>
      <c r="G1193">
        <v>1185</v>
      </c>
      <c r="H1193">
        <f t="shared" ca="1" si="40"/>
        <v>-5.0806298409531513E-2</v>
      </c>
    </row>
    <row r="1194" spans="2:8" x14ac:dyDescent="0.3">
      <c r="B1194" s="91">
        <v>41299</v>
      </c>
      <c r="C1194" s="145">
        <v>293.49911500000002</v>
      </c>
      <c r="D1194">
        <f t="shared" si="39"/>
        <v>2.6067675919882434</v>
      </c>
      <c r="E1194">
        <v>2.5728156566387723E-2</v>
      </c>
      <c r="G1194">
        <v>1186</v>
      </c>
      <c r="H1194">
        <f t="shared" ca="1" si="40"/>
        <v>-4.8619041923717542E-2</v>
      </c>
    </row>
    <row r="1195" spans="2:8" x14ac:dyDescent="0.3">
      <c r="B1195" s="91">
        <v>38663</v>
      </c>
      <c r="C1195" s="145">
        <v>81.374556999999996</v>
      </c>
      <c r="D1195">
        <f t="shared" si="39"/>
        <v>1.98978401315299</v>
      </c>
      <c r="E1195">
        <v>2.568884629562776E-2</v>
      </c>
      <c r="G1195">
        <v>1187</v>
      </c>
      <c r="H1195">
        <f t="shared" ca="1" si="40"/>
        <v>-2.9692945913219106E-2</v>
      </c>
    </row>
    <row r="1196" spans="2:8" x14ac:dyDescent="0.3">
      <c r="B1196" s="91">
        <v>36556</v>
      </c>
      <c r="C1196" s="145">
        <v>27.217537</v>
      </c>
      <c r="D1196">
        <f t="shared" si="39"/>
        <v>-0.78318026163413257</v>
      </c>
      <c r="E1196">
        <v>2.5684916729798019E-2</v>
      </c>
      <c r="G1196">
        <v>1188</v>
      </c>
      <c r="H1196">
        <f t="shared" ca="1" si="40"/>
        <v>-1.4667605687860944E-2</v>
      </c>
    </row>
    <row r="1197" spans="2:8" x14ac:dyDescent="0.3">
      <c r="B1197" s="91">
        <v>39492</v>
      </c>
      <c r="C1197" s="145">
        <v>125.530716</v>
      </c>
      <c r="D1197">
        <f t="shared" si="39"/>
        <v>-0.48677773346975517</v>
      </c>
      <c r="E1197">
        <v>2.5671580640196149E-2</v>
      </c>
      <c r="G1197">
        <v>1189</v>
      </c>
      <c r="H1197">
        <f t="shared" ca="1" si="40"/>
        <v>1.8673763418633749E-2</v>
      </c>
    </row>
    <row r="1198" spans="2:8" x14ac:dyDescent="0.3">
      <c r="B1198" s="91">
        <v>40492</v>
      </c>
      <c r="C1198" s="145">
        <v>244.593277</v>
      </c>
      <c r="D1198">
        <f t="shared" si="39"/>
        <v>1.0711278643560589</v>
      </c>
      <c r="E1198">
        <v>2.5671368796063906E-2</v>
      </c>
      <c r="G1198">
        <v>1190</v>
      </c>
      <c r="H1198">
        <f t="shared" ca="1" si="40"/>
        <v>3.2056192305027729E-2</v>
      </c>
    </row>
    <row r="1199" spans="2:8" x14ac:dyDescent="0.3">
      <c r="B1199" s="91">
        <v>39181</v>
      </c>
      <c r="C1199" s="145">
        <v>118.09665699999999</v>
      </c>
      <c r="D1199">
        <f t="shared" si="39"/>
        <v>0.7712472066070919</v>
      </c>
      <c r="E1199">
        <v>2.5652165190429708E-2</v>
      </c>
      <c r="G1199">
        <v>1191</v>
      </c>
      <c r="H1199">
        <f t="shared" ca="1" si="40"/>
        <v>3.6069371352364407E-3</v>
      </c>
    </row>
    <row r="1200" spans="2:8" x14ac:dyDescent="0.3">
      <c r="B1200" s="91">
        <v>38279</v>
      </c>
      <c r="C1200" s="145">
        <v>66.674294000000003</v>
      </c>
      <c r="D1200">
        <f t="shared" si="39"/>
        <v>-0.57531739588430264</v>
      </c>
      <c r="E1200">
        <v>2.5625227297416453E-2</v>
      </c>
      <c r="G1200">
        <v>1192</v>
      </c>
      <c r="H1200">
        <f t="shared" ca="1" si="40"/>
        <v>5.6556345233386089E-2</v>
      </c>
    </row>
    <row r="1201" spans="2:8" x14ac:dyDescent="0.3">
      <c r="B1201" s="91">
        <v>38817</v>
      </c>
      <c r="C1201" s="145">
        <v>156.99794</v>
      </c>
      <c r="D1201">
        <f t="shared" si="39"/>
        <v>-0.30088203349455783</v>
      </c>
      <c r="E1201">
        <v>2.560366255843215E-2</v>
      </c>
      <c r="G1201">
        <v>1193</v>
      </c>
      <c r="H1201">
        <f t="shared" ca="1" si="40"/>
        <v>-1.0482095562059035E-2</v>
      </c>
    </row>
    <row r="1202" spans="2:8" x14ac:dyDescent="0.3">
      <c r="B1202" s="91">
        <v>40570</v>
      </c>
      <c r="C1202" s="145">
        <v>224.56573499999999</v>
      </c>
      <c r="D1202">
        <f t="shared" si="39"/>
        <v>4.6092599532846705</v>
      </c>
      <c r="E1202">
        <v>2.5600393634888988E-2</v>
      </c>
      <c r="G1202">
        <v>1194</v>
      </c>
      <c r="H1202">
        <f t="shared" ca="1" si="40"/>
        <v>-1.208121121100404E-2</v>
      </c>
    </row>
    <row r="1203" spans="2:8" x14ac:dyDescent="0.3">
      <c r="B1203" s="91">
        <v>37847</v>
      </c>
      <c r="C1203" s="145">
        <v>40.034824</v>
      </c>
      <c r="D1203">
        <f t="shared" si="39"/>
        <v>-0.74277134672619727</v>
      </c>
      <c r="E1203">
        <v>2.5599601183844536E-2</v>
      </c>
      <c r="G1203">
        <v>1195</v>
      </c>
      <c r="H1203">
        <f t="shared" ca="1" si="40"/>
        <v>4.0745407493729208E-2</v>
      </c>
    </row>
    <row r="1204" spans="2:8" x14ac:dyDescent="0.3">
      <c r="B1204" s="91">
        <v>40297</v>
      </c>
      <c r="C1204" s="145">
        <v>155.63905299999999</v>
      </c>
      <c r="D1204">
        <f t="shared" si="39"/>
        <v>1.1842468475550478</v>
      </c>
      <c r="E1204">
        <v>2.5561511852391083E-2</v>
      </c>
      <c r="G1204">
        <v>1196</v>
      </c>
      <c r="H1204">
        <f t="shared" ca="1" si="40"/>
        <v>-1.5407160386765012E-2</v>
      </c>
    </row>
    <row r="1205" spans="2:8" x14ac:dyDescent="0.3">
      <c r="B1205" s="91">
        <v>38071</v>
      </c>
      <c r="C1205" s="145">
        <v>71.255249000000006</v>
      </c>
      <c r="D1205">
        <f t="shared" si="39"/>
        <v>2.2885648707825363</v>
      </c>
      <c r="E1205">
        <v>2.5556201276535708E-2</v>
      </c>
      <c r="G1205">
        <v>1197</v>
      </c>
      <c r="H1205">
        <f t="shared" ca="1" si="40"/>
        <v>-4.8143723593043301E-3</v>
      </c>
    </row>
    <row r="1206" spans="2:8" x14ac:dyDescent="0.3">
      <c r="B1206" s="91">
        <v>34031</v>
      </c>
      <c r="C1206" s="145">
        <v>21.667581999999999</v>
      </c>
      <c r="D1206">
        <f t="shared" si="39"/>
        <v>-0.95494379568838827</v>
      </c>
      <c r="E1206">
        <v>2.5510273143692672E-2</v>
      </c>
      <c r="G1206">
        <v>1198</v>
      </c>
      <c r="H1206">
        <f t="shared" ca="1" si="40"/>
        <v>-6.6198174653450639E-2</v>
      </c>
    </row>
    <row r="1207" spans="2:8" x14ac:dyDescent="0.3">
      <c r="B1207" s="91">
        <v>44561</v>
      </c>
      <c r="C1207" s="145">
        <v>480.901184</v>
      </c>
      <c r="D1207">
        <f t="shared" si="39"/>
        <v>2.7356617456027763</v>
      </c>
      <c r="E1207">
        <v>2.5510252149383378E-2</v>
      </c>
      <c r="G1207">
        <v>1199</v>
      </c>
      <c r="H1207">
        <f t="shared" ca="1" si="40"/>
        <v>-6.3435081550625872E-3</v>
      </c>
    </row>
    <row r="1208" spans="2:8" x14ac:dyDescent="0.3">
      <c r="B1208" s="91">
        <v>39493</v>
      </c>
      <c r="C1208" s="145">
        <v>128.732529</v>
      </c>
      <c r="D1208">
        <f t="shared" si="39"/>
        <v>6.8316005352614031</v>
      </c>
      <c r="E1208">
        <v>2.5506211563391397E-2</v>
      </c>
      <c r="G1208">
        <v>1200</v>
      </c>
      <c r="H1208">
        <f t="shared" ca="1" si="40"/>
        <v>-6.6412208508817971E-3</v>
      </c>
    </row>
    <row r="1209" spans="2:8" x14ac:dyDescent="0.3">
      <c r="B1209" s="91">
        <v>37243</v>
      </c>
      <c r="C1209" s="145">
        <v>16.437576</v>
      </c>
      <c r="D1209">
        <f t="shared" si="39"/>
        <v>-0.85884124323522049</v>
      </c>
      <c r="E1209">
        <v>2.5505090505747799E-2</v>
      </c>
      <c r="G1209">
        <v>1201</v>
      </c>
      <c r="H1209">
        <f t="shared" ca="1" si="40"/>
        <v>2.8530601797518172E-2</v>
      </c>
    </row>
    <row r="1210" spans="2:8" x14ac:dyDescent="0.3">
      <c r="B1210" s="91">
        <v>39532</v>
      </c>
      <c r="C1210" s="145">
        <v>116.447441</v>
      </c>
      <c r="D1210">
        <f t="shared" si="39"/>
        <v>5.7094935745032016</v>
      </c>
      <c r="E1210">
        <v>2.5482600559496967E-2</v>
      </c>
      <c r="G1210">
        <v>1202</v>
      </c>
      <c r="H1210">
        <f t="shared" ca="1" si="40"/>
        <v>-3.3242129448567827E-3</v>
      </c>
    </row>
    <row r="1211" spans="2:8" x14ac:dyDescent="0.3">
      <c r="B1211" s="91">
        <v>34176</v>
      </c>
      <c r="C1211" s="145">
        <v>17.355623000000001</v>
      </c>
      <c r="D1211">
        <f t="shared" si="39"/>
        <v>-0.82719885226321954</v>
      </c>
      <c r="E1211">
        <v>2.5477367543125424E-2</v>
      </c>
      <c r="G1211">
        <v>1203</v>
      </c>
      <c r="H1211">
        <f t="shared" ca="1" si="40"/>
        <v>2.6356505111203007E-2</v>
      </c>
    </row>
    <row r="1212" spans="2:8" x14ac:dyDescent="0.3">
      <c r="B1212" s="91">
        <v>44013</v>
      </c>
      <c r="C1212" s="145">
        <v>100.436966</v>
      </c>
      <c r="D1212">
        <f t="shared" si="39"/>
        <v>-3.648010523136979E-2</v>
      </c>
      <c r="E1212">
        <v>2.5445298829902357E-2</v>
      </c>
      <c r="G1212">
        <v>1204</v>
      </c>
      <c r="H1212">
        <f t="shared" ca="1" si="40"/>
        <v>-2.04771114027615E-2</v>
      </c>
    </row>
    <row r="1213" spans="2:8" x14ac:dyDescent="0.3">
      <c r="B1213" s="91">
        <v>40070</v>
      </c>
      <c r="C1213" s="145">
        <v>104.239639</v>
      </c>
      <c r="D1213">
        <f t="shared" si="39"/>
        <v>-0.26152604980131416</v>
      </c>
      <c r="E1213">
        <v>2.5440697306810926E-2</v>
      </c>
      <c r="G1213">
        <v>1205</v>
      </c>
      <c r="H1213">
        <f t="shared" ca="1" si="40"/>
        <v>2.4137238744046691E-2</v>
      </c>
    </row>
    <row r="1214" spans="2:8" x14ac:dyDescent="0.3">
      <c r="B1214" s="91">
        <v>39064</v>
      </c>
      <c r="C1214" s="145">
        <v>141.155472</v>
      </c>
      <c r="D1214">
        <f t="shared" si="39"/>
        <v>2.2162391657214466</v>
      </c>
      <c r="E1214">
        <v>2.5418980377568737E-2</v>
      </c>
      <c r="G1214">
        <v>1206</v>
      </c>
      <c r="H1214">
        <f t="shared" ca="1" si="40"/>
        <v>4.3841431648566138E-2</v>
      </c>
    </row>
    <row r="1215" spans="2:8" x14ac:dyDescent="0.3">
      <c r="B1215" s="91">
        <v>34677</v>
      </c>
      <c r="C1215" s="145">
        <v>43.888362999999998</v>
      </c>
      <c r="D1215">
        <f t="shared" si="39"/>
        <v>0.30349447262385759</v>
      </c>
      <c r="E1215">
        <v>2.5380528140899822E-2</v>
      </c>
      <c r="G1215">
        <v>1207</v>
      </c>
      <c r="H1215">
        <f t="shared" ca="1" si="40"/>
        <v>4.2165030211130279E-3</v>
      </c>
    </row>
    <row r="1216" spans="2:8" x14ac:dyDescent="0.3">
      <c r="B1216" s="91">
        <v>36348</v>
      </c>
      <c r="C1216" s="145">
        <v>33.669772999999999</v>
      </c>
      <c r="D1216">
        <f t="shared" si="39"/>
        <v>-0.72194951289223186</v>
      </c>
      <c r="E1216">
        <v>2.5368868811650021E-2</v>
      </c>
      <c r="G1216">
        <v>1208</v>
      </c>
      <c r="H1216">
        <f t="shared" ca="1" si="40"/>
        <v>-8.5571631017442012E-3</v>
      </c>
    </row>
    <row r="1217" spans="2:8" x14ac:dyDescent="0.3">
      <c r="B1217" s="91">
        <v>39182</v>
      </c>
      <c r="C1217" s="145">
        <v>121.09229999999999</v>
      </c>
      <c r="D1217">
        <f t="shared" si="39"/>
        <v>6.1764085841941965</v>
      </c>
      <c r="E1217">
        <v>2.5366027084068953E-2</v>
      </c>
      <c r="G1217">
        <v>1209</v>
      </c>
      <c r="H1217">
        <f t="shared" ca="1" si="40"/>
        <v>-4.683670936787037E-2</v>
      </c>
    </row>
    <row r="1218" spans="2:8" x14ac:dyDescent="0.3">
      <c r="B1218" s="91">
        <v>36097</v>
      </c>
      <c r="C1218" s="145">
        <v>16.873663000000001</v>
      </c>
      <c r="D1218">
        <f t="shared" si="39"/>
        <v>-0.96393374169856727</v>
      </c>
      <c r="E1218">
        <v>2.5362334032336554E-2</v>
      </c>
      <c r="G1218">
        <v>1210</v>
      </c>
      <c r="H1218">
        <f t="shared" ca="1" si="40"/>
        <v>-1.8678025519579682E-2</v>
      </c>
    </row>
    <row r="1219" spans="2:8" x14ac:dyDescent="0.3">
      <c r="B1219" s="91">
        <v>42555</v>
      </c>
      <c r="C1219" s="145">
        <v>467.85177599999997</v>
      </c>
      <c r="D1219">
        <f t="shared" si="39"/>
        <v>43.015415168170989</v>
      </c>
      <c r="E1219">
        <v>2.533301494400372E-2</v>
      </c>
      <c r="G1219">
        <v>1211</v>
      </c>
      <c r="H1219">
        <f t="shared" ca="1" si="40"/>
        <v>-6.8494146664158595E-2</v>
      </c>
    </row>
    <row r="1220" spans="2:8" x14ac:dyDescent="0.3">
      <c r="B1220" s="91">
        <v>36977</v>
      </c>
      <c r="C1220" s="145">
        <v>10.629270999999999</v>
      </c>
      <c r="D1220">
        <f t="shared" si="39"/>
        <v>-0.97672219353224998</v>
      </c>
      <c r="E1220">
        <v>2.5297453113780368E-2</v>
      </c>
      <c r="G1220">
        <v>1212</v>
      </c>
      <c r="H1220">
        <f t="shared" ca="1" si="40"/>
        <v>-7.3366981135231692E-3</v>
      </c>
    </row>
    <row r="1221" spans="2:8" x14ac:dyDescent="0.3">
      <c r="B1221" s="91">
        <v>44656</v>
      </c>
      <c r="C1221" s="145">
        <v>456.62683099999998</v>
      </c>
      <c r="D1221">
        <f t="shared" si="39"/>
        <v>-6.625215647087844E-2</v>
      </c>
      <c r="E1221">
        <v>2.5293793741305238E-2</v>
      </c>
      <c r="G1221">
        <v>1213</v>
      </c>
      <c r="H1221">
        <f t="shared" ca="1" si="40"/>
        <v>-2.6759089833686481E-2</v>
      </c>
    </row>
    <row r="1222" spans="2:8" x14ac:dyDescent="0.3">
      <c r="B1222" s="91">
        <v>44586</v>
      </c>
      <c r="C1222" s="145">
        <v>489.025848</v>
      </c>
      <c r="D1222">
        <f t="shared" si="39"/>
        <v>1.1388705569767601</v>
      </c>
      <c r="E1222">
        <v>2.5289940967596583E-2</v>
      </c>
      <c r="G1222">
        <v>1214</v>
      </c>
      <c r="H1222">
        <f t="shared" ca="1" si="40"/>
        <v>-2.4755216139635244E-2</v>
      </c>
    </row>
    <row r="1223" spans="2:8" x14ac:dyDescent="0.3">
      <c r="B1223" s="91">
        <v>43374</v>
      </c>
      <c r="C1223" s="145">
        <v>228.63742099999999</v>
      </c>
      <c r="D1223">
        <f t="shared" si="39"/>
        <v>-0.21420707297978442</v>
      </c>
      <c r="E1223">
        <v>2.525711547069218E-2</v>
      </c>
      <c r="G1223">
        <v>1215</v>
      </c>
      <c r="H1223">
        <f t="shared" ca="1" si="40"/>
        <v>-4.4318656577153621E-2</v>
      </c>
    </row>
    <row r="1224" spans="2:8" x14ac:dyDescent="0.3">
      <c r="B1224" s="91">
        <v>41401</v>
      </c>
      <c r="C1224" s="145">
        <v>290.96395899999999</v>
      </c>
      <c r="D1224">
        <f t="shared" si="39"/>
        <v>1.3566476285077751</v>
      </c>
      <c r="E1224">
        <v>2.5253280380017912E-2</v>
      </c>
      <c r="G1224">
        <v>1216</v>
      </c>
      <c r="H1224">
        <f t="shared" ca="1" si="40"/>
        <v>-1.2058706978212503E-2</v>
      </c>
    </row>
    <row r="1225" spans="2:8" x14ac:dyDescent="0.3">
      <c r="B1225" s="91">
        <v>43697</v>
      </c>
      <c r="C1225" s="145">
        <v>123.46519499999999</v>
      </c>
      <c r="D1225">
        <f t="shared" ref="D1225:D1288" si="41">(C1225-C1226)/C1226</f>
        <v>5.2749114327369071</v>
      </c>
      <c r="E1225">
        <v>2.5248313935661449E-2</v>
      </c>
      <c r="G1225">
        <v>1217</v>
      </c>
      <c r="H1225">
        <f t="shared" ca="1" si="40"/>
        <v>3.5364709132122182E-2</v>
      </c>
    </row>
    <row r="1226" spans="2:8" x14ac:dyDescent="0.3">
      <c r="B1226" s="91">
        <v>36278</v>
      </c>
      <c r="C1226" s="145">
        <v>19.676006000000001</v>
      </c>
      <c r="D1226">
        <f t="shared" si="41"/>
        <v>-0.86519545782550478</v>
      </c>
      <c r="E1226">
        <v>2.5242819016716645E-2</v>
      </c>
      <c r="G1226">
        <v>1218</v>
      </c>
      <c r="H1226">
        <f t="shared" ref="H1226:H1289" ca="1" si="42">_xlfn.NORM.INV(RAND(),N$11,N$12)</f>
        <v>2.7624563043234875E-2</v>
      </c>
    </row>
    <row r="1227" spans="2:8" x14ac:dyDescent="0.3">
      <c r="B1227" s="91">
        <v>40371</v>
      </c>
      <c r="C1227" s="145">
        <v>145.959518</v>
      </c>
      <c r="D1227">
        <f t="shared" si="41"/>
        <v>3.3483122200965858</v>
      </c>
      <c r="E1227">
        <v>2.5236811450165791E-2</v>
      </c>
      <c r="G1227">
        <v>1219</v>
      </c>
      <c r="H1227">
        <f t="shared" ca="1" si="42"/>
        <v>9.1920041177295554E-3</v>
      </c>
    </row>
    <row r="1228" spans="2:8" x14ac:dyDescent="0.3">
      <c r="B1228" s="91">
        <v>37825</v>
      </c>
      <c r="C1228" s="145">
        <v>33.566935999999998</v>
      </c>
      <c r="D1228">
        <f t="shared" si="41"/>
        <v>-0.84622373174433607</v>
      </c>
      <c r="E1228">
        <v>2.5234305901276559E-2</v>
      </c>
      <c r="G1228">
        <v>1220</v>
      </c>
      <c r="H1228">
        <f t="shared" ca="1" si="42"/>
        <v>2.9558964736179617E-2</v>
      </c>
    </row>
    <row r="1229" spans="2:8" x14ac:dyDescent="0.3">
      <c r="B1229" s="91">
        <v>40689</v>
      </c>
      <c r="C1229" s="145">
        <v>218.28424100000001</v>
      </c>
      <c r="D1229">
        <f t="shared" si="41"/>
        <v>-0.27068625356131187</v>
      </c>
      <c r="E1229">
        <v>2.5225000060822844E-2</v>
      </c>
      <c r="G1229">
        <v>1221</v>
      </c>
      <c r="H1229">
        <f t="shared" ca="1" si="42"/>
        <v>2.098026583672221E-3</v>
      </c>
    </row>
    <row r="1230" spans="2:8" x14ac:dyDescent="0.3">
      <c r="B1230" s="91">
        <v>41267</v>
      </c>
      <c r="C1230" s="145">
        <v>299.30087300000002</v>
      </c>
      <c r="D1230">
        <f t="shared" si="41"/>
        <v>6.0976634455747396</v>
      </c>
      <c r="E1230">
        <v>2.5217070498823994E-2</v>
      </c>
      <c r="G1230">
        <v>1222</v>
      </c>
      <c r="H1230">
        <f t="shared" ca="1" si="42"/>
        <v>2.0839283941527693E-2</v>
      </c>
    </row>
    <row r="1231" spans="2:8" x14ac:dyDescent="0.3">
      <c r="B1231" s="91">
        <v>35885</v>
      </c>
      <c r="C1231" s="145">
        <v>42.168930000000003</v>
      </c>
      <c r="D1231">
        <f t="shared" si="41"/>
        <v>-0.47806863513428111</v>
      </c>
      <c r="E1231">
        <v>2.5207245056252103E-2</v>
      </c>
      <c r="G1231">
        <v>1223</v>
      </c>
      <c r="H1231">
        <f t="shared" ca="1" si="42"/>
        <v>7.7231312106408809E-3</v>
      </c>
    </row>
    <row r="1232" spans="2:8" x14ac:dyDescent="0.3">
      <c r="B1232" s="91">
        <v>38383</v>
      </c>
      <c r="C1232" s="145">
        <v>80.794014000000004</v>
      </c>
      <c r="D1232">
        <f t="shared" si="41"/>
        <v>-0.31396438856447761</v>
      </c>
      <c r="E1232">
        <v>2.5203162610486642E-2</v>
      </c>
      <c r="G1232">
        <v>1224</v>
      </c>
      <c r="H1232">
        <f t="shared" ca="1" si="42"/>
        <v>6.3807568247360301E-4</v>
      </c>
    </row>
    <row r="1233" spans="2:8" x14ac:dyDescent="0.3">
      <c r="B1233" s="91">
        <v>38923</v>
      </c>
      <c r="C1233" s="145">
        <v>117.769417</v>
      </c>
      <c r="D1233">
        <f t="shared" si="41"/>
        <v>-0.68268408731118946</v>
      </c>
      <c r="E1233">
        <v>2.5200996364152902E-2</v>
      </c>
      <c r="G1233">
        <v>1225</v>
      </c>
      <c r="H1233">
        <f t="shared" ca="1" si="42"/>
        <v>2.5950947598202555E-2</v>
      </c>
    </row>
    <row r="1234" spans="2:8" x14ac:dyDescent="0.3">
      <c r="B1234" s="91">
        <v>42458</v>
      </c>
      <c r="C1234" s="145">
        <v>371.14248700000002</v>
      </c>
      <c r="D1234">
        <f t="shared" si="41"/>
        <v>6.6401532713908811</v>
      </c>
      <c r="E1234">
        <v>2.5185830121923974E-2</v>
      </c>
      <c r="G1234">
        <v>1226</v>
      </c>
      <c r="H1234">
        <f t="shared" ca="1" si="42"/>
        <v>9.0936374632588184E-3</v>
      </c>
    </row>
    <row r="1235" spans="2:8" x14ac:dyDescent="0.3">
      <c r="B1235" s="91">
        <v>35475</v>
      </c>
      <c r="C1235" s="145">
        <v>48.577885000000002</v>
      </c>
      <c r="D1235">
        <f t="shared" si="41"/>
        <v>-0.90799467502722009</v>
      </c>
      <c r="E1235">
        <v>2.5153720663879428E-2</v>
      </c>
      <c r="G1235">
        <v>1227</v>
      </c>
      <c r="H1235">
        <f t="shared" ca="1" si="42"/>
        <v>2.228582941161272E-2</v>
      </c>
    </row>
    <row r="1236" spans="2:8" x14ac:dyDescent="0.3">
      <c r="B1236" s="91">
        <v>42122</v>
      </c>
      <c r="C1236" s="145">
        <v>527.98992899999996</v>
      </c>
      <c r="D1236">
        <f t="shared" si="41"/>
        <v>51.411686262029477</v>
      </c>
      <c r="E1236">
        <v>2.5152453465141666E-2</v>
      </c>
      <c r="G1236">
        <v>1228</v>
      </c>
      <c r="H1236">
        <f t="shared" ca="1" si="42"/>
        <v>-2.3882782611316097E-2</v>
      </c>
    </row>
    <row r="1237" spans="2:8" x14ac:dyDescent="0.3">
      <c r="B1237" s="91">
        <v>37152</v>
      </c>
      <c r="C1237" s="145">
        <v>10.073897000000001</v>
      </c>
      <c r="D1237">
        <f t="shared" si="41"/>
        <v>-0.9795397970330364</v>
      </c>
      <c r="E1237">
        <v>2.5117570709057211E-2</v>
      </c>
      <c r="G1237">
        <v>1229</v>
      </c>
      <c r="H1237">
        <f t="shared" ca="1" si="42"/>
        <v>-9.9380934226588863E-2</v>
      </c>
    </row>
    <row r="1238" spans="2:8" x14ac:dyDescent="0.3">
      <c r="B1238" s="91">
        <v>44538</v>
      </c>
      <c r="C1238" s="145">
        <v>492.36544800000001</v>
      </c>
      <c r="D1238">
        <f t="shared" si="41"/>
        <v>-0.20911499881034448</v>
      </c>
      <c r="E1238">
        <v>2.5114161259524828E-2</v>
      </c>
      <c r="G1238">
        <v>1230</v>
      </c>
      <c r="H1238">
        <f t="shared" ca="1" si="42"/>
        <v>-3.7958441241175141E-3</v>
      </c>
    </row>
    <row r="1239" spans="2:8" x14ac:dyDescent="0.3">
      <c r="B1239" s="91">
        <v>45147</v>
      </c>
      <c r="C1239" s="145">
        <v>622.54998799999998</v>
      </c>
      <c r="D1239">
        <f t="shared" si="41"/>
        <v>3.0910668138876836</v>
      </c>
      <c r="E1239">
        <v>2.5111148199133508E-2</v>
      </c>
      <c r="G1239">
        <v>1231</v>
      </c>
      <c r="H1239">
        <f t="shared" ca="1" si="42"/>
        <v>1.8844712722503935E-2</v>
      </c>
    </row>
    <row r="1240" spans="2:8" x14ac:dyDescent="0.3">
      <c r="B1240" s="91">
        <v>39078</v>
      </c>
      <c r="C1240" s="145">
        <v>152.17301900000001</v>
      </c>
      <c r="D1240">
        <f t="shared" si="41"/>
        <v>-0.49420821227631928</v>
      </c>
      <c r="E1240">
        <v>2.509753002877646E-2</v>
      </c>
      <c r="G1240">
        <v>1232</v>
      </c>
      <c r="H1240">
        <f t="shared" ca="1" si="42"/>
        <v>1.3426417949667152E-2</v>
      </c>
    </row>
    <row r="1241" spans="2:8" x14ac:dyDescent="0.3">
      <c r="B1241" s="91">
        <v>41302</v>
      </c>
      <c r="C1241" s="145">
        <v>300.86099200000001</v>
      </c>
      <c r="D1241">
        <f t="shared" si="41"/>
        <v>6.584094719046341</v>
      </c>
      <c r="E1241">
        <v>2.5083131852032984E-2</v>
      </c>
      <c r="G1241">
        <v>1233</v>
      </c>
      <c r="H1241">
        <f t="shared" ca="1" si="42"/>
        <v>2.4553073175155149E-2</v>
      </c>
    </row>
    <row r="1242" spans="2:8" x14ac:dyDescent="0.3">
      <c r="B1242" s="91">
        <v>34367</v>
      </c>
      <c r="C1242" s="145">
        <v>39.669994000000003</v>
      </c>
      <c r="D1242">
        <f t="shared" si="41"/>
        <v>-0.9074351412205004</v>
      </c>
      <c r="E1242">
        <v>2.5069477085288099E-2</v>
      </c>
      <c r="G1242">
        <v>1234</v>
      </c>
      <c r="H1242">
        <f t="shared" ca="1" si="42"/>
        <v>1.879738426526761E-2</v>
      </c>
    </row>
    <row r="1243" spans="2:8" x14ac:dyDescent="0.3">
      <c r="B1243" s="91">
        <v>43035</v>
      </c>
      <c r="C1243" s="145">
        <v>428.564301</v>
      </c>
      <c r="D1243">
        <f t="shared" si="41"/>
        <v>8.6219738072366816</v>
      </c>
      <c r="E1243">
        <v>2.5035766586984025E-2</v>
      </c>
      <c r="G1243">
        <v>1235</v>
      </c>
      <c r="H1243">
        <f t="shared" ca="1" si="42"/>
        <v>2.3592986647041285E-2</v>
      </c>
    </row>
    <row r="1244" spans="2:8" x14ac:dyDescent="0.3">
      <c r="B1244" s="91">
        <v>34682</v>
      </c>
      <c r="C1244" s="145">
        <v>44.540165000000002</v>
      </c>
      <c r="D1244">
        <f t="shared" si="41"/>
        <v>-0.57100320874734123</v>
      </c>
      <c r="E1244">
        <v>2.4999917728757766E-2</v>
      </c>
      <c r="G1244">
        <v>1236</v>
      </c>
      <c r="H1244">
        <f t="shared" ca="1" si="42"/>
        <v>5.2459869004274982E-2</v>
      </c>
    </row>
    <row r="1245" spans="2:8" x14ac:dyDescent="0.3">
      <c r="B1245" s="91">
        <v>40114</v>
      </c>
      <c r="C1245" s="145">
        <v>103.824005</v>
      </c>
      <c r="D1245">
        <f t="shared" si="41"/>
        <v>-0.56751670280455224</v>
      </c>
      <c r="E1245">
        <v>2.4984114938639213E-2</v>
      </c>
      <c r="G1245">
        <v>1237</v>
      </c>
      <c r="H1245">
        <f t="shared" ca="1" si="42"/>
        <v>-4.9322295039736972E-5</v>
      </c>
    </row>
    <row r="1246" spans="2:8" x14ac:dyDescent="0.3">
      <c r="B1246" s="91">
        <v>41142</v>
      </c>
      <c r="C1246" s="145">
        <v>240.064774</v>
      </c>
      <c r="D1246">
        <f t="shared" si="41"/>
        <v>1.9757963583278932</v>
      </c>
      <c r="E1246">
        <v>2.4979175694545802E-2</v>
      </c>
      <c r="G1246">
        <v>1238</v>
      </c>
      <c r="H1246">
        <f t="shared" ca="1" si="42"/>
        <v>5.4886607879887483E-3</v>
      </c>
    </row>
    <row r="1247" spans="2:8" x14ac:dyDescent="0.3">
      <c r="B1247" s="91">
        <v>38044</v>
      </c>
      <c r="C1247" s="145">
        <v>80.672447000000005</v>
      </c>
      <c r="D1247">
        <f t="shared" si="41"/>
        <v>-0.39382865354995839</v>
      </c>
      <c r="E1247">
        <v>2.4977344329823896E-2</v>
      </c>
      <c r="G1247">
        <v>1239</v>
      </c>
      <c r="H1247">
        <f t="shared" ca="1" si="42"/>
        <v>7.7397217102930273E-3</v>
      </c>
    </row>
    <row r="1248" spans="2:8" x14ac:dyDescent="0.3">
      <c r="B1248" s="91">
        <v>44126</v>
      </c>
      <c r="C1248" s="145">
        <v>133.08521999999999</v>
      </c>
      <c r="D1248">
        <f t="shared" si="41"/>
        <v>-0.43492062721044455</v>
      </c>
      <c r="E1248">
        <v>2.4952107240595968E-2</v>
      </c>
      <c r="G1248">
        <v>1240</v>
      </c>
      <c r="H1248">
        <f t="shared" ca="1" si="42"/>
        <v>-4.1890308957348917E-2</v>
      </c>
    </row>
    <row r="1249" spans="2:8" x14ac:dyDescent="0.3">
      <c r="B1249" s="91">
        <v>43573</v>
      </c>
      <c r="C1249" s="145">
        <v>235.51597599999999</v>
      </c>
      <c r="D1249">
        <f t="shared" si="41"/>
        <v>0.88472288286414402</v>
      </c>
      <c r="E1249">
        <v>2.4945824190265354E-2</v>
      </c>
      <c r="G1249">
        <v>1241</v>
      </c>
      <c r="H1249">
        <f t="shared" ca="1" si="42"/>
        <v>-3.7865310634847154E-3</v>
      </c>
    </row>
    <row r="1250" spans="2:8" x14ac:dyDescent="0.3">
      <c r="B1250" s="91">
        <v>44055</v>
      </c>
      <c r="C1250" s="145">
        <v>124.960533</v>
      </c>
      <c r="D1250">
        <f t="shared" si="41"/>
        <v>-0.62103123269783411</v>
      </c>
      <c r="E1250">
        <v>2.4938645634822898E-2</v>
      </c>
      <c r="G1250">
        <v>1242</v>
      </c>
      <c r="H1250">
        <f t="shared" ca="1" si="42"/>
        <v>-3.9075429822116193E-3</v>
      </c>
    </row>
    <row r="1251" spans="2:8" x14ac:dyDescent="0.3">
      <c r="B1251" s="91">
        <v>42255</v>
      </c>
      <c r="C1251" s="145">
        <v>329.73834199999999</v>
      </c>
      <c r="D1251">
        <f t="shared" si="41"/>
        <v>-0.10706236118644703</v>
      </c>
      <c r="E1251">
        <v>2.4934142816758591E-2</v>
      </c>
      <c r="G1251">
        <v>1243</v>
      </c>
      <c r="H1251">
        <f t="shared" ca="1" si="42"/>
        <v>3.7275891235991711E-2</v>
      </c>
    </row>
    <row r="1252" spans="2:8" x14ac:dyDescent="0.3">
      <c r="B1252" s="91">
        <v>41652</v>
      </c>
      <c r="C1252" s="145">
        <v>369.27365099999997</v>
      </c>
      <c r="D1252">
        <f t="shared" si="41"/>
        <v>2.2512945024294129</v>
      </c>
      <c r="E1252">
        <v>2.4931871445087954E-2</v>
      </c>
      <c r="G1252">
        <v>1244</v>
      </c>
      <c r="H1252">
        <f t="shared" ca="1" si="42"/>
        <v>7.2711089233373424E-3</v>
      </c>
    </row>
    <row r="1253" spans="2:8" x14ac:dyDescent="0.3">
      <c r="B1253" s="91">
        <v>40078</v>
      </c>
      <c r="C1253" s="145">
        <v>113.577423</v>
      </c>
      <c r="D1253">
        <f t="shared" si="41"/>
        <v>1.2490128563960829</v>
      </c>
      <c r="E1253">
        <v>2.4920878608316724E-2</v>
      </c>
      <c r="G1253">
        <v>1245</v>
      </c>
      <c r="H1253">
        <f t="shared" ca="1" si="42"/>
        <v>3.4658455815869883E-2</v>
      </c>
    </row>
    <row r="1254" spans="2:8" x14ac:dyDescent="0.3">
      <c r="B1254" s="91">
        <v>34878</v>
      </c>
      <c r="C1254" s="145">
        <v>50.501010999999998</v>
      </c>
      <c r="D1254">
        <f t="shared" si="41"/>
        <v>0.96005256095922809</v>
      </c>
      <c r="E1254">
        <v>2.4910946154489241E-2</v>
      </c>
      <c r="G1254">
        <v>1246</v>
      </c>
      <c r="H1254">
        <f t="shared" ca="1" si="42"/>
        <v>-6.8368653705912549E-3</v>
      </c>
    </row>
    <row r="1255" spans="2:8" x14ac:dyDescent="0.3">
      <c r="B1255" s="91">
        <v>35992</v>
      </c>
      <c r="C1255" s="145">
        <v>25.765131</v>
      </c>
      <c r="D1255">
        <f t="shared" si="41"/>
        <v>1.3858880417195383</v>
      </c>
      <c r="E1255">
        <v>2.4903578404904064E-2</v>
      </c>
      <c r="G1255">
        <v>1247</v>
      </c>
      <c r="H1255">
        <f t="shared" ca="1" si="42"/>
        <v>-1.7057505145081312E-2</v>
      </c>
    </row>
    <row r="1256" spans="2:8" x14ac:dyDescent="0.3">
      <c r="B1256" s="91">
        <v>37175</v>
      </c>
      <c r="C1256" s="145">
        <v>10.798969</v>
      </c>
      <c r="D1256">
        <f t="shared" si="41"/>
        <v>-0.9717331100594242</v>
      </c>
      <c r="E1256">
        <v>2.4890027342500672E-2</v>
      </c>
      <c r="G1256">
        <v>1248</v>
      </c>
      <c r="H1256">
        <f t="shared" ca="1" si="42"/>
        <v>3.7929638039926931E-2</v>
      </c>
    </row>
    <row r="1257" spans="2:8" x14ac:dyDescent="0.3">
      <c r="B1257" s="91">
        <v>41719</v>
      </c>
      <c r="C1257" s="145">
        <v>382.03598</v>
      </c>
      <c r="D1257">
        <f t="shared" si="41"/>
        <v>1.1391386597337778</v>
      </c>
      <c r="E1257">
        <v>2.4888087932309864E-2</v>
      </c>
      <c r="G1257">
        <v>1249</v>
      </c>
      <c r="H1257">
        <f t="shared" ca="1" si="42"/>
        <v>5.3497599164351248E-3</v>
      </c>
    </row>
    <row r="1258" spans="2:8" x14ac:dyDescent="0.3">
      <c r="B1258" s="91">
        <v>43818</v>
      </c>
      <c r="C1258" s="145">
        <v>178.593369</v>
      </c>
      <c r="D1258">
        <f t="shared" si="41"/>
        <v>0.13066350259903661</v>
      </c>
      <c r="E1258">
        <v>2.4885511418236639E-2</v>
      </c>
      <c r="G1258">
        <v>1250</v>
      </c>
      <c r="H1258">
        <f t="shared" ca="1" si="42"/>
        <v>-2.094568404837948E-2</v>
      </c>
    </row>
    <row r="1259" spans="2:8" x14ac:dyDescent="0.3">
      <c r="B1259" s="91">
        <v>39094</v>
      </c>
      <c r="C1259" s="145">
        <v>157.95448300000001</v>
      </c>
      <c r="D1259">
        <f t="shared" si="41"/>
        <v>14.525042426048543</v>
      </c>
      <c r="E1259">
        <v>2.4881608932940436E-2</v>
      </c>
      <c r="G1259">
        <v>1251</v>
      </c>
      <c r="H1259">
        <f t="shared" ca="1" si="42"/>
        <v>-4.8129149931731778E-2</v>
      </c>
    </row>
    <row r="1260" spans="2:8" x14ac:dyDescent="0.3">
      <c r="B1260" s="91">
        <v>36990</v>
      </c>
      <c r="C1260" s="145">
        <v>10.174174000000001</v>
      </c>
      <c r="D1260">
        <f t="shared" si="41"/>
        <v>-0.30469159082121111</v>
      </c>
      <c r="E1260">
        <v>2.4864165513034338E-2</v>
      </c>
      <c r="G1260">
        <v>1252</v>
      </c>
      <c r="H1260">
        <f t="shared" ca="1" si="42"/>
        <v>1.6230129634036618E-2</v>
      </c>
    </row>
    <row r="1261" spans="2:8" x14ac:dyDescent="0.3">
      <c r="B1261" s="91">
        <v>36739</v>
      </c>
      <c r="C1261" s="145">
        <v>14.632605999999999</v>
      </c>
      <c r="D1261">
        <f t="shared" si="41"/>
        <v>-0.62361983041112767</v>
      </c>
      <c r="E1261">
        <v>2.4851479032247371E-2</v>
      </c>
      <c r="G1261">
        <v>1253</v>
      </c>
      <c r="H1261">
        <f t="shared" ca="1" si="42"/>
        <v>1.8680516388532589E-2</v>
      </c>
    </row>
    <row r="1262" spans="2:8" x14ac:dyDescent="0.3">
      <c r="B1262" s="91">
        <v>35942</v>
      </c>
      <c r="C1262" s="145">
        <v>38.877197000000002</v>
      </c>
      <c r="D1262">
        <f t="shared" si="41"/>
        <v>-0.91167848443237298</v>
      </c>
      <c r="E1262">
        <v>2.4846895208361027E-2</v>
      </c>
      <c r="G1262">
        <v>1254</v>
      </c>
      <c r="H1262">
        <f t="shared" ca="1" si="42"/>
        <v>2.4661395823930302E-2</v>
      </c>
    </row>
    <row r="1263" spans="2:8" x14ac:dyDescent="0.3">
      <c r="B1263" s="91">
        <v>44750</v>
      </c>
      <c r="C1263" s="145">
        <v>440.17810100000003</v>
      </c>
      <c r="D1263">
        <f t="shared" si="41"/>
        <v>1.8691636128412741</v>
      </c>
      <c r="E1263">
        <v>2.4834612462502337E-2</v>
      </c>
      <c r="G1263">
        <v>1255</v>
      </c>
      <c r="H1263">
        <f t="shared" ca="1" si="42"/>
        <v>-2.0331515095224587E-2</v>
      </c>
    </row>
    <row r="1264" spans="2:8" x14ac:dyDescent="0.3">
      <c r="B1264" s="91">
        <v>38824</v>
      </c>
      <c r="C1264" s="145">
        <v>153.41686999999999</v>
      </c>
      <c r="D1264">
        <f t="shared" si="41"/>
        <v>1.1906765377540076</v>
      </c>
      <c r="E1264">
        <v>2.4803009965694432E-2</v>
      </c>
      <c r="G1264">
        <v>1256</v>
      </c>
      <c r="H1264">
        <f t="shared" ca="1" si="42"/>
        <v>9.0506422759949415E-3</v>
      </c>
    </row>
    <row r="1265" spans="2:8" x14ac:dyDescent="0.3">
      <c r="B1265" s="91">
        <v>43915</v>
      </c>
      <c r="C1265" s="145">
        <v>70.031730999999994</v>
      </c>
      <c r="D1265">
        <f t="shared" si="41"/>
        <v>0.37473335141008352</v>
      </c>
      <c r="E1265">
        <v>2.4799295831171814E-2</v>
      </c>
      <c r="G1265">
        <v>1257</v>
      </c>
      <c r="H1265">
        <f t="shared" ca="1" si="42"/>
        <v>2.5367656732601745E-2</v>
      </c>
    </row>
    <row r="1266" spans="2:8" x14ac:dyDescent="0.3">
      <c r="B1266" s="91">
        <v>35719</v>
      </c>
      <c r="C1266" s="145">
        <v>50.942047000000002</v>
      </c>
      <c r="D1266">
        <f t="shared" si="41"/>
        <v>0.90550614160648379</v>
      </c>
      <c r="E1266">
        <v>2.47958854187444E-2</v>
      </c>
      <c r="G1266">
        <v>1258</v>
      </c>
      <c r="H1266">
        <f t="shared" ca="1" si="42"/>
        <v>-1.5894231679277331E-2</v>
      </c>
    </row>
    <row r="1267" spans="2:8" x14ac:dyDescent="0.3">
      <c r="B1267" s="91">
        <v>33518</v>
      </c>
      <c r="C1267" s="145">
        <v>26.734128999999999</v>
      </c>
      <c r="D1267">
        <f t="shared" si="41"/>
        <v>-0.67892549489689891</v>
      </c>
      <c r="E1267">
        <v>2.4793253156253282E-2</v>
      </c>
      <c r="G1267">
        <v>1259</v>
      </c>
      <c r="H1267">
        <f t="shared" ca="1" si="42"/>
        <v>6.1686029156102815E-2</v>
      </c>
    </row>
    <row r="1268" spans="2:8" x14ac:dyDescent="0.3">
      <c r="B1268" s="91">
        <v>38099</v>
      </c>
      <c r="C1268" s="145">
        <v>83.264565000000005</v>
      </c>
      <c r="D1268">
        <f t="shared" si="41"/>
        <v>-0.82647596844556592</v>
      </c>
      <c r="E1268">
        <v>2.4780595623587431E-2</v>
      </c>
      <c r="G1268">
        <v>1260</v>
      </c>
      <c r="H1268">
        <f t="shared" ca="1" si="42"/>
        <v>-1.4936668070653874E-3</v>
      </c>
    </row>
    <row r="1269" spans="2:8" x14ac:dyDescent="0.3">
      <c r="B1269" s="91">
        <v>41842</v>
      </c>
      <c r="C1269" s="145">
        <v>479.84457400000002</v>
      </c>
      <c r="D1269">
        <f t="shared" si="41"/>
        <v>0.72751243802319288</v>
      </c>
      <c r="E1269">
        <v>2.4739397986846635E-2</v>
      </c>
      <c r="G1269">
        <v>1261</v>
      </c>
      <c r="H1269">
        <f t="shared" ca="1" si="42"/>
        <v>-2.0435611722470384E-4</v>
      </c>
    </row>
    <row r="1270" spans="2:8" x14ac:dyDescent="0.3">
      <c r="B1270" s="91">
        <v>40982</v>
      </c>
      <c r="C1270" s="145">
        <v>277.76620500000001</v>
      </c>
      <c r="D1270">
        <f t="shared" si="41"/>
        <v>12.026526087502571</v>
      </c>
      <c r="E1270">
        <v>2.4734791419368948E-2</v>
      </c>
      <c r="G1270">
        <v>1262</v>
      </c>
      <c r="H1270">
        <f t="shared" ca="1" si="42"/>
        <v>5.8416626791723027E-3</v>
      </c>
    </row>
    <row r="1271" spans="2:8" x14ac:dyDescent="0.3">
      <c r="B1271" s="91">
        <v>36280</v>
      </c>
      <c r="C1271" s="145">
        <v>21.323122000000001</v>
      </c>
      <c r="D1271">
        <f t="shared" si="41"/>
        <v>-0.40420289520585989</v>
      </c>
      <c r="E1271">
        <v>2.4713361348636775E-2</v>
      </c>
      <c r="G1271">
        <v>1263</v>
      </c>
      <c r="H1271">
        <f t="shared" ca="1" si="42"/>
        <v>8.4182648912673656E-4</v>
      </c>
    </row>
    <row r="1272" spans="2:8" x14ac:dyDescent="0.3">
      <c r="B1272" s="91">
        <v>33676</v>
      </c>
      <c r="C1272" s="145">
        <v>35.789234</v>
      </c>
      <c r="D1272">
        <f t="shared" si="41"/>
        <v>2.0993903708999206</v>
      </c>
      <c r="E1272">
        <v>2.4691382060823015E-2</v>
      </c>
      <c r="G1272">
        <v>1264</v>
      </c>
      <c r="H1272">
        <f t="shared" ca="1" si="42"/>
        <v>-2.9549643715021862E-2</v>
      </c>
    </row>
    <row r="1273" spans="2:8" x14ac:dyDescent="0.3">
      <c r="B1273" s="91">
        <v>36969</v>
      </c>
      <c r="C1273" s="145">
        <v>11.547185000000001</v>
      </c>
      <c r="D1273">
        <f t="shared" si="41"/>
        <v>-0.74250526036132136</v>
      </c>
      <c r="E1273">
        <v>2.4640673847288949E-2</v>
      </c>
      <c r="G1273">
        <v>1265</v>
      </c>
      <c r="H1273">
        <f t="shared" ca="1" si="42"/>
        <v>-2.8199004836303686E-2</v>
      </c>
    </row>
    <row r="1274" spans="2:8" x14ac:dyDescent="0.3">
      <c r="B1274" s="91">
        <v>34487</v>
      </c>
      <c r="C1274" s="145">
        <v>44.844352999999998</v>
      </c>
      <c r="D1274">
        <f t="shared" si="41"/>
        <v>1.7371517573414799</v>
      </c>
      <c r="E1274">
        <v>2.4630606140638348E-2</v>
      </c>
      <c r="G1274">
        <v>1266</v>
      </c>
      <c r="H1274">
        <f t="shared" ca="1" si="42"/>
        <v>6.1161429281938483E-2</v>
      </c>
    </row>
    <row r="1275" spans="2:8" x14ac:dyDescent="0.3">
      <c r="B1275" s="91">
        <v>36734</v>
      </c>
      <c r="C1275" s="145">
        <v>16.383583000000002</v>
      </c>
      <c r="D1275">
        <f t="shared" si="41"/>
        <v>-0.39206884194107439</v>
      </c>
      <c r="E1275">
        <v>2.4602210768115414E-2</v>
      </c>
      <c r="G1275">
        <v>1267</v>
      </c>
      <c r="H1275">
        <f t="shared" ca="1" si="42"/>
        <v>-2.6784556978643487E-2</v>
      </c>
    </row>
    <row r="1276" spans="2:8" x14ac:dyDescent="0.3">
      <c r="B1276" s="91">
        <v>33638</v>
      </c>
      <c r="C1276" s="145">
        <v>26.949733999999999</v>
      </c>
      <c r="D1276">
        <f t="shared" si="41"/>
        <v>-0.82387240398922024</v>
      </c>
      <c r="E1276">
        <v>2.4590295752903921E-2</v>
      </c>
      <c r="G1276">
        <v>1268</v>
      </c>
      <c r="H1276">
        <f t="shared" ca="1" si="42"/>
        <v>-1.5636371044500082E-3</v>
      </c>
    </row>
    <row r="1277" spans="2:8" x14ac:dyDescent="0.3">
      <c r="B1277" s="91">
        <v>38782</v>
      </c>
      <c r="C1277" s="145">
        <v>153.01255800000001</v>
      </c>
      <c r="D1277">
        <f t="shared" si="41"/>
        <v>1.6125998387970379</v>
      </c>
      <c r="E1277">
        <v>2.4587025879627317E-2</v>
      </c>
      <c r="G1277">
        <v>1269</v>
      </c>
      <c r="H1277">
        <f t="shared" ca="1" si="42"/>
        <v>5.4495045070267513E-3</v>
      </c>
    </row>
    <row r="1278" spans="2:8" x14ac:dyDescent="0.3">
      <c r="B1278" s="91">
        <v>34967</v>
      </c>
      <c r="C1278" s="145">
        <v>58.567162000000003</v>
      </c>
      <c r="D1278">
        <f t="shared" si="41"/>
        <v>0.17956606581878684</v>
      </c>
      <c r="E1278">
        <v>2.4539872363820655E-2</v>
      </c>
      <c r="G1278">
        <v>1270</v>
      </c>
      <c r="H1278">
        <f t="shared" ca="1" si="42"/>
        <v>-1.5155647562576119E-2</v>
      </c>
    </row>
    <row r="1279" spans="2:8" x14ac:dyDescent="0.3">
      <c r="B1279" s="91">
        <v>35713</v>
      </c>
      <c r="C1279" s="145">
        <v>49.651446999999997</v>
      </c>
      <c r="D1279">
        <f t="shared" si="41"/>
        <v>2.1430235993363693</v>
      </c>
      <c r="E1279">
        <v>2.4535961670554461E-2</v>
      </c>
      <c r="G1279">
        <v>1271</v>
      </c>
      <c r="H1279">
        <f t="shared" ca="1" si="42"/>
        <v>-3.0666199585652917E-2</v>
      </c>
    </row>
    <row r="1280" spans="2:8" x14ac:dyDescent="0.3">
      <c r="B1280" s="91">
        <v>37223</v>
      </c>
      <c r="C1280" s="145">
        <v>15.797351000000001</v>
      </c>
      <c r="D1280">
        <f t="shared" si="41"/>
        <v>-0.79129519900314327</v>
      </c>
      <c r="E1280">
        <v>2.4512059167061791E-2</v>
      </c>
      <c r="G1280">
        <v>1272</v>
      </c>
      <c r="H1280">
        <f t="shared" ca="1" si="42"/>
        <v>-3.9871591216740263E-2</v>
      </c>
    </row>
    <row r="1281" spans="2:8" x14ac:dyDescent="0.3">
      <c r="B1281" s="91">
        <v>38372</v>
      </c>
      <c r="C1281" s="145">
        <v>75.692322000000004</v>
      </c>
      <c r="D1281">
        <f t="shared" si="41"/>
        <v>-0.83710275408762169</v>
      </c>
      <c r="E1281">
        <v>2.4498598169150312E-2</v>
      </c>
      <c r="G1281">
        <v>1273</v>
      </c>
      <c r="H1281">
        <f t="shared" ca="1" si="42"/>
        <v>4.8316789186131581E-4</v>
      </c>
    </row>
    <row r="1282" spans="2:8" x14ac:dyDescent="0.3">
      <c r="B1282" s="91">
        <v>42559</v>
      </c>
      <c r="C1282" s="145">
        <v>464.66299400000003</v>
      </c>
      <c r="D1282">
        <f t="shared" si="41"/>
        <v>4.4950964627658356</v>
      </c>
      <c r="E1282">
        <v>2.4497378917756434E-2</v>
      </c>
      <c r="G1282">
        <v>1274</v>
      </c>
      <c r="H1282">
        <f t="shared" ca="1" si="42"/>
        <v>-1.2781643340537064E-2</v>
      </c>
    </row>
    <row r="1283" spans="2:8" x14ac:dyDescent="0.3">
      <c r="B1283" s="91">
        <v>38618</v>
      </c>
      <c r="C1283" s="145">
        <v>84.559569999999994</v>
      </c>
      <c r="D1283">
        <f t="shared" si="41"/>
        <v>2.9704710211191534</v>
      </c>
      <c r="E1283">
        <v>2.449267182335442E-2</v>
      </c>
      <c r="G1283">
        <v>1275</v>
      </c>
      <c r="H1283">
        <f t="shared" ca="1" si="42"/>
        <v>1.3950946596817589E-2</v>
      </c>
    </row>
    <row r="1284" spans="2:8" x14ac:dyDescent="0.3">
      <c r="B1284" s="91">
        <v>36690</v>
      </c>
      <c r="C1284" s="145">
        <v>21.297113</v>
      </c>
      <c r="D1284">
        <f t="shared" si="41"/>
        <v>-0.94536075098872274</v>
      </c>
      <c r="E1284">
        <v>2.4489976556203084E-2</v>
      </c>
      <c r="G1284">
        <v>1276</v>
      </c>
      <c r="H1284">
        <f t="shared" ca="1" si="42"/>
        <v>-4.1970298995191752E-2</v>
      </c>
    </row>
    <row r="1285" spans="2:8" x14ac:dyDescent="0.3">
      <c r="B1285" s="91">
        <v>42495</v>
      </c>
      <c r="C1285" s="145">
        <v>389.77682499999997</v>
      </c>
      <c r="D1285">
        <f t="shared" si="41"/>
        <v>19.472928877028803</v>
      </c>
      <c r="E1285">
        <v>2.4489326561261151E-2</v>
      </c>
      <c r="G1285">
        <v>1277</v>
      </c>
      <c r="H1285">
        <f t="shared" ca="1" si="42"/>
        <v>7.3342015773974079E-3</v>
      </c>
    </row>
    <row r="1286" spans="2:8" x14ac:dyDescent="0.3">
      <c r="B1286" s="91">
        <v>36640</v>
      </c>
      <c r="C1286" s="145">
        <v>19.038644999999999</v>
      </c>
      <c r="D1286">
        <f t="shared" si="41"/>
        <v>-0.94270891526867029</v>
      </c>
      <c r="E1286">
        <v>2.4449826178202436E-2</v>
      </c>
      <c r="G1286">
        <v>1278</v>
      </c>
      <c r="H1286">
        <f t="shared" ca="1" si="42"/>
        <v>9.2268994604296113E-3</v>
      </c>
    </row>
    <row r="1287" spans="2:8" x14ac:dyDescent="0.3">
      <c r="B1287" s="91">
        <v>44242</v>
      </c>
      <c r="C1287" s="145">
        <v>332.31427000000002</v>
      </c>
      <c r="D1287">
        <f t="shared" si="41"/>
        <v>1.194927391214397</v>
      </c>
      <c r="E1287">
        <v>2.4431449777653852E-2</v>
      </c>
      <c r="G1287">
        <v>1279</v>
      </c>
      <c r="H1287">
        <f t="shared" ca="1" si="42"/>
        <v>-5.2846437716457785E-2</v>
      </c>
    </row>
    <row r="1288" spans="2:8" x14ac:dyDescent="0.3">
      <c r="B1288" s="91">
        <v>39002</v>
      </c>
      <c r="C1288" s="145">
        <v>151.40103099999999</v>
      </c>
      <c r="D1288">
        <f t="shared" si="41"/>
        <v>7.7194099236364166E-2</v>
      </c>
      <c r="E1288">
        <v>2.4413689207804738E-2</v>
      </c>
      <c r="G1288">
        <v>1280</v>
      </c>
      <c r="H1288">
        <f t="shared" ca="1" si="42"/>
        <v>-4.1427846993463517E-3</v>
      </c>
    </row>
    <row r="1289" spans="2:8" x14ac:dyDescent="0.3">
      <c r="B1289" s="91">
        <v>38946</v>
      </c>
      <c r="C1289" s="145">
        <v>140.5513</v>
      </c>
      <c r="D1289">
        <f t="shared" ref="D1289:D1352" si="43">(C1289-C1290)/C1290</f>
        <v>-0.52654515813462732</v>
      </c>
      <c r="E1289">
        <v>2.4402141153408656E-2</v>
      </c>
      <c r="G1289">
        <v>1281</v>
      </c>
      <c r="H1289">
        <f t="shared" ca="1" si="42"/>
        <v>1.7502272139578032E-2</v>
      </c>
    </row>
    <row r="1290" spans="2:8" x14ac:dyDescent="0.3">
      <c r="B1290" s="91">
        <v>41320</v>
      </c>
      <c r="C1290" s="145">
        <v>296.863159</v>
      </c>
      <c r="D1290">
        <f t="shared" si="43"/>
        <v>14.296156689593653</v>
      </c>
      <c r="E1290">
        <v>2.4394363988910907E-2</v>
      </c>
      <c r="G1290">
        <v>1282</v>
      </c>
      <c r="H1290">
        <f t="shared" ref="H1290:H1353" ca="1" si="44">_xlfn.NORM.INV(RAND(),N$11,N$12)</f>
        <v>-1.5729962447659944E-2</v>
      </c>
    </row>
    <row r="1291" spans="2:8" x14ac:dyDescent="0.3">
      <c r="B1291" s="91">
        <v>36005</v>
      </c>
      <c r="C1291" s="145">
        <v>19.407696000000001</v>
      </c>
      <c r="D1291">
        <f t="shared" si="43"/>
        <v>-0.89352921514293482</v>
      </c>
      <c r="E1291">
        <v>2.4390352042579153E-2</v>
      </c>
      <c r="G1291">
        <v>1283</v>
      </c>
      <c r="H1291">
        <f t="shared" ca="1" si="44"/>
        <v>-3.6438074194336144E-4</v>
      </c>
    </row>
    <row r="1292" spans="2:8" x14ac:dyDescent="0.3">
      <c r="B1292" s="91">
        <v>43503</v>
      </c>
      <c r="C1292" s="145">
        <v>182.281891</v>
      </c>
      <c r="D1292">
        <f t="shared" si="43"/>
        <v>1.7175941073486243</v>
      </c>
      <c r="E1292">
        <v>2.4369761188100175E-2</v>
      </c>
      <c r="G1292">
        <v>1284</v>
      </c>
      <c r="H1292">
        <f t="shared" ca="1" si="44"/>
        <v>-2.2117477145979208E-2</v>
      </c>
    </row>
    <row r="1293" spans="2:8" x14ac:dyDescent="0.3">
      <c r="B1293" s="91">
        <v>38194</v>
      </c>
      <c r="C1293" s="145">
        <v>67.074730000000002</v>
      </c>
      <c r="D1293">
        <f t="shared" si="43"/>
        <v>2.4424787835701411</v>
      </c>
      <c r="E1293">
        <v>2.4339488501977737E-2</v>
      </c>
      <c r="G1293">
        <v>1285</v>
      </c>
      <c r="H1293">
        <f t="shared" ca="1" si="44"/>
        <v>2.8260894491664718E-2</v>
      </c>
    </row>
    <row r="1294" spans="2:8" x14ac:dyDescent="0.3">
      <c r="B1294" s="91">
        <v>36712</v>
      </c>
      <c r="C1294" s="145">
        <v>19.484428000000001</v>
      </c>
      <c r="D1294">
        <f t="shared" si="43"/>
        <v>-0.95665301667130986</v>
      </c>
      <c r="E1294">
        <v>2.4330845497038713E-2</v>
      </c>
      <c r="G1294">
        <v>1286</v>
      </c>
      <c r="H1294">
        <f t="shared" ca="1" si="44"/>
        <v>-2.7955377319577928E-3</v>
      </c>
    </row>
    <row r="1295" spans="2:8" x14ac:dyDescent="0.3">
      <c r="B1295" s="91">
        <v>44760</v>
      </c>
      <c r="C1295" s="145">
        <v>449.499054</v>
      </c>
      <c r="D1295">
        <f t="shared" si="43"/>
        <v>0.14398078267049158</v>
      </c>
      <c r="E1295">
        <v>2.4307116532117815E-2</v>
      </c>
      <c r="G1295">
        <v>1287</v>
      </c>
      <c r="H1295">
        <f t="shared" ca="1" si="44"/>
        <v>2.6355504447418281E-2</v>
      </c>
    </row>
    <row r="1296" spans="2:8" x14ac:dyDescent="0.3">
      <c r="B1296" s="91">
        <v>44922</v>
      </c>
      <c r="C1296" s="145">
        <v>392.92535400000003</v>
      </c>
      <c r="D1296">
        <f t="shared" si="43"/>
        <v>3.3270945296378978</v>
      </c>
      <c r="E1296">
        <v>2.4298347400868406E-2</v>
      </c>
      <c r="G1296">
        <v>1288</v>
      </c>
      <c r="H1296">
        <f t="shared" ca="1" si="44"/>
        <v>4.3129223314884065E-2</v>
      </c>
    </row>
    <row r="1297" spans="2:8" x14ac:dyDescent="0.3">
      <c r="B1297" s="91">
        <v>38679</v>
      </c>
      <c r="C1297" s="145">
        <v>90.805817000000005</v>
      </c>
      <c r="D1297">
        <f t="shared" si="43"/>
        <v>-0.65418484423618994</v>
      </c>
      <c r="E1297">
        <v>2.4292542040877496E-2</v>
      </c>
      <c r="G1297">
        <v>1289</v>
      </c>
      <c r="H1297">
        <f t="shared" ca="1" si="44"/>
        <v>2.9561308266437348E-3</v>
      </c>
    </row>
    <row r="1298" spans="2:8" x14ac:dyDescent="0.3">
      <c r="B1298" s="91">
        <v>40973</v>
      </c>
      <c r="C1298" s="145">
        <v>262.58483899999999</v>
      </c>
      <c r="D1298">
        <f t="shared" si="43"/>
        <v>7.1298009424364173</v>
      </c>
      <c r="E1298">
        <v>2.4285227245687692E-2</v>
      </c>
      <c r="G1298">
        <v>1290</v>
      </c>
      <c r="H1298">
        <f t="shared" ca="1" si="44"/>
        <v>-9.0633650153093652E-3</v>
      </c>
    </row>
    <row r="1299" spans="2:8" x14ac:dyDescent="0.3">
      <c r="B1299" s="91">
        <v>36530</v>
      </c>
      <c r="C1299" s="145">
        <v>32.299048999999997</v>
      </c>
      <c r="D1299">
        <f t="shared" si="43"/>
        <v>-0.93916341777980228</v>
      </c>
      <c r="E1299">
        <v>2.4255366621915155E-2</v>
      </c>
      <c r="G1299">
        <v>1291</v>
      </c>
      <c r="H1299">
        <f t="shared" ca="1" si="44"/>
        <v>2.0509760452599212E-3</v>
      </c>
    </row>
    <row r="1300" spans="2:8" x14ac:dyDescent="0.3">
      <c r="B1300" s="91">
        <v>42023</v>
      </c>
      <c r="C1300" s="145">
        <v>530.91491699999995</v>
      </c>
      <c r="D1300">
        <f t="shared" si="43"/>
        <v>28.051698915754738</v>
      </c>
      <c r="E1300">
        <v>2.4251000940893285E-2</v>
      </c>
      <c r="G1300">
        <v>1292</v>
      </c>
      <c r="H1300">
        <f t="shared" ca="1" si="44"/>
        <v>1.1633695732180807E-2</v>
      </c>
    </row>
    <row r="1301" spans="2:8" x14ac:dyDescent="0.3">
      <c r="B1301" s="91">
        <v>36133</v>
      </c>
      <c r="C1301" s="145">
        <v>18.274832</v>
      </c>
      <c r="D1301">
        <f t="shared" si="43"/>
        <v>-0.96522015541410322</v>
      </c>
      <c r="E1301">
        <v>2.4227131558154362E-2</v>
      </c>
      <c r="G1301">
        <v>1293</v>
      </c>
      <c r="H1301">
        <f t="shared" ca="1" si="44"/>
        <v>-1.1359275389867949E-2</v>
      </c>
    </row>
    <row r="1302" spans="2:8" x14ac:dyDescent="0.3">
      <c r="B1302" s="91">
        <v>42019</v>
      </c>
      <c r="C1302" s="145">
        <v>525.44317599999999</v>
      </c>
      <c r="D1302">
        <f t="shared" si="43"/>
        <v>17.088021735788281</v>
      </c>
      <c r="E1302">
        <v>2.4214637288743818E-2</v>
      </c>
      <c r="G1302">
        <v>1294</v>
      </c>
      <c r="H1302">
        <f t="shared" ca="1" si="44"/>
        <v>-8.1481828559920137E-3</v>
      </c>
    </row>
    <row r="1303" spans="2:8" x14ac:dyDescent="0.3">
      <c r="B1303" s="91">
        <v>37789</v>
      </c>
      <c r="C1303" s="145">
        <v>29.049233999999998</v>
      </c>
      <c r="D1303">
        <f t="shared" si="43"/>
        <v>-0.53438910809152573</v>
      </c>
      <c r="E1303">
        <v>2.4204656788254838E-2</v>
      </c>
      <c r="G1303">
        <v>1295</v>
      </c>
      <c r="H1303">
        <f t="shared" ca="1" si="44"/>
        <v>-1.6739119292201749E-2</v>
      </c>
    </row>
    <row r="1304" spans="2:8" x14ac:dyDescent="0.3">
      <c r="B1304" s="91">
        <v>38169</v>
      </c>
      <c r="C1304" s="145">
        <v>62.389507000000002</v>
      </c>
      <c r="D1304">
        <f t="shared" si="43"/>
        <v>3.6564761504288783</v>
      </c>
      <c r="E1304">
        <v>2.419146553008697E-2</v>
      </c>
      <c r="G1304">
        <v>1296</v>
      </c>
      <c r="H1304">
        <f t="shared" ca="1" si="44"/>
        <v>3.5068729744967927E-2</v>
      </c>
    </row>
    <row r="1305" spans="2:8" x14ac:dyDescent="0.3">
      <c r="B1305" s="91">
        <v>36888</v>
      </c>
      <c r="C1305" s="145">
        <v>13.398438000000001</v>
      </c>
      <c r="D1305">
        <f t="shared" si="43"/>
        <v>-0.74272949931916177</v>
      </c>
      <c r="E1305">
        <v>2.417456048234163E-2</v>
      </c>
      <c r="G1305">
        <v>1297</v>
      </c>
      <c r="H1305">
        <f t="shared" ca="1" si="44"/>
        <v>-4.5478407767286594E-2</v>
      </c>
    </row>
    <row r="1306" spans="2:8" x14ac:dyDescent="0.3">
      <c r="B1306" s="91">
        <v>34915</v>
      </c>
      <c r="C1306" s="145">
        <v>52.079185000000003</v>
      </c>
      <c r="D1306">
        <f t="shared" si="43"/>
        <v>-0.17262084218189841</v>
      </c>
      <c r="E1306">
        <v>2.4138061162647384E-2</v>
      </c>
      <c r="G1306">
        <v>1298</v>
      </c>
      <c r="H1306">
        <f t="shared" ca="1" si="44"/>
        <v>-1.680940000497454E-2</v>
      </c>
    </row>
    <row r="1307" spans="2:8" x14ac:dyDescent="0.3">
      <c r="B1307" s="91">
        <v>35361</v>
      </c>
      <c r="C1307" s="145">
        <v>62.944763000000002</v>
      </c>
      <c r="D1307">
        <f t="shared" si="43"/>
        <v>-0.87609705038356189</v>
      </c>
      <c r="E1307">
        <v>2.4125157172361415E-2</v>
      </c>
      <c r="G1307">
        <v>1299</v>
      </c>
      <c r="H1307">
        <f t="shared" ca="1" si="44"/>
        <v>2.4981540818614662E-3</v>
      </c>
    </row>
    <row r="1308" spans="2:8" x14ac:dyDescent="0.3">
      <c r="B1308" s="91">
        <v>44487</v>
      </c>
      <c r="C1308" s="145">
        <v>508.01666299999999</v>
      </c>
      <c r="D1308">
        <f t="shared" si="43"/>
        <v>0.1750057011927737</v>
      </c>
      <c r="E1308">
        <v>2.4115739587239095E-2</v>
      </c>
      <c r="G1308">
        <v>1300</v>
      </c>
      <c r="H1308">
        <f t="shared" ca="1" si="44"/>
        <v>7.2533183006597543E-2</v>
      </c>
    </row>
    <row r="1309" spans="2:8" x14ac:dyDescent="0.3">
      <c r="B1309" s="91">
        <v>44879</v>
      </c>
      <c r="C1309" s="145">
        <v>432.352509</v>
      </c>
      <c r="D1309">
        <f t="shared" si="43"/>
        <v>2.6867527025057933</v>
      </c>
      <c r="E1309">
        <v>2.4085069091197182E-2</v>
      </c>
      <c r="G1309">
        <v>1301</v>
      </c>
      <c r="H1309">
        <f t="shared" ca="1" si="44"/>
        <v>-1.0364459865641133E-2</v>
      </c>
    </row>
    <row r="1310" spans="2:8" x14ac:dyDescent="0.3">
      <c r="B1310" s="91">
        <v>40133</v>
      </c>
      <c r="C1310" s="145">
        <v>117.27190400000001</v>
      </c>
      <c r="D1310">
        <f t="shared" si="43"/>
        <v>-0.49994602984274661</v>
      </c>
      <c r="E1310">
        <v>2.4034155084333063E-2</v>
      </c>
      <c r="G1310">
        <v>1302</v>
      </c>
      <c r="H1310">
        <f t="shared" ca="1" si="44"/>
        <v>1.3670097609288249E-2</v>
      </c>
    </row>
    <row r="1311" spans="2:8" x14ac:dyDescent="0.3">
      <c r="B1311" s="91">
        <v>40646</v>
      </c>
      <c r="C1311" s="145">
        <v>234.518494</v>
      </c>
      <c r="D1311">
        <f t="shared" si="43"/>
        <v>0.12869999651117231</v>
      </c>
      <c r="E1311">
        <v>2.4025422891222357E-2</v>
      </c>
      <c r="G1311">
        <v>1303</v>
      </c>
      <c r="H1311">
        <f t="shared" ca="1" si="44"/>
        <v>-4.7499910723453803E-2</v>
      </c>
    </row>
    <row r="1312" spans="2:8" x14ac:dyDescent="0.3">
      <c r="B1312" s="91">
        <v>40450</v>
      </c>
      <c r="C1312" s="145">
        <v>207.77752699999999</v>
      </c>
      <c r="D1312">
        <f t="shared" si="43"/>
        <v>1.792030953239039</v>
      </c>
      <c r="E1312">
        <v>2.4016766239083252E-2</v>
      </c>
      <c r="G1312">
        <v>1304</v>
      </c>
      <c r="H1312">
        <f t="shared" ca="1" si="44"/>
        <v>3.6634710391087864E-2</v>
      </c>
    </row>
    <row r="1313" spans="2:8" x14ac:dyDescent="0.3">
      <c r="B1313" s="91">
        <v>43937</v>
      </c>
      <c r="C1313" s="145">
        <v>74.418059999999997</v>
      </c>
      <c r="D1313">
        <f t="shared" si="43"/>
        <v>2.4924578402137767</v>
      </c>
      <c r="E1313">
        <v>2.4005449028875626E-2</v>
      </c>
      <c r="G1313">
        <v>1305</v>
      </c>
      <c r="H1313">
        <f t="shared" ca="1" si="44"/>
        <v>3.4579835644553629E-2</v>
      </c>
    </row>
    <row r="1314" spans="2:8" x14ac:dyDescent="0.3">
      <c r="B1314" s="91">
        <v>36140</v>
      </c>
      <c r="C1314" s="145">
        <v>21.308219999999999</v>
      </c>
      <c r="D1314">
        <f t="shared" si="43"/>
        <v>-0.91686213922065141</v>
      </c>
      <c r="E1314">
        <v>2.3997224259948716E-2</v>
      </c>
      <c r="G1314">
        <v>1306</v>
      </c>
      <c r="H1314">
        <f t="shared" ca="1" si="44"/>
        <v>1.7453840863421721E-2</v>
      </c>
    </row>
    <row r="1315" spans="2:8" x14ac:dyDescent="0.3">
      <c r="B1315" s="91">
        <v>41373</v>
      </c>
      <c r="C1315" s="145">
        <v>256.29983499999997</v>
      </c>
      <c r="D1315">
        <f t="shared" si="43"/>
        <v>7.5055744236581878</v>
      </c>
      <c r="E1315">
        <v>2.3957766632970987E-2</v>
      </c>
      <c r="G1315">
        <v>1307</v>
      </c>
      <c r="H1315">
        <f t="shared" ca="1" si="44"/>
        <v>1.1183562012372307E-2</v>
      </c>
    </row>
    <row r="1316" spans="2:8" x14ac:dyDescent="0.3">
      <c r="B1316" s="91">
        <v>36329</v>
      </c>
      <c r="C1316" s="145">
        <v>30.13316</v>
      </c>
      <c r="D1316">
        <f t="shared" si="43"/>
        <v>-0.93971464586399722</v>
      </c>
      <c r="E1316">
        <v>2.3932150422116171E-2</v>
      </c>
      <c r="G1316">
        <v>1308</v>
      </c>
      <c r="H1316">
        <f t="shared" ca="1" si="44"/>
        <v>-4.0335418351234678E-2</v>
      </c>
    </row>
    <row r="1317" spans="2:8" x14ac:dyDescent="0.3">
      <c r="B1317" s="91">
        <v>44508</v>
      </c>
      <c r="C1317" s="145">
        <v>499.84213299999999</v>
      </c>
      <c r="D1317">
        <f t="shared" si="43"/>
        <v>1.8983995717503017</v>
      </c>
      <c r="E1317">
        <v>2.389215434861728E-2</v>
      </c>
      <c r="G1317">
        <v>1309</v>
      </c>
      <c r="H1317">
        <f t="shared" ca="1" si="44"/>
        <v>-3.5640149262413032E-2</v>
      </c>
    </row>
    <row r="1318" spans="2:8" x14ac:dyDescent="0.3">
      <c r="B1318" s="91">
        <v>40830</v>
      </c>
      <c r="C1318" s="145">
        <v>172.45452900000001</v>
      </c>
      <c r="D1318">
        <f t="shared" si="43"/>
        <v>0.19252760184606321</v>
      </c>
      <c r="E1318">
        <v>2.3883933926767582E-2</v>
      </c>
      <c r="G1318">
        <v>1310</v>
      </c>
      <c r="H1318">
        <f t="shared" ca="1" si="44"/>
        <v>-3.3445087523197428E-2</v>
      </c>
    </row>
    <row r="1319" spans="2:8" x14ac:dyDescent="0.3">
      <c r="B1319" s="91">
        <v>38989</v>
      </c>
      <c r="C1319" s="145">
        <v>144.61260999999999</v>
      </c>
      <c r="D1319">
        <f t="shared" si="43"/>
        <v>-0.23145262149298529</v>
      </c>
      <c r="E1319">
        <v>2.3882961265870528E-2</v>
      </c>
      <c r="G1319">
        <v>1311</v>
      </c>
      <c r="H1319">
        <f t="shared" ca="1" si="44"/>
        <v>1.2324902327042643E-2</v>
      </c>
    </row>
    <row r="1320" spans="2:8" x14ac:dyDescent="0.3">
      <c r="B1320" s="91">
        <v>43383</v>
      </c>
      <c r="C1320" s="145">
        <v>188.16355899999999</v>
      </c>
      <c r="D1320">
        <f t="shared" si="43"/>
        <v>-0.57519358764862594</v>
      </c>
      <c r="E1320">
        <v>2.3867685844114007E-2</v>
      </c>
      <c r="G1320">
        <v>1312</v>
      </c>
      <c r="H1320">
        <f t="shared" ca="1" si="44"/>
        <v>5.0242333238360769E-2</v>
      </c>
    </row>
    <row r="1321" spans="2:8" x14ac:dyDescent="0.3">
      <c r="B1321" s="91">
        <v>42186</v>
      </c>
      <c r="C1321" s="145">
        <v>442.93954500000001</v>
      </c>
      <c r="D1321">
        <f t="shared" si="43"/>
        <v>1.1553240331854067</v>
      </c>
      <c r="E1321">
        <v>2.3839673855853602E-2</v>
      </c>
      <c r="G1321">
        <v>1313</v>
      </c>
      <c r="H1321">
        <f t="shared" ca="1" si="44"/>
        <v>-1.0627045928479321E-2</v>
      </c>
    </row>
    <row r="1322" spans="2:8" x14ac:dyDescent="0.3">
      <c r="B1322" s="91">
        <v>43559</v>
      </c>
      <c r="C1322" s="145">
        <v>205.509491</v>
      </c>
      <c r="D1322">
        <f t="shared" si="43"/>
        <v>9.8940010699482368</v>
      </c>
      <c r="E1322">
        <v>2.3839053636580322E-2</v>
      </c>
      <c r="G1322">
        <v>1314</v>
      </c>
      <c r="H1322">
        <f t="shared" ca="1" si="44"/>
        <v>-3.0540750014968674E-2</v>
      </c>
    </row>
    <row r="1323" spans="2:8" x14ac:dyDescent="0.3">
      <c r="B1323" s="91">
        <v>36635</v>
      </c>
      <c r="C1323" s="145">
        <v>18.864464000000002</v>
      </c>
      <c r="D1323">
        <f t="shared" si="43"/>
        <v>-0.98136106664624601</v>
      </c>
      <c r="E1323">
        <v>2.383883662118054E-2</v>
      </c>
      <c r="G1323">
        <v>1315</v>
      </c>
      <c r="H1323">
        <f t="shared" ca="1" si="44"/>
        <v>2.507029992124031E-2</v>
      </c>
    </row>
    <row r="1324" spans="2:8" x14ac:dyDescent="0.3">
      <c r="B1324" s="91">
        <v>45420</v>
      </c>
      <c r="C1324" s="145">
        <v>1012.099976</v>
      </c>
      <c r="D1324">
        <f t="shared" si="43"/>
        <v>17.57033236950841</v>
      </c>
      <c r="E1324">
        <v>2.3822758874991749E-2</v>
      </c>
      <c r="G1324">
        <v>1316</v>
      </c>
      <c r="H1324">
        <f t="shared" ca="1" si="44"/>
        <v>-7.4882851201061064E-3</v>
      </c>
    </row>
    <row r="1325" spans="2:8" x14ac:dyDescent="0.3">
      <c r="B1325" s="91">
        <v>39734</v>
      </c>
      <c r="C1325" s="145">
        <v>54.500908000000003</v>
      </c>
      <c r="D1325">
        <f t="shared" si="43"/>
        <v>-0.19381302483561813</v>
      </c>
      <c r="E1325">
        <v>2.3772791596862727E-2</v>
      </c>
      <c r="G1325">
        <v>1317</v>
      </c>
      <c r="H1325">
        <f t="shared" ca="1" si="44"/>
        <v>4.9155150491073253E-2</v>
      </c>
    </row>
    <row r="1326" spans="2:8" x14ac:dyDescent="0.3">
      <c r="B1326" s="91">
        <v>38449</v>
      </c>
      <c r="C1326" s="145">
        <v>67.603309999999993</v>
      </c>
      <c r="D1326">
        <f t="shared" si="43"/>
        <v>-0.47500806223105047</v>
      </c>
      <c r="E1326">
        <v>2.3771972198016363E-2</v>
      </c>
      <c r="G1326">
        <v>1318</v>
      </c>
      <c r="H1326">
        <f t="shared" ca="1" si="44"/>
        <v>-5.6773355025952058E-2</v>
      </c>
    </row>
    <row r="1327" spans="2:8" x14ac:dyDescent="0.3">
      <c r="B1327" s="91">
        <v>38890</v>
      </c>
      <c r="C1327" s="145">
        <v>128.77018699999999</v>
      </c>
      <c r="D1327">
        <f t="shared" si="43"/>
        <v>-0.51767303260053998</v>
      </c>
      <c r="E1327">
        <v>2.3747146826728217E-2</v>
      </c>
      <c r="G1327">
        <v>1319</v>
      </c>
      <c r="H1327">
        <f t="shared" ca="1" si="44"/>
        <v>2.4274743219428577E-2</v>
      </c>
    </row>
    <row r="1328" spans="2:8" x14ac:dyDescent="0.3">
      <c r="B1328" s="91">
        <v>41193</v>
      </c>
      <c r="C1328" s="145">
        <v>266.97695900000002</v>
      </c>
      <c r="D1328">
        <f t="shared" si="43"/>
        <v>0.11313570167263164</v>
      </c>
      <c r="E1328">
        <v>2.374256614392543E-2</v>
      </c>
      <c r="G1328">
        <v>1320</v>
      </c>
      <c r="H1328">
        <f t="shared" ca="1" si="44"/>
        <v>1.8871948185407845E-2</v>
      </c>
    </row>
    <row r="1329" spans="2:8" x14ac:dyDescent="0.3">
      <c r="B1329" s="91">
        <v>40525</v>
      </c>
      <c r="C1329" s="145">
        <v>239.84223900000001</v>
      </c>
      <c r="D1329">
        <f t="shared" si="43"/>
        <v>2.04338167862758</v>
      </c>
      <c r="E1329">
        <v>2.37255136492893E-2</v>
      </c>
      <c r="G1329">
        <v>1321</v>
      </c>
      <c r="H1329">
        <f t="shared" ca="1" si="44"/>
        <v>-4.6134755912430915E-2</v>
      </c>
    </row>
    <row r="1330" spans="2:8" x14ac:dyDescent="0.3">
      <c r="B1330" s="91">
        <v>38380</v>
      </c>
      <c r="C1330" s="145">
        <v>78.807807999999994</v>
      </c>
      <c r="D1330">
        <f t="shared" si="43"/>
        <v>-0.61507006515573392</v>
      </c>
      <c r="E1330">
        <v>2.3720355206679773E-2</v>
      </c>
      <c r="G1330">
        <v>1322</v>
      </c>
      <c r="H1330">
        <f t="shared" ca="1" si="44"/>
        <v>9.4483048390973969E-3</v>
      </c>
    </row>
    <row r="1331" spans="2:8" x14ac:dyDescent="0.3">
      <c r="B1331" s="91">
        <v>40924</v>
      </c>
      <c r="C1331" s="145">
        <v>204.73286400000001</v>
      </c>
      <c r="D1331">
        <f t="shared" si="43"/>
        <v>11.797483669731653</v>
      </c>
      <c r="E1331">
        <v>2.3706808951105489E-2</v>
      </c>
      <c r="G1331">
        <v>1323</v>
      </c>
      <c r="H1331">
        <f t="shared" ca="1" si="44"/>
        <v>2.4365598452341868E-2</v>
      </c>
    </row>
    <row r="1332" spans="2:8" x14ac:dyDescent="0.3">
      <c r="B1332" s="91">
        <v>37217</v>
      </c>
      <c r="C1332" s="145">
        <v>15.9979</v>
      </c>
      <c r="D1332">
        <f t="shared" si="43"/>
        <v>-0.95943845226105184</v>
      </c>
      <c r="E1332">
        <v>2.3691719819238375E-2</v>
      </c>
      <c r="G1332">
        <v>1324</v>
      </c>
      <c r="H1332">
        <f t="shared" ca="1" si="44"/>
        <v>-3.487089517211249E-2</v>
      </c>
    </row>
    <row r="1333" spans="2:8" x14ac:dyDescent="0.3">
      <c r="B1333" s="91">
        <v>42472</v>
      </c>
      <c r="C1333" s="145">
        <v>394.41049199999998</v>
      </c>
      <c r="D1333">
        <f t="shared" si="43"/>
        <v>3.4913984889693039</v>
      </c>
      <c r="E1333">
        <v>2.3664763400757658E-2</v>
      </c>
      <c r="G1333">
        <v>1325</v>
      </c>
      <c r="H1333">
        <f t="shared" ca="1" si="44"/>
        <v>1.5266231850548585E-2</v>
      </c>
    </row>
    <row r="1334" spans="2:8" x14ac:dyDescent="0.3">
      <c r="B1334" s="91">
        <v>38030</v>
      </c>
      <c r="C1334" s="145">
        <v>87.814628999999996</v>
      </c>
      <c r="D1334">
        <f t="shared" si="43"/>
        <v>4.4785662472601588</v>
      </c>
      <c r="E1334">
        <v>2.3655619695508681E-2</v>
      </c>
      <c r="G1334">
        <v>1326</v>
      </c>
      <c r="H1334">
        <f t="shared" ca="1" si="44"/>
        <v>3.9355333364606542E-3</v>
      </c>
    </row>
    <row r="1335" spans="2:8" x14ac:dyDescent="0.3">
      <c r="B1335" s="91">
        <v>37239</v>
      </c>
      <c r="C1335" s="145">
        <v>16.028760999999999</v>
      </c>
      <c r="D1335">
        <f t="shared" si="43"/>
        <v>-0.97259231606523355</v>
      </c>
      <c r="E1335">
        <v>2.3645614722119738E-2</v>
      </c>
      <c r="G1335">
        <v>1327</v>
      </c>
      <c r="H1335">
        <f t="shared" ca="1" si="44"/>
        <v>-4.6780736291743417E-2</v>
      </c>
    </row>
    <row r="1336" spans="2:8" x14ac:dyDescent="0.3">
      <c r="B1336" s="91">
        <v>45105</v>
      </c>
      <c r="C1336" s="145">
        <v>584.827271</v>
      </c>
      <c r="D1336">
        <f t="shared" si="43"/>
        <v>11.810293892289378</v>
      </c>
      <c r="E1336">
        <v>2.3643405970772139E-2</v>
      </c>
      <c r="G1336">
        <v>1328</v>
      </c>
      <c r="H1336">
        <f t="shared" ca="1" si="44"/>
        <v>-2.5716846579806392E-2</v>
      </c>
    </row>
    <row r="1337" spans="2:8" x14ac:dyDescent="0.3">
      <c r="B1337" s="91">
        <v>37872</v>
      </c>
      <c r="C1337" s="145">
        <v>45.652915999999998</v>
      </c>
      <c r="D1337">
        <f t="shared" si="43"/>
        <v>-0.87773218799448927</v>
      </c>
      <c r="E1337">
        <v>2.3641284831934763E-2</v>
      </c>
      <c r="G1337">
        <v>1329</v>
      </c>
      <c r="H1337">
        <f t="shared" ca="1" si="44"/>
        <v>2.3595557680158464E-2</v>
      </c>
    </row>
    <row r="1338" spans="2:8" x14ac:dyDescent="0.3">
      <c r="B1338" s="91">
        <v>42450</v>
      </c>
      <c r="C1338" s="145">
        <v>373.38458300000002</v>
      </c>
      <c r="D1338">
        <f t="shared" si="43"/>
        <v>7.2621864869746142</v>
      </c>
      <c r="E1338">
        <v>2.3630726137556846E-2</v>
      </c>
      <c r="G1338">
        <v>1330</v>
      </c>
      <c r="H1338">
        <f t="shared" ca="1" si="44"/>
        <v>5.0971457065078843E-3</v>
      </c>
    </row>
    <row r="1339" spans="2:8" x14ac:dyDescent="0.3">
      <c r="B1339" s="91">
        <v>34845</v>
      </c>
      <c r="C1339" s="145">
        <v>45.191982000000003</v>
      </c>
      <c r="D1339">
        <f t="shared" si="43"/>
        <v>0.61240319315329217</v>
      </c>
      <c r="E1339">
        <v>2.3622327967981572E-2</v>
      </c>
      <c r="G1339">
        <v>1331</v>
      </c>
      <c r="H1339">
        <f t="shared" ca="1" si="44"/>
        <v>2.0174146150554274E-2</v>
      </c>
    </row>
    <row r="1340" spans="2:8" x14ac:dyDescent="0.3">
      <c r="B1340" s="91">
        <v>33647</v>
      </c>
      <c r="C1340" s="145">
        <v>28.027718</v>
      </c>
      <c r="D1340">
        <f t="shared" si="43"/>
        <v>-0.61211460160891573</v>
      </c>
      <c r="E1340">
        <v>2.3621991454927469E-2</v>
      </c>
      <c r="G1340">
        <v>1332</v>
      </c>
      <c r="H1340">
        <f t="shared" ca="1" si="44"/>
        <v>1.6140433569383269E-2</v>
      </c>
    </row>
    <row r="1341" spans="2:8" x14ac:dyDescent="0.3">
      <c r="B1341" s="91">
        <v>39643</v>
      </c>
      <c r="C1341" s="145">
        <v>72.257728999999998</v>
      </c>
      <c r="D1341">
        <f t="shared" si="43"/>
        <v>-0.87003003988690475</v>
      </c>
      <c r="E1341">
        <v>2.3607371762975365E-2</v>
      </c>
      <c r="G1341">
        <v>1333</v>
      </c>
      <c r="H1341">
        <f t="shared" ca="1" si="44"/>
        <v>8.0626250655904379E-3</v>
      </c>
    </row>
    <row r="1342" spans="2:8" x14ac:dyDescent="0.3">
      <c r="B1342" s="91">
        <v>42075</v>
      </c>
      <c r="C1342" s="145">
        <v>555.95715299999995</v>
      </c>
      <c r="D1342">
        <f t="shared" si="43"/>
        <v>0.18455799048828458</v>
      </c>
      <c r="E1342">
        <v>2.3597646000576747E-2</v>
      </c>
      <c r="G1342">
        <v>1334</v>
      </c>
      <c r="H1342">
        <f t="shared" ca="1" si="44"/>
        <v>-6.8645788464676699E-2</v>
      </c>
    </row>
    <row r="1343" spans="2:8" x14ac:dyDescent="0.3">
      <c r="B1343" s="91">
        <v>42800</v>
      </c>
      <c r="C1343" s="145">
        <v>469.337219</v>
      </c>
      <c r="D1343">
        <f t="shared" si="43"/>
        <v>22.758614358460459</v>
      </c>
      <c r="E1343">
        <v>2.3589509604397881E-2</v>
      </c>
      <c r="G1343">
        <v>1335</v>
      </c>
      <c r="H1343">
        <f t="shared" ca="1" si="44"/>
        <v>1.0484725748016031E-2</v>
      </c>
    </row>
    <row r="1344" spans="2:8" x14ac:dyDescent="0.3">
      <c r="B1344" s="91">
        <v>37351</v>
      </c>
      <c r="C1344" s="145">
        <v>19.754401999999999</v>
      </c>
      <c r="D1344">
        <f t="shared" si="43"/>
        <v>-0.8465618046089709</v>
      </c>
      <c r="E1344">
        <v>2.3581110675344109E-2</v>
      </c>
      <c r="G1344">
        <v>1336</v>
      </c>
      <c r="H1344">
        <f t="shared" ca="1" si="44"/>
        <v>-3.3298805991909936E-3</v>
      </c>
    </row>
    <row r="1345" spans="2:8" x14ac:dyDescent="0.3">
      <c r="B1345" s="91">
        <v>38937</v>
      </c>
      <c r="C1345" s="145">
        <v>128.74501000000001</v>
      </c>
      <c r="D1345">
        <f t="shared" si="43"/>
        <v>1.2074465312581057</v>
      </c>
      <c r="E1345">
        <v>2.3549157640852577E-2</v>
      </c>
      <c r="G1345">
        <v>1337</v>
      </c>
      <c r="H1345">
        <f t="shared" ca="1" si="44"/>
        <v>-5.1722869919802003E-2</v>
      </c>
    </row>
    <row r="1346" spans="2:8" x14ac:dyDescent="0.3">
      <c r="B1346" s="91">
        <v>35569</v>
      </c>
      <c r="C1346" s="145">
        <v>58.323048</v>
      </c>
      <c r="D1346">
        <f t="shared" si="43"/>
        <v>-0.54215367896678912</v>
      </c>
      <c r="E1346">
        <v>2.3539691223058309E-2</v>
      </c>
      <c r="G1346">
        <v>1338</v>
      </c>
      <c r="H1346">
        <f t="shared" ca="1" si="44"/>
        <v>2.1958021868083738E-2</v>
      </c>
    </row>
    <row r="1347" spans="2:8" x14ac:dyDescent="0.3">
      <c r="B1347" s="91">
        <v>39197</v>
      </c>
      <c r="C1347" s="145">
        <v>127.385643</v>
      </c>
      <c r="D1347">
        <f t="shared" si="43"/>
        <v>-0.69879821199614278</v>
      </c>
      <c r="E1347">
        <v>2.3530352698254209E-2</v>
      </c>
      <c r="G1347">
        <v>1339</v>
      </c>
      <c r="H1347">
        <f t="shared" ca="1" si="44"/>
        <v>3.4526051966465125E-2</v>
      </c>
    </row>
    <row r="1348" spans="2:8" x14ac:dyDescent="0.3">
      <c r="B1348" s="91">
        <v>41739</v>
      </c>
      <c r="C1348" s="145">
        <v>422.92459100000002</v>
      </c>
      <c r="D1348">
        <f t="shared" si="43"/>
        <v>1.5984970881659226</v>
      </c>
      <c r="E1348">
        <v>2.3520964068645008E-2</v>
      </c>
      <c r="G1348">
        <v>1340</v>
      </c>
      <c r="H1348">
        <f t="shared" ca="1" si="44"/>
        <v>4.4749806210462713E-2</v>
      </c>
    </row>
    <row r="1349" spans="2:8" x14ac:dyDescent="0.3">
      <c r="B1349" s="91">
        <v>38846</v>
      </c>
      <c r="C1349" s="145">
        <v>162.757385</v>
      </c>
      <c r="D1349">
        <f t="shared" si="43"/>
        <v>13.237645215204818</v>
      </c>
      <c r="E1349">
        <v>2.3505724919952523E-2</v>
      </c>
      <c r="G1349">
        <v>1341</v>
      </c>
      <c r="H1349">
        <f t="shared" ca="1" si="44"/>
        <v>-6.0608472527005092E-3</v>
      </c>
    </row>
    <row r="1350" spans="2:8" x14ac:dyDescent="0.3">
      <c r="B1350" s="91">
        <v>37006</v>
      </c>
      <c r="C1350" s="145">
        <v>11.431482000000001</v>
      </c>
      <c r="D1350">
        <f t="shared" si="43"/>
        <v>-0.83629506808239851</v>
      </c>
      <c r="E1350">
        <v>2.3480688581594054E-2</v>
      </c>
      <c r="G1350">
        <v>1342</v>
      </c>
      <c r="H1350">
        <f t="shared" ca="1" si="44"/>
        <v>8.8375692936022363E-3</v>
      </c>
    </row>
    <row r="1351" spans="2:8" x14ac:dyDescent="0.3">
      <c r="B1351" s="91">
        <v>38204</v>
      </c>
      <c r="C1351" s="145">
        <v>69.829796000000002</v>
      </c>
      <c r="D1351">
        <f t="shared" si="43"/>
        <v>-0.70423797095084051</v>
      </c>
      <c r="E1351">
        <v>2.3476806156766693E-2</v>
      </c>
      <c r="G1351">
        <v>1343</v>
      </c>
      <c r="H1351">
        <f t="shared" ca="1" si="44"/>
        <v>-1.3100524698389565E-2</v>
      </c>
    </row>
    <row r="1352" spans="2:8" x14ac:dyDescent="0.3">
      <c r="B1352" s="91">
        <v>41100</v>
      </c>
      <c r="C1352" s="145">
        <v>236.10128800000001</v>
      </c>
      <c r="D1352">
        <f t="shared" si="43"/>
        <v>0.809298357311655</v>
      </c>
      <c r="E1352">
        <v>2.3458516567784887E-2</v>
      </c>
      <c r="G1352">
        <v>1344</v>
      </c>
      <c r="H1352">
        <f t="shared" ca="1" si="44"/>
        <v>1.0885568539799943E-2</v>
      </c>
    </row>
    <row r="1353" spans="2:8" x14ac:dyDescent="0.3">
      <c r="B1353" s="91">
        <v>43732</v>
      </c>
      <c r="C1353" s="145">
        <v>130.49328600000001</v>
      </c>
      <c r="D1353">
        <f t="shared" ref="D1353:D1416" si="45">(C1353-C1354)/C1354</f>
        <v>-0.74731268854142163</v>
      </c>
      <c r="E1353">
        <v>2.3455746010295705E-2</v>
      </c>
      <c r="G1353">
        <v>1345</v>
      </c>
      <c r="H1353">
        <f t="shared" ca="1" si="44"/>
        <v>-5.269741234399156E-3</v>
      </c>
    </row>
    <row r="1354" spans="2:8" x14ac:dyDescent="0.3">
      <c r="B1354" s="91">
        <v>42009</v>
      </c>
      <c r="C1354" s="145">
        <v>516.42199700000003</v>
      </c>
      <c r="D1354">
        <f t="shared" si="45"/>
        <v>8.0891411521891193E-2</v>
      </c>
      <c r="E1354">
        <v>2.3446637381194638E-2</v>
      </c>
      <c r="G1354">
        <v>1346</v>
      </c>
      <c r="H1354">
        <f t="shared" ref="H1354:H1417" ca="1" si="46">_xlfn.NORM.INV(RAND(),N$11,N$12)</f>
        <v>1.9658824047300905E-2</v>
      </c>
    </row>
    <row r="1355" spans="2:8" x14ac:dyDescent="0.3">
      <c r="B1355" s="91">
        <v>41865</v>
      </c>
      <c r="C1355" s="145">
        <v>477.77417000000003</v>
      </c>
      <c r="D1355">
        <f t="shared" si="45"/>
        <v>15.916364238147274</v>
      </c>
      <c r="E1355">
        <v>2.344248047800563E-2</v>
      </c>
      <c r="G1355">
        <v>1347</v>
      </c>
      <c r="H1355">
        <f t="shared" ca="1" si="46"/>
        <v>5.7514764836609729E-2</v>
      </c>
    </row>
    <row r="1356" spans="2:8" x14ac:dyDescent="0.3">
      <c r="B1356" s="91">
        <v>33833</v>
      </c>
      <c r="C1356" s="145">
        <v>28.243313000000001</v>
      </c>
      <c r="D1356">
        <f t="shared" si="45"/>
        <v>-0.42833011374936758</v>
      </c>
      <c r="E1356">
        <v>2.3437224546407683E-2</v>
      </c>
      <c r="G1356">
        <v>1348</v>
      </c>
      <c r="H1356">
        <f t="shared" ca="1" si="46"/>
        <v>8.3507594102257129E-4</v>
      </c>
    </row>
    <row r="1357" spans="2:8" x14ac:dyDescent="0.3">
      <c r="B1357" s="91">
        <v>35674</v>
      </c>
      <c r="C1357" s="145">
        <v>49.404933999999997</v>
      </c>
      <c r="D1357">
        <f t="shared" si="45"/>
        <v>1.4835026437110721</v>
      </c>
      <c r="E1357">
        <v>2.3430425292099565E-2</v>
      </c>
      <c r="G1357">
        <v>1349</v>
      </c>
      <c r="H1357">
        <f t="shared" ca="1" si="46"/>
        <v>-2.4460945716539978E-2</v>
      </c>
    </row>
    <row r="1358" spans="2:8" x14ac:dyDescent="0.3">
      <c r="B1358" s="91">
        <v>37369</v>
      </c>
      <c r="C1358" s="145">
        <v>19.893248</v>
      </c>
      <c r="D1358">
        <f t="shared" si="45"/>
        <v>0.28244654718158924</v>
      </c>
      <c r="E1358">
        <v>2.341272429863164E-2</v>
      </c>
      <c r="G1358">
        <v>1350</v>
      </c>
      <c r="H1358">
        <f t="shared" ca="1" si="46"/>
        <v>-1.191418457252858E-2</v>
      </c>
    </row>
    <row r="1359" spans="2:8" x14ac:dyDescent="0.3">
      <c r="B1359" s="91">
        <v>36936</v>
      </c>
      <c r="C1359" s="145">
        <v>15.511951</v>
      </c>
      <c r="D1359">
        <f t="shared" si="45"/>
        <v>-0.65619041508068143</v>
      </c>
      <c r="E1359">
        <v>2.3409848503591492E-2</v>
      </c>
      <c r="G1359">
        <v>1351</v>
      </c>
      <c r="H1359">
        <f t="shared" ca="1" si="46"/>
        <v>-1.8751606391618613E-2</v>
      </c>
    </row>
    <row r="1360" spans="2:8" x14ac:dyDescent="0.3">
      <c r="B1360" s="91">
        <v>37866</v>
      </c>
      <c r="C1360" s="145">
        <v>45.117854999999999</v>
      </c>
      <c r="D1360">
        <f t="shared" si="45"/>
        <v>-0.33863917397382731</v>
      </c>
      <c r="E1360">
        <v>2.3380200416947345E-2</v>
      </c>
      <c r="G1360">
        <v>1352</v>
      </c>
      <c r="H1360">
        <f t="shared" ca="1" si="46"/>
        <v>-1.4116111060425495E-2</v>
      </c>
    </row>
    <row r="1361" spans="2:8" x14ac:dyDescent="0.3">
      <c r="B1361" s="91">
        <v>37973</v>
      </c>
      <c r="C1361" s="145">
        <v>68.219727000000006</v>
      </c>
      <c r="D1361">
        <f t="shared" si="45"/>
        <v>2.1170335645820231</v>
      </c>
      <c r="E1361">
        <v>2.3371133011987798E-2</v>
      </c>
      <c r="G1361">
        <v>1353</v>
      </c>
      <c r="H1361">
        <f t="shared" ca="1" si="46"/>
        <v>-2.0584407361331131E-2</v>
      </c>
    </row>
    <row r="1362" spans="2:8" x14ac:dyDescent="0.3">
      <c r="B1362" s="91">
        <v>36654</v>
      </c>
      <c r="C1362" s="145">
        <v>21.886106000000002</v>
      </c>
      <c r="D1362">
        <f t="shared" si="45"/>
        <v>-0.64198674572190051</v>
      </c>
      <c r="E1362">
        <v>2.337086049052934E-2</v>
      </c>
      <c r="G1362">
        <v>1354</v>
      </c>
      <c r="H1362">
        <f t="shared" ca="1" si="46"/>
        <v>-4.0916805016206918E-2</v>
      </c>
    </row>
    <row r="1363" spans="2:8" x14ac:dyDescent="0.3">
      <c r="B1363" s="91">
        <v>38223</v>
      </c>
      <c r="C1363" s="145">
        <v>61.132111000000002</v>
      </c>
      <c r="D1363">
        <f t="shared" si="45"/>
        <v>-0.85876509610482687</v>
      </c>
      <c r="E1363">
        <v>2.3327375763800937E-2</v>
      </c>
      <c r="G1363">
        <v>1355</v>
      </c>
      <c r="H1363">
        <f t="shared" ca="1" si="46"/>
        <v>-1.0156774562459487E-2</v>
      </c>
    </row>
    <row r="1364" spans="2:8" x14ac:dyDescent="0.3">
      <c r="B1364" s="91">
        <v>41807</v>
      </c>
      <c r="C1364" s="145">
        <v>432.839966</v>
      </c>
      <c r="D1364">
        <f t="shared" si="45"/>
        <v>3.3968505325874063</v>
      </c>
      <c r="E1364">
        <v>2.3325970716278115E-2</v>
      </c>
      <c r="G1364">
        <v>1356</v>
      </c>
      <c r="H1364">
        <f t="shared" ca="1" si="46"/>
        <v>1.1475806238648681E-2</v>
      </c>
    </row>
    <row r="1365" spans="2:8" x14ac:dyDescent="0.3">
      <c r="B1365" s="91">
        <v>43985</v>
      </c>
      <c r="C1365" s="145">
        <v>98.443184000000002</v>
      </c>
      <c r="D1365">
        <f t="shared" si="45"/>
        <v>3.1509600176051689</v>
      </c>
      <c r="E1365">
        <v>2.3316091368319046E-2</v>
      </c>
      <c r="G1365">
        <v>1357</v>
      </c>
      <c r="H1365">
        <f t="shared" ca="1" si="46"/>
        <v>3.1571782155091897E-2</v>
      </c>
    </row>
    <row r="1366" spans="2:8" x14ac:dyDescent="0.3">
      <c r="B1366" s="91">
        <v>34025</v>
      </c>
      <c r="C1366" s="145">
        <v>23.715762999999999</v>
      </c>
      <c r="D1366">
        <f t="shared" si="45"/>
        <v>-0.89793479081750982</v>
      </c>
      <c r="E1366">
        <v>2.3255963461682398E-2</v>
      </c>
      <c r="G1366">
        <v>1358</v>
      </c>
      <c r="H1366">
        <f t="shared" ca="1" si="46"/>
        <v>3.4930379233115427E-2</v>
      </c>
    </row>
    <row r="1367" spans="2:8" x14ac:dyDescent="0.3">
      <c r="B1367" s="91">
        <v>40589</v>
      </c>
      <c r="C1367" s="145">
        <v>232.35893200000001</v>
      </c>
      <c r="D1367">
        <f t="shared" si="45"/>
        <v>2.4124326701954577</v>
      </c>
      <c r="E1367">
        <v>2.323751548052392E-2</v>
      </c>
      <c r="G1367">
        <v>1359</v>
      </c>
      <c r="H1367">
        <f t="shared" ca="1" si="46"/>
        <v>-8.6540753980855947E-3</v>
      </c>
    </row>
    <row r="1368" spans="2:8" x14ac:dyDescent="0.3">
      <c r="B1368" s="91">
        <v>38180</v>
      </c>
      <c r="C1368" s="145">
        <v>68.091873000000007</v>
      </c>
      <c r="D1368">
        <f t="shared" si="45"/>
        <v>-0.73520414425031189</v>
      </c>
      <c r="E1368">
        <v>2.3227835118936401E-2</v>
      </c>
      <c r="G1368">
        <v>1360</v>
      </c>
      <c r="H1368">
        <f t="shared" ca="1" si="46"/>
        <v>-1.7746448174391274E-2</v>
      </c>
    </row>
    <row r="1369" spans="2:8" x14ac:dyDescent="0.3">
      <c r="B1369" s="91">
        <v>43298</v>
      </c>
      <c r="C1369" s="145">
        <v>257.14855999999997</v>
      </c>
      <c r="D1369">
        <f t="shared" si="45"/>
        <v>-0.417723723669012</v>
      </c>
      <c r="E1369">
        <v>2.3205112805722593E-2</v>
      </c>
      <c r="G1369">
        <v>1361</v>
      </c>
      <c r="H1369">
        <f t="shared" ca="1" si="46"/>
        <v>-3.5291650608719129E-3</v>
      </c>
    </row>
    <row r="1370" spans="2:8" x14ac:dyDescent="0.3">
      <c r="B1370" s="91">
        <v>41775</v>
      </c>
      <c r="C1370" s="145">
        <v>441.626373</v>
      </c>
      <c r="D1370">
        <f t="shared" si="45"/>
        <v>9.239917726618037</v>
      </c>
      <c r="E1370">
        <v>2.320030700292704E-2</v>
      </c>
      <c r="G1370">
        <v>1362</v>
      </c>
      <c r="H1370">
        <f t="shared" ca="1" si="46"/>
        <v>1.1465558828037906E-2</v>
      </c>
    </row>
    <row r="1371" spans="2:8" x14ac:dyDescent="0.3">
      <c r="B1371" s="91">
        <v>34808</v>
      </c>
      <c r="C1371" s="145">
        <v>43.127921999999998</v>
      </c>
      <c r="D1371">
        <f t="shared" si="45"/>
        <v>-0.39468319001525259</v>
      </c>
      <c r="E1371">
        <v>2.3196044318077223E-2</v>
      </c>
      <c r="G1371">
        <v>1363</v>
      </c>
      <c r="H1371">
        <f t="shared" ca="1" si="46"/>
        <v>-3.3721152114357673E-2</v>
      </c>
    </row>
    <row r="1372" spans="2:8" x14ac:dyDescent="0.3">
      <c r="B1372" s="91">
        <v>35222</v>
      </c>
      <c r="C1372" s="145">
        <v>71.248512000000005</v>
      </c>
      <c r="D1372">
        <f t="shared" si="45"/>
        <v>1.990674065000269</v>
      </c>
      <c r="E1372">
        <v>2.3166701160670055E-2</v>
      </c>
      <c r="G1372">
        <v>1364</v>
      </c>
      <c r="H1372">
        <f t="shared" ca="1" si="46"/>
        <v>2.7604959574236601E-2</v>
      </c>
    </row>
    <row r="1373" spans="2:8" x14ac:dyDescent="0.3">
      <c r="B1373" s="91">
        <v>33457</v>
      </c>
      <c r="C1373" s="145">
        <v>23.823563</v>
      </c>
      <c r="D1373">
        <f t="shared" si="45"/>
        <v>-0.94483422773848391</v>
      </c>
      <c r="E1373">
        <v>2.3148471641788737E-2</v>
      </c>
      <c r="G1373">
        <v>1365</v>
      </c>
      <c r="H1373">
        <f t="shared" ca="1" si="46"/>
        <v>9.5757184746454536E-3</v>
      </c>
    </row>
    <row r="1374" spans="2:8" x14ac:dyDescent="0.3">
      <c r="B1374" s="91">
        <v>44890</v>
      </c>
      <c r="C1374" s="145">
        <v>431.85406499999999</v>
      </c>
      <c r="D1374">
        <f t="shared" si="45"/>
        <v>-0.32633324532563596</v>
      </c>
      <c r="E1374">
        <v>2.3146058727443377E-2</v>
      </c>
      <c r="G1374">
        <v>1366</v>
      </c>
      <c r="H1374">
        <f t="shared" ca="1" si="46"/>
        <v>-2.1053503962920279E-2</v>
      </c>
    </row>
    <row r="1375" spans="2:8" x14ac:dyDescent="0.3">
      <c r="B1375" s="91">
        <v>45226</v>
      </c>
      <c r="C1375" s="145">
        <v>641.04998799999998</v>
      </c>
      <c r="D1375">
        <f t="shared" si="45"/>
        <v>0.43874688050808003</v>
      </c>
      <c r="E1375">
        <v>2.314260677952483E-2</v>
      </c>
      <c r="G1375">
        <v>1367</v>
      </c>
      <c r="H1375">
        <f t="shared" ca="1" si="46"/>
        <v>3.0889550791219151E-2</v>
      </c>
    </row>
    <row r="1376" spans="2:8" x14ac:dyDescent="0.3">
      <c r="B1376" s="91">
        <v>42926</v>
      </c>
      <c r="C1376" s="145">
        <v>445.56133999999997</v>
      </c>
      <c r="D1376">
        <f t="shared" si="45"/>
        <v>17.384296072264473</v>
      </c>
      <c r="E1376">
        <v>2.312009790584179E-2</v>
      </c>
      <c r="G1376">
        <v>1368</v>
      </c>
      <c r="H1376">
        <f t="shared" ca="1" si="46"/>
        <v>7.0835981139784118E-3</v>
      </c>
    </row>
    <row r="1377" spans="2:8" x14ac:dyDescent="0.3">
      <c r="B1377" s="91">
        <v>37420</v>
      </c>
      <c r="C1377" s="145">
        <v>24.235975</v>
      </c>
      <c r="D1377">
        <f t="shared" si="45"/>
        <v>-0.85363329833577639</v>
      </c>
      <c r="E1377">
        <v>2.3119458818386212E-2</v>
      </c>
      <c r="G1377">
        <v>1369</v>
      </c>
      <c r="H1377">
        <f t="shared" ca="1" si="46"/>
        <v>-1.8265328770576033E-6</v>
      </c>
    </row>
    <row r="1378" spans="2:8" x14ac:dyDescent="0.3">
      <c r="B1378" s="91">
        <v>43794</v>
      </c>
      <c r="C1378" s="145">
        <v>165.58393899999999</v>
      </c>
      <c r="D1378">
        <f t="shared" si="45"/>
        <v>-0.45307866628844851</v>
      </c>
      <c r="E1378">
        <v>2.3098301337000832E-2</v>
      </c>
      <c r="G1378">
        <v>1370</v>
      </c>
      <c r="H1378">
        <f t="shared" ca="1" si="46"/>
        <v>-1.1961037409756984E-2</v>
      </c>
    </row>
    <row r="1379" spans="2:8" x14ac:dyDescent="0.3">
      <c r="B1379" s="91">
        <v>44411</v>
      </c>
      <c r="C1379" s="145">
        <v>302.75640900000002</v>
      </c>
      <c r="D1379">
        <f t="shared" si="45"/>
        <v>-0.21775747304907275</v>
      </c>
      <c r="E1379">
        <v>2.3075585380137351E-2</v>
      </c>
      <c r="G1379">
        <v>1371</v>
      </c>
      <c r="H1379">
        <f t="shared" ca="1" si="46"/>
        <v>9.1138488905924946E-3</v>
      </c>
    </row>
    <row r="1380" spans="2:8" x14ac:dyDescent="0.3">
      <c r="B1380" s="91">
        <v>42464</v>
      </c>
      <c r="C1380" s="145">
        <v>387.03649899999999</v>
      </c>
      <c r="D1380">
        <f t="shared" si="45"/>
        <v>0.59472813889426523</v>
      </c>
      <c r="E1380">
        <v>2.3047588108602985E-2</v>
      </c>
      <c r="G1380">
        <v>1372</v>
      </c>
      <c r="H1380">
        <f t="shared" ca="1" si="46"/>
        <v>-1.7931319477940529E-2</v>
      </c>
    </row>
    <row r="1381" spans="2:8" x14ac:dyDescent="0.3">
      <c r="B1381" s="91">
        <v>41162</v>
      </c>
      <c r="C1381" s="145">
        <v>242.69747899999999</v>
      </c>
      <c r="D1381">
        <f t="shared" si="45"/>
        <v>0.57821319920553715</v>
      </c>
      <c r="E1381">
        <v>2.3016784752145233E-2</v>
      </c>
      <c r="G1381">
        <v>1373</v>
      </c>
      <c r="H1381">
        <f t="shared" ca="1" si="46"/>
        <v>1.1181983478339125E-2</v>
      </c>
    </row>
    <row r="1382" spans="2:8" x14ac:dyDescent="0.3">
      <c r="B1382" s="91">
        <v>38807</v>
      </c>
      <c r="C1382" s="145">
        <v>153.77990700000001</v>
      </c>
      <c r="D1382">
        <f t="shared" si="45"/>
        <v>7.0142922674175727</v>
      </c>
      <c r="E1382">
        <v>2.2998929762060534E-2</v>
      </c>
      <c r="G1382">
        <v>1374</v>
      </c>
      <c r="H1382">
        <f t="shared" ca="1" si="46"/>
        <v>-5.1402635324351929E-2</v>
      </c>
    </row>
    <row r="1383" spans="2:8" x14ac:dyDescent="0.3">
      <c r="B1383" s="91">
        <v>34074</v>
      </c>
      <c r="C1383" s="145">
        <v>19.188207999999999</v>
      </c>
      <c r="D1383">
        <f t="shared" si="45"/>
        <v>-0.90392807352881421</v>
      </c>
      <c r="E1383">
        <v>2.2988468366471723E-2</v>
      </c>
      <c r="G1383">
        <v>1375</v>
      </c>
      <c r="H1383">
        <f t="shared" ca="1" si="46"/>
        <v>9.9062923828136442E-3</v>
      </c>
    </row>
    <row r="1384" spans="2:8" x14ac:dyDescent="0.3">
      <c r="B1384" s="91">
        <v>43845</v>
      </c>
      <c r="C1384" s="145">
        <v>199.72752399999999</v>
      </c>
      <c r="D1384">
        <f t="shared" si="45"/>
        <v>-0.42892150344549779</v>
      </c>
      <c r="E1384">
        <v>2.2976790165119602E-2</v>
      </c>
      <c r="G1384">
        <v>1376</v>
      </c>
      <c r="H1384">
        <f t="shared" ca="1" si="46"/>
        <v>3.4712354249450628E-2</v>
      </c>
    </row>
    <row r="1385" spans="2:8" x14ac:dyDescent="0.3">
      <c r="B1385" s="91">
        <v>41667</v>
      </c>
      <c r="C1385" s="145">
        <v>349.73742700000003</v>
      </c>
      <c r="D1385">
        <f t="shared" si="45"/>
        <v>0.57318083176023849</v>
      </c>
      <c r="E1385">
        <v>2.2971931817585653E-2</v>
      </c>
      <c r="G1385">
        <v>1377</v>
      </c>
      <c r="H1385">
        <f t="shared" ca="1" si="46"/>
        <v>2.0608008922064981E-2</v>
      </c>
    </row>
    <row r="1386" spans="2:8" x14ac:dyDescent="0.3">
      <c r="B1386" s="91">
        <v>40627</v>
      </c>
      <c r="C1386" s="145">
        <v>222.312286</v>
      </c>
      <c r="D1386">
        <f t="shared" si="45"/>
        <v>-0.43273545823650189</v>
      </c>
      <c r="E1386">
        <v>2.2941346188104207E-2</v>
      </c>
      <c r="G1386">
        <v>1378</v>
      </c>
      <c r="H1386">
        <f t="shared" ca="1" si="46"/>
        <v>1.7110769878112043E-2</v>
      </c>
    </row>
    <row r="1387" spans="2:8" x14ac:dyDescent="0.3">
      <c r="B1387" s="91">
        <v>41605</v>
      </c>
      <c r="C1387" s="145">
        <v>391.90231299999999</v>
      </c>
      <c r="D1387">
        <f t="shared" si="45"/>
        <v>-9.6059445141957939E-2</v>
      </c>
      <c r="E1387">
        <v>2.2934069983510413E-2</v>
      </c>
      <c r="G1387">
        <v>1379</v>
      </c>
      <c r="H1387">
        <f t="shared" ca="1" si="46"/>
        <v>-2.2301304162613483E-2</v>
      </c>
    </row>
    <row r="1388" spans="2:8" x14ac:dyDescent="0.3">
      <c r="B1388" s="91">
        <v>44677</v>
      </c>
      <c r="C1388" s="145">
        <v>433.548767</v>
      </c>
      <c r="D1388">
        <f t="shared" si="45"/>
        <v>0.27457485200895904</v>
      </c>
      <c r="E1388">
        <v>2.2933128832009365E-2</v>
      </c>
      <c r="G1388">
        <v>1380</v>
      </c>
      <c r="H1388">
        <f t="shared" ca="1" si="46"/>
        <v>3.1337410933335849E-2</v>
      </c>
    </row>
    <row r="1389" spans="2:8" x14ac:dyDescent="0.3">
      <c r="B1389" s="91">
        <v>42284</v>
      </c>
      <c r="C1389" s="145">
        <v>340.15167200000002</v>
      </c>
      <c r="D1389">
        <f t="shared" si="45"/>
        <v>10.773982461542554</v>
      </c>
      <c r="E1389">
        <v>2.2924763503152607E-2</v>
      </c>
      <c r="G1389">
        <v>1381</v>
      </c>
      <c r="H1389">
        <f t="shared" ca="1" si="46"/>
        <v>6.2282653245777954E-2</v>
      </c>
    </row>
    <row r="1390" spans="2:8" x14ac:dyDescent="0.3">
      <c r="B1390" s="91">
        <v>33834</v>
      </c>
      <c r="C1390" s="145">
        <v>28.890111999999998</v>
      </c>
      <c r="D1390">
        <f t="shared" si="45"/>
        <v>-0.14374399081921663</v>
      </c>
      <c r="E1390">
        <v>2.2900960662794689E-2</v>
      </c>
      <c r="G1390">
        <v>1382</v>
      </c>
      <c r="H1390">
        <f t="shared" ca="1" si="46"/>
        <v>2.5632155043213485E-2</v>
      </c>
    </row>
    <row r="1391" spans="2:8" x14ac:dyDescent="0.3">
      <c r="B1391" s="91">
        <v>37812</v>
      </c>
      <c r="C1391" s="145">
        <v>33.74004</v>
      </c>
      <c r="D1391">
        <f t="shared" si="45"/>
        <v>0.60283070778668391</v>
      </c>
      <c r="E1391">
        <v>2.2900917490102375E-2</v>
      </c>
      <c r="G1391">
        <v>1383</v>
      </c>
      <c r="H1391">
        <f t="shared" ca="1" si="46"/>
        <v>-2.1949999019072641E-2</v>
      </c>
    </row>
    <row r="1392" spans="2:8" x14ac:dyDescent="0.3">
      <c r="B1392" s="91">
        <v>37494</v>
      </c>
      <c r="C1392" s="145">
        <v>21.050283</v>
      </c>
      <c r="D1392">
        <f t="shared" si="45"/>
        <v>-0.11597006534300262</v>
      </c>
      <c r="E1392">
        <v>2.286408199595856E-2</v>
      </c>
      <c r="G1392">
        <v>1384</v>
      </c>
      <c r="H1392">
        <f t="shared" ca="1" si="46"/>
        <v>9.4887787801891058E-3</v>
      </c>
    </row>
    <row r="1393" spans="2:8" x14ac:dyDescent="0.3">
      <c r="B1393" s="91">
        <v>37739</v>
      </c>
      <c r="C1393" s="145">
        <v>23.811731000000002</v>
      </c>
      <c r="D1393">
        <f t="shared" si="45"/>
        <v>-0.83331511086360877</v>
      </c>
      <c r="E1393">
        <v>2.2862954962120659E-2</v>
      </c>
      <c r="G1393">
        <v>1385</v>
      </c>
      <c r="H1393">
        <f t="shared" ca="1" si="46"/>
        <v>-3.4125307001161585E-2</v>
      </c>
    </row>
    <row r="1394" spans="2:8" x14ac:dyDescent="0.3">
      <c r="B1394" s="91">
        <v>44084</v>
      </c>
      <c r="C1394" s="145">
        <v>142.85476700000001</v>
      </c>
      <c r="D1394">
        <f t="shared" si="45"/>
        <v>5.8924370849085674</v>
      </c>
      <c r="E1394">
        <v>2.284075765763019E-2</v>
      </c>
      <c r="G1394">
        <v>1386</v>
      </c>
      <c r="H1394">
        <f t="shared" ca="1" si="46"/>
        <v>1.9954701580777064E-3</v>
      </c>
    </row>
    <row r="1395" spans="2:8" x14ac:dyDescent="0.3">
      <c r="B1395" s="91">
        <v>37382</v>
      </c>
      <c r="C1395" s="145">
        <v>20.726306999999998</v>
      </c>
      <c r="D1395">
        <f t="shared" si="45"/>
        <v>-0.9539789451974604</v>
      </c>
      <c r="E1395">
        <v>2.2839541326971288E-2</v>
      </c>
      <c r="G1395">
        <v>1387</v>
      </c>
      <c r="H1395">
        <f t="shared" ca="1" si="46"/>
        <v>-3.1818289004178122E-3</v>
      </c>
    </row>
    <row r="1396" spans="2:8" x14ac:dyDescent="0.3">
      <c r="B1396" s="91">
        <v>41856</v>
      </c>
      <c r="C1396" s="145">
        <v>450.36575299999998</v>
      </c>
      <c r="D1396">
        <f t="shared" si="45"/>
        <v>14.530974995228965</v>
      </c>
      <c r="E1396">
        <v>2.2839317754540556E-2</v>
      </c>
      <c r="G1396">
        <v>1388</v>
      </c>
      <c r="H1396">
        <f t="shared" ca="1" si="46"/>
        <v>-4.6225230693589234E-2</v>
      </c>
    </row>
    <row r="1397" spans="2:8" x14ac:dyDescent="0.3">
      <c r="B1397" s="91">
        <v>33494</v>
      </c>
      <c r="C1397" s="145">
        <v>28.997906</v>
      </c>
      <c r="D1397">
        <f t="shared" si="45"/>
        <v>-0.42675681625974238</v>
      </c>
      <c r="E1397">
        <v>2.2813491870056088E-2</v>
      </c>
      <c r="G1397">
        <v>1389</v>
      </c>
      <c r="H1397">
        <f t="shared" ca="1" si="46"/>
        <v>3.1475049910658678E-2</v>
      </c>
    </row>
    <row r="1398" spans="2:8" x14ac:dyDescent="0.3">
      <c r="B1398" s="91">
        <v>35521</v>
      </c>
      <c r="C1398" s="145">
        <v>50.585697000000003</v>
      </c>
      <c r="D1398">
        <f t="shared" si="45"/>
        <v>-0.90144372788820848</v>
      </c>
      <c r="E1398">
        <v>2.2808838418568768E-2</v>
      </c>
      <c r="G1398">
        <v>1390</v>
      </c>
      <c r="H1398">
        <f t="shared" ca="1" si="46"/>
        <v>-1.2416826881362447E-2</v>
      </c>
    </row>
    <row r="1399" spans="2:8" x14ac:dyDescent="0.3">
      <c r="B1399" s="91">
        <v>41921</v>
      </c>
      <c r="C1399" s="145">
        <v>513.26715100000001</v>
      </c>
      <c r="D1399">
        <f t="shared" si="45"/>
        <v>0.87625891715487714</v>
      </c>
      <c r="E1399">
        <v>2.2789982426813495E-2</v>
      </c>
      <c r="G1399">
        <v>1391</v>
      </c>
      <c r="H1399">
        <f t="shared" ca="1" si="46"/>
        <v>1.5395891734865209E-2</v>
      </c>
    </row>
    <row r="1400" spans="2:8" x14ac:dyDescent="0.3">
      <c r="B1400" s="91">
        <v>41187</v>
      </c>
      <c r="C1400" s="145">
        <v>273.558807</v>
      </c>
      <c r="D1400">
        <f t="shared" si="45"/>
        <v>-0.33257594100121257</v>
      </c>
      <c r="E1400">
        <v>2.2785330806040047E-2</v>
      </c>
      <c r="G1400">
        <v>1392</v>
      </c>
      <c r="H1400">
        <f t="shared" ca="1" si="46"/>
        <v>-1.7763993249480074E-2</v>
      </c>
    </row>
    <row r="1401" spans="2:8" x14ac:dyDescent="0.3">
      <c r="B1401" s="91">
        <v>43077</v>
      </c>
      <c r="C1401" s="145">
        <v>409.87255900000002</v>
      </c>
      <c r="D1401">
        <f t="shared" si="45"/>
        <v>4.0642792483498535</v>
      </c>
      <c r="E1401">
        <v>2.2761222114250884E-2</v>
      </c>
      <c r="G1401">
        <v>1393</v>
      </c>
      <c r="H1401">
        <f t="shared" ca="1" si="46"/>
        <v>2.7688790159537006E-2</v>
      </c>
    </row>
    <row r="1402" spans="2:8" x14ac:dyDescent="0.3">
      <c r="B1402" s="91">
        <v>38090</v>
      </c>
      <c r="C1402" s="145">
        <v>80.934036000000006</v>
      </c>
      <c r="D1402">
        <f t="shared" si="45"/>
        <v>1.7804912487603419</v>
      </c>
      <c r="E1402">
        <v>2.2738656952688389E-2</v>
      </c>
      <c r="G1402">
        <v>1394</v>
      </c>
      <c r="H1402">
        <f t="shared" ca="1" si="46"/>
        <v>-2.0026573438076137E-2</v>
      </c>
    </row>
    <row r="1403" spans="2:8" x14ac:dyDescent="0.3">
      <c r="B1403" s="91">
        <v>39813</v>
      </c>
      <c r="C1403" s="145">
        <v>29.107818999999999</v>
      </c>
      <c r="D1403">
        <f t="shared" si="45"/>
        <v>-0.8396150828417106</v>
      </c>
      <c r="E1403">
        <v>2.2712776210234584E-2</v>
      </c>
      <c r="G1403">
        <v>1395</v>
      </c>
      <c r="H1403">
        <f t="shared" ca="1" si="46"/>
        <v>1.729868214026108E-2</v>
      </c>
    </row>
    <row r="1404" spans="2:8" x14ac:dyDescent="0.3">
      <c r="B1404" s="91">
        <v>40718</v>
      </c>
      <c r="C1404" s="145">
        <v>181.48725899999999</v>
      </c>
      <c r="D1404">
        <f t="shared" si="45"/>
        <v>-0.58148757588745192</v>
      </c>
      <c r="E1404">
        <v>2.269834047346166E-2</v>
      </c>
      <c r="G1404">
        <v>1396</v>
      </c>
      <c r="H1404">
        <f t="shared" ca="1" si="46"/>
        <v>5.5026243035084105E-2</v>
      </c>
    </row>
    <row r="1405" spans="2:8" x14ac:dyDescent="0.3">
      <c r="B1405" s="91">
        <v>44872</v>
      </c>
      <c r="C1405" s="145">
        <v>433.648438</v>
      </c>
      <c r="D1405">
        <f t="shared" si="45"/>
        <v>1.2154315012984778</v>
      </c>
      <c r="E1405">
        <v>2.2687147953155497E-2</v>
      </c>
      <c r="G1405">
        <v>1397</v>
      </c>
      <c r="H1405">
        <f t="shared" ca="1" si="46"/>
        <v>2.7443298052176476E-2</v>
      </c>
    </row>
    <row r="1406" spans="2:8" x14ac:dyDescent="0.3">
      <c r="B1406" s="91">
        <v>43840</v>
      </c>
      <c r="C1406" s="145">
        <v>195.73994400000001</v>
      </c>
      <c r="D1406">
        <f t="shared" si="45"/>
        <v>1.233943531976667</v>
      </c>
      <c r="E1406">
        <v>2.2656257338882602E-2</v>
      </c>
      <c r="G1406">
        <v>1398</v>
      </c>
      <c r="H1406">
        <f t="shared" ca="1" si="46"/>
        <v>9.8337421458212591E-3</v>
      </c>
    </row>
    <row r="1407" spans="2:8" x14ac:dyDescent="0.3">
      <c r="B1407" s="91">
        <v>38673</v>
      </c>
      <c r="C1407" s="145">
        <v>87.620811000000003</v>
      </c>
      <c r="D1407">
        <f t="shared" si="45"/>
        <v>-0.49388696842341967</v>
      </c>
      <c r="E1407">
        <v>2.26309089957367E-2</v>
      </c>
      <c r="G1407">
        <v>1399</v>
      </c>
      <c r="H1407">
        <f t="shared" ca="1" si="46"/>
        <v>-4.3226494958436917E-2</v>
      </c>
    </row>
    <row r="1408" spans="2:8" x14ac:dyDescent="0.3">
      <c r="B1408" s="91">
        <v>40828</v>
      </c>
      <c r="C1408" s="145">
        <v>173.12498500000001</v>
      </c>
      <c r="D1408">
        <f t="shared" si="45"/>
        <v>1.6542868672237054</v>
      </c>
      <c r="E1408">
        <v>2.2630802420966205E-2</v>
      </c>
      <c r="G1408">
        <v>1400</v>
      </c>
      <c r="H1408">
        <f t="shared" ca="1" si="46"/>
        <v>6.5727509417343229E-3</v>
      </c>
    </row>
    <row r="1409" spans="2:8" x14ac:dyDescent="0.3">
      <c r="B1409" s="91">
        <v>38183</v>
      </c>
      <c r="C1409" s="145">
        <v>65.224670000000003</v>
      </c>
      <c r="D1409">
        <f t="shared" si="45"/>
        <v>-0.45684977973596158</v>
      </c>
      <c r="E1409">
        <v>2.2601737119487965E-2</v>
      </c>
      <c r="G1409">
        <v>1401</v>
      </c>
      <c r="H1409">
        <f t="shared" ca="1" si="46"/>
        <v>-3.4943659632021153E-2</v>
      </c>
    </row>
    <row r="1410" spans="2:8" x14ac:dyDescent="0.3">
      <c r="B1410" s="91">
        <v>39267</v>
      </c>
      <c r="C1410" s="145">
        <v>120.085876</v>
      </c>
      <c r="D1410">
        <f t="shared" si="45"/>
        <v>-0.55269157745486197</v>
      </c>
      <c r="E1410">
        <v>2.2599727675465777E-2</v>
      </c>
      <c r="G1410">
        <v>1402</v>
      </c>
      <c r="H1410">
        <f t="shared" ca="1" si="46"/>
        <v>8.2689178392977049E-3</v>
      </c>
    </row>
    <row r="1411" spans="2:8" x14ac:dyDescent="0.3">
      <c r="B1411" s="91">
        <v>43280</v>
      </c>
      <c r="C1411" s="145">
        <v>268.463257</v>
      </c>
      <c r="D1411">
        <f t="shared" si="45"/>
        <v>2.4996748115962375</v>
      </c>
      <c r="E1411">
        <v>2.2593410399790518E-2</v>
      </c>
      <c r="G1411">
        <v>1403</v>
      </c>
      <c r="H1411">
        <f t="shared" ca="1" si="46"/>
        <v>1.0214164132628415E-2</v>
      </c>
    </row>
    <row r="1412" spans="2:8" x14ac:dyDescent="0.3">
      <c r="B1412" s="91">
        <v>43949</v>
      </c>
      <c r="C1412" s="145">
        <v>76.710915</v>
      </c>
      <c r="D1412">
        <f t="shared" si="45"/>
        <v>-0.40328617143748635</v>
      </c>
      <c r="E1412">
        <v>2.2591361169641732E-2</v>
      </c>
      <c r="G1412">
        <v>1404</v>
      </c>
      <c r="H1412">
        <f t="shared" ca="1" si="46"/>
        <v>5.6608436043943458E-3</v>
      </c>
    </row>
    <row r="1413" spans="2:8" x14ac:dyDescent="0.3">
      <c r="B1413" s="91">
        <v>38860</v>
      </c>
      <c r="C1413" s="145">
        <v>128.55561800000001</v>
      </c>
      <c r="D1413">
        <f t="shared" si="45"/>
        <v>5.5666685668564408</v>
      </c>
      <c r="E1413">
        <v>2.2577980552506559E-2</v>
      </c>
      <c r="G1413">
        <v>1405</v>
      </c>
      <c r="H1413">
        <f t="shared" ca="1" si="46"/>
        <v>5.1088230112095664E-3</v>
      </c>
    </row>
    <row r="1414" spans="2:8" x14ac:dyDescent="0.3">
      <c r="B1414" s="91">
        <v>37400</v>
      </c>
      <c r="C1414" s="145">
        <v>19.576992000000001</v>
      </c>
      <c r="D1414">
        <f t="shared" si="45"/>
        <v>-0.33232867122778753</v>
      </c>
      <c r="E1414">
        <v>2.2562457844810143E-2</v>
      </c>
      <c r="G1414">
        <v>1406</v>
      </c>
      <c r="H1414">
        <f t="shared" ca="1" si="46"/>
        <v>2.7721211495722306E-2</v>
      </c>
    </row>
    <row r="1415" spans="2:8" x14ac:dyDescent="0.3">
      <c r="B1415" s="91">
        <v>33542</v>
      </c>
      <c r="C1415" s="145">
        <v>29.321300999999998</v>
      </c>
      <c r="D1415">
        <f t="shared" si="45"/>
        <v>1.7036069144721657</v>
      </c>
      <c r="E1415">
        <v>2.2556340894973922E-2</v>
      </c>
      <c r="G1415">
        <v>1407</v>
      </c>
      <c r="H1415">
        <f t="shared" ca="1" si="46"/>
        <v>5.581745837929819E-2</v>
      </c>
    </row>
    <row r="1416" spans="2:8" x14ac:dyDescent="0.3">
      <c r="B1416" s="91">
        <v>37169</v>
      </c>
      <c r="C1416" s="145">
        <v>10.845253</v>
      </c>
      <c r="D1416">
        <f t="shared" si="45"/>
        <v>-0.97587676332909412</v>
      </c>
      <c r="E1416">
        <v>2.2545446111226379E-2</v>
      </c>
      <c r="G1416">
        <v>1408</v>
      </c>
      <c r="H1416">
        <f t="shared" ca="1" si="46"/>
        <v>3.3029769367893112E-2</v>
      </c>
    </row>
    <row r="1417" spans="2:8" x14ac:dyDescent="0.3">
      <c r="B1417" s="91">
        <v>41834</v>
      </c>
      <c r="C1417" s="145">
        <v>449.57702599999999</v>
      </c>
      <c r="D1417">
        <f t="shared" ref="D1417:D1480" si="47">(C1417-C1418)/C1418</f>
        <v>4.7717620316993505</v>
      </c>
      <c r="E1417">
        <v>2.2536172638345318E-2</v>
      </c>
      <c r="G1417">
        <v>1409</v>
      </c>
      <c r="H1417">
        <f t="shared" ca="1" si="46"/>
        <v>4.6621787546481774E-2</v>
      </c>
    </row>
    <row r="1418" spans="2:8" x14ac:dyDescent="0.3">
      <c r="B1418" s="91">
        <v>38656</v>
      </c>
      <c r="C1418" s="145">
        <v>77.892509000000004</v>
      </c>
      <c r="D1418">
        <f t="shared" si="47"/>
        <v>-0.68238399728495802</v>
      </c>
      <c r="E1418">
        <v>2.2530455171944453E-2</v>
      </c>
      <c r="G1418">
        <v>1410</v>
      </c>
      <c r="H1418">
        <f t="shared" ref="H1418:H1481" ca="1" si="48">_xlfn.NORM.INV(RAND(),N$11,N$12)</f>
        <v>3.4962920744206115E-2</v>
      </c>
    </row>
    <row r="1419" spans="2:8" x14ac:dyDescent="0.3">
      <c r="B1419" s="91">
        <v>40526</v>
      </c>
      <c r="C1419" s="145">
        <v>245.24113500000001</v>
      </c>
      <c r="D1419">
        <f t="shared" si="47"/>
        <v>2.2481186256596111</v>
      </c>
      <c r="E1419">
        <v>2.2510196796486741E-2</v>
      </c>
      <c r="G1419">
        <v>1411</v>
      </c>
      <c r="H1419">
        <f t="shared" ca="1" si="48"/>
        <v>-8.8720723524421848E-3</v>
      </c>
    </row>
    <row r="1420" spans="2:8" x14ac:dyDescent="0.3">
      <c r="B1420" s="91">
        <v>35229</v>
      </c>
      <c r="C1420" s="145">
        <v>75.502517999999995</v>
      </c>
      <c r="D1420">
        <f t="shared" si="47"/>
        <v>0.24574670883870875</v>
      </c>
      <c r="E1420">
        <v>2.2482752069920207E-2</v>
      </c>
      <c r="G1420">
        <v>1412</v>
      </c>
      <c r="H1420">
        <f t="shared" ca="1" si="48"/>
        <v>-1.7123091408523954E-2</v>
      </c>
    </row>
    <row r="1421" spans="2:8" x14ac:dyDescent="0.3">
      <c r="B1421" s="91">
        <v>35118</v>
      </c>
      <c r="C1421" s="145">
        <v>60.608241999999997</v>
      </c>
      <c r="D1421">
        <f t="shared" si="47"/>
        <v>-0.59010751208169654</v>
      </c>
      <c r="E1421">
        <v>2.24825137934546E-2</v>
      </c>
      <c r="G1421">
        <v>1413</v>
      </c>
      <c r="H1421">
        <f t="shared" ca="1" si="48"/>
        <v>-8.8949337654183015E-4</v>
      </c>
    </row>
    <row r="1422" spans="2:8" x14ac:dyDescent="0.3">
      <c r="B1422" s="91">
        <v>38786</v>
      </c>
      <c r="C1422" s="145">
        <v>147.863754</v>
      </c>
      <c r="D1422">
        <f t="shared" si="47"/>
        <v>1.354252001784772E-2</v>
      </c>
      <c r="E1422">
        <v>2.2480989690553954E-2</v>
      </c>
      <c r="G1422">
        <v>1414</v>
      </c>
      <c r="H1422">
        <f t="shared" ca="1" si="48"/>
        <v>4.7786493173569179E-3</v>
      </c>
    </row>
    <row r="1423" spans="2:8" x14ac:dyDescent="0.3">
      <c r="B1423" s="91">
        <v>39128</v>
      </c>
      <c r="C1423" s="145">
        <v>145.88806199999999</v>
      </c>
      <c r="D1423">
        <f t="shared" si="47"/>
        <v>1.3225754161272549</v>
      </c>
      <c r="E1423">
        <v>2.2465338602350515E-2</v>
      </c>
      <c r="G1423">
        <v>1415</v>
      </c>
      <c r="H1423">
        <f t="shared" ca="1" si="48"/>
        <v>1.0883431058537341E-3</v>
      </c>
    </row>
    <row r="1424" spans="2:8" x14ac:dyDescent="0.3">
      <c r="B1424" s="91">
        <v>38153</v>
      </c>
      <c r="C1424" s="145">
        <v>62.813057000000001</v>
      </c>
      <c r="D1424">
        <f t="shared" si="47"/>
        <v>-0.88030238099296598</v>
      </c>
      <c r="E1424">
        <v>2.2451559340169427E-2</v>
      </c>
      <c r="G1424">
        <v>1416</v>
      </c>
      <c r="H1424">
        <f t="shared" ca="1" si="48"/>
        <v>-9.0946203015394213E-3</v>
      </c>
    </row>
    <row r="1425" spans="2:8" x14ac:dyDescent="0.3">
      <c r="B1425" s="91">
        <v>42751</v>
      </c>
      <c r="C1425" s="145">
        <v>524.76446499999997</v>
      </c>
      <c r="D1425">
        <f t="shared" si="47"/>
        <v>1.6712666927295696</v>
      </c>
      <c r="E1425">
        <v>2.2433810341330331E-2</v>
      </c>
      <c r="G1425">
        <v>1417</v>
      </c>
      <c r="H1425">
        <f t="shared" ca="1" si="48"/>
        <v>-5.7323594125301136E-3</v>
      </c>
    </row>
    <row r="1426" spans="2:8" x14ac:dyDescent="0.3">
      <c r="B1426" s="91">
        <v>40918</v>
      </c>
      <c r="C1426" s="145">
        <v>196.4478</v>
      </c>
      <c r="D1426">
        <f t="shared" si="47"/>
        <v>1.5018992104760769</v>
      </c>
      <c r="E1426">
        <v>2.2432860149541524E-2</v>
      </c>
      <c r="G1426">
        <v>1418</v>
      </c>
      <c r="H1426">
        <f t="shared" ca="1" si="48"/>
        <v>1.0835034230850226E-2</v>
      </c>
    </row>
    <row r="1427" spans="2:8" x14ac:dyDescent="0.3">
      <c r="B1427" s="91">
        <v>38323</v>
      </c>
      <c r="C1427" s="145">
        <v>78.519469999999998</v>
      </c>
      <c r="D1427">
        <f t="shared" si="47"/>
        <v>-0.18881727686229263</v>
      </c>
      <c r="E1427">
        <v>2.2421189147673166E-2</v>
      </c>
      <c r="G1427">
        <v>1419</v>
      </c>
      <c r="H1427">
        <f t="shared" ca="1" si="48"/>
        <v>2.1033645405515019E-3</v>
      </c>
    </row>
    <row r="1428" spans="2:8" x14ac:dyDescent="0.3">
      <c r="B1428" s="91">
        <v>38684</v>
      </c>
      <c r="C1428" s="145">
        <v>96.796279999999996</v>
      </c>
      <c r="D1428">
        <f t="shared" si="47"/>
        <v>1.8562411843729394</v>
      </c>
      <c r="E1428">
        <v>2.2398550031041776E-2</v>
      </c>
      <c r="G1428">
        <v>1420</v>
      </c>
      <c r="H1428">
        <f t="shared" ca="1" si="48"/>
        <v>1.3372810869774786E-2</v>
      </c>
    </row>
    <row r="1429" spans="2:8" x14ac:dyDescent="0.3">
      <c r="B1429" s="91">
        <v>36468</v>
      </c>
      <c r="C1429" s="145">
        <v>33.889392999999998</v>
      </c>
      <c r="D1429">
        <f t="shared" si="47"/>
        <v>0.14735769691223213</v>
      </c>
      <c r="E1429">
        <v>2.2389709959527208E-2</v>
      </c>
      <c r="G1429">
        <v>1421</v>
      </c>
      <c r="H1429">
        <f t="shared" ca="1" si="48"/>
        <v>1.7292660746886933E-3</v>
      </c>
    </row>
    <row r="1430" spans="2:8" x14ac:dyDescent="0.3">
      <c r="B1430" s="91">
        <v>34311</v>
      </c>
      <c r="C1430" s="145">
        <v>29.536902999999999</v>
      </c>
      <c r="D1430">
        <f t="shared" si="47"/>
        <v>-0.93515929730536262</v>
      </c>
      <c r="E1430">
        <v>2.2387971358504958E-2</v>
      </c>
      <c r="G1430">
        <v>1422</v>
      </c>
      <c r="H1430">
        <f t="shared" ca="1" si="48"/>
        <v>3.373214040067566E-2</v>
      </c>
    </row>
    <row r="1431" spans="2:8" x14ac:dyDescent="0.3">
      <c r="B1431" s="91">
        <v>42927</v>
      </c>
      <c r="C1431" s="145">
        <v>455.53027300000002</v>
      </c>
      <c r="D1431">
        <f t="shared" si="47"/>
        <v>7.1181958023251788</v>
      </c>
      <c r="E1431">
        <v>2.2373873370611665E-2</v>
      </c>
      <c r="G1431">
        <v>1423</v>
      </c>
      <c r="H1431">
        <f t="shared" ca="1" si="48"/>
        <v>2.3659279879222127E-2</v>
      </c>
    </row>
    <row r="1432" spans="2:8" x14ac:dyDescent="0.3">
      <c r="B1432" s="91">
        <v>34963</v>
      </c>
      <c r="C1432" s="145">
        <v>56.112254999999998</v>
      </c>
      <c r="D1432">
        <f t="shared" si="47"/>
        <v>-0.92257174821186561</v>
      </c>
      <c r="E1432">
        <v>2.2364206483397937E-2</v>
      </c>
      <c r="G1432">
        <v>1424</v>
      </c>
      <c r="H1432">
        <f t="shared" ca="1" si="48"/>
        <v>2.4694286600365833E-2</v>
      </c>
    </row>
    <row r="1433" spans="2:8" x14ac:dyDescent="0.3">
      <c r="B1433" s="91">
        <v>45282</v>
      </c>
      <c r="C1433" s="145">
        <v>724.70001200000002</v>
      </c>
      <c r="D1433">
        <f t="shared" si="47"/>
        <v>2.3880416037102754</v>
      </c>
      <c r="E1433">
        <v>2.2360212367419263E-2</v>
      </c>
      <c r="G1433">
        <v>1425</v>
      </c>
      <c r="H1433">
        <f t="shared" ca="1" si="48"/>
        <v>-4.9954757280805309E-3</v>
      </c>
    </row>
    <row r="1434" spans="2:8" x14ac:dyDescent="0.3">
      <c r="B1434" s="91">
        <v>40455</v>
      </c>
      <c r="C1434" s="145">
        <v>213.899384</v>
      </c>
      <c r="D1434">
        <f t="shared" si="47"/>
        <v>9.4445715635637022</v>
      </c>
      <c r="E1434">
        <v>2.2348849182701688E-2</v>
      </c>
      <c r="G1434">
        <v>1426</v>
      </c>
      <c r="H1434">
        <f t="shared" ca="1" si="48"/>
        <v>9.7266984209324146E-3</v>
      </c>
    </row>
    <row r="1435" spans="2:8" x14ac:dyDescent="0.3">
      <c r="B1435" s="91">
        <v>37356</v>
      </c>
      <c r="C1435" s="145">
        <v>20.479479000000001</v>
      </c>
      <c r="D1435">
        <f t="shared" si="47"/>
        <v>-0.73682931161753251</v>
      </c>
      <c r="E1435">
        <v>2.2333666748385661E-2</v>
      </c>
      <c r="G1435">
        <v>1427</v>
      </c>
      <c r="H1435">
        <f t="shared" ca="1" si="48"/>
        <v>6.2011060050401259E-3</v>
      </c>
    </row>
    <row r="1436" spans="2:8" x14ac:dyDescent="0.3">
      <c r="B1436" s="91">
        <v>38555</v>
      </c>
      <c r="C1436" s="145">
        <v>77.818236999999996</v>
      </c>
      <c r="D1436">
        <f t="shared" si="47"/>
        <v>0.39903029650585786</v>
      </c>
      <c r="E1436">
        <v>2.2330559486160865E-2</v>
      </c>
      <c r="G1436">
        <v>1428</v>
      </c>
      <c r="H1436">
        <f t="shared" ca="1" si="48"/>
        <v>1.3420140852238688E-2</v>
      </c>
    </row>
    <row r="1437" spans="2:8" x14ac:dyDescent="0.3">
      <c r="B1437" s="91">
        <v>35514</v>
      </c>
      <c r="C1437" s="145">
        <v>55.622982</v>
      </c>
      <c r="D1437">
        <f t="shared" si="47"/>
        <v>-0.1695412604935348</v>
      </c>
      <c r="E1437">
        <v>2.2297667821465396E-2</v>
      </c>
      <c r="G1437">
        <v>1429</v>
      </c>
      <c r="H1437">
        <f t="shared" ca="1" si="48"/>
        <v>2.0700542943550594E-2</v>
      </c>
    </row>
    <row r="1438" spans="2:8" x14ac:dyDescent="0.3">
      <c r="B1438" s="91">
        <v>38288</v>
      </c>
      <c r="C1438" s="145">
        <v>66.978622000000001</v>
      </c>
      <c r="D1438">
        <f t="shared" si="47"/>
        <v>-0.20743881660915345</v>
      </c>
      <c r="E1438">
        <v>2.224646686236267E-2</v>
      </c>
      <c r="G1438">
        <v>1430</v>
      </c>
      <c r="H1438">
        <f t="shared" ca="1" si="48"/>
        <v>4.8108322551614423E-2</v>
      </c>
    </row>
    <row r="1439" spans="2:8" x14ac:dyDescent="0.3">
      <c r="B1439" s="91">
        <v>38051</v>
      </c>
      <c r="C1439" s="145">
        <v>84.509086999999994</v>
      </c>
      <c r="D1439">
        <f t="shared" si="47"/>
        <v>0.19731043286746283</v>
      </c>
      <c r="E1439">
        <v>2.2245677986640743E-2</v>
      </c>
      <c r="G1439">
        <v>1431</v>
      </c>
      <c r="H1439">
        <f t="shared" ca="1" si="48"/>
        <v>9.1364378533956951E-3</v>
      </c>
    </row>
    <row r="1440" spans="2:8" x14ac:dyDescent="0.3">
      <c r="B1440" s="91">
        <v>39633</v>
      </c>
      <c r="C1440" s="145">
        <v>70.582436000000001</v>
      </c>
      <c r="D1440">
        <f t="shared" si="47"/>
        <v>-0.75420621771060059</v>
      </c>
      <c r="E1440">
        <v>2.2219294156303828E-2</v>
      </c>
      <c r="G1440">
        <v>1432</v>
      </c>
      <c r="H1440">
        <f t="shared" ca="1" si="48"/>
        <v>3.5685673947744259E-2</v>
      </c>
    </row>
    <row r="1441" spans="2:8" x14ac:dyDescent="0.3">
      <c r="B1441" s="91">
        <v>41421</v>
      </c>
      <c r="C1441" s="145">
        <v>287.16119400000002</v>
      </c>
      <c r="D1441">
        <f t="shared" si="47"/>
        <v>1.6188406305032328</v>
      </c>
      <c r="E1441">
        <v>2.2214600141148788E-2</v>
      </c>
      <c r="G1441">
        <v>1433</v>
      </c>
      <c r="H1441">
        <f t="shared" ca="1" si="48"/>
        <v>1.1843541578765404E-2</v>
      </c>
    </row>
    <row r="1442" spans="2:8" x14ac:dyDescent="0.3">
      <c r="B1442" s="91">
        <v>40127</v>
      </c>
      <c r="C1442" s="145">
        <v>109.65203099999999</v>
      </c>
      <c r="D1442">
        <f t="shared" si="47"/>
        <v>6.0165381828904065</v>
      </c>
      <c r="E1442">
        <v>2.2214476593372078E-2</v>
      </c>
      <c r="G1442">
        <v>1434</v>
      </c>
      <c r="H1442">
        <f t="shared" ca="1" si="48"/>
        <v>-1.7048923852553458E-3</v>
      </c>
    </row>
    <row r="1443" spans="2:8" x14ac:dyDescent="0.3">
      <c r="B1443" s="91">
        <v>37216</v>
      </c>
      <c r="C1443" s="145">
        <v>15.627654</v>
      </c>
      <c r="D1443">
        <f t="shared" si="47"/>
        <v>-0.39934776209232398</v>
      </c>
      <c r="E1443">
        <v>2.2199916066292923E-2</v>
      </c>
      <c r="G1443">
        <v>1435</v>
      </c>
      <c r="H1443">
        <f t="shared" ca="1" si="48"/>
        <v>1.6173880671764361E-2</v>
      </c>
    </row>
    <row r="1444" spans="2:8" x14ac:dyDescent="0.3">
      <c r="B1444" s="91">
        <v>37596</v>
      </c>
      <c r="C1444" s="145">
        <v>26.017807000000001</v>
      </c>
      <c r="D1444">
        <f t="shared" si="47"/>
        <v>-0.77177421939721591</v>
      </c>
      <c r="E1444">
        <v>2.2121364239252584E-2</v>
      </c>
      <c r="G1444">
        <v>1436</v>
      </c>
      <c r="H1444">
        <f t="shared" ca="1" si="48"/>
        <v>-1.3552994804614967E-2</v>
      </c>
    </row>
    <row r="1445" spans="2:8" x14ac:dyDescent="0.3">
      <c r="B1445" s="91">
        <v>38744</v>
      </c>
      <c r="C1445" s="145">
        <v>114.000298</v>
      </c>
      <c r="D1445">
        <f t="shared" si="47"/>
        <v>-0.75365649570802784</v>
      </c>
      <c r="E1445">
        <v>2.2120384629709462E-2</v>
      </c>
      <c r="G1445">
        <v>1437</v>
      </c>
      <c r="H1445">
        <f t="shared" ca="1" si="48"/>
        <v>1.7874445214033117E-2</v>
      </c>
    </row>
    <row r="1446" spans="2:8" x14ac:dyDescent="0.3">
      <c r="B1446" s="91">
        <v>42538</v>
      </c>
      <c r="C1446" s="145">
        <v>462.76965300000001</v>
      </c>
      <c r="D1446">
        <f t="shared" si="47"/>
        <v>0.12101416721262569</v>
      </c>
      <c r="E1446">
        <v>2.2119423474296279E-2</v>
      </c>
      <c r="G1446">
        <v>1438</v>
      </c>
      <c r="H1446">
        <f t="shared" ca="1" si="48"/>
        <v>-3.023279033740706E-2</v>
      </c>
    </row>
    <row r="1447" spans="2:8" x14ac:dyDescent="0.3">
      <c r="B1447" s="91">
        <v>44727</v>
      </c>
      <c r="C1447" s="145">
        <v>412.81338499999998</v>
      </c>
      <c r="D1447">
        <f t="shared" si="47"/>
        <v>8.6088262633666428</v>
      </c>
      <c r="E1447">
        <v>2.2090631274849309E-2</v>
      </c>
      <c r="G1447">
        <v>1439</v>
      </c>
      <c r="H1447">
        <f t="shared" ca="1" si="48"/>
        <v>-1.1436100716245519E-2</v>
      </c>
    </row>
    <row r="1448" spans="2:8" x14ac:dyDescent="0.3">
      <c r="B1448" s="91">
        <v>37883</v>
      </c>
      <c r="C1448" s="145">
        <v>42.961894999999998</v>
      </c>
      <c r="D1448">
        <f t="shared" si="47"/>
        <v>0.43358754809280531</v>
      </c>
      <c r="E1448">
        <v>2.2088873844776525E-2</v>
      </c>
      <c r="G1448">
        <v>1440</v>
      </c>
      <c r="H1448">
        <f t="shared" ca="1" si="48"/>
        <v>1.108004160327996E-2</v>
      </c>
    </row>
    <row r="1449" spans="2:8" x14ac:dyDescent="0.3">
      <c r="B1449" s="91">
        <v>33851</v>
      </c>
      <c r="C1449" s="145">
        <v>29.9681</v>
      </c>
      <c r="D1449">
        <f t="shared" si="47"/>
        <v>-0.79361115859090037</v>
      </c>
      <c r="E1449">
        <v>2.205901436638168E-2</v>
      </c>
      <c r="G1449">
        <v>1441</v>
      </c>
      <c r="H1449">
        <f t="shared" ca="1" si="48"/>
        <v>8.7002694560450785E-3</v>
      </c>
    </row>
    <row r="1450" spans="2:8" x14ac:dyDescent="0.3">
      <c r="B1450" s="91">
        <v>40253</v>
      </c>
      <c r="C1450" s="145">
        <v>145.202133</v>
      </c>
      <c r="D1450">
        <f t="shared" si="47"/>
        <v>2.5930399829199482</v>
      </c>
      <c r="E1450">
        <v>2.2038781156415777E-2</v>
      </c>
      <c r="G1450">
        <v>1442</v>
      </c>
      <c r="H1450">
        <f t="shared" ca="1" si="48"/>
        <v>-1.2455597451944089E-2</v>
      </c>
    </row>
    <row r="1451" spans="2:8" x14ac:dyDescent="0.3">
      <c r="B1451" s="91">
        <v>34772</v>
      </c>
      <c r="C1451" s="145">
        <v>40.412056</v>
      </c>
      <c r="D1451">
        <f t="shared" si="47"/>
        <v>1.0155035759528395</v>
      </c>
      <c r="E1451">
        <v>2.197790637145651E-2</v>
      </c>
      <c r="G1451">
        <v>1443</v>
      </c>
      <c r="H1451">
        <f t="shared" ca="1" si="48"/>
        <v>2.8057076399389511E-2</v>
      </c>
    </row>
    <row r="1452" spans="2:8" x14ac:dyDescent="0.3">
      <c r="B1452" s="91">
        <v>33424</v>
      </c>
      <c r="C1452" s="145">
        <v>20.050599999999999</v>
      </c>
      <c r="D1452">
        <f t="shared" si="47"/>
        <v>-0.81480177589529645</v>
      </c>
      <c r="E1452">
        <v>2.1977829300455925E-2</v>
      </c>
      <c r="G1452">
        <v>1444</v>
      </c>
      <c r="H1452">
        <f t="shared" ca="1" si="48"/>
        <v>2.451839557424974E-2</v>
      </c>
    </row>
    <row r="1453" spans="2:8" x14ac:dyDescent="0.3">
      <c r="B1453" s="91">
        <v>38715</v>
      </c>
      <c r="C1453" s="145">
        <v>108.26561700000001</v>
      </c>
      <c r="D1453">
        <f t="shared" si="47"/>
        <v>-0.80878061517676392</v>
      </c>
      <c r="E1453">
        <v>2.1964257441547615E-2</v>
      </c>
      <c r="G1453">
        <v>1445</v>
      </c>
      <c r="H1453">
        <f t="shared" ca="1" si="48"/>
        <v>2.4791594738941013E-2</v>
      </c>
    </row>
    <row r="1454" spans="2:8" x14ac:dyDescent="0.3">
      <c r="B1454" s="91">
        <v>45084</v>
      </c>
      <c r="C1454" s="145">
        <v>566.18536400000005</v>
      </c>
      <c r="D1454">
        <f t="shared" si="47"/>
        <v>11.438748542550497</v>
      </c>
      <c r="E1454">
        <v>2.1952345704247461E-2</v>
      </c>
      <c r="G1454">
        <v>1446</v>
      </c>
      <c r="H1454">
        <f t="shared" ca="1" si="48"/>
        <v>-2.3352559280652593E-2</v>
      </c>
    </row>
    <row r="1455" spans="2:8" x14ac:dyDescent="0.3">
      <c r="B1455" s="91">
        <v>34683</v>
      </c>
      <c r="C1455" s="145">
        <v>45.517871999999997</v>
      </c>
      <c r="D1455">
        <f t="shared" si="47"/>
        <v>2.9604214287261783</v>
      </c>
      <c r="E1455">
        <v>2.1951131074615354E-2</v>
      </c>
      <c r="G1455">
        <v>1447</v>
      </c>
      <c r="H1455">
        <f t="shared" ca="1" si="48"/>
        <v>5.1280472362557634E-3</v>
      </c>
    </row>
    <row r="1456" spans="2:8" x14ac:dyDescent="0.3">
      <c r="B1456" s="91">
        <v>37015</v>
      </c>
      <c r="C1456" s="145">
        <v>11.493188999999999</v>
      </c>
      <c r="D1456">
        <f t="shared" si="47"/>
        <v>-0.28912217712448507</v>
      </c>
      <c r="E1456">
        <v>2.1947729384724272E-2</v>
      </c>
      <c r="G1456">
        <v>1448</v>
      </c>
      <c r="H1456">
        <f t="shared" ca="1" si="48"/>
        <v>7.9739609038262348E-3</v>
      </c>
    </row>
    <row r="1457" spans="2:8" x14ac:dyDescent="0.3">
      <c r="B1457" s="91">
        <v>36929</v>
      </c>
      <c r="C1457" s="145">
        <v>16.167601000000001</v>
      </c>
      <c r="D1457">
        <f t="shared" si="47"/>
        <v>-0.68063186750778504</v>
      </c>
      <c r="E1457">
        <v>2.1940597288706086E-2</v>
      </c>
      <c r="G1457">
        <v>1449</v>
      </c>
      <c r="H1457">
        <f t="shared" ca="1" si="48"/>
        <v>-1.3889610638545446E-2</v>
      </c>
    </row>
    <row r="1458" spans="2:8" x14ac:dyDescent="0.3">
      <c r="B1458" s="91">
        <v>34589</v>
      </c>
      <c r="C1458" s="145">
        <v>50.623714</v>
      </c>
      <c r="D1458">
        <f t="shared" si="47"/>
        <v>1.5554422130303047</v>
      </c>
      <c r="E1458">
        <v>2.1930055735512891E-2</v>
      </c>
      <c r="G1458">
        <v>1450</v>
      </c>
      <c r="H1458">
        <f t="shared" ca="1" si="48"/>
        <v>-3.4662589493803672E-2</v>
      </c>
    </row>
    <row r="1459" spans="2:8" x14ac:dyDescent="0.3">
      <c r="B1459" s="91">
        <v>36137</v>
      </c>
      <c r="C1459" s="145">
        <v>19.810158000000001</v>
      </c>
      <c r="D1459">
        <f t="shared" si="47"/>
        <v>-0.63832948771651854</v>
      </c>
      <c r="E1459">
        <v>2.1914500536436374E-2</v>
      </c>
      <c r="G1459">
        <v>1451</v>
      </c>
      <c r="H1459">
        <f t="shared" ca="1" si="48"/>
        <v>-8.7475037985641647E-3</v>
      </c>
    </row>
    <row r="1460" spans="2:8" x14ac:dyDescent="0.3">
      <c r="B1460" s="91">
        <v>39997</v>
      </c>
      <c r="C1460" s="145">
        <v>54.774048000000001</v>
      </c>
      <c r="D1460">
        <f t="shared" si="47"/>
        <v>-0.10046996437125819</v>
      </c>
      <c r="E1460">
        <v>2.1912555414416324E-2</v>
      </c>
      <c r="G1460">
        <v>1452</v>
      </c>
      <c r="H1460">
        <f t="shared" ca="1" si="48"/>
        <v>1.025915491468218E-2</v>
      </c>
    </row>
    <row r="1461" spans="2:8" x14ac:dyDescent="0.3">
      <c r="B1461" s="91">
        <v>38163</v>
      </c>
      <c r="C1461" s="145">
        <v>60.891849999999998</v>
      </c>
      <c r="D1461">
        <f t="shared" si="47"/>
        <v>3.0347502768215775</v>
      </c>
      <c r="E1461">
        <v>2.1908677100447298E-2</v>
      </c>
      <c r="G1461">
        <v>1453</v>
      </c>
      <c r="H1461">
        <f t="shared" ca="1" si="48"/>
        <v>-3.6027056855034198E-2</v>
      </c>
    </row>
    <row r="1462" spans="2:8" x14ac:dyDescent="0.3">
      <c r="B1462" s="91">
        <v>33249</v>
      </c>
      <c r="C1462" s="145">
        <v>15.091851</v>
      </c>
      <c r="D1462">
        <f t="shared" si="47"/>
        <v>-0.22359625001311859</v>
      </c>
      <c r="E1462">
        <v>2.1897961952952159E-2</v>
      </c>
      <c r="G1462">
        <v>1454</v>
      </c>
      <c r="H1462">
        <f t="shared" ca="1" si="48"/>
        <v>1.0427383767382148E-2</v>
      </c>
    </row>
    <row r="1463" spans="2:8" x14ac:dyDescent="0.3">
      <c r="B1463" s="91">
        <v>37343</v>
      </c>
      <c r="C1463" s="145">
        <v>19.438148000000002</v>
      </c>
      <c r="D1463">
        <f t="shared" si="47"/>
        <v>-0.85256280908868498</v>
      </c>
      <c r="E1463">
        <v>2.1897824033457521E-2</v>
      </c>
      <c r="G1463">
        <v>1455</v>
      </c>
      <c r="H1463">
        <f t="shared" ca="1" si="48"/>
        <v>-3.6832002703549284E-2</v>
      </c>
    </row>
    <row r="1464" spans="2:8" x14ac:dyDescent="0.3">
      <c r="B1464" s="91">
        <v>39482</v>
      </c>
      <c r="C1464" s="145">
        <v>131.84019499999999</v>
      </c>
      <c r="D1464">
        <f t="shared" si="47"/>
        <v>-0.35029516927924925</v>
      </c>
      <c r="E1464">
        <v>2.1897714886928616E-2</v>
      </c>
      <c r="G1464">
        <v>1456</v>
      </c>
      <c r="H1464">
        <f t="shared" ca="1" si="48"/>
        <v>1.5473611771670278E-2</v>
      </c>
    </row>
    <row r="1465" spans="2:8" x14ac:dyDescent="0.3">
      <c r="B1465" s="91">
        <v>40442</v>
      </c>
      <c r="C1465" s="145">
        <v>202.92321799999999</v>
      </c>
      <c r="D1465">
        <f t="shared" si="47"/>
        <v>-0.54359714213213561</v>
      </c>
      <c r="E1465">
        <v>2.1892413617619459E-2</v>
      </c>
      <c r="G1465">
        <v>1457</v>
      </c>
      <c r="H1465">
        <f t="shared" ca="1" si="48"/>
        <v>-1.891646917584041E-2</v>
      </c>
    </row>
    <row r="1466" spans="2:8" x14ac:dyDescent="0.3">
      <c r="B1466" s="91">
        <v>42782</v>
      </c>
      <c r="C1466" s="145">
        <v>444.61425800000001</v>
      </c>
      <c r="D1466">
        <f t="shared" si="47"/>
        <v>0.50517685184685224</v>
      </c>
      <c r="E1466">
        <v>2.1881006834652338E-2</v>
      </c>
      <c r="G1466">
        <v>1458</v>
      </c>
      <c r="H1466">
        <f t="shared" ca="1" si="48"/>
        <v>-1.7957010326239031E-2</v>
      </c>
    </row>
    <row r="1467" spans="2:8" x14ac:dyDescent="0.3">
      <c r="B1467" s="91">
        <v>41036</v>
      </c>
      <c r="C1467" s="145">
        <v>295.39004499999999</v>
      </c>
      <c r="D1467">
        <f t="shared" si="47"/>
        <v>-0.30337209549731103</v>
      </c>
      <c r="E1467">
        <v>2.1868741891648735E-2</v>
      </c>
      <c r="G1467">
        <v>1459</v>
      </c>
      <c r="H1467">
        <f t="shared" ca="1" si="48"/>
        <v>-3.2617395382069758E-2</v>
      </c>
    </row>
    <row r="1468" spans="2:8" x14ac:dyDescent="0.3">
      <c r="B1468" s="91">
        <v>44869</v>
      </c>
      <c r="C1468" s="145">
        <v>424.02844199999998</v>
      </c>
      <c r="D1468">
        <f t="shared" si="47"/>
        <v>16.281323272582686</v>
      </c>
      <c r="E1468">
        <v>2.1861910140136553E-2</v>
      </c>
      <c r="G1468">
        <v>1460</v>
      </c>
      <c r="H1468">
        <f t="shared" ca="1" si="48"/>
        <v>4.1050698959655442E-2</v>
      </c>
    </row>
    <row r="1469" spans="2:8" x14ac:dyDescent="0.3">
      <c r="B1469" s="91">
        <v>37712</v>
      </c>
      <c r="C1469" s="145">
        <v>24.536804</v>
      </c>
      <c r="D1469">
        <f t="shared" si="47"/>
        <v>0.27951455131555558</v>
      </c>
      <c r="E1469">
        <v>2.1843947270148909E-2</v>
      </c>
      <c r="G1469">
        <v>1461</v>
      </c>
      <c r="H1469">
        <f t="shared" ca="1" si="48"/>
        <v>1.7090962885088636E-2</v>
      </c>
    </row>
    <row r="1470" spans="2:8" x14ac:dyDescent="0.3">
      <c r="B1470" s="91">
        <v>36040</v>
      </c>
      <c r="C1470" s="145">
        <v>19.176651</v>
      </c>
      <c r="D1470">
        <f t="shared" si="47"/>
        <v>-0.23977443918717137</v>
      </c>
      <c r="E1470">
        <v>2.1842800235928179E-2</v>
      </c>
      <c r="G1470">
        <v>1462</v>
      </c>
      <c r="H1470">
        <f t="shared" ca="1" si="48"/>
        <v>2.6079257664969043E-2</v>
      </c>
    </row>
    <row r="1471" spans="2:8" x14ac:dyDescent="0.3">
      <c r="B1471" s="91">
        <v>33606</v>
      </c>
      <c r="C1471" s="145">
        <v>25.224948999999999</v>
      </c>
      <c r="D1471">
        <f t="shared" si="47"/>
        <v>-0.94219630334105842</v>
      </c>
      <c r="E1471">
        <v>2.1834034778075179E-2</v>
      </c>
      <c r="G1471">
        <v>1463</v>
      </c>
      <c r="H1471">
        <f t="shared" ca="1" si="48"/>
        <v>-1.6507027306392315E-2</v>
      </c>
    </row>
    <row r="1472" spans="2:8" x14ac:dyDescent="0.3">
      <c r="B1472" s="91">
        <v>43040</v>
      </c>
      <c r="C1472" s="145">
        <v>436.38989299999997</v>
      </c>
      <c r="D1472">
        <f t="shared" si="47"/>
        <v>4.1562112747187951</v>
      </c>
      <c r="E1472">
        <v>2.1825408379793156E-2</v>
      </c>
      <c r="G1472">
        <v>1464</v>
      </c>
      <c r="H1472">
        <f t="shared" ca="1" si="48"/>
        <v>6.4941936124953501E-3</v>
      </c>
    </row>
    <row r="1473" spans="2:8" x14ac:dyDescent="0.3">
      <c r="B1473" s="91">
        <v>38646</v>
      </c>
      <c r="C1473" s="145">
        <v>84.633826999999997</v>
      </c>
      <c r="D1473">
        <f t="shared" si="47"/>
        <v>0.18969814661760054</v>
      </c>
      <c r="E1473">
        <v>2.181715812646207E-2</v>
      </c>
      <c r="G1473">
        <v>1465</v>
      </c>
      <c r="H1473">
        <f t="shared" ca="1" si="48"/>
        <v>4.7065084930796725E-3</v>
      </c>
    </row>
    <row r="1474" spans="2:8" x14ac:dyDescent="0.3">
      <c r="B1474" s="91">
        <v>37986</v>
      </c>
      <c r="C1474" s="145">
        <v>71.138908000000001</v>
      </c>
      <c r="D1474">
        <f t="shared" si="47"/>
        <v>0.2681999333444991</v>
      </c>
      <c r="E1474">
        <v>2.1812821155463923E-2</v>
      </c>
      <c r="G1474">
        <v>1466</v>
      </c>
      <c r="H1474">
        <f t="shared" ca="1" si="48"/>
        <v>-5.1354457364654639E-2</v>
      </c>
    </row>
    <row r="1475" spans="2:8" x14ac:dyDescent="0.3">
      <c r="B1475" s="91">
        <v>37903</v>
      </c>
      <c r="C1475" s="145">
        <v>56.094394999999999</v>
      </c>
      <c r="D1475">
        <f t="shared" si="47"/>
        <v>0.38393984327696024</v>
      </c>
      <c r="E1475">
        <v>2.1785830942795653E-2</v>
      </c>
      <c r="G1475">
        <v>1467</v>
      </c>
      <c r="H1475">
        <f t="shared" ca="1" si="48"/>
        <v>-4.3173138460975442E-3</v>
      </c>
    </row>
    <row r="1476" spans="2:8" x14ac:dyDescent="0.3">
      <c r="B1476" s="91">
        <v>34430</v>
      </c>
      <c r="C1476" s="145">
        <v>40.532393999999996</v>
      </c>
      <c r="D1476">
        <f t="shared" si="47"/>
        <v>1</v>
      </c>
      <c r="E1476">
        <v>2.173935292251352E-2</v>
      </c>
      <c r="G1476">
        <v>1468</v>
      </c>
      <c r="H1476">
        <f t="shared" ca="1" si="48"/>
        <v>1.608977748634197E-2</v>
      </c>
    </row>
    <row r="1477" spans="2:8" x14ac:dyDescent="0.3">
      <c r="B1477" s="91">
        <v>34187</v>
      </c>
      <c r="C1477" s="145">
        <v>20.266196999999998</v>
      </c>
      <c r="D1477">
        <f t="shared" si="47"/>
        <v>0</v>
      </c>
      <c r="E1477">
        <v>2.173935292251352E-2</v>
      </c>
      <c r="G1477">
        <v>1469</v>
      </c>
      <c r="H1477">
        <f t="shared" ca="1" si="48"/>
        <v>-4.3801099524121485E-2</v>
      </c>
    </row>
    <row r="1478" spans="2:8" x14ac:dyDescent="0.3">
      <c r="B1478" s="91">
        <v>33928</v>
      </c>
      <c r="C1478" s="145">
        <v>20.266196999999998</v>
      </c>
      <c r="D1478">
        <f t="shared" si="47"/>
        <v>-0.71218696695956674</v>
      </c>
      <c r="E1478">
        <v>2.173935292251352E-2</v>
      </c>
      <c r="G1478">
        <v>1470</v>
      </c>
      <c r="H1478">
        <f t="shared" ca="1" si="48"/>
        <v>-3.7653749325143475E-2</v>
      </c>
    </row>
    <row r="1479" spans="2:8" x14ac:dyDescent="0.3">
      <c r="B1479" s="91">
        <v>38307</v>
      </c>
      <c r="C1479" s="145">
        <v>70.414451999999997</v>
      </c>
      <c r="D1479">
        <f t="shared" si="47"/>
        <v>4.7519118767367009E-2</v>
      </c>
      <c r="E1479">
        <v>2.1731393947315675E-2</v>
      </c>
      <c r="G1479">
        <v>1471</v>
      </c>
      <c r="H1479">
        <f t="shared" ca="1" si="48"/>
        <v>1.9538156130502436E-2</v>
      </c>
    </row>
    <row r="1480" spans="2:8" x14ac:dyDescent="0.3">
      <c r="B1480" s="91">
        <v>39975</v>
      </c>
      <c r="C1480" s="145">
        <v>67.220207000000002</v>
      </c>
      <c r="D1480">
        <f t="shared" si="47"/>
        <v>-0.4663687734955887</v>
      </c>
      <c r="E1480">
        <v>2.1726998760965961E-2</v>
      </c>
      <c r="G1480">
        <v>1472</v>
      </c>
      <c r="H1480">
        <f t="shared" ca="1" si="48"/>
        <v>-1.648913351402809E-2</v>
      </c>
    </row>
    <row r="1481" spans="2:8" x14ac:dyDescent="0.3">
      <c r="B1481" s="91">
        <v>39219</v>
      </c>
      <c r="C1481" s="145">
        <v>125.967529</v>
      </c>
      <c r="D1481">
        <f t="shared" ref="D1481:D1544" si="49">(C1481-C1482)/C1482</f>
        <v>4.7003426698544928</v>
      </c>
      <c r="E1481">
        <v>2.1710993696170165E-2</v>
      </c>
      <c r="G1481">
        <v>1473</v>
      </c>
      <c r="H1481">
        <f t="shared" ca="1" si="48"/>
        <v>-5.9513568652980707E-2</v>
      </c>
    </row>
    <row r="1482" spans="2:8" x14ac:dyDescent="0.3">
      <c r="B1482" s="91">
        <v>36061</v>
      </c>
      <c r="C1482" s="145">
        <v>22.098237999999998</v>
      </c>
      <c r="D1482">
        <f t="shared" si="49"/>
        <v>0.10698434073350413</v>
      </c>
      <c r="E1482">
        <v>2.170911998493846E-2</v>
      </c>
      <c r="G1482">
        <v>1474</v>
      </c>
      <c r="H1482">
        <f t="shared" ref="H1482:H1545" ca="1" si="50">_xlfn.NORM.INV(RAND(),N$11,N$12)</f>
        <v>-2.0124312280358214E-2</v>
      </c>
    </row>
    <row r="1483" spans="2:8" x14ac:dyDescent="0.3">
      <c r="B1483" s="91">
        <v>36633</v>
      </c>
      <c r="C1483" s="145">
        <v>19.962557</v>
      </c>
      <c r="D1483">
        <f t="shared" si="49"/>
        <v>-0.93141026133507432</v>
      </c>
      <c r="E1483">
        <v>2.1705492217530993E-2</v>
      </c>
      <c r="G1483">
        <v>1475</v>
      </c>
      <c r="H1483">
        <f t="shared" ca="1" si="50"/>
        <v>2.9987824686999436E-2</v>
      </c>
    </row>
    <row r="1484" spans="2:8" x14ac:dyDescent="0.3">
      <c r="B1484" s="91">
        <v>44438</v>
      </c>
      <c r="C1484" s="145">
        <v>291.04290800000001</v>
      </c>
      <c r="D1484">
        <f t="shared" si="49"/>
        <v>10.584703821998568</v>
      </c>
      <c r="E1484">
        <v>2.1697246489190861E-2</v>
      </c>
      <c r="G1484">
        <v>1476</v>
      </c>
      <c r="H1484">
        <f t="shared" ca="1" si="50"/>
        <v>-1.1725503271187819E-2</v>
      </c>
    </row>
    <row r="1485" spans="2:8" x14ac:dyDescent="0.3">
      <c r="B1485" s="91">
        <v>37617</v>
      </c>
      <c r="C1485" s="145">
        <v>25.123034000000001</v>
      </c>
      <c r="D1485">
        <f t="shared" si="49"/>
        <v>-0.63494930178753994</v>
      </c>
      <c r="E1485">
        <v>2.1643747455603091E-2</v>
      </c>
      <c r="G1485">
        <v>1477</v>
      </c>
      <c r="H1485">
        <f t="shared" ca="1" si="50"/>
        <v>1.6045592080435846E-2</v>
      </c>
    </row>
    <row r="1486" spans="2:8" x14ac:dyDescent="0.3">
      <c r="B1486" s="91">
        <v>38299</v>
      </c>
      <c r="C1486" s="145">
        <v>68.820671000000004</v>
      </c>
      <c r="D1486">
        <f t="shared" si="49"/>
        <v>-0.84373116254525438</v>
      </c>
      <c r="E1486">
        <v>2.1638256532676224E-2</v>
      </c>
      <c r="G1486">
        <v>1478</v>
      </c>
      <c r="H1486">
        <f t="shared" ca="1" si="50"/>
        <v>3.9187916370874841E-2</v>
      </c>
    </row>
    <row r="1487" spans="2:8" x14ac:dyDescent="0.3">
      <c r="B1487" s="91">
        <v>41799</v>
      </c>
      <c r="C1487" s="145">
        <v>440.39920000000001</v>
      </c>
      <c r="D1487">
        <f t="shared" si="49"/>
        <v>0.12084896084628989</v>
      </c>
      <c r="E1487">
        <v>2.1635218056938927E-2</v>
      </c>
      <c r="G1487">
        <v>1479</v>
      </c>
      <c r="H1487">
        <f t="shared" ca="1" si="50"/>
        <v>5.1786469850523167E-2</v>
      </c>
    </row>
    <row r="1488" spans="2:8" x14ac:dyDescent="0.3">
      <c r="B1488" s="91">
        <v>42200</v>
      </c>
      <c r="C1488" s="145">
        <v>392.91574100000003</v>
      </c>
      <c r="D1488">
        <f t="shared" si="49"/>
        <v>6.3519889299087708</v>
      </c>
      <c r="E1488">
        <v>2.1634826214488402E-2</v>
      </c>
      <c r="G1488">
        <v>1480</v>
      </c>
      <c r="H1488">
        <f t="shared" ca="1" si="50"/>
        <v>5.4084073564726366E-3</v>
      </c>
    </row>
    <row r="1489" spans="2:8" x14ac:dyDescent="0.3">
      <c r="B1489" s="91">
        <v>35563</v>
      </c>
      <c r="C1489" s="145">
        <v>53.443461999999997</v>
      </c>
      <c r="D1489">
        <f t="shared" si="49"/>
        <v>-0.48996820323801693</v>
      </c>
      <c r="E1489">
        <v>2.1621434905491642E-2</v>
      </c>
      <c r="G1489">
        <v>1481</v>
      </c>
      <c r="H1489">
        <f t="shared" ca="1" si="50"/>
        <v>4.89227929166112E-3</v>
      </c>
    </row>
    <row r="1490" spans="2:8" x14ac:dyDescent="0.3">
      <c r="B1490" s="91">
        <v>40116</v>
      </c>
      <c r="C1490" s="145">
        <v>104.784569</v>
      </c>
      <c r="D1490">
        <f t="shared" si="49"/>
        <v>2.6834278879857889</v>
      </c>
      <c r="E1490">
        <v>2.1611862020827877E-2</v>
      </c>
      <c r="G1490">
        <v>1482</v>
      </c>
      <c r="H1490">
        <f t="shared" ca="1" si="50"/>
        <v>-4.421030367428689E-2</v>
      </c>
    </row>
    <row r="1491" spans="2:8" x14ac:dyDescent="0.3">
      <c r="B1491" s="91">
        <v>37784</v>
      </c>
      <c r="C1491" s="145">
        <v>28.447569000000001</v>
      </c>
      <c r="D1491">
        <f t="shared" si="49"/>
        <v>-7.0793126730836431E-2</v>
      </c>
      <c r="E1491">
        <v>2.1606764569976959E-2</v>
      </c>
      <c r="G1491">
        <v>1483</v>
      </c>
      <c r="H1491">
        <f t="shared" ca="1" si="50"/>
        <v>4.2264246904101126E-2</v>
      </c>
    </row>
    <row r="1492" spans="2:8" x14ac:dyDescent="0.3">
      <c r="B1492" s="91">
        <v>33854</v>
      </c>
      <c r="C1492" s="145">
        <v>30.614892999999999</v>
      </c>
      <c r="D1492">
        <f t="shared" si="49"/>
        <v>-0.34254354695162803</v>
      </c>
      <c r="E1492">
        <v>2.1582716288319877E-2</v>
      </c>
      <c r="G1492">
        <v>1484</v>
      </c>
      <c r="H1492">
        <f t="shared" ca="1" si="50"/>
        <v>1.7568585626876188E-2</v>
      </c>
    </row>
    <row r="1493" spans="2:8" x14ac:dyDescent="0.3">
      <c r="B1493" s="91">
        <v>37888</v>
      </c>
      <c r="C1493" s="145">
        <v>46.565658999999997</v>
      </c>
      <c r="D1493">
        <f t="shared" si="49"/>
        <v>1.8302224827893121</v>
      </c>
      <c r="E1493">
        <v>2.1577836174975294E-2</v>
      </c>
      <c r="G1493">
        <v>1485</v>
      </c>
      <c r="H1493">
        <f t="shared" ca="1" si="50"/>
        <v>-5.8149831613847867E-3</v>
      </c>
    </row>
    <row r="1494" spans="2:8" x14ac:dyDescent="0.3">
      <c r="B1494" s="91">
        <v>37228</v>
      </c>
      <c r="C1494" s="145">
        <v>16.453002999999999</v>
      </c>
      <c r="D1494">
        <f t="shared" si="49"/>
        <v>-0.8899578345894199</v>
      </c>
      <c r="E1494">
        <v>2.1551675430125126E-2</v>
      </c>
      <c r="G1494">
        <v>1486</v>
      </c>
      <c r="H1494">
        <f t="shared" ca="1" si="50"/>
        <v>-1.3184938389765933E-2</v>
      </c>
    </row>
    <row r="1495" spans="2:8" x14ac:dyDescent="0.3">
      <c r="B1495" s="91">
        <v>40289</v>
      </c>
      <c r="C1495" s="145">
        <v>149.51544200000001</v>
      </c>
      <c r="D1495">
        <f t="shared" si="49"/>
        <v>1.0586353062367069</v>
      </c>
      <c r="E1495">
        <v>2.1518339952578174E-2</v>
      </c>
      <c r="G1495">
        <v>1487</v>
      </c>
      <c r="H1495">
        <f t="shared" ca="1" si="50"/>
        <v>-3.9190244525109968E-2</v>
      </c>
    </row>
    <row r="1496" spans="2:8" x14ac:dyDescent="0.3">
      <c r="B1496" s="91">
        <v>39707</v>
      </c>
      <c r="C1496" s="145">
        <v>72.628426000000005</v>
      </c>
      <c r="D1496">
        <f t="shared" si="49"/>
        <v>-0.65288520822301466</v>
      </c>
      <c r="E1496">
        <v>2.151374543128887E-2</v>
      </c>
      <c r="G1496">
        <v>1488</v>
      </c>
      <c r="H1496">
        <f t="shared" ca="1" si="50"/>
        <v>8.1044387873547164E-3</v>
      </c>
    </row>
    <row r="1497" spans="2:8" x14ac:dyDescent="0.3">
      <c r="B1497" s="91">
        <v>40927</v>
      </c>
      <c r="C1497" s="145">
        <v>209.23460399999999</v>
      </c>
      <c r="D1497">
        <f t="shared" si="49"/>
        <v>-0.55640551239006475</v>
      </c>
      <c r="E1497">
        <v>2.1510318423483929E-2</v>
      </c>
      <c r="G1497">
        <v>1489</v>
      </c>
      <c r="H1497">
        <f t="shared" ca="1" si="50"/>
        <v>5.9568115948714466E-3</v>
      </c>
    </row>
    <row r="1498" spans="2:8" x14ac:dyDescent="0.3">
      <c r="B1498" s="91">
        <v>42720</v>
      </c>
      <c r="C1498" s="145">
        <v>471.67990099999997</v>
      </c>
      <c r="D1498">
        <f t="shared" si="49"/>
        <v>5.5275185587599127</v>
      </c>
      <c r="E1498">
        <v>2.1480962155400091E-2</v>
      </c>
      <c r="G1498">
        <v>1490</v>
      </c>
      <c r="H1498">
        <f t="shared" ca="1" si="50"/>
        <v>2.0594091509776417E-2</v>
      </c>
    </row>
    <row r="1499" spans="2:8" x14ac:dyDescent="0.3">
      <c r="B1499" s="91">
        <v>35307</v>
      </c>
      <c r="C1499" s="145">
        <v>72.260216</v>
      </c>
      <c r="D1499">
        <f t="shared" si="49"/>
        <v>2.4529884388309897</v>
      </c>
      <c r="E1499">
        <v>2.1462133150625978E-2</v>
      </c>
      <c r="G1499">
        <v>1491</v>
      </c>
      <c r="H1499">
        <f t="shared" ca="1" si="50"/>
        <v>-1.5225624301126783E-2</v>
      </c>
    </row>
    <row r="1500" spans="2:8" x14ac:dyDescent="0.3">
      <c r="B1500" s="91">
        <v>37558</v>
      </c>
      <c r="C1500" s="145">
        <v>20.926863000000001</v>
      </c>
      <c r="D1500">
        <f t="shared" si="49"/>
        <v>-0.92358312111537844</v>
      </c>
      <c r="E1500">
        <v>2.1460873843606794E-2</v>
      </c>
      <c r="G1500">
        <v>1492</v>
      </c>
      <c r="H1500">
        <f t="shared" ca="1" si="50"/>
        <v>8.2820673042519749E-3</v>
      </c>
    </row>
    <row r="1501" spans="2:8" x14ac:dyDescent="0.3">
      <c r="B1501" s="91">
        <v>41249</v>
      </c>
      <c r="C1501" s="145">
        <v>273.85131799999999</v>
      </c>
      <c r="D1501">
        <f t="shared" si="49"/>
        <v>9.960985323997722</v>
      </c>
      <c r="E1501">
        <v>2.1458507566671628E-2</v>
      </c>
      <c r="G1501">
        <v>1493</v>
      </c>
      <c r="H1501">
        <f t="shared" ca="1" si="50"/>
        <v>2.6147850675851011E-2</v>
      </c>
    </row>
    <row r="1502" spans="2:8" x14ac:dyDescent="0.3">
      <c r="B1502" s="91">
        <v>37669</v>
      </c>
      <c r="C1502" s="145">
        <v>24.984188</v>
      </c>
      <c r="D1502">
        <f t="shared" si="49"/>
        <v>-0.87543771654243929</v>
      </c>
      <c r="E1502">
        <v>2.1444239494818915E-2</v>
      </c>
      <c r="G1502">
        <v>1494</v>
      </c>
      <c r="H1502">
        <f t="shared" ca="1" si="50"/>
        <v>-1.2945247853836163E-2</v>
      </c>
    </row>
    <row r="1503" spans="2:8" x14ac:dyDescent="0.3">
      <c r="B1503" s="91">
        <v>40738</v>
      </c>
      <c r="C1503" s="145">
        <v>200.57586699999999</v>
      </c>
      <c r="D1503">
        <f t="shared" si="49"/>
        <v>9.5865997729896554E-2</v>
      </c>
      <c r="E1503">
        <v>2.1421115910540266E-2</v>
      </c>
      <c r="G1503">
        <v>1495</v>
      </c>
      <c r="H1503">
        <f t="shared" ca="1" si="50"/>
        <v>2.0984008768440164E-2</v>
      </c>
    </row>
    <row r="1504" spans="2:8" x14ac:dyDescent="0.3">
      <c r="B1504" s="91">
        <v>44167</v>
      </c>
      <c r="C1504" s="145">
        <v>183.02955600000001</v>
      </c>
      <c r="D1504">
        <f t="shared" si="49"/>
        <v>-0.40774194118316021</v>
      </c>
      <c r="E1504">
        <v>2.1418665068138734E-2</v>
      </c>
      <c r="G1504">
        <v>1496</v>
      </c>
      <c r="H1504">
        <f t="shared" ca="1" si="50"/>
        <v>-3.498542954646848E-2</v>
      </c>
    </row>
    <row r="1505" spans="2:8" x14ac:dyDescent="0.3">
      <c r="B1505" s="91">
        <v>44302</v>
      </c>
      <c r="C1505" s="145">
        <v>309.036835</v>
      </c>
      <c r="D1505">
        <f t="shared" si="49"/>
        <v>2.3410351952861772</v>
      </c>
      <c r="E1505">
        <v>2.1416882934725746E-2</v>
      </c>
      <c r="G1505">
        <v>1497</v>
      </c>
      <c r="H1505">
        <f t="shared" ca="1" si="50"/>
        <v>1.1972546882328355E-3</v>
      </c>
    </row>
    <row r="1506" spans="2:8" x14ac:dyDescent="0.3">
      <c r="B1506" s="91">
        <v>38693</v>
      </c>
      <c r="C1506" s="145">
        <v>92.497330000000005</v>
      </c>
      <c r="D1506">
        <f t="shared" si="49"/>
        <v>-0.59347689758771283</v>
      </c>
      <c r="E1506">
        <v>2.1412166602411672E-2</v>
      </c>
      <c r="G1506">
        <v>1498</v>
      </c>
      <c r="H1506">
        <f t="shared" ca="1" si="50"/>
        <v>4.0777798758555139E-2</v>
      </c>
    </row>
    <row r="1507" spans="2:8" x14ac:dyDescent="0.3">
      <c r="B1507" s="91">
        <v>40674</v>
      </c>
      <c r="C1507" s="145">
        <v>227.53277600000001</v>
      </c>
      <c r="D1507">
        <f t="shared" si="49"/>
        <v>-0.56947674393797854</v>
      </c>
      <c r="E1507">
        <v>2.1412092508828532E-2</v>
      </c>
      <c r="G1507">
        <v>1499</v>
      </c>
      <c r="H1507">
        <f t="shared" ca="1" si="50"/>
        <v>6.0074614182037342E-3</v>
      </c>
    </row>
    <row r="1508" spans="2:8" x14ac:dyDescent="0.3">
      <c r="B1508" s="91">
        <v>44517</v>
      </c>
      <c r="C1508" s="145">
        <v>528.50286900000003</v>
      </c>
      <c r="D1508">
        <f t="shared" si="49"/>
        <v>-0.16183826967260201</v>
      </c>
      <c r="E1508">
        <v>2.1385299506722716E-2</v>
      </c>
      <c r="G1508">
        <v>1500</v>
      </c>
      <c r="H1508">
        <f t="shared" ca="1" si="50"/>
        <v>-3.1504933011589811E-2</v>
      </c>
    </row>
    <row r="1509" spans="2:8" x14ac:dyDescent="0.3">
      <c r="B1509" s="91">
        <v>45209</v>
      </c>
      <c r="C1509" s="145">
        <v>630.54998799999998</v>
      </c>
      <c r="D1509">
        <f t="shared" si="49"/>
        <v>9.0460568099066645</v>
      </c>
      <c r="E1509">
        <v>2.1381732425952205E-2</v>
      </c>
      <c r="G1509">
        <v>1501</v>
      </c>
      <c r="H1509">
        <f t="shared" ca="1" si="50"/>
        <v>-1.7437522510852926E-2</v>
      </c>
    </row>
    <row r="1510" spans="2:8" x14ac:dyDescent="0.3">
      <c r="B1510" s="91">
        <v>38236</v>
      </c>
      <c r="C1510" s="145">
        <v>62.765918999999997</v>
      </c>
      <c r="D1510">
        <f t="shared" si="49"/>
        <v>-0.71346850285236985</v>
      </c>
      <c r="E1510">
        <v>2.1373495758062761E-2</v>
      </c>
      <c r="G1510">
        <v>1502</v>
      </c>
      <c r="H1510">
        <f t="shared" ca="1" si="50"/>
        <v>-1.5594978607313462E-2</v>
      </c>
    </row>
    <row r="1511" spans="2:8" x14ac:dyDescent="0.3">
      <c r="B1511" s="91">
        <v>40618</v>
      </c>
      <c r="C1511" s="145">
        <v>219.054169</v>
      </c>
      <c r="D1511">
        <f t="shared" si="49"/>
        <v>7.8634892050380403</v>
      </c>
      <c r="E1511">
        <v>2.1364153508544349E-2</v>
      </c>
      <c r="G1511">
        <v>1503</v>
      </c>
      <c r="H1511">
        <f t="shared" ca="1" si="50"/>
        <v>-2.5983326941008397E-2</v>
      </c>
    </row>
    <row r="1512" spans="2:8" x14ac:dyDescent="0.3">
      <c r="B1512" s="91">
        <v>37656</v>
      </c>
      <c r="C1512" s="145">
        <v>24.714213999999998</v>
      </c>
      <c r="D1512">
        <f t="shared" si="49"/>
        <v>-0.9152738644569508</v>
      </c>
      <c r="E1512">
        <v>2.1357949634851374E-2</v>
      </c>
      <c r="G1512">
        <v>1504</v>
      </c>
      <c r="H1512">
        <f t="shared" ca="1" si="50"/>
        <v>6.8085688043303914E-3</v>
      </c>
    </row>
    <row r="1513" spans="2:8" x14ac:dyDescent="0.3">
      <c r="B1513" s="91">
        <v>41330</v>
      </c>
      <c r="C1513" s="145">
        <v>291.69528200000002</v>
      </c>
      <c r="D1513">
        <f t="shared" si="49"/>
        <v>-0.51297533906150927</v>
      </c>
      <c r="E1513">
        <v>2.1338290346025551E-2</v>
      </c>
      <c r="G1513">
        <v>1505</v>
      </c>
      <c r="H1513">
        <f t="shared" ca="1" si="50"/>
        <v>1.9706048619290883E-2</v>
      </c>
    </row>
    <row r="1514" spans="2:8" x14ac:dyDescent="0.3">
      <c r="B1514" s="91">
        <v>45113</v>
      </c>
      <c r="C1514" s="145">
        <v>598.93328899999995</v>
      </c>
      <c r="D1514">
        <f t="shared" si="49"/>
        <v>3.0920277593910175</v>
      </c>
      <c r="E1514">
        <v>2.1334432468429552E-2</v>
      </c>
      <c r="G1514">
        <v>1506</v>
      </c>
      <c r="H1514">
        <f t="shared" ca="1" si="50"/>
        <v>-1.9846954189376162E-3</v>
      </c>
    </row>
    <row r="1515" spans="2:8" x14ac:dyDescent="0.3">
      <c r="B1515" s="91">
        <v>40288</v>
      </c>
      <c r="C1515" s="145">
        <v>146.365891</v>
      </c>
      <c r="D1515">
        <f t="shared" si="49"/>
        <v>0.34545452723687042</v>
      </c>
      <c r="E1515">
        <v>2.1332791789160966E-2</v>
      </c>
      <c r="G1515">
        <v>1507</v>
      </c>
      <c r="H1515">
        <f t="shared" ca="1" si="50"/>
        <v>-5.0156535814566989E-3</v>
      </c>
    </row>
    <row r="1516" spans="2:8" x14ac:dyDescent="0.3">
      <c r="B1516" s="91">
        <v>38721</v>
      </c>
      <c r="C1516" s="145">
        <v>108.785461</v>
      </c>
      <c r="D1516">
        <f t="shared" si="49"/>
        <v>-0.10147892877282638</v>
      </c>
      <c r="E1516">
        <v>2.1302869004429046E-2</v>
      </c>
      <c r="G1516">
        <v>1508</v>
      </c>
      <c r="H1516">
        <f t="shared" ca="1" si="50"/>
        <v>5.9871463239471949E-2</v>
      </c>
    </row>
    <row r="1517" spans="2:8" x14ac:dyDescent="0.3">
      <c r="B1517" s="91">
        <v>38754</v>
      </c>
      <c r="C1517" s="145">
        <v>121.071686</v>
      </c>
      <c r="D1517">
        <f t="shared" si="49"/>
        <v>-0.8300390396868631</v>
      </c>
      <c r="E1517">
        <v>2.1298918921180538E-2</v>
      </c>
      <c r="G1517">
        <v>1509</v>
      </c>
      <c r="H1517">
        <f t="shared" ca="1" si="50"/>
        <v>-2.1495149749980479E-2</v>
      </c>
    </row>
    <row r="1518" spans="2:8" x14ac:dyDescent="0.3">
      <c r="B1518" s="91">
        <v>45259</v>
      </c>
      <c r="C1518" s="145">
        <v>712.34997599999997</v>
      </c>
      <c r="D1518">
        <f t="shared" si="49"/>
        <v>29.634149756638365</v>
      </c>
      <c r="E1518">
        <v>2.1290288172042968E-2</v>
      </c>
      <c r="G1518">
        <v>1510</v>
      </c>
      <c r="H1518">
        <f t="shared" ca="1" si="50"/>
        <v>-5.1701439513312325E-2</v>
      </c>
    </row>
    <row r="1519" spans="2:8" x14ac:dyDescent="0.3">
      <c r="B1519" s="91">
        <v>36151</v>
      </c>
      <c r="C1519" s="145">
        <v>23.25346</v>
      </c>
      <c r="D1519">
        <f t="shared" si="49"/>
        <v>-0.94570313329290412</v>
      </c>
      <c r="E1519">
        <v>2.1276771422067599E-2</v>
      </c>
      <c r="G1519">
        <v>1511</v>
      </c>
      <c r="H1519">
        <f t="shared" ca="1" si="50"/>
        <v>2.0296228742058036E-2</v>
      </c>
    </row>
    <row r="1520" spans="2:8" x14ac:dyDescent="0.3">
      <c r="B1520" s="91">
        <v>44708</v>
      </c>
      <c r="C1520" s="145">
        <v>428.26522799999998</v>
      </c>
      <c r="D1520">
        <f t="shared" si="49"/>
        <v>-0.58792917559075375</v>
      </c>
      <c r="E1520">
        <v>2.1276638973395302E-2</v>
      </c>
      <c r="G1520">
        <v>1512</v>
      </c>
      <c r="H1520">
        <f t="shared" ca="1" si="50"/>
        <v>1.7355145049168387E-2</v>
      </c>
    </row>
    <row r="1521" spans="2:8" x14ac:dyDescent="0.3">
      <c r="B1521" s="91">
        <v>45358</v>
      </c>
      <c r="C1521" s="145">
        <v>1039.3000489999999</v>
      </c>
      <c r="D1521">
        <f t="shared" si="49"/>
        <v>1.7482513653233074</v>
      </c>
      <c r="E1521">
        <v>2.1274529051649602E-2</v>
      </c>
      <c r="G1521">
        <v>1513</v>
      </c>
      <c r="H1521">
        <f t="shared" ca="1" si="50"/>
        <v>2.3619001776110458E-2</v>
      </c>
    </row>
    <row r="1522" spans="2:8" x14ac:dyDescent="0.3">
      <c r="B1522" s="91">
        <v>42353</v>
      </c>
      <c r="C1522" s="145">
        <v>378.167755</v>
      </c>
      <c r="D1522">
        <f t="shared" si="49"/>
        <v>0.47873970494148343</v>
      </c>
      <c r="E1522">
        <v>2.1259466065681312E-2</v>
      </c>
      <c r="G1522">
        <v>1514</v>
      </c>
      <c r="H1522">
        <f t="shared" ca="1" si="50"/>
        <v>1.5882478795172218E-2</v>
      </c>
    </row>
    <row r="1523" spans="2:8" x14ac:dyDescent="0.3">
      <c r="B1523" s="91">
        <v>41053</v>
      </c>
      <c r="C1523" s="145">
        <v>255.736526</v>
      </c>
      <c r="D1523">
        <f t="shared" si="49"/>
        <v>-0.70223376241906066</v>
      </c>
      <c r="E1523">
        <v>2.1227769814865127E-2</v>
      </c>
      <c r="G1523">
        <v>1515</v>
      </c>
      <c r="H1523">
        <f t="shared" ca="1" si="50"/>
        <v>-2.3654117634543284E-3</v>
      </c>
    </row>
    <row r="1524" spans="2:8" x14ac:dyDescent="0.3">
      <c r="B1524" s="91">
        <v>45321</v>
      </c>
      <c r="C1524" s="145">
        <v>858.84997599999997</v>
      </c>
      <c r="D1524">
        <f t="shared" si="49"/>
        <v>3.3250461113329797</v>
      </c>
      <c r="E1524">
        <v>2.1224703923900082E-2</v>
      </c>
      <c r="G1524">
        <v>1516</v>
      </c>
      <c r="H1524">
        <f t="shared" ca="1" si="50"/>
        <v>-3.4640876410101523E-2</v>
      </c>
    </row>
    <row r="1525" spans="2:8" x14ac:dyDescent="0.3">
      <c r="B1525" s="91">
        <v>40441</v>
      </c>
      <c r="C1525" s="145">
        <v>198.57591199999999</v>
      </c>
      <c r="D1525">
        <f t="shared" si="49"/>
        <v>-0.62377339274221166</v>
      </c>
      <c r="E1525">
        <v>2.1197310356314981E-2</v>
      </c>
      <c r="G1525">
        <v>1517</v>
      </c>
      <c r="H1525">
        <f t="shared" ca="1" si="50"/>
        <v>-3.7650682856003007E-3</v>
      </c>
    </row>
    <row r="1526" spans="2:8" x14ac:dyDescent="0.3">
      <c r="B1526" s="91">
        <v>42090</v>
      </c>
      <c r="C1526" s="145">
        <v>527.80932600000006</v>
      </c>
      <c r="D1526">
        <f t="shared" si="49"/>
        <v>20.812639924600191</v>
      </c>
      <c r="E1526">
        <v>2.1173009764472336E-2</v>
      </c>
      <c r="G1526">
        <v>1518</v>
      </c>
      <c r="H1526">
        <f t="shared" ca="1" si="50"/>
        <v>4.438056991254667E-3</v>
      </c>
    </row>
    <row r="1527" spans="2:8" x14ac:dyDescent="0.3">
      <c r="B1527" s="91">
        <v>37655</v>
      </c>
      <c r="C1527" s="145">
        <v>24.197406999999998</v>
      </c>
      <c r="D1527">
        <f t="shared" si="49"/>
        <v>-0.83029234658639184</v>
      </c>
      <c r="E1527">
        <v>2.1158691983424984E-2</v>
      </c>
      <c r="G1527">
        <v>1519</v>
      </c>
      <c r="H1527">
        <f t="shared" ca="1" si="50"/>
        <v>1.2128556750730988E-2</v>
      </c>
    </row>
    <row r="1528" spans="2:8" x14ac:dyDescent="0.3">
      <c r="B1528" s="91">
        <v>38778</v>
      </c>
      <c r="C1528" s="145">
        <v>142.582886</v>
      </c>
      <c r="D1528">
        <f t="shared" si="49"/>
        <v>1.2375068771186191</v>
      </c>
      <c r="E1528">
        <v>2.1155934574177651E-2</v>
      </c>
      <c r="G1528">
        <v>1520</v>
      </c>
      <c r="H1528">
        <f t="shared" ca="1" si="50"/>
        <v>1.1375834408192072E-2</v>
      </c>
    </row>
    <row r="1529" spans="2:8" x14ac:dyDescent="0.3">
      <c r="B1529" s="91">
        <v>39980</v>
      </c>
      <c r="C1529" s="145">
        <v>63.723998999999999</v>
      </c>
      <c r="D1529">
        <f t="shared" si="49"/>
        <v>1.5913759118909403</v>
      </c>
      <c r="E1529">
        <v>2.1155550561558597E-2</v>
      </c>
      <c r="G1529">
        <v>1521</v>
      </c>
      <c r="H1529">
        <f t="shared" ca="1" si="50"/>
        <v>5.6532005189178086E-3</v>
      </c>
    </row>
    <row r="1530" spans="2:8" x14ac:dyDescent="0.3">
      <c r="B1530" s="91">
        <v>37581</v>
      </c>
      <c r="C1530" s="145">
        <v>24.590796999999998</v>
      </c>
      <c r="D1530">
        <f t="shared" si="49"/>
        <v>-0.49537296218803795</v>
      </c>
      <c r="E1530">
        <v>2.1140197506779482E-2</v>
      </c>
      <c r="G1530">
        <v>1522</v>
      </c>
      <c r="H1530">
        <f t="shared" ca="1" si="50"/>
        <v>-1.0674913938174685E-2</v>
      </c>
    </row>
    <row r="1531" spans="2:8" x14ac:dyDescent="0.3">
      <c r="B1531" s="91">
        <v>35702</v>
      </c>
      <c r="C1531" s="145">
        <v>48.730637000000002</v>
      </c>
      <c r="D1531">
        <f t="shared" si="49"/>
        <v>-0.81108207597266213</v>
      </c>
      <c r="E1531">
        <v>2.1118135935806033E-2</v>
      </c>
      <c r="G1531">
        <v>1523</v>
      </c>
      <c r="H1531">
        <f t="shared" ca="1" si="50"/>
        <v>-5.7671728399977043E-3</v>
      </c>
    </row>
    <row r="1532" spans="2:8" x14ac:dyDescent="0.3">
      <c r="B1532" s="91">
        <v>43304</v>
      </c>
      <c r="C1532" s="145">
        <v>257.94607500000001</v>
      </c>
      <c r="D1532">
        <f t="shared" si="49"/>
        <v>0.88002893983988584</v>
      </c>
      <c r="E1532">
        <v>2.1112971011656028E-2</v>
      </c>
      <c r="G1532">
        <v>1524</v>
      </c>
      <c r="H1532">
        <f t="shared" ca="1" si="50"/>
        <v>-2.0410968574053948E-2</v>
      </c>
    </row>
    <row r="1533" spans="2:8" x14ac:dyDescent="0.3">
      <c r="B1533" s="91">
        <v>38945</v>
      </c>
      <c r="C1533" s="145">
        <v>137.203247</v>
      </c>
      <c r="D1533">
        <f t="shared" si="49"/>
        <v>8.9314907668999641</v>
      </c>
      <c r="E1533">
        <v>2.1107945114663115E-2</v>
      </c>
      <c r="G1533">
        <v>1525</v>
      </c>
      <c r="H1533">
        <f t="shared" ca="1" si="50"/>
        <v>2.0403218002281839E-2</v>
      </c>
    </row>
    <row r="1534" spans="2:8" x14ac:dyDescent="0.3">
      <c r="B1534" s="91">
        <v>36857</v>
      </c>
      <c r="C1534" s="145">
        <v>13.814970000000001</v>
      </c>
      <c r="D1534">
        <f t="shared" si="49"/>
        <v>0.27382643816608071</v>
      </c>
      <c r="E1534">
        <v>2.1094686837007749E-2</v>
      </c>
      <c r="G1534">
        <v>1526</v>
      </c>
      <c r="H1534">
        <f t="shared" ca="1" si="50"/>
        <v>-3.244162479606947E-2</v>
      </c>
    </row>
    <row r="1535" spans="2:8" x14ac:dyDescent="0.3">
      <c r="B1535" s="91">
        <v>37089</v>
      </c>
      <c r="C1535" s="145">
        <v>10.845253</v>
      </c>
      <c r="D1535">
        <f t="shared" si="49"/>
        <v>-0.48141066779119907</v>
      </c>
      <c r="E1535">
        <v>2.1060469659912349E-2</v>
      </c>
      <c r="G1535">
        <v>1527</v>
      </c>
      <c r="H1535">
        <f t="shared" ca="1" si="50"/>
        <v>4.1123887610092197E-2</v>
      </c>
    </row>
    <row r="1536" spans="2:8" x14ac:dyDescent="0.3">
      <c r="B1536" s="91">
        <v>33932</v>
      </c>
      <c r="C1536" s="145">
        <v>20.912989</v>
      </c>
      <c r="D1536">
        <f t="shared" si="49"/>
        <v>-0.841659746233129</v>
      </c>
      <c r="E1536">
        <v>2.1052599201026964E-2</v>
      </c>
      <c r="G1536">
        <v>1528</v>
      </c>
      <c r="H1536">
        <f t="shared" ca="1" si="50"/>
        <v>1.0560203753577156E-2</v>
      </c>
    </row>
    <row r="1537" spans="2:8" x14ac:dyDescent="0.3">
      <c r="B1537" s="91">
        <v>38908</v>
      </c>
      <c r="C1537" s="145">
        <v>132.07626300000001</v>
      </c>
      <c r="D1537">
        <f t="shared" si="49"/>
        <v>0.81513349627760012</v>
      </c>
      <c r="E1537">
        <v>2.1017207278286924E-2</v>
      </c>
      <c r="G1537">
        <v>1529</v>
      </c>
      <c r="H1537">
        <f t="shared" ca="1" si="50"/>
        <v>-2.4216745287626855E-3</v>
      </c>
    </row>
    <row r="1538" spans="2:8" x14ac:dyDescent="0.3">
      <c r="B1538" s="91">
        <v>35277</v>
      </c>
      <c r="C1538" s="145">
        <v>72.763938999999993</v>
      </c>
      <c r="D1538">
        <f t="shared" si="49"/>
        <v>-0.37454393217108761</v>
      </c>
      <c r="E1538">
        <v>2.1005446494163409E-2</v>
      </c>
      <c r="G1538">
        <v>1530</v>
      </c>
      <c r="H1538">
        <f t="shared" ca="1" si="50"/>
        <v>5.1243306098987071E-2</v>
      </c>
    </row>
    <row r="1539" spans="2:8" x14ac:dyDescent="0.3">
      <c r="B1539" s="91">
        <v>43707</v>
      </c>
      <c r="C1539" s="145">
        <v>116.33741000000001</v>
      </c>
      <c r="D1539">
        <f t="shared" si="49"/>
        <v>-0.66917079673021318</v>
      </c>
      <c r="E1539">
        <v>2.0997347225899781E-2</v>
      </c>
      <c r="G1539">
        <v>1531</v>
      </c>
      <c r="H1539">
        <f t="shared" ca="1" si="50"/>
        <v>1.2254310709593541E-2</v>
      </c>
    </row>
    <row r="1540" spans="2:8" x14ac:dyDescent="0.3">
      <c r="B1540" s="91">
        <v>44355</v>
      </c>
      <c r="C1540" s="145">
        <v>351.65399200000002</v>
      </c>
      <c r="D1540">
        <f t="shared" si="49"/>
        <v>3.9901151290853556</v>
      </c>
      <c r="E1540">
        <v>2.0984092995813962E-2</v>
      </c>
      <c r="G1540">
        <v>1532</v>
      </c>
      <c r="H1540">
        <f t="shared" ca="1" si="50"/>
        <v>-1.3198905309676521E-2</v>
      </c>
    </row>
    <row r="1541" spans="2:8" x14ac:dyDescent="0.3">
      <c r="B1541" s="91">
        <v>37984</v>
      </c>
      <c r="C1541" s="145">
        <v>70.470116000000004</v>
      </c>
      <c r="D1541">
        <f t="shared" si="49"/>
        <v>5.0542657889613745</v>
      </c>
      <c r="E1541">
        <v>2.0976046567905721E-2</v>
      </c>
      <c r="G1541">
        <v>1533</v>
      </c>
      <c r="H1541">
        <f t="shared" ca="1" si="50"/>
        <v>-7.6200252726612416E-3</v>
      </c>
    </row>
    <row r="1542" spans="2:8" x14ac:dyDescent="0.3">
      <c r="B1542" s="91">
        <v>37050</v>
      </c>
      <c r="C1542" s="145">
        <v>11.639746000000001</v>
      </c>
      <c r="D1542">
        <f t="shared" si="49"/>
        <v>-0.36756084683711848</v>
      </c>
      <c r="E1542">
        <v>2.0974286850564149E-2</v>
      </c>
      <c r="G1542">
        <v>1534</v>
      </c>
      <c r="H1542">
        <f t="shared" ca="1" si="50"/>
        <v>-3.7697059508031525E-2</v>
      </c>
    </row>
    <row r="1543" spans="2:8" x14ac:dyDescent="0.3">
      <c r="B1543" s="91">
        <v>37285</v>
      </c>
      <c r="C1543" s="145">
        <v>18.404530999999999</v>
      </c>
      <c r="D1543">
        <f t="shared" si="49"/>
        <v>-0.90530704729240408</v>
      </c>
      <c r="E1543">
        <v>2.0967110430239442E-2</v>
      </c>
      <c r="G1543">
        <v>1535</v>
      </c>
      <c r="H1543">
        <f t="shared" ca="1" si="50"/>
        <v>-5.3054719986828265E-2</v>
      </c>
    </row>
    <row r="1544" spans="2:8" x14ac:dyDescent="0.3">
      <c r="B1544" s="91">
        <v>40427</v>
      </c>
      <c r="C1544" s="145">
        <v>194.36009200000001</v>
      </c>
      <c r="D1544">
        <f t="shared" si="49"/>
        <v>-0.55056281032173959</v>
      </c>
      <c r="E1544">
        <v>2.0961657702237815E-2</v>
      </c>
      <c r="G1544">
        <v>1536</v>
      </c>
      <c r="H1544">
        <f t="shared" ca="1" si="50"/>
        <v>1.6086872302132405E-3</v>
      </c>
    </row>
    <row r="1545" spans="2:8" x14ac:dyDescent="0.3">
      <c r="B1545" s="91">
        <v>44637</v>
      </c>
      <c r="C1545" s="145">
        <v>432.452179</v>
      </c>
      <c r="D1545">
        <f t="shared" ref="D1545:D1608" si="51">(C1545-C1546)/C1546</f>
        <v>19.572597951380125</v>
      </c>
      <c r="E1545">
        <v>2.0946098675698511E-2</v>
      </c>
      <c r="G1545">
        <v>1537</v>
      </c>
      <c r="H1545">
        <f t="shared" ca="1" si="50"/>
        <v>4.2872166803124778E-2</v>
      </c>
    </row>
    <row r="1546" spans="2:8" x14ac:dyDescent="0.3">
      <c r="B1546" s="91">
        <v>34002</v>
      </c>
      <c r="C1546" s="145">
        <v>21.020786000000001</v>
      </c>
      <c r="D1546">
        <f t="shared" si="51"/>
        <v>-0.90904798600267089</v>
      </c>
      <c r="E1546">
        <v>2.094203101974125E-2</v>
      </c>
      <c r="G1546">
        <v>1538</v>
      </c>
      <c r="H1546">
        <f t="shared" ref="H1546:H1609" ca="1" si="52">_xlfn.NORM.INV(RAND(),N$11,N$12)</f>
        <v>3.0353454282405497E-2</v>
      </c>
    </row>
    <row r="1547" spans="2:8" x14ac:dyDescent="0.3">
      <c r="B1547" s="91">
        <v>40500</v>
      </c>
      <c r="C1547" s="145">
        <v>231.11952199999999</v>
      </c>
      <c r="D1547">
        <f t="shared" si="51"/>
        <v>-3.8739318149503529E-2</v>
      </c>
      <c r="E1547">
        <v>2.0903425158836142E-2</v>
      </c>
      <c r="G1547">
        <v>1539</v>
      </c>
      <c r="H1547">
        <f t="shared" ca="1" si="52"/>
        <v>-1.1169247477946944E-2</v>
      </c>
    </row>
    <row r="1548" spans="2:8" x14ac:dyDescent="0.3">
      <c r="B1548" s="91">
        <v>40638</v>
      </c>
      <c r="C1548" s="145">
        <v>240.433762</v>
      </c>
      <c r="D1548">
        <f t="shared" si="51"/>
        <v>1.8886907538111788</v>
      </c>
      <c r="E1548">
        <v>2.0849884078477682E-2</v>
      </c>
      <c r="G1548">
        <v>1540</v>
      </c>
      <c r="H1548">
        <f t="shared" ca="1" si="52"/>
        <v>-1.9563879071344888E-2</v>
      </c>
    </row>
    <row r="1549" spans="2:8" x14ac:dyDescent="0.3">
      <c r="B1549" s="91">
        <v>38015</v>
      </c>
      <c r="C1549" s="145">
        <v>83.232780000000005</v>
      </c>
      <c r="D1549">
        <f t="shared" si="51"/>
        <v>-0.8018459932551848</v>
      </c>
      <c r="E1549">
        <v>2.0845501181236938E-2</v>
      </c>
      <c r="G1549">
        <v>1541</v>
      </c>
      <c r="H1549">
        <f t="shared" ca="1" si="52"/>
        <v>-2.9798506335070443E-2</v>
      </c>
    </row>
    <row r="1550" spans="2:8" x14ac:dyDescent="0.3">
      <c r="B1550" s="91">
        <v>44866</v>
      </c>
      <c r="C1550" s="145">
        <v>420.040863</v>
      </c>
      <c r="D1550">
        <f t="shared" si="51"/>
        <v>-5.4951239417968457E-2</v>
      </c>
      <c r="E1550">
        <v>2.0835840314907983E-2</v>
      </c>
      <c r="G1550">
        <v>1542</v>
      </c>
      <c r="H1550">
        <f t="shared" ca="1" si="52"/>
        <v>1.073059464065325E-2</v>
      </c>
    </row>
    <row r="1551" spans="2:8" x14ac:dyDescent="0.3">
      <c r="B1551" s="91">
        <v>44967</v>
      </c>
      <c r="C1551" s="145">
        <v>444.46475199999998</v>
      </c>
      <c r="D1551">
        <f t="shared" si="51"/>
        <v>9.4371829131386313</v>
      </c>
      <c r="E1551">
        <v>2.0835766527760268E-2</v>
      </c>
      <c r="G1551">
        <v>1543</v>
      </c>
      <c r="H1551">
        <f t="shared" ca="1" si="52"/>
        <v>2.0547260518342408E-2</v>
      </c>
    </row>
    <row r="1552" spans="2:8" x14ac:dyDescent="0.3">
      <c r="B1552" s="91">
        <v>34835</v>
      </c>
      <c r="C1552" s="145">
        <v>42.584743000000003</v>
      </c>
      <c r="D1552">
        <f t="shared" si="51"/>
        <v>-0.11833901728771945</v>
      </c>
      <c r="E1552">
        <v>2.0833299373271507E-2</v>
      </c>
      <c r="G1552">
        <v>1544</v>
      </c>
      <c r="H1552">
        <f t="shared" ca="1" si="52"/>
        <v>-6.876960885681108E-3</v>
      </c>
    </row>
    <row r="1553" spans="2:8" x14ac:dyDescent="0.3">
      <c r="B1553" s="91">
        <v>39948</v>
      </c>
      <c r="C1553" s="145">
        <v>48.300587</v>
      </c>
      <c r="D1553">
        <f t="shared" si="51"/>
        <v>-0.64611991578401096</v>
      </c>
      <c r="E1553">
        <v>2.0781312160176889E-2</v>
      </c>
      <c r="G1553">
        <v>1545</v>
      </c>
      <c r="H1553">
        <f t="shared" ca="1" si="52"/>
        <v>4.0801723131295986E-2</v>
      </c>
    </row>
    <row r="1554" spans="2:8" x14ac:dyDescent="0.3">
      <c r="B1554" s="91">
        <v>40800</v>
      </c>
      <c r="C1554" s="145">
        <v>136.48857100000001</v>
      </c>
      <c r="D1554">
        <f t="shared" si="51"/>
        <v>2.52924583139187</v>
      </c>
      <c r="E1554">
        <v>2.077353860442303E-2</v>
      </c>
      <c r="G1554">
        <v>1546</v>
      </c>
      <c r="H1554">
        <f t="shared" ca="1" si="52"/>
        <v>-7.6022322038413706E-2</v>
      </c>
    </row>
    <row r="1555" spans="2:8" x14ac:dyDescent="0.3">
      <c r="B1555" s="91">
        <v>37841</v>
      </c>
      <c r="C1555" s="145">
        <v>38.673580000000001</v>
      </c>
      <c r="D1555">
        <f t="shared" si="51"/>
        <v>-0.88551662405538123</v>
      </c>
      <c r="E1555">
        <v>2.0768485430122927E-2</v>
      </c>
      <c r="G1555">
        <v>1547</v>
      </c>
      <c r="H1555">
        <f t="shared" ca="1" si="52"/>
        <v>-3.3229631543401694E-2</v>
      </c>
    </row>
    <row r="1556" spans="2:8" x14ac:dyDescent="0.3">
      <c r="B1556" s="91">
        <v>41542</v>
      </c>
      <c r="C1556" s="145">
        <v>337.80957000000001</v>
      </c>
      <c r="D1556">
        <f t="shared" si="51"/>
        <v>12.096385542635765</v>
      </c>
      <c r="E1556">
        <v>2.0765273603983534E-2</v>
      </c>
      <c r="G1556">
        <v>1548</v>
      </c>
      <c r="H1556">
        <f t="shared" ca="1" si="52"/>
        <v>1.8055807852203006E-2</v>
      </c>
    </row>
    <row r="1557" spans="2:8" x14ac:dyDescent="0.3">
      <c r="B1557" s="91">
        <v>37642</v>
      </c>
      <c r="C1557" s="145">
        <v>25.794107</v>
      </c>
      <c r="D1557">
        <f t="shared" si="51"/>
        <v>-0.85975881225503903</v>
      </c>
      <c r="E1557">
        <v>2.0756846470401755E-2</v>
      </c>
      <c r="G1557">
        <v>1549</v>
      </c>
      <c r="H1557">
        <f t="shared" ca="1" si="52"/>
        <v>-2.9199153732990261E-2</v>
      </c>
    </row>
    <row r="1558" spans="2:8" x14ac:dyDescent="0.3">
      <c r="B1558" s="91">
        <v>43599</v>
      </c>
      <c r="C1558" s="145">
        <v>183.92675800000001</v>
      </c>
      <c r="D1558">
        <f t="shared" si="51"/>
        <v>0.31713138408392871</v>
      </c>
      <c r="E1558">
        <v>2.0746940424577861E-2</v>
      </c>
      <c r="G1558">
        <v>1550</v>
      </c>
      <c r="H1558">
        <f t="shared" ca="1" si="52"/>
        <v>2.5437775563075096E-2</v>
      </c>
    </row>
    <row r="1559" spans="2:8" x14ac:dyDescent="0.3">
      <c r="B1559" s="91">
        <v>40267</v>
      </c>
      <c r="C1559" s="145">
        <v>139.64192199999999</v>
      </c>
      <c r="D1559">
        <f t="shared" si="51"/>
        <v>5.5755963502081265</v>
      </c>
      <c r="E1559">
        <v>2.0726216971566219E-2</v>
      </c>
      <c r="G1559">
        <v>1551</v>
      </c>
      <c r="H1559">
        <f t="shared" ca="1" si="52"/>
        <v>-1.2944520738559735E-2</v>
      </c>
    </row>
    <row r="1560" spans="2:8" x14ac:dyDescent="0.3">
      <c r="B1560" s="91">
        <v>34008</v>
      </c>
      <c r="C1560" s="145">
        <v>21.236388999999999</v>
      </c>
      <c r="D1560">
        <f t="shared" si="51"/>
        <v>-0.67568603189473853</v>
      </c>
      <c r="E1560">
        <v>2.0725402547335174E-2</v>
      </c>
      <c r="G1560">
        <v>1552</v>
      </c>
      <c r="H1560">
        <f t="shared" ca="1" si="52"/>
        <v>-7.8460247868305258E-2</v>
      </c>
    </row>
    <row r="1561" spans="2:8" x14ac:dyDescent="0.3">
      <c r="B1561" s="91">
        <v>38191</v>
      </c>
      <c r="C1561" s="145">
        <v>65.480957000000004</v>
      </c>
      <c r="D1561">
        <f t="shared" si="51"/>
        <v>2.2505935175335887</v>
      </c>
      <c r="E1561">
        <v>2.0723995121422169E-2</v>
      </c>
      <c r="G1561">
        <v>1553</v>
      </c>
      <c r="H1561">
        <f t="shared" ca="1" si="52"/>
        <v>6.6864089278161773E-2</v>
      </c>
    </row>
    <row r="1562" spans="2:8" x14ac:dyDescent="0.3">
      <c r="B1562" s="91">
        <v>36662</v>
      </c>
      <c r="C1562" s="145">
        <v>20.144307999999999</v>
      </c>
      <c r="D1562">
        <f t="shared" si="51"/>
        <v>-0.89382709444845787</v>
      </c>
      <c r="E1562">
        <v>2.0721226010136963E-2</v>
      </c>
      <c r="G1562">
        <v>1554</v>
      </c>
      <c r="H1562">
        <f t="shared" ca="1" si="52"/>
        <v>1.1589972948680388E-2</v>
      </c>
    </row>
    <row r="1563" spans="2:8" x14ac:dyDescent="0.3">
      <c r="B1563" s="91">
        <v>40421</v>
      </c>
      <c r="C1563" s="145">
        <v>189.731155</v>
      </c>
      <c r="D1563">
        <f t="shared" si="51"/>
        <v>0.56589637765879519</v>
      </c>
      <c r="E1563">
        <v>2.0710346702900524E-2</v>
      </c>
      <c r="G1563">
        <v>1555</v>
      </c>
      <c r="H1563">
        <f t="shared" ca="1" si="52"/>
        <v>-1.8209256337194554E-2</v>
      </c>
    </row>
    <row r="1564" spans="2:8" x14ac:dyDescent="0.3">
      <c r="B1564" s="91">
        <v>39400</v>
      </c>
      <c r="C1564" s="145">
        <v>121.16456599999999</v>
      </c>
      <c r="D1564">
        <f t="shared" si="51"/>
        <v>-0.72011008148155664</v>
      </c>
      <c r="E1564">
        <v>2.0697991277016981E-2</v>
      </c>
      <c r="G1564">
        <v>1556</v>
      </c>
      <c r="H1564">
        <f t="shared" ca="1" si="52"/>
        <v>-1.2210607134679396E-2</v>
      </c>
    </row>
    <row r="1565" spans="2:8" x14ac:dyDescent="0.3">
      <c r="B1565" s="91">
        <v>44824</v>
      </c>
      <c r="C1565" s="145">
        <v>432.90078699999998</v>
      </c>
      <c r="D1565">
        <f t="shared" si="51"/>
        <v>0.440298549225076</v>
      </c>
      <c r="E1565">
        <v>2.0683946926860632E-2</v>
      </c>
      <c r="G1565">
        <v>1557</v>
      </c>
      <c r="H1565">
        <f t="shared" ca="1" si="52"/>
        <v>5.3674563507079734E-2</v>
      </c>
    </row>
    <row r="1566" spans="2:8" x14ac:dyDescent="0.3">
      <c r="B1566" s="91">
        <v>44313</v>
      </c>
      <c r="C1566" s="145">
        <v>300.56323200000003</v>
      </c>
      <c r="D1566">
        <f t="shared" si="51"/>
        <v>-0.45783133364669198</v>
      </c>
      <c r="E1566">
        <v>2.0649989895144188E-2</v>
      </c>
      <c r="G1566">
        <v>1558</v>
      </c>
      <c r="H1566">
        <f t="shared" ca="1" si="52"/>
        <v>-1.1164699391487128E-2</v>
      </c>
    </row>
    <row r="1567" spans="2:8" x14ac:dyDescent="0.3">
      <c r="B1567" s="91">
        <v>42657</v>
      </c>
      <c r="C1567" s="145">
        <v>554.37219200000004</v>
      </c>
      <c r="D1567">
        <f t="shared" si="51"/>
        <v>1.2706030599090579</v>
      </c>
      <c r="E1567">
        <v>2.064796339292662E-2</v>
      </c>
      <c r="G1567">
        <v>1559</v>
      </c>
      <c r="H1567">
        <f t="shared" ca="1" si="52"/>
        <v>2.8867588823610897E-3</v>
      </c>
    </row>
    <row r="1568" spans="2:8" x14ac:dyDescent="0.3">
      <c r="B1568" s="91">
        <v>40542</v>
      </c>
      <c r="C1568" s="145">
        <v>244.151962</v>
      </c>
      <c r="D1568">
        <f t="shared" si="51"/>
        <v>15.400179295542895</v>
      </c>
      <c r="E1568">
        <v>2.0646072341758737E-2</v>
      </c>
      <c r="G1568">
        <v>1560</v>
      </c>
      <c r="H1568">
        <f t="shared" ca="1" si="52"/>
        <v>-3.2996001717920005E-2</v>
      </c>
    </row>
    <row r="1569" spans="2:8" x14ac:dyDescent="0.3">
      <c r="B1569" s="91">
        <v>37253</v>
      </c>
      <c r="C1569" s="145">
        <v>14.887152</v>
      </c>
      <c r="D1569">
        <f t="shared" si="51"/>
        <v>-0.30251947333847357</v>
      </c>
      <c r="E1569">
        <v>2.0623766353242982E-2</v>
      </c>
      <c r="G1569">
        <v>1561</v>
      </c>
      <c r="H1569">
        <f t="shared" ca="1" si="52"/>
        <v>-1.3903194407438733E-2</v>
      </c>
    </row>
    <row r="1570" spans="2:8" x14ac:dyDescent="0.3">
      <c r="B1570" s="91">
        <v>34198</v>
      </c>
      <c r="C1570" s="145">
        <v>21.344183000000001</v>
      </c>
      <c r="D1570">
        <f t="shared" si="51"/>
        <v>-0.92815993703870237</v>
      </c>
      <c r="E1570">
        <v>2.0618477827344595E-2</v>
      </c>
      <c r="G1570">
        <v>1562</v>
      </c>
      <c r="H1570">
        <f t="shared" ca="1" si="52"/>
        <v>-1.7422061495852549E-2</v>
      </c>
    </row>
    <row r="1571" spans="2:8" x14ac:dyDescent="0.3">
      <c r="B1571" s="91">
        <v>41318</v>
      </c>
      <c r="C1571" s="145">
        <v>297.106964</v>
      </c>
      <c r="D1571">
        <f t="shared" si="51"/>
        <v>7.7964451706975169</v>
      </c>
      <c r="E1571">
        <v>2.0599533793778168E-2</v>
      </c>
      <c r="G1571">
        <v>1563</v>
      </c>
      <c r="H1571">
        <f t="shared" ca="1" si="52"/>
        <v>-6.8539030360118089E-2</v>
      </c>
    </row>
    <row r="1572" spans="2:8" x14ac:dyDescent="0.3">
      <c r="B1572" s="91">
        <v>36495</v>
      </c>
      <c r="C1572" s="145">
        <v>33.775798999999999</v>
      </c>
      <c r="D1572">
        <f t="shared" si="51"/>
        <v>0.38000691641878886</v>
      </c>
      <c r="E1572">
        <v>2.0595014422909997E-2</v>
      </c>
      <c r="G1572">
        <v>1564</v>
      </c>
      <c r="H1572">
        <f t="shared" ca="1" si="52"/>
        <v>1.6806302360278197E-3</v>
      </c>
    </row>
    <row r="1573" spans="2:8" x14ac:dyDescent="0.3">
      <c r="B1573" s="91">
        <v>37756</v>
      </c>
      <c r="C1573" s="145">
        <v>24.475093999999999</v>
      </c>
      <c r="D1573">
        <f t="shared" si="51"/>
        <v>-0.93926685079976924</v>
      </c>
      <c r="E1573">
        <v>2.0585261179170675E-2</v>
      </c>
      <c r="G1573">
        <v>1565</v>
      </c>
      <c r="H1573">
        <f t="shared" ca="1" si="52"/>
        <v>4.1743826356108203E-2</v>
      </c>
    </row>
    <row r="1574" spans="2:8" x14ac:dyDescent="0.3">
      <c r="B1574" s="91">
        <v>44852</v>
      </c>
      <c r="C1574" s="145">
        <v>402.993988</v>
      </c>
      <c r="D1574">
        <f t="shared" si="51"/>
        <v>1.6691976866837888</v>
      </c>
      <c r="E1574">
        <v>2.0575576541873877E-2</v>
      </c>
      <c r="G1574">
        <v>1566</v>
      </c>
      <c r="H1574">
        <f t="shared" ca="1" si="52"/>
        <v>4.6266495114695456E-3</v>
      </c>
    </row>
    <row r="1575" spans="2:8" x14ac:dyDescent="0.3">
      <c r="B1575" s="91">
        <v>44090</v>
      </c>
      <c r="C1575" s="145">
        <v>150.979446</v>
      </c>
      <c r="D1575">
        <f t="shared" si="51"/>
        <v>1.8893079444816043</v>
      </c>
      <c r="E1575">
        <v>2.0552583597018153E-2</v>
      </c>
      <c r="G1575">
        <v>1567</v>
      </c>
      <c r="H1575">
        <f t="shared" ca="1" si="52"/>
        <v>1.19608659409356E-3</v>
      </c>
    </row>
    <row r="1576" spans="2:8" x14ac:dyDescent="0.3">
      <c r="B1576" s="91">
        <v>34900</v>
      </c>
      <c r="C1576" s="145">
        <v>52.254536000000002</v>
      </c>
      <c r="D1576">
        <f t="shared" si="51"/>
        <v>0.62664728099702671</v>
      </c>
      <c r="E1576">
        <v>2.0548029881474202E-2</v>
      </c>
      <c r="G1576">
        <v>1568</v>
      </c>
      <c r="H1576">
        <f t="shared" ca="1" si="52"/>
        <v>3.3763779119317279E-2</v>
      </c>
    </row>
    <row r="1577" spans="2:8" x14ac:dyDescent="0.3">
      <c r="B1577" s="91">
        <v>34338</v>
      </c>
      <c r="C1577" s="145">
        <v>32.124073000000003</v>
      </c>
      <c r="D1577">
        <f t="shared" si="51"/>
        <v>-0.11688295800761062</v>
      </c>
      <c r="E1577">
        <v>2.0547639919054141E-2</v>
      </c>
      <c r="G1577">
        <v>1569</v>
      </c>
      <c r="H1577">
        <f t="shared" ca="1" si="52"/>
        <v>-1.9365709228118129E-3</v>
      </c>
    </row>
    <row r="1578" spans="2:8" x14ac:dyDescent="0.3">
      <c r="B1578" s="91">
        <v>35863</v>
      </c>
      <c r="C1578" s="145">
        <v>36.375782000000001</v>
      </c>
      <c r="D1578">
        <f t="shared" si="51"/>
        <v>-0.88351731352784468</v>
      </c>
      <c r="E1578">
        <v>2.054524533211936E-2</v>
      </c>
      <c r="G1578">
        <v>1570</v>
      </c>
      <c r="H1578">
        <f t="shared" ca="1" si="52"/>
        <v>7.8902493486481765E-3</v>
      </c>
    </row>
    <row r="1579" spans="2:8" x14ac:dyDescent="0.3">
      <c r="B1579" s="91">
        <v>41522</v>
      </c>
      <c r="C1579" s="145">
        <v>312.28488199999998</v>
      </c>
      <c r="D1579">
        <f t="shared" si="51"/>
        <v>0.41553945839998863</v>
      </c>
      <c r="E1579">
        <v>2.0532620157716442E-2</v>
      </c>
      <c r="G1579">
        <v>1571</v>
      </c>
      <c r="H1579">
        <f t="shared" ca="1" si="52"/>
        <v>-1.7928052335876427E-2</v>
      </c>
    </row>
    <row r="1580" spans="2:8" x14ac:dyDescent="0.3">
      <c r="B1580" s="91">
        <v>41121</v>
      </c>
      <c r="C1580" s="145">
        <v>220.61192299999999</v>
      </c>
      <c r="D1580">
        <f t="shared" si="51"/>
        <v>0.42534109553936539</v>
      </c>
      <c r="E1580">
        <v>2.0523369004294741E-2</v>
      </c>
      <c r="G1580">
        <v>1572</v>
      </c>
      <c r="H1580">
        <f t="shared" ca="1" si="52"/>
        <v>-2.5986482552365277E-2</v>
      </c>
    </row>
    <row r="1581" spans="2:8" x14ac:dyDescent="0.3">
      <c r="B1581" s="91">
        <v>38793</v>
      </c>
      <c r="C1581" s="145">
        <v>154.778336</v>
      </c>
      <c r="D1581">
        <f t="shared" si="51"/>
        <v>6.1868809734219052</v>
      </c>
      <c r="E1581">
        <v>2.0510308507776277E-2</v>
      </c>
      <c r="G1581">
        <v>1573</v>
      </c>
      <c r="H1581">
        <f t="shared" ca="1" si="52"/>
        <v>-1.1931694118921241E-2</v>
      </c>
    </row>
    <row r="1582" spans="2:8" x14ac:dyDescent="0.3">
      <c r="B1582" s="91">
        <v>37540</v>
      </c>
      <c r="C1582" s="145">
        <v>21.536231999999998</v>
      </c>
      <c r="D1582">
        <f t="shared" si="51"/>
        <v>3.4584167794908041E-2</v>
      </c>
      <c r="E1582">
        <v>2.0467845540095085E-2</v>
      </c>
      <c r="G1582">
        <v>1574</v>
      </c>
      <c r="H1582">
        <f t="shared" ca="1" si="52"/>
        <v>-8.9526547043448715E-3</v>
      </c>
    </row>
    <row r="1583" spans="2:8" x14ac:dyDescent="0.3">
      <c r="B1583" s="91">
        <v>36111</v>
      </c>
      <c r="C1583" s="145">
        <v>20.816317000000002</v>
      </c>
      <c r="D1583">
        <f t="shared" si="51"/>
        <v>1.3614575513823733E-3</v>
      </c>
      <c r="E1583">
        <v>2.0460169741081353E-2</v>
      </c>
      <c r="G1583">
        <v>1575</v>
      </c>
      <c r="H1583">
        <f t="shared" ca="1" si="52"/>
        <v>2.5147333915849102E-2</v>
      </c>
    </row>
    <row r="1584" spans="2:8" x14ac:dyDescent="0.3">
      <c r="B1584" s="91">
        <v>36689</v>
      </c>
      <c r="C1584" s="145">
        <v>20.788015000000001</v>
      </c>
      <c r="D1584">
        <f t="shared" si="51"/>
        <v>-0.89115005958283722</v>
      </c>
      <c r="E1584">
        <v>2.0446066361933839E-2</v>
      </c>
      <c r="G1584">
        <v>1576</v>
      </c>
      <c r="H1584">
        <f t="shared" ca="1" si="52"/>
        <v>9.8943041478471959E-3</v>
      </c>
    </row>
    <row r="1585" spans="2:8" x14ac:dyDescent="0.3">
      <c r="B1585" s="91">
        <v>40746</v>
      </c>
      <c r="C1585" s="145">
        <v>190.97865300000001</v>
      </c>
      <c r="D1585">
        <f t="shared" si="51"/>
        <v>7.8580959477056043</v>
      </c>
      <c r="E1585">
        <v>2.0419514315996996E-2</v>
      </c>
      <c r="G1585">
        <v>1577</v>
      </c>
      <c r="H1585">
        <f t="shared" ca="1" si="52"/>
        <v>-1.2773249167742461E-2</v>
      </c>
    </row>
    <row r="1586" spans="2:8" x14ac:dyDescent="0.3">
      <c r="B1586" s="91">
        <v>34194</v>
      </c>
      <c r="C1586" s="145">
        <v>21.559785999999999</v>
      </c>
      <c r="D1586">
        <f t="shared" si="51"/>
        <v>-0.95582708020109197</v>
      </c>
      <c r="E1586">
        <v>2.0408369968534595E-2</v>
      </c>
      <c r="G1586">
        <v>1578</v>
      </c>
      <c r="H1586">
        <f t="shared" ca="1" si="52"/>
        <v>-1.7827240340103211E-2</v>
      </c>
    </row>
    <row r="1587" spans="2:8" x14ac:dyDescent="0.3">
      <c r="B1587" s="91">
        <v>42002</v>
      </c>
      <c r="C1587" s="145">
        <v>488.07699600000001</v>
      </c>
      <c r="D1587">
        <f t="shared" si="51"/>
        <v>1.6819949195313872</v>
      </c>
      <c r="E1587">
        <v>2.0406136769642889E-2</v>
      </c>
      <c r="G1587">
        <v>1579</v>
      </c>
      <c r="H1587">
        <f t="shared" ca="1" si="52"/>
        <v>3.3942391988611022E-2</v>
      </c>
    </row>
    <row r="1588" spans="2:8" x14ac:dyDescent="0.3">
      <c r="B1588" s="91">
        <v>44181</v>
      </c>
      <c r="C1588" s="145">
        <v>181.98281900000001</v>
      </c>
      <c r="D1588">
        <f t="shared" si="51"/>
        <v>6.8511191921039627</v>
      </c>
      <c r="E1588">
        <v>2.0402531068204968E-2</v>
      </c>
      <c r="G1588">
        <v>1580</v>
      </c>
      <c r="H1588">
        <f t="shared" ca="1" si="52"/>
        <v>-2.6278208385630952E-2</v>
      </c>
    </row>
    <row r="1589" spans="2:8" x14ac:dyDescent="0.3">
      <c r="B1589" s="91">
        <v>37427</v>
      </c>
      <c r="C1589" s="145">
        <v>23.179220000000001</v>
      </c>
      <c r="D1589">
        <f t="shared" si="51"/>
        <v>-0.86747527914844824</v>
      </c>
      <c r="E1589">
        <v>2.0373557331208186E-2</v>
      </c>
      <c r="G1589">
        <v>1581</v>
      </c>
      <c r="H1589">
        <f t="shared" ca="1" si="52"/>
        <v>-1.4516476229588536E-2</v>
      </c>
    </row>
    <row r="1590" spans="2:8" x14ac:dyDescent="0.3">
      <c r="B1590" s="91">
        <v>43437</v>
      </c>
      <c r="C1590" s="145">
        <v>174.904877</v>
      </c>
      <c r="D1590">
        <f t="shared" si="51"/>
        <v>-0.55788149270809306</v>
      </c>
      <c r="E1590">
        <v>2.0354816772632345E-2</v>
      </c>
      <c r="G1590">
        <v>1582</v>
      </c>
      <c r="H1590">
        <f t="shared" ca="1" si="52"/>
        <v>-3.0426434514673261E-2</v>
      </c>
    </row>
    <row r="1591" spans="2:8" x14ac:dyDescent="0.3">
      <c r="B1591" s="91">
        <v>42515</v>
      </c>
      <c r="C1591" s="145">
        <v>395.60632299999997</v>
      </c>
      <c r="D1591">
        <f t="shared" si="51"/>
        <v>1.5586740834259296</v>
      </c>
      <c r="E1591">
        <v>2.0303308990624831E-2</v>
      </c>
      <c r="G1591">
        <v>1583</v>
      </c>
      <c r="H1591">
        <f t="shared" ca="1" si="52"/>
        <v>1.0200455206950673E-2</v>
      </c>
    </row>
    <row r="1592" spans="2:8" x14ac:dyDescent="0.3">
      <c r="B1592" s="91">
        <v>40381</v>
      </c>
      <c r="C1592" s="145">
        <v>154.6138</v>
      </c>
      <c r="D1592">
        <f t="shared" si="51"/>
        <v>-0.21263807808359569</v>
      </c>
      <c r="E1592">
        <v>2.0296229437198991E-2</v>
      </c>
      <c r="G1592">
        <v>1584</v>
      </c>
      <c r="H1592">
        <f t="shared" ca="1" si="52"/>
        <v>2.9146666300866766E-3</v>
      </c>
    </row>
    <row r="1593" spans="2:8" x14ac:dyDescent="0.3">
      <c r="B1593" s="91">
        <v>40737</v>
      </c>
      <c r="C1593" s="145">
        <v>196.369415</v>
      </c>
      <c r="D1593">
        <f t="shared" si="51"/>
        <v>13.065039523616546</v>
      </c>
      <c r="E1593">
        <v>2.0294633619767018E-2</v>
      </c>
      <c r="G1593">
        <v>1585</v>
      </c>
      <c r="H1593">
        <f t="shared" ca="1" si="52"/>
        <v>-3.4535140867209629E-3</v>
      </c>
    </row>
    <row r="1594" spans="2:8" x14ac:dyDescent="0.3">
      <c r="B1594" s="91">
        <v>36865</v>
      </c>
      <c r="C1594" s="145">
        <v>13.961525999999999</v>
      </c>
      <c r="D1594">
        <f t="shared" si="51"/>
        <v>-0.4521006191214193</v>
      </c>
      <c r="E1594">
        <v>2.0293062495108167E-2</v>
      </c>
      <c r="G1594">
        <v>1586</v>
      </c>
      <c r="H1594">
        <f t="shared" ca="1" si="52"/>
        <v>-3.0100008095736552E-2</v>
      </c>
    </row>
    <row r="1595" spans="2:8" x14ac:dyDescent="0.3">
      <c r="B1595" s="91">
        <v>35969</v>
      </c>
      <c r="C1595" s="145">
        <v>25.481915999999998</v>
      </c>
      <c r="D1595">
        <f t="shared" si="51"/>
        <v>-0.25737884936182515</v>
      </c>
      <c r="E1595">
        <v>2.0292565713532155E-2</v>
      </c>
      <c r="G1595">
        <v>1587</v>
      </c>
      <c r="H1595">
        <f t="shared" ca="1" si="52"/>
        <v>-2.0353860399078194E-4</v>
      </c>
    </row>
    <row r="1596" spans="2:8" x14ac:dyDescent="0.3">
      <c r="B1596" s="91">
        <v>36466</v>
      </c>
      <c r="C1596" s="145">
        <v>34.313479999999998</v>
      </c>
      <c r="D1596">
        <f t="shared" si="51"/>
        <v>-0.84911852890051209</v>
      </c>
      <c r="E1596">
        <v>2.0265514491117801E-2</v>
      </c>
      <c r="G1596">
        <v>1588</v>
      </c>
      <c r="H1596">
        <f t="shared" ca="1" si="52"/>
        <v>-1.8101257558220066E-2</v>
      </c>
    </row>
    <row r="1597" spans="2:8" x14ac:dyDescent="0.3">
      <c r="B1597" s="91">
        <v>40676</v>
      </c>
      <c r="C1597" s="145">
        <v>227.42010500000001</v>
      </c>
      <c r="D1597">
        <f t="shared" si="51"/>
        <v>1.8650366057956482</v>
      </c>
      <c r="E1597">
        <v>2.0261188089432832E-2</v>
      </c>
      <c r="G1597">
        <v>1589</v>
      </c>
      <c r="H1597">
        <f t="shared" ca="1" si="52"/>
        <v>-1.7713856853061365E-2</v>
      </c>
    </row>
    <row r="1598" spans="2:8" x14ac:dyDescent="0.3">
      <c r="B1598" s="91">
        <v>38574</v>
      </c>
      <c r="C1598" s="145">
        <v>79.377730999999997</v>
      </c>
      <c r="D1598">
        <f t="shared" si="51"/>
        <v>7.3209239776358861E-2</v>
      </c>
      <c r="E1598">
        <v>2.0256671166181149E-2</v>
      </c>
      <c r="G1598">
        <v>1590</v>
      </c>
      <c r="H1598">
        <f t="shared" ca="1" si="52"/>
        <v>9.0115493576144023E-3</v>
      </c>
    </row>
    <row r="1599" spans="2:8" x14ac:dyDescent="0.3">
      <c r="B1599" s="91">
        <v>35226</v>
      </c>
      <c r="C1599" s="145">
        <v>73.962958999999998</v>
      </c>
      <c r="D1599">
        <f t="shared" si="51"/>
        <v>-0.71932210712721723</v>
      </c>
      <c r="E1599">
        <v>2.0220510544486751E-2</v>
      </c>
      <c r="G1599">
        <v>1591</v>
      </c>
      <c r="H1599">
        <f t="shared" ca="1" si="52"/>
        <v>-9.3646520683774077E-4</v>
      </c>
    </row>
    <row r="1600" spans="2:8" x14ac:dyDescent="0.3">
      <c r="B1600" s="91">
        <v>41200</v>
      </c>
      <c r="C1600" s="145">
        <v>263.51544200000001</v>
      </c>
      <c r="D1600">
        <f t="shared" si="51"/>
        <v>-0.23014903400408618</v>
      </c>
      <c r="E1600">
        <v>2.0196160572144944E-2</v>
      </c>
      <c r="G1600">
        <v>1592</v>
      </c>
      <c r="H1600">
        <f t="shared" ca="1" si="52"/>
        <v>2.9230169972387872E-2</v>
      </c>
    </row>
    <row r="1601" spans="2:8" x14ac:dyDescent="0.3">
      <c r="B1601" s="91">
        <v>42433</v>
      </c>
      <c r="C1601" s="145">
        <v>342.29409800000002</v>
      </c>
      <c r="D1601">
        <f t="shared" si="51"/>
        <v>-0.18596267914370762</v>
      </c>
      <c r="E1601">
        <v>2.0196005892083847E-2</v>
      </c>
      <c r="G1601">
        <v>1593</v>
      </c>
      <c r="H1601">
        <f t="shared" ca="1" si="52"/>
        <v>2.432034389009579E-2</v>
      </c>
    </row>
    <row r="1602" spans="2:8" x14ac:dyDescent="0.3">
      <c r="B1602" s="91">
        <v>43056</v>
      </c>
      <c r="C1602" s="145">
        <v>420.489441</v>
      </c>
      <c r="D1602">
        <f t="shared" si="51"/>
        <v>2.3618160335452587</v>
      </c>
      <c r="E1602">
        <v>2.0195862872091311E-2</v>
      </c>
      <c r="G1602">
        <v>1594</v>
      </c>
      <c r="H1602">
        <f t="shared" ca="1" si="52"/>
        <v>-1.4732800497730188E-2</v>
      </c>
    </row>
    <row r="1603" spans="2:8" x14ac:dyDescent="0.3">
      <c r="B1603" s="91">
        <v>38895</v>
      </c>
      <c r="C1603" s="145">
        <v>125.078064</v>
      </c>
      <c r="D1603">
        <f t="shared" si="51"/>
        <v>0.79839010250148335</v>
      </c>
      <c r="E1603">
        <v>2.0190326025183947E-2</v>
      </c>
      <c r="G1603">
        <v>1595</v>
      </c>
      <c r="H1603">
        <f t="shared" ca="1" si="52"/>
        <v>6.9896030306048726E-2</v>
      </c>
    </row>
    <row r="1604" spans="2:8" x14ac:dyDescent="0.3">
      <c r="B1604" s="91">
        <v>35299</v>
      </c>
      <c r="C1604" s="145">
        <v>69.550017999999994</v>
      </c>
      <c r="D1604">
        <f t="shared" si="51"/>
        <v>-0.71242052574790371</v>
      </c>
      <c r="E1604">
        <v>2.0189343866163324E-2</v>
      </c>
      <c r="G1604">
        <v>1596</v>
      </c>
      <c r="H1604">
        <f t="shared" ca="1" si="52"/>
        <v>-1.7687394776548463E-2</v>
      </c>
    </row>
    <row r="1605" spans="2:8" x14ac:dyDescent="0.3">
      <c r="B1605" s="91">
        <v>44209</v>
      </c>
      <c r="C1605" s="145">
        <v>241.84625199999999</v>
      </c>
      <c r="D1605">
        <f t="shared" si="51"/>
        <v>3.2585363897559547E-2</v>
      </c>
      <c r="E1605">
        <v>2.0185065577824644E-2</v>
      </c>
      <c r="G1605">
        <v>1597</v>
      </c>
      <c r="H1605">
        <f t="shared" ca="1" si="52"/>
        <v>2.7627876814774518E-3</v>
      </c>
    </row>
    <row r="1606" spans="2:8" x14ac:dyDescent="0.3">
      <c r="B1606" s="91">
        <v>41138</v>
      </c>
      <c r="C1606" s="145">
        <v>234.214294</v>
      </c>
      <c r="D1606">
        <f t="shared" si="51"/>
        <v>1.8153896732712496</v>
      </c>
      <c r="E1606">
        <v>2.0174025578853873E-2</v>
      </c>
      <c r="G1606">
        <v>1598</v>
      </c>
      <c r="H1606">
        <f t="shared" ca="1" si="52"/>
        <v>1.5397080067579609E-2</v>
      </c>
    </row>
    <row r="1607" spans="2:8" x14ac:dyDescent="0.3">
      <c r="B1607" s="91">
        <v>43971</v>
      </c>
      <c r="C1607" s="145">
        <v>83.190719999999999</v>
      </c>
      <c r="D1607">
        <f t="shared" si="51"/>
        <v>-0.75230038051054571</v>
      </c>
      <c r="E1607">
        <v>2.0171068662437133E-2</v>
      </c>
      <c r="G1607">
        <v>1599</v>
      </c>
      <c r="H1607">
        <f t="shared" ca="1" si="52"/>
        <v>-2.3144036491044729E-2</v>
      </c>
    </row>
    <row r="1608" spans="2:8" x14ac:dyDescent="0.3">
      <c r="B1608" s="91">
        <v>43217</v>
      </c>
      <c r="C1608" s="145">
        <v>335.85324100000003</v>
      </c>
      <c r="D1608">
        <f t="shared" si="51"/>
        <v>1.7125603131985525</v>
      </c>
      <c r="E1608">
        <v>2.0136247274412027E-2</v>
      </c>
      <c r="G1608">
        <v>1600</v>
      </c>
      <c r="H1608">
        <f t="shared" ca="1" si="52"/>
        <v>-1.1387795386854306E-2</v>
      </c>
    </row>
    <row r="1609" spans="2:8" x14ac:dyDescent="0.3">
      <c r="B1609" s="91">
        <v>43727</v>
      </c>
      <c r="C1609" s="145">
        <v>123.81411</v>
      </c>
      <c r="D1609">
        <f t="shared" ref="D1609:D1672" si="53">(C1609-C1610)/C1610</f>
        <v>9.5532593325611064</v>
      </c>
      <c r="E1609">
        <v>2.0123229860491643E-2</v>
      </c>
      <c r="G1609">
        <v>1601</v>
      </c>
      <c r="H1609">
        <f t="shared" ca="1" si="52"/>
        <v>-1.8640527614139722E-2</v>
      </c>
    </row>
    <row r="1610" spans="2:8" x14ac:dyDescent="0.3">
      <c r="B1610" s="91">
        <v>36965</v>
      </c>
      <c r="C1610" s="145">
        <v>11.73231</v>
      </c>
      <c r="D1610">
        <f t="shared" si="53"/>
        <v>-0.97721629893041684</v>
      </c>
      <c r="E1610">
        <v>2.0120679209216924E-2</v>
      </c>
      <c r="G1610">
        <v>1602</v>
      </c>
      <c r="H1610">
        <f t="shared" ref="H1610:H1673" ca="1" si="54">_xlfn.NORM.INV(RAND(),N$11,N$12)</f>
        <v>1.7362789180863921E-2</v>
      </c>
    </row>
    <row r="1611" spans="2:8" x14ac:dyDescent="0.3">
      <c r="B1611" s="91">
        <v>42013</v>
      </c>
      <c r="C1611" s="145">
        <v>514.94311500000003</v>
      </c>
      <c r="D1611">
        <f t="shared" si="53"/>
        <v>22.531456190030145</v>
      </c>
      <c r="E1611">
        <v>2.0117163671937513E-2</v>
      </c>
      <c r="G1611">
        <v>1603</v>
      </c>
      <c r="H1611">
        <f t="shared" ca="1" si="54"/>
        <v>-7.9079907744457247E-3</v>
      </c>
    </row>
    <row r="1612" spans="2:8" x14ac:dyDescent="0.3">
      <c r="B1612" s="91">
        <v>34043</v>
      </c>
      <c r="C1612" s="145">
        <v>21.883181</v>
      </c>
      <c r="D1612">
        <f t="shared" si="53"/>
        <v>-0.84887889133118255</v>
      </c>
      <c r="E1612">
        <v>2.0100469951826318E-2</v>
      </c>
      <c r="G1612">
        <v>1604</v>
      </c>
      <c r="H1612">
        <f t="shared" ca="1" si="54"/>
        <v>1.6210271122939065E-3</v>
      </c>
    </row>
    <row r="1613" spans="2:8" x14ac:dyDescent="0.3">
      <c r="B1613" s="91">
        <v>38961</v>
      </c>
      <c r="C1613" s="145">
        <v>144.805588</v>
      </c>
      <c r="D1613">
        <f t="shared" si="53"/>
        <v>-0.76914214746911125</v>
      </c>
      <c r="E1613">
        <v>2.0098022705759035E-2</v>
      </c>
      <c r="G1613">
        <v>1605</v>
      </c>
      <c r="H1613">
        <f t="shared" ca="1" si="54"/>
        <v>-1.1724067224369032E-2</v>
      </c>
    </row>
    <row r="1614" spans="2:8" x14ac:dyDescent="0.3">
      <c r="B1614" s="91">
        <v>45177</v>
      </c>
      <c r="C1614" s="145">
        <v>627.25</v>
      </c>
      <c r="D1614">
        <f t="shared" si="53"/>
        <v>0.24904207334253586</v>
      </c>
      <c r="E1614">
        <v>2.008452678154387E-2</v>
      </c>
      <c r="G1614">
        <v>1606</v>
      </c>
      <c r="H1614">
        <f t="shared" ca="1" si="54"/>
        <v>2.0960870667034708E-2</v>
      </c>
    </row>
    <row r="1615" spans="2:8" x14ac:dyDescent="0.3">
      <c r="B1615" s="91">
        <v>42608</v>
      </c>
      <c r="C1615" s="145">
        <v>502.184845</v>
      </c>
      <c r="D1615">
        <f t="shared" si="53"/>
        <v>50.142387065046179</v>
      </c>
      <c r="E1615">
        <v>2.0046554972856429E-2</v>
      </c>
      <c r="G1615">
        <v>1607</v>
      </c>
      <c r="H1615">
        <f t="shared" ca="1" si="54"/>
        <v>1.7248518559577011E-2</v>
      </c>
    </row>
    <row r="1616" spans="2:8" x14ac:dyDescent="0.3">
      <c r="B1616" s="91">
        <v>37074</v>
      </c>
      <c r="C1616" s="145">
        <v>9.8193470000000005</v>
      </c>
      <c r="D1616">
        <f t="shared" si="53"/>
        <v>-0.97911204868181223</v>
      </c>
      <c r="E1616">
        <v>2.0031658403376066E-2</v>
      </c>
      <c r="G1616">
        <v>1608</v>
      </c>
      <c r="H1616">
        <f t="shared" ca="1" si="54"/>
        <v>-4.3656374719128248E-2</v>
      </c>
    </row>
    <row r="1617" spans="2:8" x14ac:dyDescent="0.3">
      <c r="B1617" s="91">
        <v>41827</v>
      </c>
      <c r="C1617" s="145">
        <v>470.09622200000001</v>
      </c>
      <c r="D1617">
        <f t="shared" si="53"/>
        <v>0.63012765742895405</v>
      </c>
      <c r="E1617">
        <v>2.0023475613438192E-2</v>
      </c>
      <c r="G1617">
        <v>1609</v>
      </c>
      <c r="H1617">
        <f t="shared" ca="1" si="54"/>
        <v>-2.8815148395923914E-2</v>
      </c>
    </row>
    <row r="1618" spans="2:8" x14ac:dyDescent="0.3">
      <c r="B1618" s="91">
        <v>41484</v>
      </c>
      <c r="C1618" s="145">
        <v>288.38000499999998</v>
      </c>
      <c r="D1618">
        <f t="shared" si="53"/>
        <v>9.4908453570188716</v>
      </c>
      <c r="E1618">
        <v>2.0003525127594325E-2</v>
      </c>
      <c r="G1618">
        <v>1610</v>
      </c>
      <c r="H1618">
        <f t="shared" ca="1" si="54"/>
        <v>-1.6744421279314737E-2</v>
      </c>
    </row>
    <row r="1619" spans="2:8" x14ac:dyDescent="0.3">
      <c r="B1619" s="91">
        <v>33473</v>
      </c>
      <c r="C1619" s="145">
        <v>27.488728999999999</v>
      </c>
      <c r="D1619">
        <f t="shared" si="53"/>
        <v>-0.37499990905362113</v>
      </c>
      <c r="E1619">
        <v>2.000001187395764E-2</v>
      </c>
      <c r="G1619">
        <v>1611</v>
      </c>
      <c r="H1619">
        <f t="shared" ca="1" si="54"/>
        <v>-1.5410408158869095E-2</v>
      </c>
    </row>
    <row r="1620" spans="2:8" x14ac:dyDescent="0.3">
      <c r="B1620" s="91">
        <v>33694</v>
      </c>
      <c r="C1620" s="145">
        <v>43.981960000000001</v>
      </c>
      <c r="D1620">
        <f t="shared" si="53"/>
        <v>-0.6394877577203395</v>
      </c>
      <c r="E1620">
        <v>1.9999920221842715E-2</v>
      </c>
      <c r="G1620">
        <v>1612</v>
      </c>
      <c r="H1620">
        <f t="shared" ca="1" si="54"/>
        <v>4.0237997029977088E-2</v>
      </c>
    </row>
    <row r="1621" spans="2:8" x14ac:dyDescent="0.3">
      <c r="B1621" s="91">
        <v>39227</v>
      </c>
      <c r="C1621" s="145">
        <v>121.99852</v>
      </c>
      <c r="D1621">
        <f t="shared" si="53"/>
        <v>0.88875670183904587</v>
      </c>
      <c r="E1621">
        <v>1.9994338795530583E-2</v>
      </c>
      <c r="G1621">
        <v>1613</v>
      </c>
      <c r="H1621">
        <f t="shared" ca="1" si="54"/>
        <v>-1.7811067002015679E-3</v>
      </c>
    </row>
    <row r="1622" spans="2:8" x14ac:dyDescent="0.3">
      <c r="B1622" s="91">
        <v>38260</v>
      </c>
      <c r="C1622" s="145">
        <v>64.591971999999998</v>
      </c>
      <c r="D1622">
        <f t="shared" si="53"/>
        <v>-0.7936191105156819</v>
      </c>
      <c r="E1622">
        <v>1.9982487598013802E-2</v>
      </c>
      <c r="G1622">
        <v>1614</v>
      </c>
      <c r="H1622">
        <f t="shared" ca="1" si="54"/>
        <v>4.6008009133691651E-2</v>
      </c>
    </row>
    <row r="1623" spans="2:8" x14ac:dyDescent="0.3">
      <c r="B1623" s="91">
        <v>44294</v>
      </c>
      <c r="C1623" s="145">
        <v>312.97457900000001</v>
      </c>
      <c r="D1623">
        <f t="shared" si="53"/>
        <v>10.341085746043335</v>
      </c>
      <c r="E1623">
        <v>1.9980601978092701E-2</v>
      </c>
      <c r="G1623">
        <v>1615</v>
      </c>
      <c r="H1623">
        <f t="shared" ca="1" si="54"/>
        <v>5.5870158074656298E-3</v>
      </c>
    </row>
    <row r="1624" spans="2:8" x14ac:dyDescent="0.3">
      <c r="B1624" s="91">
        <v>33527</v>
      </c>
      <c r="C1624" s="145">
        <v>27.596526999999998</v>
      </c>
      <c r="D1624">
        <f t="shared" si="53"/>
        <v>-0.38041255572358124</v>
      </c>
      <c r="E1624">
        <v>1.9920858964225636E-2</v>
      </c>
      <c r="G1624">
        <v>1616</v>
      </c>
      <c r="H1624">
        <f t="shared" ca="1" si="54"/>
        <v>-5.1386994711533854E-3</v>
      </c>
    </row>
    <row r="1625" spans="2:8" x14ac:dyDescent="0.3">
      <c r="B1625" s="91">
        <v>34564</v>
      </c>
      <c r="C1625" s="145">
        <v>44.540165000000002</v>
      </c>
      <c r="D1625">
        <f t="shared" si="53"/>
        <v>-0.50218403372188836</v>
      </c>
      <c r="E1625">
        <v>1.9900301565586927E-2</v>
      </c>
      <c r="G1625">
        <v>1617</v>
      </c>
      <c r="H1625">
        <f t="shared" ca="1" si="54"/>
        <v>4.9071316120560877E-2</v>
      </c>
    </row>
    <row r="1626" spans="2:8" x14ac:dyDescent="0.3">
      <c r="B1626" s="91">
        <v>43903</v>
      </c>
      <c r="C1626" s="145">
        <v>89.471146000000005</v>
      </c>
      <c r="D1626">
        <f t="shared" si="53"/>
        <v>0.42293110542741158</v>
      </c>
      <c r="E1626">
        <v>1.9886343461335061E-2</v>
      </c>
      <c r="G1626">
        <v>1618</v>
      </c>
      <c r="H1626">
        <f t="shared" ca="1" si="54"/>
        <v>5.1409514158848209E-3</v>
      </c>
    </row>
    <row r="1627" spans="2:8" x14ac:dyDescent="0.3">
      <c r="B1627" s="91">
        <v>38175</v>
      </c>
      <c r="C1627" s="145">
        <v>62.878059</v>
      </c>
      <c r="D1627">
        <f t="shared" si="53"/>
        <v>-0.8649233810617426</v>
      </c>
      <c r="E1627">
        <v>1.9875584962443491E-2</v>
      </c>
      <c r="G1627">
        <v>1619</v>
      </c>
      <c r="H1627">
        <f t="shared" ca="1" si="54"/>
        <v>8.9914490989524733E-3</v>
      </c>
    </row>
    <row r="1628" spans="2:8" x14ac:dyDescent="0.3">
      <c r="B1628" s="91">
        <v>42731</v>
      </c>
      <c r="C1628" s="145">
        <v>465.49920700000001</v>
      </c>
      <c r="D1628">
        <f t="shared" si="53"/>
        <v>10.271474544318085</v>
      </c>
      <c r="E1628">
        <v>1.9875550432482778E-2</v>
      </c>
      <c r="G1628">
        <v>1620</v>
      </c>
      <c r="H1628">
        <f t="shared" ca="1" si="54"/>
        <v>2.6772889950760479E-3</v>
      </c>
    </row>
    <row r="1629" spans="2:8" x14ac:dyDescent="0.3">
      <c r="B1629" s="91">
        <v>35878</v>
      </c>
      <c r="C1629" s="145">
        <v>41.298873999999998</v>
      </c>
      <c r="D1629">
        <f t="shared" si="53"/>
        <v>1.4877290173612079</v>
      </c>
      <c r="E1629">
        <v>1.9874664111296483E-2</v>
      </c>
      <c r="G1629">
        <v>1621</v>
      </c>
      <c r="H1629">
        <f t="shared" ca="1" si="54"/>
        <v>5.3747370155234959E-2</v>
      </c>
    </row>
    <row r="1630" spans="2:8" x14ac:dyDescent="0.3">
      <c r="B1630" s="91">
        <v>34150</v>
      </c>
      <c r="C1630" s="145">
        <v>16.601033999999999</v>
      </c>
      <c r="D1630">
        <f t="shared" si="53"/>
        <v>-0.69261923848567375</v>
      </c>
      <c r="E1630">
        <v>1.986756431538558E-2</v>
      </c>
      <c r="G1630">
        <v>1622</v>
      </c>
      <c r="H1630">
        <f t="shared" ca="1" si="54"/>
        <v>4.0192507159411701E-2</v>
      </c>
    </row>
    <row r="1631" spans="2:8" x14ac:dyDescent="0.3">
      <c r="B1631" s="91">
        <v>34950</v>
      </c>
      <c r="C1631" s="145">
        <v>54.008045000000003</v>
      </c>
      <c r="D1631">
        <f t="shared" si="53"/>
        <v>3.2615408020019316</v>
      </c>
      <c r="E1631">
        <v>1.986747701070158E-2</v>
      </c>
      <c r="G1631">
        <v>1623</v>
      </c>
      <c r="H1631">
        <f t="shared" ca="1" si="54"/>
        <v>-4.6692129470260649E-2</v>
      </c>
    </row>
    <row r="1632" spans="2:8" x14ac:dyDescent="0.3">
      <c r="B1632" s="91">
        <v>37189</v>
      </c>
      <c r="C1632" s="145">
        <v>12.673361</v>
      </c>
      <c r="D1632">
        <f t="shared" si="53"/>
        <v>-0.89894526516994244</v>
      </c>
      <c r="E1632">
        <v>1.9863146038101801E-2</v>
      </c>
      <c r="G1632">
        <v>1624</v>
      </c>
      <c r="H1632">
        <f t="shared" ca="1" si="54"/>
        <v>-2.3438846923514813E-2</v>
      </c>
    </row>
    <row r="1633" spans="2:8" x14ac:dyDescent="0.3">
      <c r="B1633" s="91">
        <v>39416</v>
      </c>
      <c r="C1633" s="145">
        <v>125.410858</v>
      </c>
      <c r="D1633">
        <f t="shared" si="53"/>
        <v>-0.60864295922590883</v>
      </c>
      <c r="E1633">
        <v>1.9841419444301279E-2</v>
      </c>
      <c r="G1633">
        <v>1625</v>
      </c>
      <c r="H1633">
        <f t="shared" ca="1" si="54"/>
        <v>1.3698517869089918E-2</v>
      </c>
    </row>
    <row r="1634" spans="2:8" x14ac:dyDescent="0.3">
      <c r="B1634" s="91">
        <v>44265</v>
      </c>
      <c r="C1634" s="145">
        <v>320.45126299999998</v>
      </c>
      <c r="D1634">
        <f t="shared" si="53"/>
        <v>6.1597325226523818</v>
      </c>
      <c r="E1634">
        <v>1.9828708087580242E-2</v>
      </c>
      <c r="G1634">
        <v>1626</v>
      </c>
      <c r="H1634">
        <f t="shared" ca="1" si="54"/>
        <v>3.1553443280404089E-2</v>
      </c>
    </row>
    <row r="1635" spans="2:8" x14ac:dyDescent="0.3">
      <c r="B1635" s="91">
        <v>34663</v>
      </c>
      <c r="C1635" s="145">
        <v>44.757435000000001</v>
      </c>
      <c r="D1635">
        <f t="shared" si="53"/>
        <v>-0.69489002510314157</v>
      </c>
      <c r="E1635">
        <v>1.980187777794316E-2</v>
      </c>
      <c r="G1635">
        <v>1627</v>
      </c>
      <c r="H1635">
        <f t="shared" ca="1" si="54"/>
        <v>-1.2608586464503157E-3</v>
      </c>
    </row>
    <row r="1636" spans="2:8" x14ac:dyDescent="0.3">
      <c r="B1636" s="91">
        <v>43672</v>
      </c>
      <c r="C1636" s="145">
        <v>146.69279499999999</v>
      </c>
      <c r="D1636">
        <f t="shared" si="53"/>
        <v>6.19119306674152</v>
      </c>
      <c r="E1636">
        <v>1.9750492406573186E-2</v>
      </c>
      <c r="G1636">
        <v>1628</v>
      </c>
      <c r="H1636">
        <f t="shared" ca="1" si="54"/>
        <v>8.4368852545386157E-3</v>
      </c>
    </row>
    <row r="1637" spans="2:8" x14ac:dyDescent="0.3">
      <c r="B1637" s="91">
        <v>36110</v>
      </c>
      <c r="C1637" s="145">
        <v>20.398951</v>
      </c>
      <c r="D1637">
        <f t="shared" si="53"/>
        <v>-0.98015280207483235</v>
      </c>
      <c r="E1637">
        <v>1.9746710885291206E-2</v>
      </c>
      <c r="G1637">
        <v>1629</v>
      </c>
      <c r="H1637">
        <f t="shared" ca="1" si="54"/>
        <v>-5.2418967337933164E-2</v>
      </c>
    </row>
    <row r="1638" spans="2:8" x14ac:dyDescent="0.3">
      <c r="B1638" s="91">
        <v>45414</v>
      </c>
      <c r="C1638" s="145">
        <v>1027.8000489999999</v>
      </c>
      <c r="D1638">
        <f t="shared" si="53"/>
        <v>2.3501327991209262</v>
      </c>
      <c r="E1638">
        <v>1.9744046558331972E-2</v>
      </c>
      <c r="G1638">
        <v>1630</v>
      </c>
      <c r="H1638">
        <f t="shared" ca="1" si="54"/>
        <v>-5.206607422639669E-2</v>
      </c>
    </row>
    <row r="1639" spans="2:8" x14ac:dyDescent="0.3">
      <c r="B1639" s="91">
        <v>44287</v>
      </c>
      <c r="C1639" s="145">
        <v>306.79382299999997</v>
      </c>
      <c r="D1639">
        <f t="shared" si="53"/>
        <v>15.657596907575407</v>
      </c>
      <c r="E1639">
        <v>1.9715058687727539E-2</v>
      </c>
      <c r="G1639">
        <v>1631</v>
      </c>
      <c r="H1639">
        <f t="shared" ca="1" si="54"/>
        <v>-4.0624123788679479E-4</v>
      </c>
    </row>
    <row r="1640" spans="2:8" x14ac:dyDescent="0.3">
      <c r="B1640" s="91">
        <v>36684</v>
      </c>
      <c r="C1640" s="145">
        <v>18.417652</v>
      </c>
      <c r="D1640">
        <f t="shared" si="53"/>
        <v>-0.8448777919977225</v>
      </c>
      <c r="E1640">
        <v>1.9706428845093337E-2</v>
      </c>
      <c r="G1640">
        <v>1632</v>
      </c>
      <c r="H1640">
        <f t="shared" ca="1" si="54"/>
        <v>-2.1711803673421997E-2</v>
      </c>
    </row>
    <row r="1641" spans="2:8" x14ac:dyDescent="0.3">
      <c r="B1641" s="91">
        <v>44050</v>
      </c>
      <c r="C1641" s="145">
        <v>118.72995</v>
      </c>
      <c r="D1641">
        <f t="shared" si="53"/>
        <v>3.7158050074776505</v>
      </c>
      <c r="E1641">
        <v>1.9691721460984898E-2</v>
      </c>
      <c r="G1641">
        <v>1633</v>
      </c>
      <c r="H1641">
        <f t="shared" ca="1" si="54"/>
        <v>-4.6401586197962981E-2</v>
      </c>
    </row>
    <row r="1642" spans="2:8" x14ac:dyDescent="0.3">
      <c r="B1642" s="91">
        <v>37679</v>
      </c>
      <c r="C1642" s="145">
        <v>25.177026999999999</v>
      </c>
      <c r="D1642">
        <f t="shared" si="53"/>
        <v>-0.95151099685674234</v>
      </c>
      <c r="E1642">
        <v>1.9681322894257194E-2</v>
      </c>
      <c r="G1642">
        <v>1634</v>
      </c>
      <c r="H1642">
        <f t="shared" ca="1" si="54"/>
        <v>1.1760698661730294E-2</v>
      </c>
    </row>
    <row r="1643" spans="2:8" x14ac:dyDescent="0.3">
      <c r="B1643" s="91">
        <v>44580</v>
      </c>
      <c r="C1643" s="145">
        <v>519.23168899999996</v>
      </c>
      <c r="D1643">
        <f t="shared" si="53"/>
        <v>0.82065549114000624</v>
      </c>
      <c r="E1643">
        <v>1.9675007421895263E-2</v>
      </c>
      <c r="G1643">
        <v>1635</v>
      </c>
      <c r="H1643">
        <f t="shared" ca="1" si="54"/>
        <v>2.460106389322806E-2</v>
      </c>
    </row>
    <row r="1644" spans="2:8" x14ac:dyDescent="0.3">
      <c r="B1644" s="91">
        <v>41486</v>
      </c>
      <c r="C1644" s="145">
        <v>285.18942299999998</v>
      </c>
      <c r="D1644">
        <f t="shared" si="53"/>
        <v>5.4239323465458904</v>
      </c>
      <c r="E1644">
        <v>1.9655992564072331E-2</v>
      </c>
      <c r="G1644">
        <v>1636</v>
      </c>
      <c r="H1644">
        <f t="shared" ca="1" si="54"/>
        <v>3.1459898843779172E-2</v>
      </c>
    </row>
    <row r="1645" spans="2:8" x14ac:dyDescent="0.3">
      <c r="B1645" s="91">
        <v>35797</v>
      </c>
      <c r="C1645" s="145">
        <v>44.394835999999998</v>
      </c>
      <c r="D1645">
        <f t="shared" si="53"/>
        <v>0.97995216878147762</v>
      </c>
      <c r="E1645">
        <v>1.9650397461859287E-2</v>
      </c>
      <c r="G1645">
        <v>1637</v>
      </c>
      <c r="H1645">
        <f t="shared" ca="1" si="54"/>
        <v>-4.5376151357000164E-4</v>
      </c>
    </row>
    <row r="1646" spans="2:8" x14ac:dyDescent="0.3">
      <c r="B1646" s="91">
        <v>34017</v>
      </c>
      <c r="C1646" s="145">
        <v>22.422176</v>
      </c>
      <c r="D1646">
        <f t="shared" si="53"/>
        <v>-0.97611104136657256</v>
      </c>
      <c r="E1646">
        <v>1.9607857403353551E-2</v>
      </c>
      <c r="G1646">
        <v>1638</v>
      </c>
      <c r="H1646">
        <f t="shared" ca="1" si="54"/>
        <v>1.6990852525659978E-2</v>
      </c>
    </row>
    <row r="1647" spans="2:8" x14ac:dyDescent="0.3">
      <c r="B1647" s="91">
        <v>45338</v>
      </c>
      <c r="C1647" s="145">
        <v>938.59997599999997</v>
      </c>
      <c r="D1647">
        <f t="shared" si="53"/>
        <v>4.9013922350389398</v>
      </c>
      <c r="E1647">
        <v>1.9607830357171202E-2</v>
      </c>
      <c r="G1647">
        <v>1639</v>
      </c>
      <c r="H1647">
        <f t="shared" ca="1" si="54"/>
        <v>1.3903462485071016E-2</v>
      </c>
    </row>
    <row r="1648" spans="2:8" x14ac:dyDescent="0.3">
      <c r="B1648" s="91">
        <v>40395</v>
      </c>
      <c r="C1648" s="145">
        <v>159.047211</v>
      </c>
      <c r="D1648">
        <f t="shared" si="53"/>
        <v>-0.39137349619022782</v>
      </c>
      <c r="E1648">
        <v>1.9598828104290526E-2</v>
      </c>
      <c r="G1648">
        <v>1640</v>
      </c>
      <c r="H1648">
        <f t="shared" ca="1" si="54"/>
        <v>8.8553903221929124E-3</v>
      </c>
    </row>
    <row r="1649" spans="2:8" x14ac:dyDescent="0.3">
      <c r="B1649" s="91">
        <v>41374</v>
      </c>
      <c r="C1649" s="145">
        <v>261.32153299999999</v>
      </c>
      <c r="D1649">
        <f t="shared" si="53"/>
        <v>15.688790935738059</v>
      </c>
      <c r="E1649">
        <v>1.9593059823858314E-2</v>
      </c>
      <c r="G1649">
        <v>1641</v>
      </c>
      <c r="H1649">
        <f t="shared" ca="1" si="54"/>
        <v>3.5787814636072841E-2</v>
      </c>
    </row>
    <row r="1650" spans="2:8" x14ac:dyDescent="0.3">
      <c r="B1650" s="91">
        <v>37265</v>
      </c>
      <c r="C1650" s="145">
        <v>15.658505999999999</v>
      </c>
      <c r="D1650">
        <f t="shared" si="53"/>
        <v>-0.36163518846013309</v>
      </c>
      <c r="E1650">
        <v>1.958811742243842E-2</v>
      </c>
      <c r="G1650">
        <v>1642</v>
      </c>
      <c r="H1650">
        <f t="shared" ca="1" si="54"/>
        <v>-3.8949588221757168E-2</v>
      </c>
    </row>
    <row r="1651" spans="2:8" x14ac:dyDescent="0.3">
      <c r="B1651" s="91">
        <v>37629</v>
      </c>
      <c r="C1651" s="145">
        <v>24.529087000000001</v>
      </c>
      <c r="D1651">
        <f t="shared" si="53"/>
        <v>0.74151139564507973</v>
      </c>
      <c r="E1651">
        <v>1.9557613571120434E-2</v>
      </c>
      <c r="G1651">
        <v>1643</v>
      </c>
      <c r="H1651">
        <f t="shared" ca="1" si="54"/>
        <v>-3.0652094582436531E-2</v>
      </c>
    </row>
    <row r="1652" spans="2:8" x14ac:dyDescent="0.3">
      <c r="B1652" s="91">
        <v>36789</v>
      </c>
      <c r="C1652" s="145">
        <v>14.084942</v>
      </c>
      <c r="D1652">
        <f t="shared" si="53"/>
        <v>-0.37508559610069553</v>
      </c>
      <c r="E1652">
        <v>1.9541989595344703E-2</v>
      </c>
      <c r="G1652">
        <v>1644</v>
      </c>
      <c r="H1652">
        <f t="shared" ca="1" si="54"/>
        <v>-2.470872698487088E-2</v>
      </c>
    </row>
    <row r="1653" spans="2:8" x14ac:dyDescent="0.3">
      <c r="B1653" s="91">
        <v>37572</v>
      </c>
      <c r="C1653" s="145">
        <v>22.538993999999999</v>
      </c>
      <c r="D1653">
        <f t="shared" si="53"/>
        <v>-0.50317211430575715</v>
      </c>
      <c r="E1653">
        <v>1.9539528438755106E-2</v>
      </c>
      <c r="G1653">
        <v>1645</v>
      </c>
      <c r="H1653">
        <f t="shared" ca="1" si="54"/>
        <v>3.3332003586985175E-2</v>
      </c>
    </row>
    <row r="1654" spans="2:8" x14ac:dyDescent="0.3">
      <c r="B1654" s="91">
        <v>34837</v>
      </c>
      <c r="C1654" s="145">
        <v>45.365799000000003</v>
      </c>
      <c r="D1654">
        <f t="shared" si="53"/>
        <v>1.8167203261116709</v>
      </c>
      <c r="E1654">
        <v>1.9531488079388884E-2</v>
      </c>
      <c r="G1654">
        <v>1646</v>
      </c>
      <c r="H1654">
        <f t="shared" ca="1" si="54"/>
        <v>3.9029128743907793E-2</v>
      </c>
    </row>
    <row r="1655" spans="2:8" x14ac:dyDescent="0.3">
      <c r="B1655" s="91">
        <v>37224</v>
      </c>
      <c r="C1655" s="145">
        <v>16.105893999999999</v>
      </c>
      <c r="D1655">
        <f t="shared" si="53"/>
        <v>-0.8003976532231053</v>
      </c>
      <c r="E1655">
        <v>1.9531312559934792E-2</v>
      </c>
      <c r="G1655">
        <v>1647</v>
      </c>
      <c r="H1655">
        <f t="shared" ca="1" si="54"/>
        <v>-2.5307829164571773E-2</v>
      </c>
    </row>
    <row r="1656" spans="2:8" x14ac:dyDescent="0.3">
      <c r="B1656" s="91">
        <v>38342</v>
      </c>
      <c r="C1656" s="145">
        <v>80.689903000000001</v>
      </c>
      <c r="D1656">
        <f t="shared" si="53"/>
        <v>-0.42273358020248375</v>
      </c>
      <c r="E1656">
        <v>1.9530263469983412E-2</v>
      </c>
      <c r="G1656">
        <v>1648</v>
      </c>
      <c r="H1656">
        <f t="shared" ca="1" si="54"/>
        <v>3.0449086941508607E-2</v>
      </c>
    </row>
    <row r="1657" spans="2:8" x14ac:dyDescent="0.3">
      <c r="B1657" s="91">
        <v>39043</v>
      </c>
      <c r="C1657" s="145">
        <v>139.779312</v>
      </c>
      <c r="D1657">
        <f t="shared" si="53"/>
        <v>-0.79090604038893042</v>
      </c>
      <c r="E1657">
        <v>1.9523764670350392E-2</v>
      </c>
      <c r="G1657">
        <v>1649</v>
      </c>
      <c r="H1657">
        <f t="shared" ca="1" si="54"/>
        <v>3.7626426300332735E-2</v>
      </c>
    </row>
    <row r="1658" spans="2:8" x14ac:dyDescent="0.3">
      <c r="B1658" s="91">
        <v>45217</v>
      </c>
      <c r="C1658" s="145">
        <v>668.5</v>
      </c>
      <c r="D1658">
        <f t="shared" si="53"/>
        <v>13.721669495899205</v>
      </c>
      <c r="E1658">
        <v>1.9521103806232634E-2</v>
      </c>
      <c r="G1658">
        <v>1650</v>
      </c>
      <c r="H1658">
        <f t="shared" ca="1" si="54"/>
        <v>8.2023285608019678E-2</v>
      </c>
    </row>
    <row r="1659" spans="2:8" x14ac:dyDescent="0.3">
      <c r="B1659" s="91">
        <v>34502</v>
      </c>
      <c r="C1659" s="145">
        <v>45.409252000000002</v>
      </c>
      <c r="D1659">
        <f t="shared" si="53"/>
        <v>-0.62745543605291521</v>
      </c>
      <c r="E1659">
        <v>1.9512433328435139E-2</v>
      </c>
      <c r="G1659">
        <v>1651</v>
      </c>
      <c r="H1659">
        <f t="shared" ca="1" si="54"/>
        <v>4.6783637123821243E-3</v>
      </c>
    </row>
    <row r="1660" spans="2:8" x14ac:dyDescent="0.3">
      <c r="B1660" s="91">
        <v>39185</v>
      </c>
      <c r="C1660" s="145">
        <v>121.88945</v>
      </c>
      <c r="D1660">
        <f t="shared" si="53"/>
        <v>-0.6860461231724222</v>
      </c>
      <c r="E1660">
        <v>1.9511585920284898E-2</v>
      </c>
      <c r="G1660">
        <v>1652</v>
      </c>
      <c r="H1660">
        <f t="shared" ca="1" si="54"/>
        <v>-1.5172461665606551E-2</v>
      </c>
    </row>
    <row r="1661" spans="2:8" x14ac:dyDescent="0.3">
      <c r="B1661" s="91">
        <v>44935</v>
      </c>
      <c r="C1661" s="145">
        <v>388.23998999999998</v>
      </c>
      <c r="D1661">
        <f t="shared" si="53"/>
        <v>-0.25959074922695619</v>
      </c>
      <c r="E1661">
        <v>1.9502689915270991E-2</v>
      </c>
      <c r="G1661">
        <v>1653</v>
      </c>
      <c r="H1661">
        <f t="shared" ca="1" si="54"/>
        <v>-6.4410211502763826E-2</v>
      </c>
    </row>
    <row r="1662" spans="2:8" x14ac:dyDescent="0.3">
      <c r="B1662" s="91">
        <v>41955</v>
      </c>
      <c r="C1662" s="145">
        <v>524.35864300000003</v>
      </c>
      <c r="D1662">
        <f t="shared" si="53"/>
        <v>2.0204315534833492</v>
      </c>
      <c r="E1662">
        <v>1.945572001693319E-2</v>
      </c>
      <c r="G1662">
        <v>1654</v>
      </c>
      <c r="H1662">
        <f t="shared" ca="1" si="54"/>
        <v>8.5032657313413567E-3</v>
      </c>
    </row>
    <row r="1663" spans="2:8" x14ac:dyDescent="0.3">
      <c r="B1663" s="91">
        <v>40862</v>
      </c>
      <c r="C1663" s="145">
        <v>173.603882</v>
      </c>
      <c r="D1663">
        <f t="shared" si="53"/>
        <v>-0.46646505602358901</v>
      </c>
      <c r="E1663">
        <v>1.9403542591198631E-2</v>
      </c>
      <c r="G1663">
        <v>1655</v>
      </c>
      <c r="H1663">
        <f t="shared" ca="1" si="54"/>
        <v>1.950481842533245E-2</v>
      </c>
    </row>
    <row r="1664" spans="2:8" x14ac:dyDescent="0.3">
      <c r="B1664" s="91">
        <v>41284</v>
      </c>
      <c r="C1664" s="145">
        <v>325.384277</v>
      </c>
      <c r="D1664">
        <f t="shared" si="53"/>
        <v>-9.3474280210264868E-2</v>
      </c>
      <c r="E1664">
        <v>1.9398141626338399E-2</v>
      </c>
      <c r="G1664">
        <v>1656</v>
      </c>
      <c r="H1664">
        <f t="shared" ca="1" si="54"/>
        <v>-3.9093930734737124E-2</v>
      </c>
    </row>
    <row r="1665" spans="2:8" x14ac:dyDescent="0.3">
      <c r="B1665" s="91">
        <v>42380</v>
      </c>
      <c r="C1665" s="145">
        <v>358.93551600000001</v>
      </c>
      <c r="D1665">
        <f t="shared" si="53"/>
        <v>-0.27335175478005852</v>
      </c>
      <c r="E1665">
        <v>1.9385892387505183E-2</v>
      </c>
      <c r="G1665">
        <v>1657</v>
      </c>
      <c r="H1665">
        <f t="shared" ca="1" si="54"/>
        <v>-1.0830163791785351E-2</v>
      </c>
    </row>
    <row r="1666" spans="2:8" x14ac:dyDescent="0.3">
      <c r="B1666" s="91">
        <v>44523</v>
      </c>
      <c r="C1666" s="145">
        <v>493.96048000000002</v>
      </c>
      <c r="D1666">
        <f t="shared" si="53"/>
        <v>5.5669893416946579</v>
      </c>
      <c r="E1666">
        <v>1.9337573980706086E-2</v>
      </c>
      <c r="G1666">
        <v>1658</v>
      </c>
      <c r="H1666">
        <f t="shared" ca="1" si="54"/>
        <v>-1.2046357968052507E-2</v>
      </c>
    </row>
    <row r="1667" spans="2:8" x14ac:dyDescent="0.3">
      <c r="B1667" s="91">
        <v>38111</v>
      </c>
      <c r="C1667" s="145">
        <v>75.218711999999996</v>
      </c>
      <c r="D1667">
        <f t="shared" si="53"/>
        <v>-0.57298727808426797</v>
      </c>
      <c r="E1667">
        <v>1.9336143055991753E-2</v>
      </c>
      <c r="G1667">
        <v>1659</v>
      </c>
      <c r="H1667">
        <f t="shared" ca="1" si="54"/>
        <v>-6.258516981242801E-2</v>
      </c>
    </row>
    <row r="1668" spans="2:8" x14ac:dyDescent="0.3">
      <c r="B1668" s="91">
        <v>43812</v>
      </c>
      <c r="C1668" s="145">
        <v>176.15098599999999</v>
      </c>
      <c r="D1668">
        <f t="shared" si="53"/>
        <v>6.4604915290754024</v>
      </c>
      <c r="E1668">
        <v>1.9325027056519263E-2</v>
      </c>
      <c r="G1668">
        <v>1660</v>
      </c>
      <c r="H1668">
        <f t="shared" ca="1" si="54"/>
        <v>-5.8848019298453062E-2</v>
      </c>
    </row>
    <row r="1669" spans="2:8" x14ac:dyDescent="0.3">
      <c r="B1669" s="91">
        <v>37699</v>
      </c>
      <c r="C1669" s="145">
        <v>23.611177000000001</v>
      </c>
      <c r="D1669">
        <f t="shared" si="53"/>
        <v>-0.95664116093647078</v>
      </c>
      <c r="E1669">
        <v>1.931397933464437E-2</v>
      </c>
      <c r="G1669">
        <v>1661</v>
      </c>
      <c r="H1669">
        <f t="shared" ca="1" si="54"/>
        <v>-5.3399184282997333E-3</v>
      </c>
    </row>
    <row r="1670" spans="2:8" x14ac:dyDescent="0.3">
      <c r="B1670" s="91">
        <v>45082</v>
      </c>
      <c r="C1670" s="145">
        <v>544.55279499999995</v>
      </c>
      <c r="D1670">
        <f t="shared" si="53"/>
        <v>0.76894435146954265</v>
      </c>
      <c r="E1670">
        <v>1.9313242842004991E-2</v>
      </c>
      <c r="G1670">
        <v>1662</v>
      </c>
      <c r="H1670">
        <f t="shared" ca="1" si="54"/>
        <v>-3.2316961865336759E-2</v>
      </c>
    </row>
    <row r="1671" spans="2:8" x14ac:dyDescent="0.3">
      <c r="B1671" s="91">
        <v>43269</v>
      </c>
      <c r="C1671" s="145">
        <v>307.84054600000002</v>
      </c>
      <c r="D1671">
        <f t="shared" si="53"/>
        <v>-0.22516921291240533</v>
      </c>
      <c r="E1671">
        <v>1.9310097554531596E-2</v>
      </c>
      <c r="G1671">
        <v>1663</v>
      </c>
      <c r="H1671">
        <f t="shared" ca="1" si="54"/>
        <v>1.3562241740320228E-2</v>
      </c>
    </row>
    <row r="1672" spans="2:8" x14ac:dyDescent="0.3">
      <c r="B1672" s="91">
        <v>42496</v>
      </c>
      <c r="C1672" s="145">
        <v>397.30035400000003</v>
      </c>
      <c r="D1672">
        <f t="shared" si="53"/>
        <v>2.4987853466280017</v>
      </c>
      <c r="E1672">
        <v>1.9302145529047434E-2</v>
      </c>
      <c r="G1672">
        <v>1664</v>
      </c>
      <c r="H1672">
        <f t="shared" ca="1" si="54"/>
        <v>-3.8002435901085416E-2</v>
      </c>
    </row>
    <row r="1673" spans="2:8" x14ac:dyDescent="0.3">
      <c r="B1673" s="91">
        <v>39531</v>
      </c>
      <c r="C1673" s="145">
        <v>113.55379499999999</v>
      </c>
      <c r="D1673">
        <f t="shared" ref="D1673:D1736" si="55">(C1673-C1674)/C1674</f>
        <v>-0.59967056897433413</v>
      </c>
      <c r="E1673">
        <v>1.928843065598293E-2</v>
      </c>
      <c r="G1673">
        <v>1665</v>
      </c>
      <c r="H1673">
        <f t="shared" ca="1" si="54"/>
        <v>1.8457837925545291E-2</v>
      </c>
    </row>
    <row r="1674" spans="2:8" x14ac:dyDescent="0.3">
      <c r="B1674" s="91">
        <v>41316</v>
      </c>
      <c r="C1674" s="145">
        <v>283.65087899999997</v>
      </c>
      <c r="D1674">
        <f t="shared" si="55"/>
        <v>0.43113209367321587</v>
      </c>
      <c r="E1674">
        <v>1.9271322763892994E-2</v>
      </c>
      <c r="G1674">
        <v>1666</v>
      </c>
      <c r="H1674">
        <f t="shared" ref="H1674:H1737" ca="1" si="56">_xlfn.NORM.INV(RAND(),N$11,N$12)</f>
        <v>-8.1833270242703503E-3</v>
      </c>
    </row>
    <row r="1675" spans="2:8" x14ac:dyDescent="0.3">
      <c r="B1675" s="91">
        <v>40731</v>
      </c>
      <c r="C1675" s="145">
        <v>198.20034799999999</v>
      </c>
      <c r="D1675">
        <f t="shared" si="55"/>
        <v>0.44858070110042664</v>
      </c>
      <c r="E1675">
        <v>1.9265933369026333E-2</v>
      </c>
      <c r="G1675">
        <v>1667</v>
      </c>
      <c r="H1675">
        <f t="shared" ca="1" si="56"/>
        <v>-2.5434547501403348E-2</v>
      </c>
    </row>
    <row r="1676" spans="2:8" x14ac:dyDescent="0.3">
      <c r="B1676" s="91">
        <v>40780</v>
      </c>
      <c r="C1676" s="145">
        <v>136.82382200000001</v>
      </c>
      <c r="D1676">
        <f t="shared" si="55"/>
        <v>2.3530372971480742</v>
      </c>
      <c r="E1676">
        <v>1.9265114587728002E-2</v>
      </c>
      <c r="G1676">
        <v>1668</v>
      </c>
      <c r="H1676">
        <f t="shared" ca="1" si="56"/>
        <v>2.6699945573925667E-2</v>
      </c>
    </row>
    <row r="1677" spans="2:8" x14ac:dyDescent="0.3">
      <c r="B1677" s="91">
        <v>37851</v>
      </c>
      <c r="C1677" s="145">
        <v>40.805934999999998</v>
      </c>
      <c r="D1677">
        <f t="shared" si="55"/>
        <v>-0.8947579245163978</v>
      </c>
      <c r="E1677">
        <v>1.9261006367856087E-2</v>
      </c>
      <c r="G1677">
        <v>1669</v>
      </c>
      <c r="H1677">
        <f t="shared" ca="1" si="56"/>
        <v>-3.4167255080117767E-2</v>
      </c>
    </row>
    <row r="1678" spans="2:8" x14ac:dyDescent="0.3">
      <c r="B1678" s="91">
        <v>42514</v>
      </c>
      <c r="C1678" s="145">
        <v>387.734039</v>
      </c>
      <c r="D1678">
        <f t="shared" si="55"/>
        <v>0.9939626804301952</v>
      </c>
      <c r="E1678">
        <v>1.925341307736006E-2</v>
      </c>
      <c r="G1678">
        <v>1670</v>
      </c>
      <c r="H1678">
        <f t="shared" ca="1" si="56"/>
        <v>-2.2111799909916768E-2</v>
      </c>
    </row>
    <row r="1679" spans="2:8" x14ac:dyDescent="0.3">
      <c r="B1679" s="91">
        <v>40730</v>
      </c>
      <c r="C1679" s="145">
        <v>194.45401000000001</v>
      </c>
      <c r="D1679">
        <f t="shared" si="55"/>
        <v>0.36586782361187753</v>
      </c>
      <c r="E1679">
        <v>1.9243171073987878E-2</v>
      </c>
      <c r="G1679">
        <v>1671</v>
      </c>
      <c r="H1679">
        <f t="shared" ca="1" si="56"/>
        <v>1.3311844267996196E-2</v>
      </c>
    </row>
    <row r="1680" spans="2:8" x14ac:dyDescent="0.3">
      <c r="B1680" s="91">
        <v>40368</v>
      </c>
      <c r="C1680" s="145">
        <v>142.36663799999999</v>
      </c>
      <c r="D1680">
        <f t="shared" si="55"/>
        <v>-3.3241286386470482E-2</v>
      </c>
      <c r="E1680">
        <v>1.9242305856173092E-2</v>
      </c>
      <c r="G1680">
        <v>1672</v>
      </c>
      <c r="H1680">
        <f t="shared" ca="1" si="56"/>
        <v>-1.4812219761352365E-2</v>
      </c>
    </row>
    <row r="1681" spans="2:8" x14ac:dyDescent="0.3">
      <c r="B1681" s="91">
        <v>40193</v>
      </c>
      <c r="C1681" s="145">
        <v>147.26181</v>
      </c>
      <c r="D1681">
        <f t="shared" si="55"/>
        <v>-0.18023979567235396</v>
      </c>
      <c r="E1681">
        <v>1.9241917168682302E-2</v>
      </c>
      <c r="G1681">
        <v>1673</v>
      </c>
      <c r="H1681">
        <f t="shared" ca="1" si="56"/>
        <v>-2.3347721277599019E-2</v>
      </c>
    </row>
    <row r="1682" spans="2:8" x14ac:dyDescent="0.3">
      <c r="B1682" s="91">
        <v>43419</v>
      </c>
      <c r="C1682" s="145">
        <v>179.640106</v>
      </c>
      <c r="D1682">
        <f t="shared" si="55"/>
        <v>6.8605524638402331</v>
      </c>
      <c r="E1682">
        <v>1.9230671140589673E-2</v>
      </c>
      <c r="G1682">
        <v>1674</v>
      </c>
      <c r="H1682">
        <f t="shared" ca="1" si="56"/>
        <v>2.9506019461713356E-2</v>
      </c>
    </row>
    <row r="1683" spans="2:8" x14ac:dyDescent="0.3">
      <c r="B1683" s="91">
        <v>33451</v>
      </c>
      <c r="C1683" s="145">
        <v>22.853369000000001</v>
      </c>
      <c r="D1683">
        <f t="shared" si="55"/>
        <v>-0.95226031905484743</v>
      </c>
      <c r="E1683">
        <v>1.9230649157334256E-2</v>
      </c>
      <c r="G1683">
        <v>1675</v>
      </c>
      <c r="H1683">
        <f t="shared" ca="1" si="56"/>
        <v>-2.9344449601863457E-2</v>
      </c>
    </row>
    <row r="1684" spans="2:8" x14ac:dyDescent="0.3">
      <c r="B1684" s="91">
        <v>44558</v>
      </c>
      <c r="C1684" s="145">
        <v>478.70803799999999</v>
      </c>
      <c r="D1684">
        <f t="shared" si="55"/>
        <v>4.0347924716949395</v>
      </c>
      <c r="E1684">
        <v>1.9208382963374154E-2</v>
      </c>
      <c r="G1684">
        <v>1676</v>
      </c>
      <c r="H1684">
        <f t="shared" ca="1" si="56"/>
        <v>3.3656602262025583E-2</v>
      </c>
    </row>
    <row r="1685" spans="2:8" x14ac:dyDescent="0.3">
      <c r="B1685" s="91">
        <v>38695</v>
      </c>
      <c r="C1685" s="145">
        <v>95.079993999999999</v>
      </c>
      <c r="D1685">
        <f t="shared" si="55"/>
        <v>0.92814050264200676</v>
      </c>
      <c r="E1685">
        <v>1.9193238610742597E-2</v>
      </c>
      <c r="G1685">
        <v>1677</v>
      </c>
      <c r="H1685">
        <f t="shared" ca="1" si="56"/>
        <v>6.8375209381818531E-3</v>
      </c>
    </row>
    <row r="1686" spans="2:8" x14ac:dyDescent="0.3">
      <c r="B1686" s="91">
        <v>37895</v>
      </c>
      <c r="C1686" s="145">
        <v>49.311756000000003</v>
      </c>
      <c r="D1686">
        <f t="shared" si="55"/>
        <v>-0.77503339341779265</v>
      </c>
      <c r="E1686">
        <v>1.9189891319080814E-2</v>
      </c>
      <c r="G1686">
        <v>1678</v>
      </c>
      <c r="H1686">
        <f t="shared" ca="1" si="56"/>
        <v>4.9823876765696974E-3</v>
      </c>
    </row>
    <row r="1687" spans="2:8" x14ac:dyDescent="0.3">
      <c r="B1687" s="91">
        <v>41064</v>
      </c>
      <c r="C1687" s="145">
        <v>219.19589199999999</v>
      </c>
      <c r="D1687">
        <f t="shared" si="55"/>
        <v>0.50093983396623787</v>
      </c>
      <c r="E1687">
        <v>1.9149423337990232E-2</v>
      </c>
      <c r="G1687">
        <v>1679</v>
      </c>
      <c r="H1687">
        <f t="shared" ca="1" si="56"/>
        <v>-1.6822030044931081E-2</v>
      </c>
    </row>
    <row r="1688" spans="2:8" x14ac:dyDescent="0.3">
      <c r="B1688" s="91">
        <v>38973</v>
      </c>
      <c r="C1688" s="145">
        <v>146.03909300000001</v>
      </c>
      <c r="D1688">
        <f t="shared" si="55"/>
        <v>6.1122454595111826</v>
      </c>
      <c r="E1688">
        <v>1.9148448588777803E-2</v>
      </c>
      <c r="G1688">
        <v>1680</v>
      </c>
      <c r="H1688">
        <f t="shared" ca="1" si="56"/>
        <v>-6.2857980462907338E-3</v>
      </c>
    </row>
    <row r="1689" spans="2:8" x14ac:dyDescent="0.3">
      <c r="B1689" s="91">
        <v>37481</v>
      </c>
      <c r="C1689" s="145">
        <v>20.533472</v>
      </c>
      <c r="D1689">
        <f t="shared" si="55"/>
        <v>-0.84783180611349773</v>
      </c>
      <c r="E1689">
        <v>1.9142392504986335E-2</v>
      </c>
      <c r="G1689">
        <v>1681</v>
      </c>
      <c r="H1689">
        <f t="shared" ca="1" si="56"/>
        <v>2.2096248512043792E-2</v>
      </c>
    </row>
    <row r="1690" spans="2:8" x14ac:dyDescent="0.3">
      <c r="B1690" s="91">
        <v>39358</v>
      </c>
      <c r="C1690" s="145">
        <v>134.93931599999999</v>
      </c>
      <c r="D1690">
        <f t="shared" si="55"/>
        <v>4.876848947753877</v>
      </c>
      <c r="E1690">
        <v>1.913888173660331E-2</v>
      </c>
      <c r="G1690">
        <v>1682</v>
      </c>
      <c r="H1690">
        <f t="shared" ca="1" si="56"/>
        <v>3.1789095572983997E-2</v>
      </c>
    </row>
    <row r="1691" spans="2:8" x14ac:dyDescent="0.3">
      <c r="B1691" s="91">
        <v>33448</v>
      </c>
      <c r="C1691" s="145">
        <v>22.961168000000001</v>
      </c>
      <c r="D1691">
        <f t="shared" si="55"/>
        <v>-7.1809094749039223E-2</v>
      </c>
      <c r="E1691">
        <v>1.9138772120977331E-2</v>
      </c>
      <c r="G1691">
        <v>1683</v>
      </c>
      <c r="H1691">
        <f t="shared" ca="1" si="56"/>
        <v>4.4531178622678746E-2</v>
      </c>
    </row>
    <row r="1692" spans="2:8" x14ac:dyDescent="0.3">
      <c r="B1692" s="91">
        <v>39777</v>
      </c>
      <c r="C1692" s="145">
        <v>24.737549000000001</v>
      </c>
      <c r="D1692">
        <f t="shared" si="55"/>
        <v>-0.94825537725812192</v>
      </c>
      <c r="E1692">
        <v>1.9129816673997879E-2</v>
      </c>
      <c r="G1692">
        <v>1684</v>
      </c>
      <c r="H1692">
        <f t="shared" ca="1" si="56"/>
        <v>-2.8514210228892636E-2</v>
      </c>
    </row>
    <row r="1693" spans="2:8" x14ac:dyDescent="0.3">
      <c r="B1693" s="91">
        <v>41991</v>
      </c>
      <c r="C1693" s="145">
        <v>478.06994600000002</v>
      </c>
      <c r="D1693">
        <f t="shared" si="55"/>
        <v>18.69537630524059</v>
      </c>
      <c r="E1693">
        <v>1.9125704692131859E-2</v>
      </c>
      <c r="G1693">
        <v>1685</v>
      </c>
      <c r="H1693">
        <f t="shared" ca="1" si="56"/>
        <v>-2.8236343430001795E-2</v>
      </c>
    </row>
    <row r="1694" spans="2:8" x14ac:dyDescent="0.3">
      <c r="B1694" s="91">
        <v>39862</v>
      </c>
      <c r="C1694" s="145">
        <v>24.273206999999999</v>
      </c>
      <c r="D1694">
        <f t="shared" si="55"/>
        <v>-0.48112272686375518</v>
      </c>
      <c r="E1694">
        <v>1.9113173792728783E-2</v>
      </c>
      <c r="G1694">
        <v>1686</v>
      </c>
      <c r="H1694">
        <f t="shared" ca="1" si="56"/>
        <v>-2.0160405128472607E-2</v>
      </c>
    </row>
    <row r="1695" spans="2:8" x14ac:dyDescent="0.3">
      <c r="B1695" s="91">
        <v>35888</v>
      </c>
      <c r="C1695" s="145">
        <v>46.780247000000003</v>
      </c>
      <c r="D1695">
        <f t="shared" si="55"/>
        <v>-0.84957189990143878</v>
      </c>
      <c r="E1695">
        <v>1.9112240285965115E-2</v>
      </c>
      <c r="G1695">
        <v>1687</v>
      </c>
      <c r="H1695">
        <f t="shared" ca="1" si="56"/>
        <v>4.4791467829938137E-3</v>
      </c>
    </row>
    <row r="1696" spans="2:8" x14ac:dyDescent="0.3">
      <c r="B1696" s="91">
        <v>44454</v>
      </c>
      <c r="C1696" s="145">
        <v>310.980774</v>
      </c>
      <c r="D1696">
        <f t="shared" si="55"/>
        <v>3.1573115113835097</v>
      </c>
      <c r="E1696">
        <v>1.911138113151532E-2</v>
      </c>
      <c r="G1696">
        <v>1688</v>
      </c>
      <c r="H1696">
        <f t="shared" ca="1" si="56"/>
        <v>7.456341368176014E-3</v>
      </c>
    </row>
    <row r="1697" spans="2:8" x14ac:dyDescent="0.3">
      <c r="B1697" s="91">
        <v>38316</v>
      </c>
      <c r="C1697" s="145">
        <v>74.803336999999999</v>
      </c>
      <c r="D1697">
        <f t="shared" si="55"/>
        <v>-0.73641970329864126</v>
      </c>
      <c r="E1697">
        <v>1.9094221779641419E-2</v>
      </c>
      <c r="G1697">
        <v>1689</v>
      </c>
      <c r="H1697">
        <f t="shared" ca="1" si="56"/>
        <v>2.8345451025876586E-2</v>
      </c>
    </row>
    <row r="1698" spans="2:8" x14ac:dyDescent="0.3">
      <c r="B1698" s="91">
        <v>41400</v>
      </c>
      <c r="C1698" s="145">
        <v>283.79714999999999</v>
      </c>
      <c r="D1698">
        <f t="shared" si="55"/>
        <v>1.8482249103013411</v>
      </c>
      <c r="E1698">
        <v>1.9082709270870583E-2</v>
      </c>
      <c r="G1698">
        <v>1690</v>
      </c>
      <c r="H1698">
        <f t="shared" ca="1" si="56"/>
        <v>1.9768402786492369E-2</v>
      </c>
    </row>
    <row r="1699" spans="2:8" x14ac:dyDescent="0.3">
      <c r="B1699" s="91">
        <v>40112</v>
      </c>
      <c r="C1699" s="145">
        <v>99.640006999999997</v>
      </c>
      <c r="D1699">
        <f t="shared" si="55"/>
        <v>-0.58120577489791803</v>
      </c>
      <c r="E1699">
        <v>1.9081856404544403E-2</v>
      </c>
      <c r="G1699">
        <v>1691</v>
      </c>
      <c r="H1699">
        <f t="shared" ca="1" si="56"/>
        <v>-2.3449451609071286E-2</v>
      </c>
    </row>
    <row r="1700" spans="2:8" x14ac:dyDescent="0.3">
      <c r="B1700" s="91">
        <v>40940</v>
      </c>
      <c r="C1700" s="145">
        <v>237.92115799999999</v>
      </c>
      <c r="D1700">
        <f t="shared" si="55"/>
        <v>1.5775130630048941</v>
      </c>
      <c r="E1700">
        <v>1.9076940088693102E-2</v>
      </c>
      <c r="G1700">
        <v>1692</v>
      </c>
      <c r="H1700">
        <f t="shared" ca="1" si="56"/>
        <v>-8.967386196046619E-3</v>
      </c>
    </row>
    <row r="1701" spans="2:8" x14ac:dyDescent="0.3">
      <c r="B1701" s="91">
        <v>40051</v>
      </c>
      <c r="C1701" s="145">
        <v>92.306479999999993</v>
      </c>
      <c r="D1701">
        <f t="shared" si="55"/>
        <v>6.9938513152772721</v>
      </c>
      <c r="E1701">
        <v>1.9068063536100275E-2</v>
      </c>
      <c r="G1701">
        <v>1693</v>
      </c>
      <c r="H1701">
        <f t="shared" ca="1" si="56"/>
        <v>9.7169209593723382E-2</v>
      </c>
    </row>
    <row r="1702" spans="2:8" x14ac:dyDescent="0.3">
      <c r="B1702" s="91">
        <v>37019</v>
      </c>
      <c r="C1702" s="145">
        <v>11.547185000000001</v>
      </c>
      <c r="D1702">
        <f t="shared" si="55"/>
        <v>-0.96062153721595755</v>
      </c>
      <c r="E1702">
        <v>1.9060818167320834E-2</v>
      </c>
      <c r="G1702">
        <v>1694</v>
      </c>
      <c r="H1702">
        <f t="shared" ca="1" si="56"/>
        <v>-3.0829806580567648E-3</v>
      </c>
    </row>
    <row r="1703" spans="2:8" x14ac:dyDescent="0.3">
      <c r="B1703" s="91">
        <v>43245</v>
      </c>
      <c r="C1703" s="145">
        <v>293.23605300000003</v>
      </c>
      <c r="D1703">
        <f t="shared" si="55"/>
        <v>0.74569718755432135</v>
      </c>
      <c r="E1703">
        <v>1.9054214118523125E-2</v>
      </c>
      <c r="G1703">
        <v>1695</v>
      </c>
      <c r="H1703">
        <f t="shared" ca="1" si="56"/>
        <v>-1.6978269931338705E-2</v>
      </c>
    </row>
    <row r="1704" spans="2:8" x14ac:dyDescent="0.3">
      <c r="B1704" s="91">
        <v>43399</v>
      </c>
      <c r="C1704" s="145">
        <v>167.976471</v>
      </c>
      <c r="D1704">
        <f t="shared" si="55"/>
        <v>-0.62729483499199379</v>
      </c>
      <c r="E1704">
        <v>1.9050499192962856E-2</v>
      </c>
      <c r="G1704">
        <v>1696</v>
      </c>
      <c r="H1704">
        <f t="shared" ca="1" si="56"/>
        <v>7.9055983994108375E-2</v>
      </c>
    </row>
    <row r="1705" spans="2:8" x14ac:dyDescent="0.3">
      <c r="B1705" s="91">
        <v>44957</v>
      </c>
      <c r="C1705" s="145">
        <v>450.695313</v>
      </c>
      <c r="D1705">
        <f t="shared" si="55"/>
        <v>-0.37615709666567215</v>
      </c>
      <c r="E1705">
        <v>1.9046525838685182E-2</v>
      </c>
      <c r="G1705">
        <v>1697</v>
      </c>
      <c r="H1705">
        <f t="shared" ca="1" si="56"/>
        <v>1.9629659415490809E-2</v>
      </c>
    </row>
    <row r="1706" spans="2:8" x14ac:dyDescent="0.3">
      <c r="B1706" s="91">
        <v>45266</v>
      </c>
      <c r="C1706" s="145">
        <v>722.45001200000002</v>
      </c>
      <c r="D1706">
        <f t="shared" si="55"/>
        <v>9.5999571541361117</v>
      </c>
      <c r="E1706">
        <v>1.9042245252123644E-2</v>
      </c>
      <c r="G1706">
        <v>1698</v>
      </c>
      <c r="H1706">
        <f t="shared" ca="1" si="56"/>
        <v>-7.587219465342733E-2</v>
      </c>
    </row>
    <row r="1707" spans="2:8" x14ac:dyDescent="0.3">
      <c r="B1707" s="91">
        <v>38525</v>
      </c>
      <c r="C1707" s="145">
        <v>68.155936999999994</v>
      </c>
      <c r="D1707">
        <f t="shared" si="55"/>
        <v>-0.70007393688596808</v>
      </c>
      <c r="E1707">
        <v>1.9039456192820332E-2</v>
      </c>
      <c r="G1707">
        <v>1699</v>
      </c>
      <c r="H1707">
        <f t="shared" ca="1" si="56"/>
        <v>3.0627786391801217E-2</v>
      </c>
    </row>
    <row r="1708" spans="2:8" x14ac:dyDescent="0.3">
      <c r="B1708" s="91">
        <v>41158</v>
      </c>
      <c r="C1708" s="145">
        <v>227.24246199999999</v>
      </c>
      <c r="D1708">
        <f t="shared" si="55"/>
        <v>-0.31947771348845755</v>
      </c>
      <c r="E1708">
        <v>1.9020517722643852E-2</v>
      </c>
      <c r="G1708">
        <v>1700</v>
      </c>
      <c r="H1708">
        <f t="shared" ca="1" si="56"/>
        <v>4.0716355766791598E-3</v>
      </c>
    </row>
    <row r="1709" spans="2:8" x14ac:dyDescent="0.3">
      <c r="B1709" s="91">
        <v>42242</v>
      </c>
      <c r="C1709" s="145">
        <v>333.92361499999998</v>
      </c>
      <c r="D1709">
        <f t="shared" si="55"/>
        <v>2.9142349555754028</v>
      </c>
      <c r="E1709">
        <v>1.9005622343546073E-2</v>
      </c>
      <c r="G1709">
        <v>1701</v>
      </c>
      <c r="H1709">
        <f t="shared" ca="1" si="56"/>
        <v>-2.0239628126798546E-2</v>
      </c>
    </row>
    <row r="1710" spans="2:8" x14ac:dyDescent="0.3">
      <c r="B1710" s="91">
        <v>38026</v>
      </c>
      <c r="C1710" s="145">
        <v>85.310058999999995</v>
      </c>
      <c r="D1710">
        <f t="shared" si="55"/>
        <v>-0.77881254767366082</v>
      </c>
      <c r="E1710">
        <v>1.8984950984659996E-2</v>
      </c>
      <c r="G1710">
        <v>1702</v>
      </c>
      <c r="H1710">
        <f t="shared" ca="1" si="56"/>
        <v>-3.0612159460884487E-2</v>
      </c>
    </row>
    <row r="1711" spans="2:8" x14ac:dyDescent="0.3">
      <c r="B1711" s="91">
        <v>42502</v>
      </c>
      <c r="C1711" s="145">
        <v>385.69122299999998</v>
      </c>
      <c r="D1711">
        <f t="shared" si="55"/>
        <v>1.7566384484196516</v>
      </c>
      <c r="E1711">
        <v>1.8954821812131782E-2</v>
      </c>
      <c r="G1711">
        <v>1703</v>
      </c>
      <c r="H1711">
        <f t="shared" ca="1" si="56"/>
        <v>-4.0503359194530957E-3</v>
      </c>
    </row>
    <row r="1712" spans="2:8" x14ac:dyDescent="0.3">
      <c r="B1712" s="91">
        <v>39034</v>
      </c>
      <c r="C1712" s="145">
        <v>139.91360499999999</v>
      </c>
      <c r="D1712">
        <f t="shared" si="55"/>
        <v>1.2693841383300215</v>
      </c>
      <c r="E1712">
        <v>1.8944205244434943E-2</v>
      </c>
      <c r="G1712">
        <v>1704</v>
      </c>
      <c r="H1712">
        <f t="shared" ca="1" si="56"/>
        <v>2.408938141873173E-2</v>
      </c>
    </row>
    <row r="1713" spans="2:8" x14ac:dyDescent="0.3">
      <c r="B1713" s="91">
        <v>38174</v>
      </c>
      <c r="C1713" s="145">
        <v>61.652676</v>
      </c>
      <c r="D1713">
        <f t="shared" si="55"/>
        <v>-0.84886405824838684</v>
      </c>
      <c r="E1713">
        <v>1.8927412001835738E-2</v>
      </c>
      <c r="G1713">
        <v>1705</v>
      </c>
      <c r="H1713">
        <f t="shared" ca="1" si="56"/>
        <v>4.317234362861079E-2</v>
      </c>
    </row>
    <row r="1714" spans="2:8" x14ac:dyDescent="0.3">
      <c r="B1714" s="91">
        <v>45014</v>
      </c>
      <c r="C1714" s="145">
        <v>407.92861900000003</v>
      </c>
      <c r="D1714">
        <f t="shared" si="55"/>
        <v>18.623256020691535</v>
      </c>
      <c r="E1714">
        <v>1.892429804700432E-2</v>
      </c>
      <c r="G1714">
        <v>1706</v>
      </c>
      <c r="H1714">
        <f t="shared" ca="1" si="56"/>
        <v>2.8846453825656398E-2</v>
      </c>
    </row>
    <row r="1715" spans="2:8" x14ac:dyDescent="0.3">
      <c r="B1715" s="91">
        <v>37488</v>
      </c>
      <c r="C1715" s="145">
        <v>20.788018999999998</v>
      </c>
      <c r="D1715">
        <f t="shared" si="55"/>
        <v>-0.96167754841037612</v>
      </c>
      <c r="E1715">
        <v>1.8903764852831972E-2</v>
      </c>
      <c r="G1715">
        <v>1707</v>
      </c>
      <c r="H1715">
        <f t="shared" ca="1" si="56"/>
        <v>4.1940788249474052E-2</v>
      </c>
    </row>
    <row r="1716" spans="2:8" x14ac:dyDescent="0.3">
      <c r="B1716" s="91">
        <v>42094</v>
      </c>
      <c r="C1716" s="145">
        <v>542.45013400000005</v>
      </c>
      <c r="D1716">
        <f t="shared" si="55"/>
        <v>3.449305899018638</v>
      </c>
      <c r="E1716">
        <v>1.888890332473633E-2</v>
      </c>
      <c r="G1716">
        <v>1708</v>
      </c>
      <c r="H1716">
        <f t="shared" ca="1" si="56"/>
        <v>-2.2866585781276635E-2</v>
      </c>
    </row>
    <row r="1717" spans="2:8" x14ac:dyDescent="0.3">
      <c r="B1717" s="91">
        <v>39331</v>
      </c>
      <c r="C1717" s="145">
        <v>121.917923</v>
      </c>
      <c r="D1717">
        <f t="shared" si="55"/>
        <v>4.2359983510103545</v>
      </c>
      <c r="E1717">
        <v>1.8888033913904985E-2</v>
      </c>
      <c r="G1717">
        <v>1709</v>
      </c>
      <c r="H1717">
        <f t="shared" ca="1" si="56"/>
        <v>5.1907039107479271E-2</v>
      </c>
    </row>
    <row r="1718" spans="2:8" x14ac:dyDescent="0.3">
      <c r="B1718" s="91">
        <v>34277</v>
      </c>
      <c r="C1718" s="145">
        <v>23.284561</v>
      </c>
      <c r="D1718">
        <f t="shared" si="55"/>
        <v>0</v>
      </c>
      <c r="E1718">
        <v>1.8867765185955704E-2</v>
      </c>
      <c r="G1718">
        <v>1710</v>
      </c>
      <c r="H1718">
        <f t="shared" ca="1" si="56"/>
        <v>5.4033599174908055E-2</v>
      </c>
    </row>
    <row r="1719" spans="2:8" x14ac:dyDescent="0.3">
      <c r="B1719" s="91">
        <v>34222</v>
      </c>
      <c r="C1719" s="145">
        <v>23.284561</v>
      </c>
      <c r="D1719">
        <f t="shared" si="55"/>
        <v>0</v>
      </c>
      <c r="E1719">
        <v>1.8867765185955704E-2</v>
      </c>
      <c r="G1719">
        <v>1711</v>
      </c>
      <c r="H1719">
        <f t="shared" ca="1" si="56"/>
        <v>8.1075868592669718E-3</v>
      </c>
    </row>
    <row r="1720" spans="2:8" x14ac:dyDescent="0.3">
      <c r="B1720" s="91">
        <v>33455</v>
      </c>
      <c r="C1720" s="145">
        <v>23.284561</v>
      </c>
      <c r="D1720">
        <f t="shared" si="55"/>
        <v>-0.78293320134379052</v>
      </c>
      <c r="E1720">
        <v>1.8867765185955704E-2</v>
      </c>
      <c r="G1720">
        <v>1712</v>
      </c>
      <c r="H1720">
        <f t="shared" ca="1" si="56"/>
        <v>-1.4268270151219472E-2</v>
      </c>
    </row>
    <row r="1721" spans="2:8" x14ac:dyDescent="0.3">
      <c r="B1721" s="91">
        <v>40126</v>
      </c>
      <c r="C1721" s="145">
        <v>107.269104</v>
      </c>
      <c r="D1721">
        <f t="shared" si="55"/>
        <v>0.61010552515920846</v>
      </c>
      <c r="E1721">
        <v>1.886128691319346E-2</v>
      </c>
      <c r="G1721">
        <v>1713</v>
      </c>
      <c r="H1721">
        <f t="shared" ca="1" si="56"/>
        <v>-1.5250425980908745E-2</v>
      </c>
    </row>
    <row r="1722" spans="2:8" x14ac:dyDescent="0.3">
      <c r="B1722" s="91">
        <v>37964</v>
      </c>
      <c r="C1722" s="145">
        <v>66.622405999999998</v>
      </c>
      <c r="D1722">
        <f t="shared" si="55"/>
        <v>-0.89232742464646475</v>
      </c>
      <c r="E1722">
        <v>1.8770107826086055E-2</v>
      </c>
      <c r="G1722">
        <v>1714</v>
      </c>
      <c r="H1722">
        <f t="shared" ca="1" si="56"/>
        <v>-1.5913159316283676E-2</v>
      </c>
    </row>
    <row r="1723" spans="2:8" x14ac:dyDescent="0.3">
      <c r="B1723" s="91">
        <v>45154</v>
      </c>
      <c r="C1723" s="145">
        <v>618.75</v>
      </c>
      <c r="D1723">
        <f t="shared" si="55"/>
        <v>9.8240526666652208</v>
      </c>
      <c r="E1723">
        <v>1.8770106940779775E-2</v>
      </c>
      <c r="G1723">
        <v>1715</v>
      </c>
      <c r="H1723">
        <f t="shared" ca="1" si="56"/>
        <v>6.1993293309326753E-3</v>
      </c>
    </row>
    <row r="1724" spans="2:8" x14ac:dyDescent="0.3">
      <c r="B1724" s="91">
        <v>34964</v>
      </c>
      <c r="C1724" s="145">
        <v>57.164355999999998</v>
      </c>
      <c r="D1724">
        <f t="shared" si="55"/>
        <v>1.0729588187849135</v>
      </c>
      <c r="E1724">
        <v>1.8749932612759913E-2</v>
      </c>
      <c r="G1724">
        <v>1716</v>
      </c>
      <c r="H1724">
        <f t="shared" ca="1" si="56"/>
        <v>-1.4370768699962736E-2</v>
      </c>
    </row>
    <row r="1725" spans="2:8" x14ac:dyDescent="0.3">
      <c r="B1725" s="91">
        <v>36200</v>
      </c>
      <c r="C1725" s="145">
        <v>27.576214</v>
      </c>
      <c r="D1725">
        <f t="shared" si="55"/>
        <v>-0.73260356600669907</v>
      </c>
      <c r="E1725">
        <v>1.8722237577806521E-2</v>
      </c>
      <c r="G1725">
        <v>1717</v>
      </c>
      <c r="H1725">
        <f t="shared" ca="1" si="56"/>
        <v>-1.7668561289637442E-2</v>
      </c>
    </row>
    <row r="1726" spans="2:8" x14ac:dyDescent="0.3">
      <c r="B1726" s="91">
        <v>44015</v>
      </c>
      <c r="C1726" s="145">
        <v>103.128578</v>
      </c>
      <c r="D1726">
        <f t="shared" si="55"/>
        <v>7.7670788885608397</v>
      </c>
      <c r="E1726">
        <v>1.8709918118913094E-2</v>
      </c>
      <c r="G1726">
        <v>1718</v>
      </c>
      <c r="H1726">
        <f t="shared" ca="1" si="56"/>
        <v>-1.370175023648882E-2</v>
      </c>
    </row>
    <row r="1727" spans="2:8" x14ac:dyDescent="0.3">
      <c r="B1727" s="91">
        <v>37020</v>
      </c>
      <c r="C1727" s="145">
        <v>11.763163</v>
      </c>
      <c r="D1727">
        <f t="shared" si="55"/>
        <v>-0.95625892446599514</v>
      </c>
      <c r="E1727">
        <v>1.8703952521761779E-2</v>
      </c>
      <c r="G1727">
        <v>1719</v>
      </c>
      <c r="H1727">
        <f t="shared" ca="1" si="56"/>
        <v>-1.1244803913573503E-2</v>
      </c>
    </row>
    <row r="1728" spans="2:8" x14ac:dyDescent="0.3">
      <c r="B1728" s="91">
        <v>41359</v>
      </c>
      <c r="C1728" s="145">
        <v>268.92715500000003</v>
      </c>
      <c r="D1728">
        <f t="shared" si="55"/>
        <v>3.0017724320779631</v>
      </c>
      <c r="E1728">
        <v>1.8651925045803812E-2</v>
      </c>
      <c r="G1728">
        <v>1720</v>
      </c>
      <c r="H1728">
        <f t="shared" ca="1" si="56"/>
        <v>3.493516032953764E-2</v>
      </c>
    </row>
    <row r="1729" spans="2:8" x14ac:dyDescent="0.3">
      <c r="B1729" s="91">
        <v>39968</v>
      </c>
      <c r="C1729" s="145">
        <v>67.202010999999999</v>
      </c>
      <c r="D1729">
        <f t="shared" si="55"/>
        <v>2.0633627130808145</v>
      </c>
      <c r="E1729">
        <v>1.8631006957860078E-2</v>
      </c>
      <c r="G1729">
        <v>1721</v>
      </c>
      <c r="H1729">
        <f t="shared" ca="1" si="56"/>
        <v>-2.1648563205985207E-2</v>
      </c>
    </row>
    <row r="1730" spans="2:8" x14ac:dyDescent="0.3">
      <c r="B1730" s="91">
        <v>37543</v>
      </c>
      <c r="C1730" s="145">
        <v>21.937334</v>
      </c>
      <c r="D1730">
        <f t="shared" si="55"/>
        <v>-0.84342798379309825</v>
      </c>
      <c r="E1730">
        <v>1.8624520761106291E-2</v>
      </c>
      <c r="G1730">
        <v>1722</v>
      </c>
      <c r="H1730">
        <f t="shared" ca="1" si="56"/>
        <v>1.555165262020226E-2</v>
      </c>
    </row>
    <row r="1731" spans="2:8" x14ac:dyDescent="0.3">
      <c r="B1731" s="91">
        <v>39370</v>
      </c>
      <c r="C1731" s="145">
        <v>140.110184</v>
      </c>
      <c r="D1731">
        <f t="shared" si="55"/>
        <v>3.7435638055892322</v>
      </c>
      <c r="E1731">
        <v>1.860956741465656E-2</v>
      </c>
      <c r="G1731">
        <v>1723</v>
      </c>
      <c r="H1731">
        <f t="shared" ca="1" si="56"/>
        <v>-8.0666981657219385E-3</v>
      </c>
    </row>
    <row r="1732" spans="2:8" x14ac:dyDescent="0.3">
      <c r="B1732" s="91">
        <v>33497</v>
      </c>
      <c r="C1732" s="145">
        <v>29.536902999999999</v>
      </c>
      <c r="D1732">
        <f t="shared" si="55"/>
        <v>-0.91819723891663108</v>
      </c>
      <c r="E1732">
        <v>1.8587445590036687E-2</v>
      </c>
      <c r="G1732">
        <v>1724</v>
      </c>
      <c r="H1732">
        <f t="shared" ca="1" si="56"/>
        <v>-9.0281340027433942E-4</v>
      </c>
    </row>
    <row r="1733" spans="2:8" x14ac:dyDescent="0.3">
      <c r="B1733" s="91">
        <v>43195</v>
      </c>
      <c r="C1733" s="145">
        <v>361.07464599999997</v>
      </c>
      <c r="D1733">
        <f t="shared" si="55"/>
        <v>15.401693831144629</v>
      </c>
      <c r="E1733">
        <v>1.8560191971936386E-2</v>
      </c>
      <c r="G1733">
        <v>1725</v>
      </c>
      <c r="H1733">
        <f t="shared" ca="1" si="56"/>
        <v>4.809674683515866E-2</v>
      </c>
    </row>
    <row r="1734" spans="2:8" x14ac:dyDescent="0.3">
      <c r="B1734" s="91">
        <v>37389</v>
      </c>
      <c r="C1734" s="145">
        <v>22.014472999999999</v>
      </c>
      <c r="D1734">
        <f t="shared" si="55"/>
        <v>-0.57326536456406518</v>
      </c>
      <c r="E1734">
        <v>1.8557954836572691E-2</v>
      </c>
      <c r="G1734">
        <v>1726</v>
      </c>
      <c r="H1734">
        <f t="shared" ca="1" si="56"/>
        <v>3.2925468785174876E-2</v>
      </c>
    </row>
    <row r="1735" spans="2:8" x14ac:dyDescent="0.3">
      <c r="B1735" s="91">
        <v>35095</v>
      </c>
      <c r="C1735" s="145">
        <v>51.588203</v>
      </c>
      <c r="D1735">
        <f t="shared" si="55"/>
        <v>-0.60516850214348017</v>
      </c>
      <c r="E1735">
        <v>1.8557142522905322E-2</v>
      </c>
      <c r="G1735">
        <v>1727</v>
      </c>
      <c r="H1735">
        <f t="shared" ca="1" si="56"/>
        <v>-5.4440155238117682E-2</v>
      </c>
    </row>
    <row r="1736" spans="2:8" x14ac:dyDescent="0.3">
      <c r="B1736" s="91">
        <v>39458</v>
      </c>
      <c r="C1736" s="145">
        <v>130.658783</v>
      </c>
      <c r="D1736">
        <f t="shared" si="55"/>
        <v>-4.8455582270644115E-2</v>
      </c>
      <c r="E1736">
        <v>1.8553261566781287E-2</v>
      </c>
      <c r="G1736">
        <v>1728</v>
      </c>
      <c r="H1736">
        <f t="shared" ca="1" si="56"/>
        <v>4.7415121337522577E-2</v>
      </c>
    </row>
    <row r="1737" spans="2:8" x14ac:dyDescent="0.3">
      <c r="B1737" s="91">
        <v>39031</v>
      </c>
      <c r="C1737" s="145">
        <v>137.312332</v>
      </c>
      <c r="D1737">
        <f t="shared" ref="D1737:D1800" si="57">(C1737-C1738)/C1738</f>
        <v>0.73075876027493725</v>
      </c>
      <c r="E1737">
        <v>1.8548332097758888E-2</v>
      </c>
      <c r="G1737">
        <v>1729</v>
      </c>
      <c r="H1737">
        <f t="shared" ca="1" si="56"/>
        <v>-1.4882212758801985E-2</v>
      </c>
    </row>
    <row r="1738" spans="2:8" x14ac:dyDescent="0.3">
      <c r="B1738" s="91">
        <v>38658</v>
      </c>
      <c r="C1738" s="145">
        <v>79.336494000000002</v>
      </c>
      <c r="D1738">
        <f t="shared" si="57"/>
        <v>-0.28867337028844753</v>
      </c>
      <c r="E1738">
        <v>1.8538175474614609E-2</v>
      </c>
      <c r="G1738">
        <v>1730</v>
      </c>
      <c r="H1738">
        <f t="shared" ref="H1738:H1801" ca="1" si="58">_xlfn.NORM.INV(RAND(),N$11,N$12)</f>
        <v>-2.126961228859572E-2</v>
      </c>
    </row>
    <row r="1739" spans="2:8" x14ac:dyDescent="0.3">
      <c r="B1739" s="91">
        <v>38742</v>
      </c>
      <c r="C1739" s="145">
        <v>111.533142</v>
      </c>
      <c r="D1739">
        <f t="shared" si="57"/>
        <v>-0.18649843678331476</v>
      </c>
      <c r="E1739">
        <v>1.8536569382376539E-2</v>
      </c>
      <c r="G1739">
        <v>1731</v>
      </c>
      <c r="H1739">
        <f t="shared" ca="1" si="58"/>
        <v>-2.6177010076055694E-4</v>
      </c>
    </row>
    <row r="1740" spans="2:8" x14ac:dyDescent="0.3">
      <c r="B1740" s="91">
        <v>39042</v>
      </c>
      <c r="C1740" s="145">
        <v>137.102554</v>
      </c>
      <c r="D1740">
        <f t="shared" si="57"/>
        <v>0.10093624250891485</v>
      </c>
      <c r="E1740">
        <v>1.8513731177691312E-2</v>
      </c>
      <c r="G1740">
        <v>1732</v>
      </c>
      <c r="H1740">
        <f t="shared" ca="1" si="58"/>
        <v>1.7052704273391537E-2</v>
      </c>
    </row>
    <row r="1741" spans="2:8" x14ac:dyDescent="0.3">
      <c r="B1741" s="91">
        <v>38929</v>
      </c>
      <c r="C1741" s="145">
        <v>124.532692</v>
      </c>
      <c r="D1741">
        <f t="shared" si="57"/>
        <v>5.3511660408202903</v>
      </c>
      <c r="E1741">
        <v>1.8460479087748647E-2</v>
      </c>
      <c r="G1741">
        <v>1733</v>
      </c>
      <c r="H1741">
        <f t="shared" ca="1" si="58"/>
        <v>-2.0218267469932591E-2</v>
      </c>
    </row>
    <row r="1742" spans="2:8" x14ac:dyDescent="0.3">
      <c r="B1742" s="91">
        <v>37468</v>
      </c>
      <c r="C1742" s="145">
        <v>19.607847</v>
      </c>
      <c r="D1742">
        <f t="shared" si="57"/>
        <v>0.35284712790963058</v>
      </c>
      <c r="E1742">
        <v>1.8429521431517572E-2</v>
      </c>
      <c r="G1742">
        <v>1734</v>
      </c>
      <c r="H1742">
        <f t="shared" ca="1" si="58"/>
        <v>3.2458931142175594E-2</v>
      </c>
    </row>
    <row r="1743" spans="2:8" x14ac:dyDescent="0.3">
      <c r="B1743" s="91">
        <v>36747</v>
      </c>
      <c r="C1743" s="145">
        <v>14.493764000000001</v>
      </c>
      <c r="D1743">
        <f t="shared" si="57"/>
        <v>-0.59378160144864311</v>
      </c>
      <c r="E1743">
        <v>1.8428415838105613E-2</v>
      </c>
      <c r="G1743">
        <v>1735</v>
      </c>
      <c r="H1743">
        <f t="shared" ca="1" si="58"/>
        <v>1.6604071403117367E-2</v>
      </c>
    </row>
    <row r="1744" spans="2:8" x14ac:dyDescent="0.3">
      <c r="B1744" s="91">
        <v>35870</v>
      </c>
      <c r="C1744" s="145">
        <v>35.679732999999999</v>
      </c>
      <c r="D1744">
        <f t="shared" si="57"/>
        <v>-0.51839562939683237</v>
      </c>
      <c r="E1744">
        <v>1.841916756854145E-2</v>
      </c>
      <c r="G1744">
        <v>1736</v>
      </c>
      <c r="H1744">
        <f t="shared" ca="1" si="58"/>
        <v>5.2612203820692489E-2</v>
      </c>
    </row>
    <row r="1745" spans="2:8" x14ac:dyDescent="0.3">
      <c r="B1745" s="91">
        <v>38063</v>
      </c>
      <c r="C1745" s="145">
        <v>74.085151999999994</v>
      </c>
      <c r="D1745">
        <f t="shared" si="57"/>
        <v>4.9804148575851288</v>
      </c>
      <c r="E1745">
        <v>1.8415613590058659E-2</v>
      </c>
      <c r="G1745">
        <v>1737</v>
      </c>
      <c r="H1745">
        <f t="shared" ca="1" si="58"/>
        <v>-4.4122028183319222E-2</v>
      </c>
    </row>
    <row r="1746" spans="2:8" x14ac:dyDescent="0.3">
      <c r="B1746" s="91">
        <v>37039</v>
      </c>
      <c r="C1746" s="145">
        <v>12.387962</v>
      </c>
      <c r="D1746">
        <f t="shared" si="57"/>
        <v>-0.64923755937680516</v>
      </c>
      <c r="E1746">
        <v>1.8389433708629246E-2</v>
      </c>
      <c r="G1746">
        <v>1738</v>
      </c>
      <c r="H1746">
        <f t="shared" ca="1" si="58"/>
        <v>4.5392505526304909E-2</v>
      </c>
    </row>
    <row r="1747" spans="2:8" x14ac:dyDescent="0.3">
      <c r="B1747" s="91">
        <v>39756</v>
      </c>
      <c r="C1747" s="145">
        <v>35.317242</v>
      </c>
      <c r="D1747">
        <f t="shared" si="57"/>
        <v>0.47577258256719074</v>
      </c>
      <c r="E1747">
        <v>1.8377380152823947E-2</v>
      </c>
      <c r="G1747">
        <v>1739</v>
      </c>
      <c r="H1747">
        <f t="shared" ca="1" si="58"/>
        <v>-1.1743000658993082E-2</v>
      </c>
    </row>
    <row r="1748" spans="2:8" x14ac:dyDescent="0.3">
      <c r="B1748" s="91">
        <v>34269</v>
      </c>
      <c r="C1748" s="145">
        <v>23.931357999999999</v>
      </c>
      <c r="D1748">
        <f t="shared" si="57"/>
        <v>-0.81130175281104411</v>
      </c>
      <c r="E1748">
        <v>1.8348552801588865E-2</v>
      </c>
      <c r="G1748">
        <v>1740</v>
      </c>
      <c r="H1748">
        <f t="shared" ca="1" si="58"/>
        <v>1.6121668327393066E-2</v>
      </c>
    </row>
    <row r="1749" spans="2:8" x14ac:dyDescent="0.3">
      <c r="B1749" s="91">
        <v>39233</v>
      </c>
      <c r="C1749" s="145">
        <v>126.823425</v>
      </c>
      <c r="D1749">
        <f t="shared" si="57"/>
        <v>-0.69071635588235136</v>
      </c>
      <c r="E1749">
        <v>1.8326376737550765E-2</v>
      </c>
      <c r="G1749">
        <v>1741</v>
      </c>
      <c r="H1749">
        <f t="shared" ca="1" si="58"/>
        <v>2.9406942550949614E-2</v>
      </c>
    </row>
    <row r="1750" spans="2:8" x14ac:dyDescent="0.3">
      <c r="B1750" s="91">
        <v>42481</v>
      </c>
      <c r="C1750" s="145">
        <v>410.05538899999999</v>
      </c>
      <c r="D1750">
        <f t="shared" si="57"/>
        <v>-0.48469319635563934</v>
      </c>
      <c r="E1750">
        <v>1.8312302536492252E-2</v>
      </c>
      <c r="G1750">
        <v>1742</v>
      </c>
      <c r="H1750">
        <f t="shared" ca="1" si="58"/>
        <v>7.7227655865271475E-3</v>
      </c>
    </row>
    <row r="1751" spans="2:8" x14ac:dyDescent="0.3">
      <c r="B1751" s="91">
        <v>45295</v>
      </c>
      <c r="C1751" s="145">
        <v>795.75</v>
      </c>
      <c r="D1751">
        <f t="shared" si="57"/>
        <v>12.586965337333572</v>
      </c>
      <c r="E1751">
        <v>1.8299299738189761E-2</v>
      </c>
      <c r="G1751">
        <v>1743</v>
      </c>
      <c r="H1751">
        <f t="shared" ca="1" si="58"/>
        <v>-6.052578144303997E-3</v>
      </c>
    </row>
    <row r="1752" spans="2:8" x14ac:dyDescent="0.3">
      <c r="B1752" s="91">
        <v>34971</v>
      </c>
      <c r="C1752" s="145">
        <v>58.567162000000003</v>
      </c>
      <c r="D1752">
        <f t="shared" si="57"/>
        <v>1.4363239601796269</v>
      </c>
      <c r="E1752">
        <v>1.8292688121651423E-2</v>
      </c>
      <c r="G1752">
        <v>1744</v>
      </c>
      <c r="H1752">
        <f t="shared" ca="1" si="58"/>
        <v>-1.3695325343169467E-3</v>
      </c>
    </row>
    <row r="1753" spans="2:8" x14ac:dyDescent="0.3">
      <c r="B1753" s="91">
        <v>34282</v>
      </c>
      <c r="C1753" s="145">
        <v>24.039152000000001</v>
      </c>
      <c r="D1753">
        <f t="shared" si="57"/>
        <v>0</v>
      </c>
      <c r="E1753">
        <v>1.8264298805204325E-2</v>
      </c>
      <c r="G1753">
        <v>1745</v>
      </c>
      <c r="H1753">
        <f t="shared" ca="1" si="58"/>
        <v>-1.7475177911719575E-3</v>
      </c>
    </row>
    <row r="1754" spans="2:8" x14ac:dyDescent="0.3">
      <c r="B1754" s="91">
        <v>33591</v>
      </c>
      <c r="C1754" s="145">
        <v>24.039152000000001</v>
      </c>
      <c r="D1754">
        <f t="shared" si="57"/>
        <v>-0.95958463142723227</v>
      </c>
      <c r="E1754">
        <v>1.8264298805204325E-2</v>
      </c>
      <c r="G1754">
        <v>1746</v>
      </c>
      <c r="H1754">
        <f t="shared" ca="1" si="58"/>
        <v>-3.3694673014062876E-3</v>
      </c>
    </row>
    <row r="1755" spans="2:8" x14ac:dyDescent="0.3">
      <c r="B1755" s="91">
        <v>42038</v>
      </c>
      <c r="C1755" s="145">
        <v>594.80224599999997</v>
      </c>
      <c r="D1755">
        <f t="shared" si="57"/>
        <v>6.7712021189014528</v>
      </c>
      <c r="E1755">
        <v>1.8227867093991563E-2</v>
      </c>
      <c r="G1755">
        <v>1747</v>
      </c>
      <c r="H1755">
        <f t="shared" ca="1" si="58"/>
        <v>-4.9523241434063385E-2</v>
      </c>
    </row>
    <row r="1756" spans="2:8" x14ac:dyDescent="0.3">
      <c r="B1756" s="91">
        <v>38548</v>
      </c>
      <c r="C1756" s="145">
        <v>76.539283999999995</v>
      </c>
      <c r="D1756">
        <f t="shared" si="57"/>
        <v>-0.6974131456020648</v>
      </c>
      <c r="E1756">
        <v>1.8221750204933326E-2</v>
      </c>
      <c r="G1756">
        <v>1748</v>
      </c>
      <c r="H1756">
        <f t="shared" ca="1" si="58"/>
        <v>2.4480062762651522E-2</v>
      </c>
    </row>
    <row r="1757" spans="2:8" x14ac:dyDescent="0.3">
      <c r="B1757" s="91">
        <v>40528</v>
      </c>
      <c r="C1757" s="145">
        <v>252.94979900000001</v>
      </c>
      <c r="D1757">
        <f t="shared" si="57"/>
        <v>2.2252024417001324</v>
      </c>
      <c r="E1757">
        <v>1.821755889257105E-2</v>
      </c>
      <c r="G1757">
        <v>1749</v>
      </c>
      <c r="H1757">
        <f t="shared" ca="1" si="58"/>
        <v>5.6891202261613039E-2</v>
      </c>
    </row>
    <row r="1758" spans="2:8" x14ac:dyDescent="0.3">
      <c r="B1758" s="91">
        <v>38078</v>
      </c>
      <c r="C1758" s="145">
        <v>78.429123000000004</v>
      </c>
      <c r="D1758">
        <f t="shared" si="57"/>
        <v>2.5651152188756576</v>
      </c>
      <c r="E1758">
        <v>1.8215300352205425E-2</v>
      </c>
      <c r="G1758">
        <v>1750</v>
      </c>
      <c r="H1758">
        <f t="shared" ca="1" si="58"/>
        <v>4.1830588764911469E-2</v>
      </c>
    </row>
    <row r="1759" spans="2:8" x14ac:dyDescent="0.3">
      <c r="B1759" s="91">
        <v>37504</v>
      </c>
      <c r="C1759" s="145">
        <v>21.999043</v>
      </c>
      <c r="D1759">
        <f t="shared" si="57"/>
        <v>-0.59286478940052134</v>
      </c>
      <c r="E1759">
        <v>1.8207593419056593E-2</v>
      </c>
      <c r="G1759">
        <v>1751</v>
      </c>
      <c r="H1759">
        <f t="shared" ca="1" si="58"/>
        <v>3.227060075952428E-2</v>
      </c>
    </row>
    <row r="1760" spans="2:8" x14ac:dyDescent="0.3">
      <c r="B1760" s="91">
        <v>35509</v>
      </c>
      <c r="C1760" s="145">
        <v>54.033752</v>
      </c>
      <c r="D1760">
        <f t="shared" si="57"/>
        <v>1.2377044030848277</v>
      </c>
      <c r="E1760">
        <v>1.8181829145274876E-2</v>
      </c>
      <c r="G1760">
        <v>1752</v>
      </c>
      <c r="H1760">
        <f t="shared" ca="1" si="58"/>
        <v>2.7006383358832844E-2</v>
      </c>
    </row>
    <row r="1761" spans="2:8" x14ac:dyDescent="0.3">
      <c r="B1761" s="91">
        <v>33569</v>
      </c>
      <c r="C1761" s="145">
        <v>24.146957</v>
      </c>
      <c r="D1761">
        <f t="shared" si="57"/>
        <v>-0.8746586489862187</v>
      </c>
      <c r="E1761">
        <v>1.8181746882864423E-2</v>
      </c>
      <c r="G1761">
        <v>1753</v>
      </c>
      <c r="H1761">
        <f t="shared" ca="1" si="58"/>
        <v>2.2927659877864368E-2</v>
      </c>
    </row>
    <row r="1762" spans="2:8" x14ac:dyDescent="0.3">
      <c r="B1762" s="91">
        <v>43410</v>
      </c>
      <c r="C1762" s="145">
        <v>192.64956699999999</v>
      </c>
      <c r="D1762">
        <f t="shared" si="57"/>
        <v>-0.63722547939174157</v>
      </c>
      <c r="E1762">
        <v>1.8176970569418818E-2</v>
      </c>
      <c r="G1762">
        <v>1754</v>
      </c>
      <c r="H1762">
        <f t="shared" ca="1" si="58"/>
        <v>9.9837730931779788E-3</v>
      </c>
    </row>
    <row r="1763" spans="2:8" x14ac:dyDescent="0.3">
      <c r="B1763" s="91">
        <v>42758</v>
      </c>
      <c r="C1763" s="145">
        <v>531.04492200000004</v>
      </c>
      <c r="D1763">
        <f t="shared" si="57"/>
        <v>0.25770286305857476</v>
      </c>
      <c r="E1763">
        <v>1.815756287824892E-2</v>
      </c>
      <c r="G1763">
        <v>1755</v>
      </c>
      <c r="H1763">
        <f t="shared" ca="1" si="58"/>
        <v>1.7195897719405186E-2</v>
      </c>
    </row>
    <row r="1764" spans="2:8" x14ac:dyDescent="0.3">
      <c r="B1764" s="91">
        <v>43012</v>
      </c>
      <c r="C1764" s="145">
        <v>422.23400900000001</v>
      </c>
      <c r="D1764">
        <f t="shared" si="57"/>
        <v>3.9807434210012552E-2</v>
      </c>
      <c r="E1764">
        <v>1.8148985006634411E-2</v>
      </c>
      <c r="G1764">
        <v>1756</v>
      </c>
      <c r="H1764">
        <f t="shared" ca="1" si="58"/>
        <v>-2.0276662037433255E-2</v>
      </c>
    </row>
    <row r="1765" spans="2:8" x14ac:dyDescent="0.3">
      <c r="B1765" s="91">
        <v>42325</v>
      </c>
      <c r="C1765" s="145">
        <v>406.06942700000002</v>
      </c>
      <c r="D1765">
        <f t="shared" si="57"/>
        <v>-0.16743312360274282</v>
      </c>
      <c r="E1765">
        <v>1.8113678726711262E-2</v>
      </c>
      <c r="G1765">
        <v>1757</v>
      </c>
      <c r="H1765">
        <f t="shared" ca="1" si="58"/>
        <v>-7.3414985894992041E-2</v>
      </c>
    </row>
    <row r="1766" spans="2:8" x14ac:dyDescent="0.3">
      <c r="B1766" s="91">
        <v>41995</v>
      </c>
      <c r="C1766" s="145">
        <v>487.73190299999999</v>
      </c>
      <c r="D1766">
        <f t="shared" si="57"/>
        <v>19.108711169524394</v>
      </c>
      <c r="E1766">
        <v>1.8110740228581241E-2</v>
      </c>
      <c r="G1766">
        <v>1758</v>
      </c>
      <c r="H1766">
        <f t="shared" ca="1" si="58"/>
        <v>5.2491560839062638E-2</v>
      </c>
    </row>
    <row r="1767" spans="2:8" x14ac:dyDescent="0.3">
      <c r="B1767" s="91">
        <v>33459</v>
      </c>
      <c r="C1767" s="145">
        <v>24.254757000000001</v>
      </c>
      <c r="D1767">
        <f t="shared" si="57"/>
        <v>-0.57516063441562637</v>
      </c>
      <c r="E1767">
        <v>1.8099475716541705E-2</v>
      </c>
      <c r="G1767">
        <v>1759</v>
      </c>
      <c r="H1767">
        <f t="shared" ca="1" si="58"/>
        <v>-3.0011022926600173E-2</v>
      </c>
    </row>
    <row r="1768" spans="2:8" x14ac:dyDescent="0.3">
      <c r="B1768" s="91">
        <v>35346</v>
      </c>
      <c r="C1768" s="145">
        <v>57.091594999999998</v>
      </c>
      <c r="D1768">
        <f t="shared" si="57"/>
        <v>-1.5114983622711632E-2</v>
      </c>
      <c r="E1768">
        <v>1.809200052591918E-2</v>
      </c>
      <c r="G1768">
        <v>1760</v>
      </c>
      <c r="H1768">
        <f t="shared" ca="1" si="58"/>
        <v>3.4487316737848814E-2</v>
      </c>
    </row>
    <row r="1769" spans="2:8" x14ac:dyDescent="0.3">
      <c r="B1769" s="91">
        <v>35576</v>
      </c>
      <c r="C1769" s="145">
        <v>57.967776999999998</v>
      </c>
      <c r="D1769">
        <f t="shared" si="57"/>
        <v>-0.89149036230211676</v>
      </c>
      <c r="E1769">
        <v>1.8082323709484212E-2</v>
      </c>
      <c r="G1769">
        <v>1761</v>
      </c>
      <c r="H1769">
        <f t="shared" ca="1" si="58"/>
        <v>1.1854213457611442E-2</v>
      </c>
    </row>
    <row r="1770" spans="2:8" x14ac:dyDescent="0.3">
      <c r="B1770" s="91">
        <v>42088</v>
      </c>
      <c r="C1770" s="145">
        <v>534.21777299999997</v>
      </c>
      <c r="D1770">
        <f t="shared" si="57"/>
        <v>8.7321239655726739</v>
      </c>
      <c r="E1770">
        <v>1.8036642310438999E-2</v>
      </c>
      <c r="G1770">
        <v>1762</v>
      </c>
      <c r="H1770">
        <f t="shared" ca="1" si="58"/>
        <v>-6.2065692780947798E-2</v>
      </c>
    </row>
    <row r="1771" spans="2:8" x14ac:dyDescent="0.3">
      <c r="B1771" s="91">
        <v>35501</v>
      </c>
      <c r="C1771" s="145">
        <v>54.892207999999997</v>
      </c>
      <c r="D1771">
        <f t="shared" si="57"/>
        <v>-0.94672211454005284</v>
      </c>
      <c r="E1771">
        <v>1.8026126926190111E-2</v>
      </c>
      <c r="G1771">
        <v>1763</v>
      </c>
      <c r="H1771">
        <f t="shared" ca="1" si="58"/>
        <v>5.7244932818774207E-2</v>
      </c>
    </row>
    <row r="1772" spans="2:8" x14ac:dyDescent="0.3">
      <c r="B1772" s="91">
        <v>45421</v>
      </c>
      <c r="C1772" s="145">
        <v>1030.3000489999999</v>
      </c>
      <c r="D1772">
        <f t="shared" si="57"/>
        <v>6.971984491778894</v>
      </c>
      <c r="E1772">
        <v>1.7982485358738882E-2</v>
      </c>
      <c r="G1772">
        <v>1764</v>
      </c>
      <c r="H1772">
        <f t="shared" ca="1" si="58"/>
        <v>-5.1038969647322366E-2</v>
      </c>
    </row>
    <row r="1773" spans="2:8" x14ac:dyDescent="0.3">
      <c r="B1773" s="91">
        <v>38910</v>
      </c>
      <c r="C1773" s="145">
        <v>129.24009699999999</v>
      </c>
      <c r="D1773">
        <f t="shared" si="57"/>
        <v>9.95094321748706</v>
      </c>
      <c r="E1773">
        <v>1.7977593687245559E-2</v>
      </c>
      <c r="G1773">
        <v>1765</v>
      </c>
      <c r="H1773">
        <f t="shared" ca="1" si="58"/>
        <v>-4.5538389724405708E-2</v>
      </c>
    </row>
    <row r="1774" spans="2:8" x14ac:dyDescent="0.3">
      <c r="B1774" s="91">
        <v>37113</v>
      </c>
      <c r="C1774" s="145">
        <v>11.801731999999999</v>
      </c>
      <c r="D1774">
        <f t="shared" si="57"/>
        <v>-0.96517185766359925</v>
      </c>
      <c r="E1774">
        <v>1.7964084252284872E-2</v>
      </c>
      <c r="G1774">
        <v>1766</v>
      </c>
      <c r="H1774">
        <f t="shared" ca="1" si="58"/>
        <v>-1.6660588462770937E-2</v>
      </c>
    </row>
    <row r="1775" spans="2:8" x14ac:dyDescent="0.3">
      <c r="B1775" s="91">
        <v>42244</v>
      </c>
      <c r="C1775" s="145">
        <v>338.856201</v>
      </c>
      <c r="D1775">
        <f t="shared" si="57"/>
        <v>-0.20581235018859304</v>
      </c>
      <c r="E1775">
        <v>1.7961309460195644E-2</v>
      </c>
      <c r="G1775">
        <v>1767</v>
      </c>
      <c r="H1775">
        <f t="shared" ca="1" si="58"/>
        <v>3.4686559792828829E-2</v>
      </c>
    </row>
    <row r="1776" spans="2:8" x14ac:dyDescent="0.3">
      <c r="B1776" s="91">
        <v>44988</v>
      </c>
      <c r="C1776" s="145">
        <v>426.67019699999997</v>
      </c>
      <c r="D1776">
        <f t="shared" si="57"/>
        <v>2.7093278672666488</v>
      </c>
      <c r="E1776">
        <v>1.7956897391058456E-2</v>
      </c>
      <c r="G1776">
        <v>1768</v>
      </c>
      <c r="H1776">
        <f t="shared" ca="1" si="58"/>
        <v>-8.6998116117416521E-3</v>
      </c>
    </row>
    <row r="1777" spans="2:8" x14ac:dyDescent="0.3">
      <c r="B1777" s="91">
        <v>39584</v>
      </c>
      <c r="C1777" s="145">
        <v>115.02628300000001</v>
      </c>
      <c r="D1777">
        <f t="shared" si="57"/>
        <v>-0.47072137623993549</v>
      </c>
      <c r="E1777">
        <v>1.7955760547616492E-2</v>
      </c>
      <c r="G1777">
        <v>1769</v>
      </c>
      <c r="H1777">
        <f t="shared" ca="1" si="58"/>
        <v>2.3778774475617073E-2</v>
      </c>
    </row>
    <row r="1778" spans="2:8" x14ac:dyDescent="0.3">
      <c r="B1778" s="91">
        <v>40626</v>
      </c>
      <c r="C1778" s="145">
        <v>217.32652300000001</v>
      </c>
      <c r="D1778">
        <f t="shared" si="57"/>
        <v>7.8812162356771598</v>
      </c>
      <c r="E1778">
        <v>1.7943483602409653E-2</v>
      </c>
      <c r="G1778">
        <v>1770</v>
      </c>
      <c r="H1778">
        <f t="shared" ca="1" si="58"/>
        <v>1.5755431636260666E-2</v>
      </c>
    </row>
    <row r="1779" spans="2:8" x14ac:dyDescent="0.3">
      <c r="B1779" s="91">
        <v>34283</v>
      </c>
      <c r="C1779" s="145">
        <v>24.470355999999999</v>
      </c>
      <c r="D1779">
        <f t="shared" si="57"/>
        <v>-0.78698176494678984</v>
      </c>
      <c r="E1779">
        <v>1.7937571175555504E-2</v>
      </c>
      <c r="G1779">
        <v>1771</v>
      </c>
      <c r="H1779">
        <f t="shared" ca="1" si="58"/>
        <v>4.5719906545686664E-7</v>
      </c>
    </row>
    <row r="1780" spans="2:8" x14ac:dyDescent="0.3">
      <c r="B1780" s="91">
        <v>38922</v>
      </c>
      <c r="C1780" s="145">
        <v>114.874466</v>
      </c>
      <c r="D1780">
        <f t="shared" si="57"/>
        <v>-1.6544541548988215E-2</v>
      </c>
      <c r="E1780">
        <v>1.7919570431425207E-2</v>
      </c>
      <c r="G1780">
        <v>1772</v>
      </c>
      <c r="H1780">
        <f t="shared" ca="1" si="58"/>
        <v>3.3550210702446202E-2</v>
      </c>
    </row>
    <row r="1781" spans="2:8" x14ac:dyDescent="0.3">
      <c r="B1781" s="91">
        <v>39265</v>
      </c>
      <c r="C1781" s="145">
        <v>116.806984</v>
      </c>
      <c r="D1781">
        <f t="shared" si="57"/>
        <v>3.9309961021286703</v>
      </c>
      <c r="E1781">
        <v>1.790487841569996E-2</v>
      </c>
      <c r="G1781">
        <v>1773</v>
      </c>
      <c r="H1781">
        <f t="shared" ca="1" si="58"/>
        <v>-2.2859333949836753E-2</v>
      </c>
    </row>
    <row r="1782" spans="2:8" x14ac:dyDescent="0.3">
      <c r="B1782" s="91">
        <v>37746</v>
      </c>
      <c r="C1782" s="145">
        <v>23.688313999999998</v>
      </c>
      <c r="D1782">
        <f t="shared" si="57"/>
        <v>-0.87689642882146923</v>
      </c>
      <c r="E1782">
        <v>1.7898761323694182E-2</v>
      </c>
      <c r="G1782">
        <v>1774</v>
      </c>
      <c r="H1782">
        <f t="shared" ca="1" si="58"/>
        <v>5.6314665159234195E-2</v>
      </c>
    </row>
    <row r="1783" spans="2:8" x14ac:dyDescent="0.3">
      <c r="B1783" s="91">
        <v>40402</v>
      </c>
      <c r="C1783" s="145">
        <v>192.42588799999999</v>
      </c>
      <c r="D1783">
        <f t="shared" si="57"/>
        <v>0.16843595927545379</v>
      </c>
      <c r="E1783">
        <v>1.7880188397816819E-2</v>
      </c>
      <c r="G1783">
        <v>1775</v>
      </c>
      <c r="H1783">
        <f t="shared" ca="1" si="58"/>
        <v>6.7103196197182153E-3</v>
      </c>
    </row>
    <row r="1784" spans="2:8" x14ac:dyDescent="0.3">
      <c r="B1784" s="91">
        <v>43650</v>
      </c>
      <c r="C1784" s="145">
        <v>164.686722</v>
      </c>
      <c r="D1784">
        <f t="shared" si="57"/>
        <v>5.7005317770571651</v>
      </c>
      <c r="E1784">
        <v>1.7868153764823463E-2</v>
      </c>
      <c r="G1784">
        <v>1776</v>
      </c>
      <c r="H1784">
        <f t="shared" ca="1" si="58"/>
        <v>7.9356840696796823E-3</v>
      </c>
    </row>
    <row r="1785" spans="2:8" x14ac:dyDescent="0.3">
      <c r="B1785" s="91">
        <v>33571</v>
      </c>
      <c r="C1785" s="145">
        <v>24.578157000000001</v>
      </c>
      <c r="D1785">
        <f t="shared" si="57"/>
        <v>-0.6155772490378153</v>
      </c>
      <c r="E1785">
        <v>1.7857322560354105E-2</v>
      </c>
      <c r="G1785">
        <v>1777</v>
      </c>
      <c r="H1785">
        <f t="shared" ca="1" si="58"/>
        <v>-3.6235167417143575E-2</v>
      </c>
    </row>
    <row r="1786" spans="2:8" x14ac:dyDescent="0.3">
      <c r="B1786" s="91">
        <v>38238</v>
      </c>
      <c r="C1786" s="145">
        <v>63.935229999999997</v>
      </c>
      <c r="D1786">
        <f t="shared" si="57"/>
        <v>3.246343387301788E-2</v>
      </c>
      <c r="E1786">
        <v>1.7850325675908392E-2</v>
      </c>
      <c r="G1786">
        <v>1778</v>
      </c>
      <c r="H1786">
        <f t="shared" ca="1" si="58"/>
        <v>7.6498349883203087E-3</v>
      </c>
    </row>
    <row r="1787" spans="2:8" x14ac:dyDescent="0.3">
      <c r="B1787" s="91">
        <v>37949</v>
      </c>
      <c r="C1787" s="145">
        <v>61.924934</v>
      </c>
      <c r="D1787">
        <f t="shared" si="57"/>
        <v>0.49601956904395578</v>
      </c>
      <c r="E1787">
        <v>1.7847834931384962E-2</v>
      </c>
      <c r="G1787">
        <v>1779</v>
      </c>
      <c r="H1787">
        <f t="shared" ca="1" si="58"/>
        <v>-2.2512972442724009E-2</v>
      </c>
    </row>
    <row r="1788" spans="2:8" x14ac:dyDescent="0.3">
      <c r="B1788" s="91">
        <v>35783</v>
      </c>
      <c r="C1788" s="145">
        <v>41.393130999999997</v>
      </c>
      <c r="D1788">
        <f t="shared" si="57"/>
        <v>1.1345614117506062</v>
      </c>
      <c r="E1788">
        <v>1.7828428254166636E-2</v>
      </c>
      <c r="G1788">
        <v>1780</v>
      </c>
      <c r="H1788">
        <f t="shared" ca="1" si="58"/>
        <v>3.2994857471000125E-3</v>
      </c>
    </row>
    <row r="1789" spans="2:8" x14ac:dyDescent="0.3">
      <c r="B1789" s="91">
        <v>36710</v>
      </c>
      <c r="C1789" s="145">
        <v>19.391867000000001</v>
      </c>
      <c r="D1789">
        <f t="shared" si="57"/>
        <v>-0.52721326636190502</v>
      </c>
      <c r="E1789">
        <v>1.7813859190638378E-2</v>
      </c>
      <c r="G1789">
        <v>1781</v>
      </c>
      <c r="H1789">
        <f t="shared" ca="1" si="58"/>
        <v>-5.8105597568513682E-2</v>
      </c>
    </row>
    <row r="1790" spans="2:8" x14ac:dyDescent="0.3">
      <c r="B1790" s="91">
        <v>35919</v>
      </c>
      <c r="C1790" s="145">
        <v>41.016098</v>
      </c>
      <c r="D1790">
        <f t="shared" si="57"/>
        <v>-0.89255913429902189</v>
      </c>
      <c r="E1790">
        <v>1.781196460218459E-2</v>
      </c>
      <c r="G1790">
        <v>1782</v>
      </c>
      <c r="H1790">
        <f t="shared" ca="1" si="58"/>
        <v>-6.9005478352173449E-3</v>
      </c>
    </row>
    <row r="1791" spans="2:8" x14ac:dyDescent="0.3">
      <c r="B1791" s="91">
        <v>42222</v>
      </c>
      <c r="C1791" s="145">
        <v>381.75509599999998</v>
      </c>
      <c r="D1791">
        <f t="shared" si="57"/>
        <v>4.5308949494453978</v>
      </c>
      <c r="E1791">
        <v>1.7800223122825618E-2</v>
      </c>
      <c r="G1791">
        <v>1783</v>
      </c>
      <c r="H1791">
        <f t="shared" ca="1" si="58"/>
        <v>5.1243168124462789E-3</v>
      </c>
    </row>
    <row r="1792" spans="2:8" x14ac:dyDescent="0.3">
      <c r="B1792" s="91">
        <v>37981</v>
      </c>
      <c r="C1792" s="145">
        <v>69.022300999999999</v>
      </c>
      <c r="D1792">
        <f t="shared" si="57"/>
        <v>-0.88018415335146361</v>
      </c>
      <c r="E1792">
        <v>1.7751414114169702E-2</v>
      </c>
      <c r="G1792">
        <v>1784</v>
      </c>
      <c r="H1792">
        <f t="shared" ca="1" si="58"/>
        <v>-1.5355675195063135E-2</v>
      </c>
    </row>
    <row r="1793" spans="2:8" x14ac:dyDescent="0.3">
      <c r="B1793" s="91">
        <v>42053</v>
      </c>
      <c r="C1793" s="145">
        <v>576.069885</v>
      </c>
      <c r="D1793">
        <f t="shared" si="57"/>
        <v>0.46369135110154597</v>
      </c>
      <c r="E1793">
        <v>1.7678391711322516E-2</v>
      </c>
      <c r="G1793">
        <v>1785</v>
      </c>
      <c r="H1793">
        <f t="shared" ca="1" si="58"/>
        <v>-1.1741286755717992E-2</v>
      </c>
    </row>
    <row r="1794" spans="2:8" x14ac:dyDescent="0.3">
      <c r="B1794" s="91">
        <v>44928</v>
      </c>
      <c r="C1794" s="145">
        <v>393.57333399999999</v>
      </c>
      <c r="D1794">
        <f t="shared" si="57"/>
        <v>-0.23481649068110261</v>
      </c>
      <c r="E1794">
        <v>1.765680492564986E-2</v>
      </c>
      <c r="G1794">
        <v>1786</v>
      </c>
      <c r="H1794">
        <f t="shared" ca="1" si="58"/>
        <v>2.541916545602051E-2</v>
      </c>
    </row>
    <row r="1795" spans="2:8" x14ac:dyDescent="0.3">
      <c r="B1795" s="91">
        <v>41878</v>
      </c>
      <c r="C1795" s="145">
        <v>514.35156300000006</v>
      </c>
      <c r="D1795">
        <f t="shared" si="57"/>
        <v>5.9475136155522259</v>
      </c>
      <c r="E1795">
        <v>1.7653289860092573E-2</v>
      </c>
      <c r="G1795">
        <v>1787</v>
      </c>
      <c r="H1795">
        <f t="shared" ca="1" si="58"/>
        <v>-7.7517617522411958E-3</v>
      </c>
    </row>
    <row r="1796" spans="2:8" x14ac:dyDescent="0.3">
      <c r="B1796" s="91">
        <v>35250</v>
      </c>
      <c r="C1796" s="145">
        <v>74.033905000000004</v>
      </c>
      <c r="D1796">
        <f t="shared" si="57"/>
        <v>2.9698149647963601</v>
      </c>
      <c r="E1796">
        <v>1.7651591848637942E-2</v>
      </c>
      <c r="G1796">
        <v>1788</v>
      </c>
      <c r="H1796">
        <f t="shared" ca="1" si="58"/>
        <v>-6.57097782781315E-2</v>
      </c>
    </row>
    <row r="1797" spans="2:8" x14ac:dyDescent="0.3">
      <c r="B1797" s="91">
        <v>33339</v>
      </c>
      <c r="C1797" s="145">
        <v>18.649208000000002</v>
      </c>
      <c r="D1797">
        <f t="shared" si="57"/>
        <v>-0.9665731603872425</v>
      </c>
      <c r="E1797">
        <v>1.7646743935072626E-2</v>
      </c>
      <c r="G1797">
        <v>1789</v>
      </c>
      <c r="H1797">
        <f t="shared" ca="1" si="58"/>
        <v>3.5440535068350119E-2</v>
      </c>
    </row>
    <row r="1798" spans="2:8" x14ac:dyDescent="0.3">
      <c r="B1798" s="91">
        <v>42648</v>
      </c>
      <c r="C1798" s="145">
        <v>557.91119400000002</v>
      </c>
      <c r="D1798">
        <f t="shared" si="57"/>
        <v>26.850874364625678</v>
      </c>
      <c r="E1798">
        <v>1.7637964191948234E-2</v>
      </c>
      <c r="G1798">
        <v>1790</v>
      </c>
      <c r="H1798">
        <f t="shared" ca="1" si="58"/>
        <v>3.9875345104140064E-2</v>
      </c>
    </row>
    <row r="1799" spans="2:8" x14ac:dyDescent="0.3">
      <c r="B1799" s="91">
        <v>37355</v>
      </c>
      <c r="C1799" s="145">
        <v>20.032088999999999</v>
      </c>
      <c r="D1799">
        <f t="shared" si="57"/>
        <v>-0.63759447454155005</v>
      </c>
      <c r="E1799">
        <v>1.7633190381702173E-2</v>
      </c>
      <c r="G1799">
        <v>1791</v>
      </c>
      <c r="H1799">
        <f t="shared" ca="1" si="58"/>
        <v>3.8779411801434682E-2</v>
      </c>
    </row>
    <row r="1800" spans="2:8" x14ac:dyDescent="0.3">
      <c r="B1800" s="91">
        <v>35541</v>
      </c>
      <c r="C1800" s="145">
        <v>55.275340999999997</v>
      </c>
      <c r="D1800">
        <f t="shared" si="57"/>
        <v>3.7678011907741826</v>
      </c>
      <c r="E1800">
        <v>1.7633102550972678E-2</v>
      </c>
      <c r="G1800">
        <v>1792</v>
      </c>
      <c r="H1800">
        <f t="shared" ca="1" si="58"/>
        <v>-8.0480085925967379E-3</v>
      </c>
    </row>
    <row r="1801" spans="2:8" x14ac:dyDescent="0.3">
      <c r="B1801" s="91">
        <v>37126</v>
      </c>
      <c r="C1801" s="145">
        <v>11.593465999999999</v>
      </c>
      <c r="D1801">
        <f t="shared" ref="D1801:D1864" si="59">(C1801-C1802)/C1802</f>
        <v>-0.98417058216808573</v>
      </c>
      <c r="E1801">
        <v>1.7603133175311061E-2</v>
      </c>
      <c r="G1801">
        <v>1793</v>
      </c>
      <c r="H1801">
        <f t="shared" ca="1" si="58"/>
        <v>-7.118444103071693E-2</v>
      </c>
    </row>
    <row r="1802" spans="2:8" x14ac:dyDescent="0.3">
      <c r="B1802" s="91">
        <v>45275</v>
      </c>
      <c r="C1802" s="145">
        <v>732.40002400000003</v>
      </c>
      <c r="D1802">
        <f t="shared" si="59"/>
        <v>28.269356479409666</v>
      </c>
      <c r="E1802">
        <v>1.757558040986458E-2</v>
      </c>
      <c r="G1802">
        <v>1794</v>
      </c>
      <c r="H1802">
        <f t="shared" ref="H1802:H1865" ca="1" si="60">_xlfn.NORM.INV(RAND(),N$11,N$12)</f>
        <v>1.0632785301253386E-3</v>
      </c>
    </row>
    <row r="1803" spans="2:8" x14ac:dyDescent="0.3">
      <c r="B1803" s="91">
        <v>37582</v>
      </c>
      <c r="C1803" s="145">
        <v>25.022758</v>
      </c>
      <c r="D1803">
        <f t="shared" si="59"/>
        <v>-0.88891636670177576</v>
      </c>
      <c r="E1803">
        <v>1.7565961770169596E-2</v>
      </c>
      <c r="G1803">
        <v>1795</v>
      </c>
      <c r="H1803">
        <f t="shared" ca="1" si="60"/>
        <v>-8.4234845236953806E-3</v>
      </c>
    </row>
    <row r="1804" spans="2:8" x14ac:dyDescent="0.3">
      <c r="B1804" s="91">
        <v>40561</v>
      </c>
      <c r="C1804" s="145">
        <v>225.26052899999999</v>
      </c>
      <c r="D1804">
        <f t="shared" si="59"/>
        <v>-0.27830534741898838</v>
      </c>
      <c r="E1804">
        <v>1.7559371825385649E-2</v>
      </c>
      <c r="G1804">
        <v>1796</v>
      </c>
      <c r="H1804">
        <f t="shared" ca="1" si="60"/>
        <v>-6.6443564722077839E-3</v>
      </c>
    </row>
    <row r="1805" spans="2:8" x14ac:dyDescent="0.3">
      <c r="B1805" s="91">
        <v>44337</v>
      </c>
      <c r="C1805" s="145">
        <v>312.12719700000002</v>
      </c>
      <c r="D1805">
        <f t="shared" si="59"/>
        <v>-0.58598330406738386</v>
      </c>
      <c r="E1805">
        <v>1.7549517547512689E-2</v>
      </c>
      <c r="G1805">
        <v>1797</v>
      </c>
      <c r="H1805">
        <f t="shared" ca="1" si="60"/>
        <v>-1.7551132227753386E-2</v>
      </c>
    </row>
    <row r="1806" spans="2:8" x14ac:dyDescent="0.3">
      <c r="B1806" s="91">
        <v>45288</v>
      </c>
      <c r="C1806" s="145">
        <v>753.90002400000003</v>
      </c>
      <c r="D1806">
        <f t="shared" si="59"/>
        <v>9.3990467361477634</v>
      </c>
      <c r="E1806">
        <v>1.7546226992698814E-2</v>
      </c>
      <c r="G1806">
        <v>1798</v>
      </c>
      <c r="H1806">
        <f t="shared" ca="1" si="60"/>
        <v>-2.0355787485864772E-2</v>
      </c>
    </row>
    <row r="1807" spans="2:8" x14ac:dyDescent="0.3">
      <c r="B1807" s="91">
        <v>35223</v>
      </c>
      <c r="C1807" s="145">
        <v>72.497032000000004</v>
      </c>
      <c r="D1807">
        <f t="shared" si="59"/>
        <v>0.58493878355100248</v>
      </c>
      <c r="E1807">
        <v>1.7523453682794093E-2</v>
      </c>
      <c r="G1807">
        <v>1799</v>
      </c>
      <c r="H1807">
        <f t="shared" ca="1" si="60"/>
        <v>9.2474016045928392E-2</v>
      </c>
    </row>
    <row r="1808" spans="2:8" x14ac:dyDescent="0.3">
      <c r="B1808" s="91">
        <v>36409</v>
      </c>
      <c r="C1808" s="145">
        <v>45.741219000000001</v>
      </c>
      <c r="D1808">
        <f t="shared" si="59"/>
        <v>-0.41861558290381856</v>
      </c>
      <c r="E1808">
        <v>1.7520325450118945E-2</v>
      </c>
      <c r="G1808">
        <v>1800</v>
      </c>
      <c r="H1808">
        <f t="shared" ca="1" si="60"/>
        <v>7.9320283467970119E-3</v>
      </c>
    </row>
    <row r="1809" spans="2:8" x14ac:dyDescent="0.3">
      <c r="B1809" s="91">
        <v>38552</v>
      </c>
      <c r="C1809" s="145">
        <v>78.676376000000005</v>
      </c>
      <c r="D1809">
        <f t="shared" si="59"/>
        <v>2.7279832382759648</v>
      </c>
      <c r="E1809">
        <v>1.7500706062656621E-2</v>
      </c>
      <c r="G1809">
        <v>1801</v>
      </c>
      <c r="H1809">
        <f t="shared" ca="1" si="60"/>
        <v>4.9318324718628879E-3</v>
      </c>
    </row>
    <row r="1810" spans="2:8" x14ac:dyDescent="0.3">
      <c r="B1810" s="91">
        <v>37539</v>
      </c>
      <c r="C1810" s="145">
        <v>21.104272999999999</v>
      </c>
      <c r="D1810">
        <f t="shared" si="59"/>
        <v>-0.39042268919997741</v>
      </c>
      <c r="E1810">
        <v>1.7478672830406942E-2</v>
      </c>
      <c r="G1810">
        <v>1802</v>
      </c>
      <c r="H1810">
        <f t="shared" ca="1" si="60"/>
        <v>-1.923375623464697E-2</v>
      </c>
    </row>
    <row r="1811" spans="2:8" x14ac:dyDescent="0.3">
      <c r="B1811" s="91">
        <v>35843</v>
      </c>
      <c r="C1811" s="145">
        <v>34.621158999999999</v>
      </c>
      <c r="D1811">
        <f t="shared" si="59"/>
        <v>-0.79808684180839518</v>
      </c>
      <c r="E1811">
        <v>1.7473030152782364E-2</v>
      </c>
      <c r="G1811">
        <v>1803</v>
      </c>
      <c r="H1811">
        <f t="shared" ca="1" si="60"/>
        <v>-4.3366396766980016E-2</v>
      </c>
    </row>
    <row r="1812" spans="2:8" x14ac:dyDescent="0.3">
      <c r="B1812" s="91">
        <v>43780</v>
      </c>
      <c r="C1812" s="145">
        <v>171.46559099999999</v>
      </c>
      <c r="D1812">
        <f t="shared" si="59"/>
        <v>1.0342990548470239</v>
      </c>
      <c r="E1812">
        <v>1.7450408549746305E-2</v>
      </c>
      <c r="G1812">
        <v>1804</v>
      </c>
      <c r="H1812">
        <f t="shared" ca="1" si="60"/>
        <v>-2.0383496188051489E-2</v>
      </c>
    </row>
    <row r="1813" spans="2:8" x14ac:dyDescent="0.3">
      <c r="B1813" s="91">
        <v>43978</v>
      </c>
      <c r="C1813" s="145">
        <v>84.287307999999996</v>
      </c>
      <c r="D1813">
        <f t="shared" si="59"/>
        <v>2.9011686569479771</v>
      </c>
      <c r="E1813">
        <v>1.7448955874392189E-2</v>
      </c>
      <c r="G1813">
        <v>1805</v>
      </c>
      <c r="H1813">
        <f t="shared" ca="1" si="60"/>
        <v>-1.3604240051354466E-2</v>
      </c>
    </row>
    <row r="1814" spans="2:8" x14ac:dyDescent="0.3">
      <c r="B1814" s="91">
        <v>37510</v>
      </c>
      <c r="C1814" s="145">
        <v>21.605656</v>
      </c>
      <c r="D1814">
        <f t="shared" si="59"/>
        <v>-0.71970062574594773</v>
      </c>
      <c r="E1814">
        <v>1.7435743266632931E-2</v>
      </c>
      <c r="G1814">
        <v>1806</v>
      </c>
      <c r="H1814">
        <f t="shared" ca="1" si="60"/>
        <v>-5.653167094051504E-2</v>
      </c>
    </row>
    <row r="1815" spans="2:8" x14ac:dyDescent="0.3">
      <c r="B1815" s="91">
        <v>39710</v>
      </c>
      <c r="C1815" s="145">
        <v>77.080642999999995</v>
      </c>
      <c r="D1815">
        <f t="shared" si="59"/>
        <v>-0.77955558209814868</v>
      </c>
      <c r="E1815">
        <v>1.7425859602843898E-2</v>
      </c>
      <c r="G1815">
        <v>1807</v>
      </c>
      <c r="H1815">
        <f t="shared" ca="1" si="60"/>
        <v>-2.6786385962553852E-2</v>
      </c>
    </row>
    <row r="1816" spans="2:8" x14ac:dyDescent="0.3">
      <c r="B1816" s="91">
        <v>44358</v>
      </c>
      <c r="C1816" s="145">
        <v>349.66021699999999</v>
      </c>
      <c r="D1816">
        <f t="shared" si="59"/>
        <v>26.723364741921365</v>
      </c>
      <c r="E1816">
        <v>1.7403901218667941E-2</v>
      </c>
      <c r="G1816">
        <v>1808</v>
      </c>
      <c r="H1816">
        <f t="shared" ca="1" si="60"/>
        <v>3.1938870485299815E-2</v>
      </c>
    </row>
    <row r="1817" spans="2:8" x14ac:dyDescent="0.3">
      <c r="B1817" s="91">
        <v>33283</v>
      </c>
      <c r="C1817" s="145">
        <v>12.612474000000001</v>
      </c>
      <c r="D1817">
        <f t="shared" si="59"/>
        <v>-0.9772347570089539</v>
      </c>
      <c r="E1817">
        <v>1.7391316973727894E-2</v>
      </c>
      <c r="G1817">
        <v>1809</v>
      </c>
      <c r="H1817">
        <f t="shared" ca="1" si="60"/>
        <v>9.3187156579460501E-3</v>
      </c>
    </row>
    <row r="1818" spans="2:8" x14ac:dyDescent="0.3">
      <c r="B1818" s="91">
        <v>45083</v>
      </c>
      <c r="C1818" s="145">
        <v>554.02325399999995</v>
      </c>
      <c r="D1818">
        <f t="shared" si="59"/>
        <v>1.0853658752788169</v>
      </c>
      <c r="E1818">
        <v>1.7391259556385173E-2</v>
      </c>
      <c r="G1818">
        <v>1810</v>
      </c>
      <c r="H1818">
        <f t="shared" ca="1" si="60"/>
        <v>-1.900859121324718E-3</v>
      </c>
    </row>
    <row r="1819" spans="2:8" x14ac:dyDescent="0.3">
      <c r="B1819" s="91">
        <v>43348</v>
      </c>
      <c r="C1819" s="145">
        <v>265.671967</v>
      </c>
      <c r="D1819">
        <f t="shared" si="59"/>
        <v>-0.58969580386100384</v>
      </c>
      <c r="E1819">
        <v>1.7369591269019952E-2</v>
      </c>
      <c r="G1819">
        <v>1811</v>
      </c>
      <c r="H1819">
        <f t="shared" ca="1" si="60"/>
        <v>2.624866324027279E-2</v>
      </c>
    </row>
    <row r="1820" spans="2:8" x14ac:dyDescent="0.3">
      <c r="B1820" s="91">
        <v>45233</v>
      </c>
      <c r="C1820" s="145">
        <v>647.5</v>
      </c>
      <c r="D1820">
        <f t="shared" si="59"/>
        <v>8.3217256182672319</v>
      </c>
      <c r="E1820">
        <v>1.7361910270495814E-2</v>
      </c>
      <c r="G1820">
        <v>1812</v>
      </c>
      <c r="H1820">
        <f t="shared" ca="1" si="60"/>
        <v>1.7002194603641909E-2</v>
      </c>
    </row>
    <row r="1821" spans="2:8" x14ac:dyDescent="0.3">
      <c r="B1821" s="91">
        <v>38209</v>
      </c>
      <c r="C1821" s="145">
        <v>69.461387999999999</v>
      </c>
      <c r="D1821">
        <f t="shared" si="59"/>
        <v>3.9745381533125908E-2</v>
      </c>
      <c r="E1821">
        <v>1.7360561005870308E-2</v>
      </c>
      <c r="G1821">
        <v>1813</v>
      </c>
      <c r="H1821">
        <f t="shared" ca="1" si="60"/>
        <v>1.5934964887557322E-2</v>
      </c>
    </row>
    <row r="1822" spans="2:8" x14ac:dyDescent="0.3">
      <c r="B1822" s="91">
        <v>35604</v>
      </c>
      <c r="C1822" s="145">
        <v>66.806151999999997</v>
      </c>
      <c r="D1822">
        <f t="shared" si="59"/>
        <v>-0.5510332428327479</v>
      </c>
      <c r="E1822">
        <v>1.7334871032471812E-2</v>
      </c>
      <c r="G1822">
        <v>1814</v>
      </c>
      <c r="H1822">
        <f t="shared" ca="1" si="60"/>
        <v>-7.868077487300432E-3</v>
      </c>
    </row>
    <row r="1823" spans="2:8" x14ac:dyDescent="0.3">
      <c r="B1823" s="91">
        <v>39017</v>
      </c>
      <c r="C1823" s="145">
        <v>148.79977400000001</v>
      </c>
      <c r="D1823">
        <f t="shared" si="59"/>
        <v>0.90595469825719654</v>
      </c>
      <c r="E1823">
        <v>1.7325239222547559E-2</v>
      </c>
      <c r="G1823">
        <v>1815</v>
      </c>
      <c r="H1823">
        <f t="shared" ca="1" si="60"/>
        <v>1.0707135545681055E-2</v>
      </c>
    </row>
    <row r="1824" spans="2:8" x14ac:dyDescent="0.3">
      <c r="B1824" s="91">
        <v>38415</v>
      </c>
      <c r="C1824" s="145">
        <v>78.070992000000004</v>
      </c>
      <c r="D1824">
        <f t="shared" si="59"/>
        <v>-0.27784908802804159</v>
      </c>
      <c r="E1824">
        <v>1.7324077882433279E-2</v>
      </c>
      <c r="G1824">
        <v>1816</v>
      </c>
      <c r="H1824">
        <f t="shared" ca="1" si="60"/>
        <v>-3.1444726842260289E-2</v>
      </c>
    </row>
    <row r="1825" spans="2:8" x14ac:dyDescent="0.3">
      <c r="B1825" s="91">
        <v>39595</v>
      </c>
      <c r="C1825" s="145">
        <v>108.108971</v>
      </c>
      <c r="D1825">
        <f t="shared" si="59"/>
        <v>-0.59119722825830623</v>
      </c>
      <c r="E1825">
        <v>1.7320586570557173E-2</v>
      </c>
      <c r="G1825">
        <v>1817</v>
      </c>
      <c r="H1825">
        <f t="shared" ca="1" si="60"/>
        <v>4.3158661602267549E-2</v>
      </c>
    </row>
    <row r="1826" spans="2:8" x14ac:dyDescent="0.3">
      <c r="B1826" s="91">
        <v>40989</v>
      </c>
      <c r="C1826" s="145">
        <v>264.45263699999998</v>
      </c>
      <c r="D1826">
        <f t="shared" si="59"/>
        <v>3.4075316089114946</v>
      </c>
      <c r="E1826">
        <v>1.7317772592772174E-2</v>
      </c>
      <c r="G1826">
        <v>1818</v>
      </c>
      <c r="H1826">
        <f t="shared" ca="1" si="60"/>
        <v>4.2346608043113847E-2</v>
      </c>
    </row>
    <row r="1827" spans="2:8" x14ac:dyDescent="0.3">
      <c r="B1827" s="91">
        <v>39982</v>
      </c>
      <c r="C1827" s="145">
        <v>60.000168000000002</v>
      </c>
      <c r="D1827">
        <f t="shared" si="59"/>
        <v>-0.87052345737110381</v>
      </c>
      <c r="E1827">
        <v>1.7289291747884319E-2</v>
      </c>
      <c r="G1827">
        <v>1819</v>
      </c>
      <c r="H1827">
        <f t="shared" ca="1" si="60"/>
        <v>-2.357083681675792E-2</v>
      </c>
    </row>
    <row r="1828" spans="2:8" x14ac:dyDescent="0.3">
      <c r="B1828" s="91">
        <v>42696</v>
      </c>
      <c r="C1828" s="145">
        <v>463.40570100000002</v>
      </c>
      <c r="D1828">
        <f t="shared" si="59"/>
        <v>3.2769858729128942</v>
      </c>
      <c r="E1828">
        <v>1.7288484359413801E-2</v>
      </c>
      <c r="G1828">
        <v>1820</v>
      </c>
      <c r="H1828">
        <f t="shared" ca="1" si="60"/>
        <v>-4.3098080817409172E-2</v>
      </c>
    </row>
    <row r="1829" spans="2:8" x14ac:dyDescent="0.3">
      <c r="B1829" s="91">
        <v>39560</v>
      </c>
      <c r="C1829" s="145">
        <v>108.348663</v>
      </c>
      <c r="D1829">
        <f t="shared" si="59"/>
        <v>0.65223719947172887</v>
      </c>
      <c r="E1829">
        <v>1.7281530884602377E-2</v>
      </c>
      <c r="G1829">
        <v>1821</v>
      </c>
      <c r="H1829">
        <f t="shared" ca="1" si="60"/>
        <v>1.5999023533125694E-2</v>
      </c>
    </row>
    <row r="1830" spans="2:8" x14ac:dyDescent="0.3">
      <c r="B1830" s="91">
        <v>35297</v>
      </c>
      <c r="C1830" s="145">
        <v>65.576942000000003</v>
      </c>
      <c r="D1830">
        <f t="shared" si="59"/>
        <v>5.1557352412383163E-2</v>
      </c>
      <c r="E1830">
        <v>1.7279289818452084E-2</v>
      </c>
      <c r="G1830">
        <v>1822</v>
      </c>
      <c r="H1830">
        <f t="shared" ca="1" si="60"/>
        <v>9.6338968488689329E-3</v>
      </c>
    </row>
    <row r="1831" spans="2:8" x14ac:dyDescent="0.3">
      <c r="B1831" s="91">
        <v>35165</v>
      </c>
      <c r="C1831" s="145">
        <v>62.361736000000001</v>
      </c>
      <c r="D1831">
        <f t="shared" si="59"/>
        <v>-0.87519979983853913</v>
      </c>
      <c r="E1831">
        <v>1.727659830609236E-2</v>
      </c>
      <c r="G1831">
        <v>1823</v>
      </c>
      <c r="H1831">
        <f t="shared" ca="1" si="60"/>
        <v>-4.6795102686172114E-3</v>
      </c>
    </row>
    <row r="1832" spans="2:8" x14ac:dyDescent="0.3">
      <c r="B1832" s="91">
        <v>44601</v>
      </c>
      <c r="C1832" s="145">
        <v>499.69259599999998</v>
      </c>
      <c r="D1832">
        <f t="shared" si="59"/>
        <v>10.256375050223053</v>
      </c>
      <c r="E1832">
        <v>1.7250087168346123E-2</v>
      </c>
      <c r="G1832">
        <v>1824</v>
      </c>
      <c r="H1832">
        <f t="shared" ca="1" si="60"/>
        <v>1.129316410377558E-2</v>
      </c>
    </row>
    <row r="1833" spans="2:8" x14ac:dyDescent="0.3">
      <c r="B1833" s="91">
        <v>35466</v>
      </c>
      <c r="C1833" s="145">
        <v>44.391964000000002</v>
      </c>
      <c r="D1833">
        <f t="shared" si="59"/>
        <v>-0.75673138428865094</v>
      </c>
      <c r="E1833">
        <v>1.723321689862415E-2</v>
      </c>
      <c r="G1833">
        <v>1825</v>
      </c>
      <c r="H1833">
        <f t="shared" ca="1" si="60"/>
        <v>3.9828930575458728E-2</v>
      </c>
    </row>
    <row r="1834" spans="2:8" x14ac:dyDescent="0.3">
      <c r="B1834" s="91">
        <v>43474</v>
      </c>
      <c r="C1834" s="145">
        <v>182.48126199999999</v>
      </c>
      <c r="D1834">
        <f t="shared" si="59"/>
        <v>-0.65556495528801406</v>
      </c>
      <c r="E1834">
        <v>1.7227062663897608E-2</v>
      </c>
      <c r="G1834">
        <v>1826</v>
      </c>
      <c r="H1834">
        <f t="shared" ca="1" si="60"/>
        <v>-7.1949092549554519E-3</v>
      </c>
    </row>
    <row r="1835" spans="2:8" x14ac:dyDescent="0.3">
      <c r="B1835" s="91">
        <v>42754</v>
      </c>
      <c r="C1835" s="145">
        <v>529.798767</v>
      </c>
      <c r="D1835">
        <f t="shared" si="59"/>
        <v>0.47368729385471459</v>
      </c>
      <c r="E1835">
        <v>1.7226427883656754E-2</v>
      </c>
      <c r="G1835">
        <v>1827</v>
      </c>
      <c r="H1835">
        <f t="shared" ca="1" si="60"/>
        <v>3.2826436278598575E-2</v>
      </c>
    </row>
    <row r="1836" spans="2:8" x14ac:dyDescent="0.3">
      <c r="B1836" s="91">
        <v>41591</v>
      </c>
      <c r="C1836" s="145">
        <v>359.50555400000002</v>
      </c>
      <c r="D1836">
        <f t="shared" si="59"/>
        <v>14.17155211231586</v>
      </c>
      <c r="E1836">
        <v>1.722216537278428E-2</v>
      </c>
      <c r="G1836">
        <v>1828</v>
      </c>
      <c r="H1836">
        <f t="shared" ca="1" si="60"/>
        <v>1.7520454184116945E-2</v>
      </c>
    </row>
    <row r="1837" spans="2:8" x14ac:dyDescent="0.3">
      <c r="B1837" s="91">
        <v>37652</v>
      </c>
      <c r="C1837" s="145">
        <v>23.69603</v>
      </c>
      <c r="D1837">
        <f t="shared" si="59"/>
        <v>-0.81345953558599648</v>
      </c>
      <c r="E1837">
        <v>1.7218600927824387E-2</v>
      </c>
      <c r="G1837">
        <v>1829</v>
      </c>
      <c r="H1837">
        <f t="shared" ca="1" si="60"/>
        <v>1.8887278303956475E-2</v>
      </c>
    </row>
    <row r="1838" spans="2:8" x14ac:dyDescent="0.3">
      <c r="B1838" s="91">
        <v>39447</v>
      </c>
      <c r="C1838" s="145">
        <v>127.02889999999999</v>
      </c>
      <c r="D1838">
        <f t="shared" si="59"/>
        <v>-0.71060972066379047</v>
      </c>
      <c r="E1838">
        <v>1.7207059627067256E-2</v>
      </c>
      <c r="G1838">
        <v>1830</v>
      </c>
      <c r="H1838">
        <f t="shared" ca="1" si="60"/>
        <v>-2.3712972432245256E-2</v>
      </c>
    </row>
    <row r="1839" spans="2:8" x14ac:dyDescent="0.3">
      <c r="B1839" s="91">
        <v>42177</v>
      </c>
      <c r="C1839" s="145">
        <v>438.95358299999998</v>
      </c>
      <c r="D1839">
        <f t="shared" si="59"/>
        <v>4.8345928946204566</v>
      </c>
      <c r="E1839">
        <v>1.7203586652584778E-2</v>
      </c>
      <c r="G1839">
        <v>1831</v>
      </c>
      <c r="H1839">
        <f t="shared" ca="1" si="60"/>
        <v>2.7041519962206027E-2</v>
      </c>
    </row>
    <row r="1840" spans="2:8" x14ac:dyDescent="0.3">
      <c r="B1840" s="91">
        <v>35227</v>
      </c>
      <c r="C1840" s="145">
        <v>75.232940999999997</v>
      </c>
      <c r="D1840">
        <f t="shared" si="59"/>
        <v>0.46103846468901477</v>
      </c>
      <c r="E1840">
        <v>1.7170513689156203E-2</v>
      </c>
      <c r="G1840">
        <v>1832</v>
      </c>
      <c r="H1840">
        <f t="shared" ca="1" si="60"/>
        <v>3.5926273793872088E-2</v>
      </c>
    </row>
    <row r="1841" spans="2:8" x14ac:dyDescent="0.3">
      <c r="B1841" s="91">
        <v>34592</v>
      </c>
      <c r="C1841" s="145">
        <v>51.492786000000002</v>
      </c>
      <c r="D1841">
        <f t="shared" si="59"/>
        <v>-0.86273292181775552</v>
      </c>
      <c r="E1841">
        <v>1.716729041255256E-2</v>
      </c>
      <c r="G1841">
        <v>1833</v>
      </c>
      <c r="H1841">
        <f t="shared" ca="1" si="60"/>
        <v>-2.824309196137592E-3</v>
      </c>
    </row>
    <row r="1842" spans="2:8" x14ac:dyDescent="0.3">
      <c r="B1842" s="91">
        <v>42214</v>
      </c>
      <c r="C1842" s="145">
        <v>375.12844799999999</v>
      </c>
      <c r="D1842">
        <f t="shared" si="59"/>
        <v>5.6026425182578885</v>
      </c>
      <c r="E1842">
        <v>1.7157580386502443E-2</v>
      </c>
      <c r="G1842">
        <v>1834</v>
      </c>
      <c r="H1842">
        <f t="shared" ca="1" si="60"/>
        <v>1.959538492408136E-2</v>
      </c>
    </row>
    <row r="1843" spans="2:8" x14ac:dyDescent="0.3">
      <c r="B1843" s="91">
        <v>35543</v>
      </c>
      <c r="C1843" s="145">
        <v>56.814895999999997</v>
      </c>
      <c r="D1843">
        <f t="shared" si="59"/>
        <v>4.0277860070827225E-2</v>
      </c>
      <c r="E1843">
        <v>1.7147019395721351E-2</v>
      </c>
      <c r="G1843">
        <v>1835</v>
      </c>
      <c r="H1843">
        <f t="shared" ca="1" si="60"/>
        <v>2.1188668883806123E-2</v>
      </c>
    </row>
    <row r="1844" spans="2:8" x14ac:dyDescent="0.3">
      <c r="B1844" s="91">
        <v>37901</v>
      </c>
      <c r="C1844" s="145">
        <v>54.615116</v>
      </c>
      <c r="D1844">
        <f t="shared" si="59"/>
        <v>1.7000277294211628</v>
      </c>
      <c r="E1844">
        <v>1.7145234826703271E-2</v>
      </c>
      <c r="G1844">
        <v>1836</v>
      </c>
      <c r="H1844">
        <f t="shared" ca="1" si="60"/>
        <v>-1.146703067738628E-2</v>
      </c>
    </row>
    <row r="1845" spans="2:8" x14ac:dyDescent="0.3">
      <c r="B1845" s="91">
        <v>36621</v>
      </c>
      <c r="C1845" s="145">
        <v>20.227613000000002</v>
      </c>
      <c r="D1845">
        <f t="shared" si="59"/>
        <v>-0.9470148711916645</v>
      </c>
      <c r="E1845">
        <v>1.7136268143731596E-2</v>
      </c>
      <c r="G1845">
        <v>1837</v>
      </c>
      <c r="H1845">
        <f t="shared" ca="1" si="60"/>
        <v>-1.7899274610407013E-2</v>
      </c>
    </row>
    <row r="1846" spans="2:8" x14ac:dyDescent="0.3">
      <c r="B1846" s="91">
        <v>44477</v>
      </c>
      <c r="C1846" s="145">
        <v>381.76019300000002</v>
      </c>
      <c r="D1846">
        <f t="shared" si="59"/>
        <v>-0.33809517519046728</v>
      </c>
      <c r="E1846">
        <v>1.7131563087649286E-2</v>
      </c>
      <c r="G1846">
        <v>1838</v>
      </c>
      <c r="H1846">
        <f t="shared" ca="1" si="60"/>
        <v>6.7041027258191513E-3</v>
      </c>
    </row>
    <row r="1847" spans="2:8" x14ac:dyDescent="0.3">
      <c r="B1847" s="91">
        <v>42065</v>
      </c>
      <c r="C1847" s="145">
        <v>576.75994900000001</v>
      </c>
      <c r="D1847">
        <f t="shared" si="59"/>
        <v>2.8506293308609614</v>
      </c>
      <c r="E1847">
        <v>1.7125941558889593E-2</v>
      </c>
      <c r="G1847">
        <v>1839</v>
      </c>
      <c r="H1847">
        <f t="shared" ca="1" si="60"/>
        <v>2.4826245219016507E-2</v>
      </c>
    </row>
    <row r="1848" spans="2:8" x14ac:dyDescent="0.3">
      <c r="B1848" s="91">
        <v>40196</v>
      </c>
      <c r="C1848" s="145">
        <v>149.78329500000001</v>
      </c>
      <c r="D1848">
        <f t="shared" si="59"/>
        <v>-0.34591763239583934</v>
      </c>
      <c r="E1848">
        <v>1.712246372633891E-2</v>
      </c>
      <c r="G1848">
        <v>1840</v>
      </c>
      <c r="H1848">
        <f t="shared" ca="1" si="60"/>
        <v>1.2827422286166526E-2</v>
      </c>
    </row>
    <row r="1849" spans="2:8" x14ac:dyDescent="0.3">
      <c r="B1849" s="91">
        <v>41156</v>
      </c>
      <c r="C1849" s="145">
        <v>228.997604</v>
      </c>
      <c r="D1849">
        <f t="shared" si="59"/>
        <v>2.1015084635430865</v>
      </c>
      <c r="E1849">
        <v>1.7106949630498063E-2</v>
      </c>
      <c r="G1849">
        <v>1841</v>
      </c>
      <c r="H1849">
        <f t="shared" ca="1" si="60"/>
        <v>6.5139479014825696E-2</v>
      </c>
    </row>
    <row r="1850" spans="2:8" x14ac:dyDescent="0.3">
      <c r="B1850" s="91">
        <v>38429</v>
      </c>
      <c r="C1850" s="145">
        <v>73.834266999999997</v>
      </c>
      <c r="D1850">
        <f t="shared" si="59"/>
        <v>4.6205383948732456E-3</v>
      </c>
      <c r="E1850">
        <v>1.7100769658200465E-2</v>
      </c>
      <c r="G1850">
        <v>1842</v>
      </c>
      <c r="H1850">
        <f t="shared" ca="1" si="60"/>
        <v>7.7393317250949393E-3</v>
      </c>
    </row>
    <row r="1851" spans="2:8" x14ac:dyDescent="0.3">
      <c r="B1851" s="91">
        <v>35310</v>
      </c>
      <c r="C1851" s="145">
        <v>73.494681999999997</v>
      </c>
      <c r="D1851">
        <f t="shared" si="59"/>
        <v>-0.50471118775367152</v>
      </c>
      <c r="E1851">
        <v>1.7083619013815259E-2</v>
      </c>
      <c r="G1851">
        <v>1843</v>
      </c>
      <c r="H1851">
        <f t="shared" ca="1" si="60"/>
        <v>-4.2044105230253752E-2</v>
      </c>
    </row>
    <row r="1852" spans="2:8" x14ac:dyDescent="0.3">
      <c r="B1852" s="91">
        <v>44149</v>
      </c>
      <c r="C1852" s="145">
        <v>148.38752700000001</v>
      </c>
      <c r="D1852">
        <f t="shared" si="59"/>
        <v>-0.28738258797355493</v>
      </c>
      <c r="E1852">
        <v>1.7082339886850626E-2</v>
      </c>
      <c r="G1852">
        <v>1844</v>
      </c>
      <c r="H1852">
        <f t="shared" ca="1" si="60"/>
        <v>-5.1751256936949146E-2</v>
      </c>
    </row>
    <row r="1853" spans="2:8" x14ac:dyDescent="0.3">
      <c r="B1853" s="91">
        <v>40925</v>
      </c>
      <c r="C1853" s="145">
        <v>208.228882</v>
      </c>
      <c r="D1853">
        <f t="shared" si="59"/>
        <v>-5.7377844942236696E-2</v>
      </c>
      <c r="E1853">
        <v>1.7075998116257447E-2</v>
      </c>
      <c r="G1853">
        <v>1845</v>
      </c>
      <c r="H1853">
        <f t="shared" ca="1" si="60"/>
        <v>-4.1500442666409162E-2</v>
      </c>
    </row>
    <row r="1854" spans="2:8" x14ac:dyDescent="0.3">
      <c r="B1854" s="91">
        <v>40464</v>
      </c>
      <c r="C1854" s="145">
        <v>220.90387000000001</v>
      </c>
      <c r="D1854">
        <f t="shared" si="59"/>
        <v>-0.49769382861418587</v>
      </c>
      <c r="E1854">
        <v>1.7075903399427193E-2</v>
      </c>
      <c r="G1854">
        <v>1846</v>
      </c>
      <c r="H1854">
        <f t="shared" ca="1" si="60"/>
        <v>-3.4857891386835836E-2</v>
      </c>
    </row>
    <row r="1855" spans="2:8" x14ac:dyDescent="0.3">
      <c r="B1855" s="91">
        <v>44652</v>
      </c>
      <c r="C1855" s="145">
        <v>439.77932700000002</v>
      </c>
      <c r="D1855">
        <f t="shared" si="59"/>
        <v>2.2994797425678613</v>
      </c>
      <c r="E1855">
        <v>1.7060460245793663E-2</v>
      </c>
      <c r="G1855">
        <v>1847</v>
      </c>
      <c r="H1855">
        <f t="shared" ca="1" si="60"/>
        <v>-2.8638163561073224E-2</v>
      </c>
    </row>
    <row r="1856" spans="2:8" x14ac:dyDescent="0.3">
      <c r="B1856" s="91">
        <v>40212</v>
      </c>
      <c r="C1856" s="145">
        <v>133.287476</v>
      </c>
      <c r="D1856">
        <f t="shared" si="59"/>
        <v>0.28067902159227853</v>
      </c>
      <c r="E1856">
        <v>1.7055781487871395E-2</v>
      </c>
      <c r="G1856">
        <v>1848</v>
      </c>
      <c r="H1856">
        <f t="shared" ca="1" si="60"/>
        <v>-2.5030476404617526E-2</v>
      </c>
    </row>
    <row r="1857" spans="2:8" x14ac:dyDescent="0.3">
      <c r="B1857" s="91">
        <v>44005</v>
      </c>
      <c r="C1857" s="145">
        <v>104.07563</v>
      </c>
      <c r="D1857">
        <f t="shared" si="59"/>
        <v>-0.72869020864022882</v>
      </c>
      <c r="E1857">
        <v>1.7048194648995724E-2</v>
      </c>
      <c r="G1857">
        <v>1849</v>
      </c>
      <c r="H1857">
        <f t="shared" ca="1" si="60"/>
        <v>1.8477599391077338E-2</v>
      </c>
    </row>
    <row r="1858" spans="2:8" x14ac:dyDescent="0.3">
      <c r="B1858" s="91">
        <v>44921</v>
      </c>
      <c r="C1858" s="145">
        <v>383.604401</v>
      </c>
      <c r="D1858">
        <f t="shared" si="59"/>
        <v>1.0192333932565727</v>
      </c>
      <c r="E1858">
        <v>1.7047633200220687E-2</v>
      </c>
      <c r="G1858">
        <v>1850</v>
      </c>
      <c r="H1858">
        <f t="shared" ca="1" si="60"/>
        <v>3.297819570385481E-2</v>
      </c>
    </row>
    <row r="1859" spans="2:8" x14ac:dyDescent="0.3">
      <c r="B1859" s="91">
        <v>40728</v>
      </c>
      <c r="C1859" s="145">
        <v>189.975266</v>
      </c>
      <c r="D1859">
        <f t="shared" si="59"/>
        <v>1.5771715246027529</v>
      </c>
      <c r="E1859">
        <v>1.704031462929884E-2</v>
      </c>
      <c r="G1859">
        <v>1851</v>
      </c>
      <c r="H1859">
        <f t="shared" ca="1" si="60"/>
        <v>1.5699807727608414E-2</v>
      </c>
    </row>
    <row r="1860" spans="2:8" x14ac:dyDescent="0.3">
      <c r="B1860" s="91">
        <v>35248</v>
      </c>
      <c r="C1860" s="145">
        <v>73.714637999999994</v>
      </c>
      <c r="D1860">
        <f t="shared" si="59"/>
        <v>-0.83496398847961273</v>
      </c>
      <c r="E1860">
        <v>1.7031999765563417E-2</v>
      </c>
      <c r="G1860">
        <v>1852</v>
      </c>
      <c r="H1860">
        <f t="shared" ca="1" si="60"/>
        <v>-6.8180096417644418E-3</v>
      </c>
    </row>
    <row r="1861" spans="2:8" x14ac:dyDescent="0.3">
      <c r="B1861" s="91">
        <v>44672</v>
      </c>
      <c r="C1861" s="145">
        <v>446.65789799999999</v>
      </c>
      <c r="D1861">
        <f t="shared" si="59"/>
        <v>4.7672764028450034</v>
      </c>
      <c r="E1861">
        <v>1.7024215265616271E-2</v>
      </c>
      <c r="G1861">
        <v>1853</v>
      </c>
      <c r="H1861">
        <f t="shared" ca="1" si="60"/>
        <v>-5.3003618487302197E-3</v>
      </c>
    </row>
    <row r="1862" spans="2:8" x14ac:dyDescent="0.3">
      <c r="B1862" s="91">
        <v>38596</v>
      </c>
      <c r="C1862" s="145">
        <v>77.446938000000003</v>
      </c>
      <c r="D1862">
        <f t="shared" si="59"/>
        <v>-0.79553016334332582</v>
      </c>
      <c r="E1862">
        <v>1.7011673339376331E-2</v>
      </c>
      <c r="G1862">
        <v>1854</v>
      </c>
      <c r="H1862">
        <f t="shared" ca="1" si="60"/>
        <v>2.1679398599666815E-2</v>
      </c>
    </row>
    <row r="1863" spans="2:8" x14ac:dyDescent="0.3">
      <c r="B1863" s="91">
        <v>42970</v>
      </c>
      <c r="C1863" s="145">
        <v>378.76950099999999</v>
      </c>
      <c r="D1863">
        <f t="shared" si="59"/>
        <v>11.1044207638594</v>
      </c>
      <c r="E1863">
        <v>1.6996761673125547E-2</v>
      </c>
      <c r="G1863">
        <v>1855</v>
      </c>
      <c r="H1863">
        <f t="shared" ca="1" si="60"/>
        <v>4.5102573424580281E-2</v>
      </c>
    </row>
    <row r="1864" spans="2:8" x14ac:dyDescent="0.3">
      <c r="B1864" s="91">
        <v>36523</v>
      </c>
      <c r="C1864" s="145">
        <v>31.291831999999999</v>
      </c>
      <c r="D1864">
        <f t="shared" si="59"/>
        <v>-2.6313269051575057E-2</v>
      </c>
      <c r="E1864">
        <v>1.6982350945489517E-2</v>
      </c>
      <c r="G1864">
        <v>1856</v>
      </c>
      <c r="H1864">
        <f t="shared" ca="1" si="60"/>
        <v>5.3867131624304836E-3</v>
      </c>
    </row>
    <row r="1865" spans="2:8" x14ac:dyDescent="0.3">
      <c r="B1865" s="91">
        <v>36187</v>
      </c>
      <c r="C1865" s="145">
        <v>32.137473999999997</v>
      </c>
      <c r="D1865">
        <f t="shared" ref="D1865:D1928" si="61">(C1865-C1866)/C1866</f>
        <v>-0.94741905535172011</v>
      </c>
      <c r="E1865">
        <v>1.6981090101448708E-2</v>
      </c>
      <c r="G1865">
        <v>1857</v>
      </c>
      <c r="H1865">
        <f t="shared" ca="1" si="60"/>
        <v>1.0749210945986076E-2</v>
      </c>
    </row>
    <row r="1866" spans="2:8" x14ac:dyDescent="0.3">
      <c r="B1866" s="91">
        <v>45170</v>
      </c>
      <c r="C1866" s="145">
        <v>611.20001200000002</v>
      </c>
      <c r="D1866">
        <f t="shared" si="61"/>
        <v>23.478584022878184</v>
      </c>
      <c r="E1866">
        <v>1.6971733777038294E-2</v>
      </c>
      <c r="G1866">
        <v>1858</v>
      </c>
      <c r="H1866">
        <f t="shared" ref="H1866:H1929" ca="1" si="62">_xlfn.NORM.INV(RAND(),N$11,N$12)</f>
        <v>-3.359386923848158E-2</v>
      </c>
    </row>
    <row r="1867" spans="2:8" x14ac:dyDescent="0.3">
      <c r="B1867" s="91">
        <v>37441</v>
      </c>
      <c r="C1867" s="145">
        <v>24.968765000000001</v>
      </c>
      <c r="D1867">
        <f t="shared" si="61"/>
        <v>-0.9347226048777012</v>
      </c>
      <c r="E1867">
        <v>1.6965219983471246E-2</v>
      </c>
      <c r="G1867">
        <v>1859</v>
      </c>
      <c r="H1867">
        <f t="shared" ca="1" si="62"/>
        <v>-1.3134789602472175E-2</v>
      </c>
    </row>
    <row r="1868" spans="2:8" x14ac:dyDescent="0.3">
      <c r="B1868" s="91">
        <v>42216</v>
      </c>
      <c r="C1868" s="145">
        <v>382.50247200000001</v>
      </c>
      <c r="D1868">
        <f t="shared" si="61"/>
        <v>8.4458890126820556</v>
      </c>
      <c r="E1868">
        <v>1.6955889755558135E-2</v>
      </c>
      <c r="G1868">
        <v>1860</v>
      </c>
      <c r="H1868">
        <f t="shared" ca="1" si="62"/>
        <v>2.7924087074734857E-2</v>
      </c>
    </row>
    <row r="1869" spans="2:8" x14ac:dyDescent="0.3">
      <c r="B1869" s="91">
        <v>35877</v>
      </c>
      <c r="C1869" s="145">
        <v>40.494067999999999</v>
      </c>
      <c r="D1869">
        <f t="shared" si="61"/>
        <v>-0.92613824321049509</v>
      </c>
      <c r="E1869">
        <v>1.6933723702228114E-2</v>
      </c>
      <c r="G1869">
        <v>1861</v>
      </c>
      <c r="H1869">
        <f t="shared" ca="1" si="62"/>
        <v>2.0582965803798876E-2</v>
      </c>
    </row>
    <row r="1870" spans="2:8" x14ac:dyDescent="0.3">
      <c r="B1870" s="91">
        <v>42647</v>
      </c>
      <c r="C1870" s="145">
        <v>548.24133300000005</v>
      </c>
      <c r="D1870">
        <f t="shared" si="61"/>
        <v>2.7559889934478894E-2</v>
      </c>
      <c r="E1870">
        <v>1.6919513735437975E-2</v>
      </c>
      <c r="G1870">
        <v>1862</v>
      </c>
      <c r="H1870">
        <f t="shared" ca="1" si="62"/>
        <v>-2.7145546466768214E-2</v>
      </c>
    </row>
    <row r="1871" spans="2:8" x14ac:dyDescent="0.3">
      <c r="B1871" s="91">
        <v>45078</v>
      </c>
      <c r="C1871" s="145">
        <v>533.53710899999999</v>
      </c>
      <c r="D1871">
        <f t="shared" si="61"/>
        <v>20.63159607817046</v>
      </c>
      <c r="E1871">
        <v>1.6910442790429574E-2</v>
      </c>
      <c r="G1871">
        <v>1863</v>
      </c>
      <c r="H1871">
        <f t="shared" ca="1" si="62"/>
        <v>-4.2108794984604521E-2</v>
      </c>
    </row>
    <row r="1872" spans="2:8" x14ac:dyDescent="0.3">
      <c r="B1872" s="91">
        <v>39848</v>
      </c>
      <c r="C1872" s="145">
        <v>24.664712999999999</v>
      </c>
      <c r="D1872">
        <f t="shared" si="61"/>
        <v>-0.95331325895572894</v>
      </c>
      <c r="E1872">
        <v>1.6891940502656688E-2</v>
      </c>
      <c r="G1872">
        <v>1864</v>
      </c>
      <c r="H1872">
        <f t="shared" ca="1" si="62"/>
        <v>-4.0589034888874928E-2</v>
      </c>
    </row>
    <row r="1873" spans="2:8" x14ac:dyDescent="0.3">
      <c r="B1873" s="91">
        <v>41943</v>
      </c>
      <c r="C1873" s="145">
        <v>528.30230700000004</v>
      </c>
      <c r="D1873">
        <f t="shared" si="61"/>
        <v>17.992882176158481</v>
      </c>
      <c r="E1873">
        <v>1.6889684344788443E-2</v>
      </c>
      <c r="G1873">
        <v>1865</v>
      </c>
      <c r="H1873">
        <f t="shared" ca="1" si="62"/>
        <v>3.2763155913243018E-2</v>
      </c>
    </row>
    <row r="1874" spans="2:8" x14ac:dyDescent="0.3">
      <c r="B1874" s="91">
        <v>36565</v>
      </c>
      <c r="C1874" s="145">
        <v>27.815805000000001</v>
      </c>
      <c r="D1874">
        <f t="shared" si="61"/>
        <v>8.7812028080107435E-2</v>
      </c>
      <c r="E1874">
        <v>1.688815347339238E-2</v>
      </c>
      <c r="G1874">
        <v>1866</v>
      </c>
      <c r="H1874">
        <f t="shared" ca="1" si="62"/>
        <v>8.8107748663360016E-3</v>
      </c>
    </row>
    <row r="1875" spans="2:8" x14ac:dyDescent="0.3">
      <c r="B1875" s="91">
        <v>37715</v>
      </c>
      <c r="C1875" s="145">
        <v>25.570415000000001</v>
      </c>
      <c r="D1875">
        <f t="shared" si="61"/>
        <v>-0.40892542791821568</v>
      </c>
      <c r="E1875">
        <v>1.6870874646273227E-2</v>
      </c>
      <c r="G1875">
        <v>1867</v>
      </c>
      <c r="H1875">
        <f t="shared" ca="1" si="62"/>
        <v>-3.3024227806429658E-3</v>
      </c>
    </row>
    <row r="1876" spans="2:8" x14ac:dyDescent="0.3">
      <c r="B1876" s="91">
        <v>37860</v>
      </c>
      <c r="C1876" s="145">
        <v>43.260894999999998</v>
      </c>
      <c r="D1876">
        <f t="shared" si="61"/>
        <v>-0.26634659508510211</v>
      </c>
      <c r="E1876">
        <v>1.6829998167816405E-2</v>
      </c>
      <c r="G1876">
        <v>1868</v>
      </c>
      <c r="H1876">
        <f t="shared" ca="1" si="62"/>
        <v>2.8089198282549781E-2</v>
      </c>
    </row>
    <row r="1877" spans="2:8" x14ac:dyDescent="0.3">
      <c r="B1877" s="91">
        <v>37937</v>
      </c>
      <c r="C1877" s="145">
        <v>58.966392999999997</v>
      </c>
      <c r="D1877">
        <f t="shared" si="61"/>
        <v>0.15797798823530787</v>
      </c>
      <c r="E1877">
        <v>1.6824990903713866E-2</v>
      </c>
      <c r="G1877">
        <v>1869</v>
      </c>
      <c r="H1877">
        <f t="shared" ca="1" si="62"/>
        <v>-3.8220668710523882E-2</v>
      </c>
    </row>
    <row r="1878" spans="2:8" x14ac:dyDescent="0.3">
      <c r="B1878" s="91">
        <v>35033</v>
      </c>
      <c r="C1878" s="145">
        <v>50.921860000000002</v>
      </c>
      <c r="D1878">
        <f t="shared" si="61"/>
        <v>-0.64779974907409532</v>
      </c>
      <c r="E1878">
        <v>1.6806547340030835E-2</v>
      </c>
      <c r="G1878">
        <v>1870</v>
      </c>
      <c r="H1878">
        <f t="shared" ca="1" si="62"/>
        <v>-5.1502873121482093E-2</v>
      </c>
    </row>
    <row r="1879" spans="2:8" x14ac:dyDescent="0.3">
      <c r="B1879" s="91">
        <v>40788</v>
      </c>
      <c r="C1879" s="145">
        <v>144.582123</v>
      </c>
      <c r="D1879">
        <f t="shared" si="61"/>
        <v>-0.35082301708012636</v>
      </c>
      <c r="E1879">
        <v>1.6772233825009097E-2</v>
      </c>
      <c r="G1879">
        <v>1871</v>
      </c>
      <c r="H1879">
        <f t="shared" ca="1" si="62"/>
        <v>5.6579579949112266E-2</v>
      </c>
    </row>
    <row r="1880" spans="2:8" x14ac:dyDescent="0.3">
      <c r="B1880" s="91">
        <v>40511</v>
      </c>
      <c r="C1880" s="145">
        <v>222.71603400000001</v>
      </c>
      <c r="D1880">
        <f t="shared" si="61"/>
        <v>10.351822338370251</v>
      </c>
      <c r="E1880">
        <v>1.6760340896339803E-2</v>
      </c>
      <c r="G1880">
        <v>1872</v>
      </c>
      <c r="H1880">
        <f t="shared" ca="1" si="62"/>
        <v>-3.2889066510409383E-2</v>
      </c>
    </row>
    <row r="1881" spans="2:8" x14ac:dyDescent="0.3">
      <c r="B1881" s="91">
        <v>33389</v>
      </c>
      <c r="C1881" s="145">
        <v>19.619408</v>
      </c>
      <c r="D1881">
        <f t="shared" si="61"/>
        <v>0</v>
      </c>
      <c r="E1881">
        <v>1.6759995992953386E-2</v>
      </c>
      <c r="G1881">
        <v>1873</v>
      </c>
      <c r="H1881">
        <f t="shared" ca="1" si="62"/>
        <v>1.5605182247268748E-2</v>
      </c>
    </row>
    <row r="1882" spans="2:8" x14ac:dyDescent="0.3">
      <c r="B1882" s="91">
        <v>33343</v>
      </c>
      <c r="C1882" s="145">
        <v>19.619408</v>
      </c>
      <c r="D1882">
        <f t="shared" si="61"/>
        <v>-0.97604614091026631</v>
      </c>
      <c r="E1882">
        <v>1.6759995992953386E-2</v>
      </c>
      <c r="G1882">
        <v>1874</v>
      </c>
      <c r="H1882">
        <f t="shared" ca="1" si="62"/>
        <v>2.503363176713915E-3</v>
      </c>
    </row>
    <row r="1883" spans="2:8" x14ac:dyDescent="0.3">
      <c r="B1883" s="91">
        <v>45309</v>
      </c>
      <c r="C1883" s="145">
        <v>819.04998799999998</v>
      </c>
      <c r="D1883">
        <f t="shared" si="61"/>
        <v>3.9241994203338533</v>
      </c>
      <c r="E1883">
        <v>1.6758736516795776E-2</v>
      </c>
      <c r="G1883">
        <v>1875</v>
      </c>
      <c r="H1883">
        <f t="shared" ca="1" si="62"/>
        <v>3.9530426638803351E-2</v>
      </c>
    </row>
    <row r="1884" spans="2:8" x14ac:dyDescent="0.3">
      <c r="B1884" s="91">
        <v>43447</v>
      </c>
      <c r="C1884" s="145">
        <v>166.331604</v>
      </c>
      <c r="D1884">
        <f t="shared" si="61"/>
        <v>1.19828736127005</v>
      </c>
      <c r="E1884">
        <v>1.6758068971500246E-2</v>
      </c>
      <c r="G1884">
        <v>1876</v>
      </c>
      <c r="H1884">
        <f t="shared" ca="1" si="62"/>
        <v>5.4142582583448576E-3</v>
      </c>
    </row>
    <row r="1885" spans="2:8" x14ac:dyDescent="0.3">
      <c r="B1885" s="91">
        <v>43943</v>
      </c>
      <c r="C1885" s="145">
        <v>75.664176999999995</v>
      </c>
      <c r="D1885">
        <f t="shared" si="61"/>
        <v>-0.78626110053953857</v>
      </c>
      <c r="E1885">
        <v>1.6744819738649438E-2</v>
      </c>
      <c r="G1885">
        <v>1877</v>
      </c>
      <c r="H1885">
        <f t="shared" ca="1" si="62"/>
        <v>-9.5629363832278914E-4</v>
      </c>
    </row>
    <row r="1886" spans="2:8" x14ac:dyDescent="0.3">
      <c r="B1886" s="91">
        <v>42230</v>
      </c>
      <c r="C1886" s="145">
        <v>354.002838</v>
      </c>
      <c r="D1886">
        <f t="shared" si="61"/>
        <v>2.0668537836766978</v>
      </c>
      <c r="E1886">
        <v>1.6742913109551366E-2</v>
      </c>
      <c r="G1886">
        <v>1878</v>
      </c>
      <c r="H1886">
        <f t="shared" ca="1" si="62"/>
        <v>1.4875404807129722E-2</v>
      </c>
    </row>
    <row r="1887" spans="2:8" x14ac:dyDescent="0.3">
      <c r="B1887" s="91">
        <v>39323</v>
      </c>
      <c r="C1887" s="145">
        <v>115.428665</v>
      </c>
      <c r="D1887">
        <f t="shared" si="61"/>
        <v>-0.69029869996177395</v>
      </c>
      <c r="E1887">
        <v>1.6740858719682426E-2</v>
      </c>
      <c r="G1887">
        <v>1879</v>
      </c>
      <c r="H1887">
        <f t="shared" ca="1" si="62"/>
        <v>-4.3981546367686468E-2</v>
      </c>
    </row>
    <row r="1888" spans="2:8" x14ac:dyDescent="0.3">
      <c r="B1888" s="91">
        <v>41565</v>
      </c>
      <c r="C1888" s="145">
        <v>372.709656</v>
      </c>
      <c r="D1888">
        <f t="shared" si="61"/>
        <v>-7.1072628280662948E-3</v>
      </c>
      <c r="E1888">
        <v>1.6738075912297441E-2</v>
      </c>
      <c r="G1888">
        <v>1880</v>
      </c>
      <c r="H1888">
        <f t="shared" ca="1" si="62"/>
        <v>-4.0850379676807217E-3</v>
      </c>
    </row>
    <row r="1889" spans="2:8" x14ac:dyDescent="0.3">
      <c r="B1889" s="91">
        <v>42466</v>
      </c>
      <c r="C1889" s="145">
        <v>375.37756300000001</v>
      </c>
      <c r="D1889">
        <f t="shared" si="61"/>
        <v>1.5588301488127059</v>
      </c>
      <c r="E1889">
        <v>1.6734194329886432E-2</v>
      </c>
      <c r="G1889">
        <v>1881</v>
      </c>
      <c r="H1889">
        <f t="shared" ca="1" si="62"/>
        <v>4.2521333960140739E-3</v>
      </c>
    </row>
    <row r="1890" spans="2:8" x14ac:dyDescent="0.3">
      <c r="B1890" s="91">
        <v>40792</v>
      </c>
      <c r="C1890" s="145">
        <v>146.69889800000001</v>
      </c>
      <c r="D1890">
        <f t="shared" si="61"/>
        <v>1.53244633633398</v>
      </c>
      <c r="E1890">
        <v>1.6728645533587123E-2</v>
      </c>
      <c r="G1890">
        <v>1882</v>
      </c>
      <c r="H1890">
        <f t="shared" ca="1" si="62"/>
        <v>2.0348782335897424E-2</v>
      </c>
    </row>
    <row r="1891" spans="2:8" x14ac:dyDescent="0.3">
      <c r="B1891" s="91">
        <v>37916</v>
      </c>
      <c r="C1891" s="145">
        <v>57.927742000000002</v>
      </c>
      <c r="D1891">
        <f t="shared" si="61"/>
        <v>-0.2842256054627243</v>
      </c>
      <c r="E1891">
        <v>1.6710078760981469E-2</v>
      </c>
      <c r="G1891">
        <v>1883</v>
      </c>
      <c r="H1891">
        <f t="shared" ca="1" si="62"/>
        <v>3.530505583988832E-2</v>
      </c>
    </row>
    <row r="1892" spans="2:8" x14ac:dyDescent="0.3">
      <c r="B1892" s="91">
        <v>38352</v>
      </c>
      <c r="C1892" s="145">
        <v>80.930167999999995</v>
      </c>
      <c r="D1892">
        <f t="shared" si="61"/>
        <v>2.0768490986386805</v>
      </c>
      <c r="E1892">
        <v>1.6701904009996851E-2</v>
      </c>
      <c r="G1892">
        <v>1884</v>
      </c>
      <c r="H1892">
        <f t="shared" ca="1" si="62"/>
        <v>-2.1363415016470353E-2</v>
      </c>
    </row>
    <row r="1893" spans="2:8" x14ac:dyDescent="0.3">
      <c r="B1893" s="91">
        <v>33464</v>
      </c>
      <c r="C1893" s="145">
        <v>26.302937</v>
      </c>
      <c r="D1893">
        <f t="shared" si="61"/>
        <v>0.33333365437909623</v>
      </c>
      <c r="E1893">
        <v>1.6666914685080029E-2</v>
      </c>
      <c r="G1893">
        <v>1885</v>
      </c>
      <c r="H1893">
        <f t="shared" ca="1" si="62"/>
        <v>-3.2815035222132756E-2</v>
      </c>
    </row>
    <row r="1894" spans="2:8" x14ac:dyDescent="0.3">
      <c r="B1894" s="91">
        <v>33406</v>
      </c>
      <c r="C1894" s="145">
        <v>19.727198000000001</v>
      </c>
      <c r="D1894">
        <f t="shared" si="61"/>
        <v>0</v>
      </c>
      <c r="E1894">
        <v>1.6666578196037212E-2</v>
      </c>
      <c r="G1894">
        <v>1886</v>
      </c>
      <c r="H1894">
        <f t="shared" ca="1" si="62"/>
        <v>1.9878466359631624E-2</v>
      </c>
    </row>
    <row r="1895" spans="2:8" x14ac:dyDescent="0.3">
      <c r="B1895" s="91">
        <v>33401</v>
      </c>
      <c r="C1895" s="145">
        <v>19.727198000000001</v>
      </c>
      <c r="D1895">
        <f t="shared" si="61"/>
        <v>-0.90408963161079103</v>
      </c>
      <c r="E1895">
        <v>1.6666578196037212E-2</v>
      </c>
      <c r="G1895">
        <v>1887</v>
      </c>
      <c r="H1895">
        <f t="shared" ca="1" si="62"/>
        <v>8.5037089734125455E-3</v>
      </c>
    </row>
    <row r="1896" spans="2:8" x14ac:dyDescent="0.3">
      <c r="B1896" s="91">
        <v>40694</v>
      </c>
      <c r="C1896" s="145">
        <v>205.683685</v>
      </c>
      <c r="D1896">
        <f t="shared" si="61"/>
        <v>-0.2815991298703488</v>
      </c>
      <c r="E1896">
        <v>1.6661261095974541E-2</v>
      </c>
      <c r="G1896">
        <v>1888</v>
      </c>
      <c r="H1896">
        <f t="shared" ca="1" si="62"/>
        <v>3.0524518788148939E-2</v>
      </c>
    </row>
    <row r="1897" spans="2:8" x14ac:dyDescent="0.3">
      <c r="B1897" s="91">
        <v>43252</v>
      </c>
      <c r="C1897" s="145">
        <v>286.30767800000001</v>
      </c>
      <c r="D1897">
        <f t="shared" si="61"/>
        <v>-0.36120994738157697</v>
      </c>
      <c r="E1897">
        <v>1.6637156454565333E-2</v>
      </c>
      <c r="G1897">
        <v>1889</v>
      </c>
      <c r="H1897">
        <f t="shared" ca="1" si="62"/>
        <v>1.5188981641744271E-2</v>
      </c>
    </row>
    <row r="1898" spans="2:8" x14ac:dyDescent="0.3">
      <c r="B1898" s="91">
        <v>44771</v>
      </c>
      <c r="C1898" s="145">
        <v>448.20309400000002</v>
      </c>
      <c r="D1898">
        <f t="shared" si="61"/>
        <v>-1.3494235993581245E-2</v>
      </c>
      <c r="E1898">
        <v>1.6619592348065579E-2</v>
      </c>
      <c r="G1898">
        <v>1890</v>
      </c>
      <c r="H1898">
        <f t="shared" ca="1" si="62"/>
        <v>-3.9402329465646674E-2</v>
      </c>
    </row>
    <row r="1899" spans="2:8" x14ac:dyDescent="0.3">
      <c r="B1899" s="91">
        <v>42902</v>
      </c>
      <c r="C1899" s="145">
        <v>454.33398399999999</v>
      </c>
      <c r="D1899">
        <f t="shared" si="61"/>
        <v>8.8019526504414608E-2</v>
      </c>
      <c r="E1899">
        <v>1.6618397724105057E-2</v>
      </c>
      <c r="G1899">
        <v>1891</v>
      </c>
      <c r="H1899">
        <f t="shared" ca="1" si="62"/>
        <v>4.2489334876171089E-3</v>
      </c>
    </row>
    <row r="1900" spans="2:8" x14ac:dyDescent="0.3">
      <c r="B1900" s="91">
        <v>42486</v>
      </c>
      <c r="C1900" s="145">
        <v>417.57888800000001</v>
      </c>
      <c r="D1900">
        <f t="shared" si="61"/>
        <v>-0.22651578807862427</v>
      </c>
      <c r="E1900">
        <v>1.6618085965832197E-2</v>
      </c>
      <c r="G1900">
        <v>1892</v>
      </c>
      <c r="H1900">
        <f t="shared" ca="1" si="62"/>
        <v>-1.9316486160473833E-2</v>
      </c>
    </row>
    <row r="1901" spans="2:8" x14ac:dyDescent="0.3">
      <c r="B1901" s="91">
        <v>42759</v>
      </c>
      <c r="C1901" s="145">
        <v>539.86737100000005</v>
      </c>
      <c r="D1901">
        <f t="shared" si="61"/>
        <v>9.7693288571124519</v>
      </c>
      <c r="E1901">
        <v>1.6613376071412667E-2</v>
      </c>
      <c r="G1901">
        <v>1893</v>
      </c>
      <c r="H1901">
        <f t="shared" ca="1" si="62"/>
        <v>5.6014920080199683E-2</v>
      </c>
    </row>
    <row r="1902" spans="2:8" x14ac:dyDescent="0.3">
      <c r="B1902" s="91">
        <v>37897</v>
      </c>
      <c r="C1902" s="145">
        <v>50.130085000000001</v>
      </c>
      <c r="D1902">
        <f t="shared" si="61"/>
        <v>-0.5050996076916533</v>
      </c>
      <c r="E1902">
        <v>1.6595008297818445E-2</v>
      </c>
      <c r="G1902">
        <v>1894</v>
      </c>
      <c r="H1902">
        <f t="shared" ca="1" si="62"/>
        <v>-5.2844000544705234E-4</v>
      </c>
    </row>
    <row r="1903" spans="2:8" x14ac:dyDescent="0.3">
      <c r="B1903" s="91">
        <v>40113</v>
      </c>
      <c r="C1903" s="145">
        <v>101.293282</v>
      </c>
      <c r="D1903">
        <f t="shared" si="61"/>
        <v>-0.19101125946616537</v>
      </c>
      <c r="E1903">
        <v>1.6592481772908826E-2</v>
      </c>
      <c r="G1903">
        <v>1895</v>
      </c>
      <c r="H1903">
        <f t="shared" ca="1" si="62"/>
        <v>-1.2048633918883684E-2</v>
      </c>
    </row>
    <row r="1904" spans="2:8" x14ac:dyDescent="0.3">
      <c r="B1904" s="91">
        <v>44061</v>
      </c>
      <c r="C1904" s="145">
        <v>125.209755</v>
      </c>
      <c r="D1904">
        <f t="shared" si="61"/>
        <v>5.3125673777515567</v>
      </c>
      <c r="E1904">
        <v>1.6592426830330756E-2</v>
      </c>
      <c r="G1904">
        <v>1896</v>
      </c>
      <c r="H1904">
        <f t="shared" ca="1" si="62"/>
        <v>5.7218746878636914E-2</v>
      </c>
    </row>
    <row r="1905" spans="2:8" x14ac:dyDescent="0.3">
      <c r="B1905" s="91">
        <v>33379</v>
      </c>
      <c r="C1905" s="145">
        <v>19.834997000000001</v>
      </c>
      <c r="D1905">
        <f t="shared" si="61"/>
        <v>0</v>
      </c>
      <c r="E1905">
        <v>1.6574497573290058E-2</v>
      </c>
      <c r="G1905">
        <v>1897</v>
      </c>
      <c r="H1905">
        <f t="shared" ca="1" si="62"/>
        <v>3.348583743019469E-2</v>
      </c>
    </row>
    <row r="1906" spans="2:8" x14ac:dyDescent="0.3">
      <c r="B1906" s="91">
        <v>33368</v>
      </c>
      <c r="C1906" s="145">
        <v>19.834997000000001</v>
      </c>
      <c r="D1906">
        <f t="shared" si="61"/>
        <v>-0.60021138914177596</v>
      </c>
      <c r="E1906">
        <v>1.6574497573290058E-2</v>
      </c>
      <c r="G1906">
        <v>1898</v>
      </c>
      <c r="H1906">
        <f t="shared" ca="1" si="62"/>
        <v>-1.9896605313327539E-2</v>
      </c>
    </row>
    <row r="1907" spans="2:8" x14ac:dyDescent="0.3">
      <c r="B1907" s="91">
        <v>35438</v>
      </c>
      <c r="C1907" s="145">
        <v>49.613712</v>
      </c>
      <c r="D1907">
        <f t="shared" si="61"/>
        <v>0.66921977737147398</v>
      </c>
      <c r="E1907">
        <v>1.6572081585310899E-2</v>
      </c>
      <c r="G1907">
        <v>1899</v>
      </c>
      <c r="H1907">
        <f t="shared" ca="1" si="62"/>
        <v>2.6024213601349835E-2</v>
      </c>
    </row>
    <row r="1908" spans="2:8" x14ac:dyDescent="0.3">
      <c r="B1908" s="91">
        <v>35958</v>
      </c>
      <c r="C1908" s="145">
        <v>29.722695999999999</v>
      </c>
      <c r="D1908">
        <f t="shared" si="61"/>
        <v>-0.90918266039429585</v>
      </c>
      <c r="E1908">
        <v>1.656894706656337E-2</v>
      </c>
      <c r="G1908">
        <v>1900</v>
      </c>
      <c r="H1908">
        <f t="shared" ca="1" si="62"/>
        <v>-2.9683183641623815E-2</v>
      </c>
    </row>
    <row r="1909" spans="2:8" x14ac:dyDescent="0.3">
      <c r="B1909" s="91">
        <v>44256</v>
      </c>
      <c r="C1909" s="145">
        <v>327.279968</v>
      </c>
      <c r="D1909">
        <f t="shared" si="61"/>
        <v>0.35727694287787365</v>
      </c>
      <c r="E1909">
        <v>1.6566020884817907E-2</v>
      </c>
      <c r="G1909">
        <v>1901</v>
      </c>
      <c r="H1909">
        <f t="shared" ca="1" si="62"/>
        <v>-1.9282435508645775E-2</v>
      </c>
    </row>
    <row r="1910" spans="2:8" x14ac:dyDescent="0.3">
      <c r="B1910" s="91">
        <v>40945</v>
      </c>
      <c r="C1910" s="145">
        <v>241.12983700000001</v>
      </c>
      <c r="D1910">
        <f t="shared" si="61"/>
        <v>-0.33219449611242108</v>
      </c>
      <c r="E1910">
        <v>1.6555656940441848E-2</v>
      </c>
      <c r="G1910">
        <v>1902</v>
      </c>
      <c r="H1910">
        <f t="shared" ca="1" si="62"/>
        <v>2.2858295010447807E-2</v>
      </c>
    </row>
    <row r="1911" spans="2:8" x14ac:dyDescent="0.3">
      <c r="B1911" s="91">
        <v>42289</v>
      </c>
      <c r="C1911" s="145">
        <v>361.07794200000001</v>
      </c>
      <c r="D1911">
        <f t="shared" si="61"/>
        <v>3.0857133643237389</v>
      </c>
      <c r="E1911">
        <v>1.6552155201247809E-2</v>
      </c>
      <c r="G1911">
        <v>1903</v>
      </c>
      <c r="H1911">
        <f t="shared" ca="1" si="62"/>
        <v>6.7442740901773601E-3</v>
      </c>
    </row>
    <row r="1912" spans="2:8" x14ac:dyDescent="0.3">
      <c r="B1912" s="91">
        <v>39612</v>
      </c>
      <c r="C1912" s="145">
        <v>88.375739999999993</v>
      </c>
      <c r="D1912">
        <f t="shared" si="61"/>
        <v>-0.84390200715132835</v>
      </c>
      <c r="E1912">
        <v>1.6543554256256643E-2</v>
      </c>
      <c r="G1912">
        <v>1904</v>
      </c>
      <c r="H1912">
        <f t="shared" ca="1" si="62"/>
        <v>-6.5579781351057607E-3</v>
      </c>
    </row>
    <row r="1913" spans="2:8" x14ac:dyDescent="0.3">
      <c r="B1913" s="91">
        <v>42100</v>
      </c>
      <c r="C1913" s="145">
        <v>566.15551800000003</v>
      </c>
      <c r="D1913">
        <f t="shared" si="61"/>
        <v>5.8442788745119545</v>
      </c>
      <c r="E1913">
        <v>1.6541012451514001E-2</v>
      </c>
      <c r="G1913">
        <v>1905</v>
      </c>
      <c r="H1913">
        <f t="shared" ca="1" si="62"/>
        <v>3.6382558411577046E-2</v>
      </c>
    </row>
    <row r="1914" spans="2:8" x14ac:dyDescent="0.3">
      <c r="B1914" s="91">
        <v>38664</v>
      </c>
      <c r="C1914" s="145">
        <v>82.719527999999997</v>
      </c>
      <c r="D1914">
        <f t="shared" si="61"/>
        <v>2.2895468762508111</v>
      </c>
      <c r="E1914">
        <v>1.6528151422071657E-2</v>
      </c>
      <c r="G1914">
        <v>1906</v>
      </c>
      <c r="H1914">
        <f t="shared" ca="1" si="62"/>
        <v>1.9092024037416964E-2</v>
      </c>
    </row>
    <row r="1915" spans="2:8" x14ac:dyDescent="0.3">
      <c r="B1915" s="91">
        <v>37714</v>
      </c>
      <c r="C1915" s="145">
        <v>25.146177000000002</v>
      </c>
      <c r="D1915">
        <f t="shared" si="61"/>
        <v>-0.79713245934122134</v>
      </c>
      <c r="E1915">
        <v>1.652646305449957E-2</v>
      </c>
      <c r="G1915">
        <v>1907</v>
      </c>
      <c r="H1915">
        <f t="shared" ca="1" si="62"/>
        <v>-1.6432028293038688E-2</v>
      </c>
    </row>
    <row r="1916" spans="2:8" x14ac:dyDescent="0.3">
      <c r="B1916" s="91">
        <v>39148</v>
      </c>
      <c r="C1916" s="145">
        <v>123.95367400000001</v>
      </c>
      <c r="D1916">
        <f t="shared" si="61"/>
        <v>-0.64886279193516438</v>
      </c>
      <c r="E1916">
        <v>1.6515279949113348E-2</v>
      </c>
      <c r="G1916">
        <v>1908</v>
      </c>
      <c r="H1916">
        <f t="shared" ca="1" si="62"/>
        <v>1.1726744615451963E-2</v>
      </c>
    </row>
    <row r="1917" spans="2:8" x14ac:dyDescent="0.3">
      <c r="B1917" s="91">
        <v>42440</v>
      </c>
      <c r="C1917" s="145">
        <v>353.00637799999998</v>
      </c>
      <c r="D1917">
        <f t="shared" si="61"/>
        <v>2.3282746797904044</v>
      </c>
      <c r="E1917">
        <v>1.6499323089912053E-2</v>
      </c>
      <c r="G1917">
        <v>1909</v>
      </c>
      <c r="H1917">
        <f t="shared" ca="1" si="62"/>
        <v>2.4142100927206867E-2</v>
      </c>
    </row>
    <row r="1918" spans="2:8" x14ac:dyDescent="0.3">
      <c r="B1918" s="91">
        <v>39525</v>
      </c>
      <c r="C1918" s="145">
        <v>106.06287399999999</v>
      </c>
      <c r="D1918">
        <f t="shared" si="61"/>
        <v>1.6591777631971845</v>
      </c>
      <c r="E1918">
        <v>1.6491558393825736E-2</v>
      </c>
      <c r="G1918">
        <v>1910</v>
      </c>
      <c r="H1918">
        <f t="shared" ca="1" si="62"/>
        <v>-1.1502214070752189E-2</v>
      </c>
    </row>
    <row r="1919" spans="2:8" x14ac:dyDescent="0.3">
      <c r="B1919" s="91">
        <v>34422</v>
      </c>
      <c r="C1919" s="145">
        <v>39.885590000000001</v>
      </c>
      <c r="D1919">
        <f t="shared" si="61"/>
        <v>-0.43955165357568055</v>
      </c>
      <c r="E1919">
        <v>1.6483041090817805E-2</v>
      </c>
      <c r="G1919">
        <v>1911</v>
      </c>
      <c r="H1919">
        <f t="shared" ca="1" si="62"/>
        <v>-2.4079799254686621E-2</v>
      </c>
    </row>
    <row r="1920" spans="2:8" x14ac:dyDescent="0.3">
      <c r="B1920" s="91">
        <v>38467</v>
      </c>
      <c r="C1920" s="145">
        <v>71.167289999999994</v>
      </c>
      <c r="D1920">
        <f t="shared" si="61"/>
        <v>1.5470122751913022</v>
      </c>
      <c r="E1920">
        <v>1.6472059201289822E-2</v>
      </c>
      <c r="G1920">
        <v>1912</v>
      </c>
      <c r="H1920">
        <f t="shared" ca="1" si="62"/>
        <v>-2.1397648852690611E-2</v>
      </c>
    </row>
    <row r="1921" spans="2:8" x14ac:dyDescent="0.3">
      <c r="B1921" s="91">
        <v>33534</v>
      </c>
      <c r="C1921" s="145">
        <v>27.941479000000001</v>
      </c>
      <c r="D1921">
        <f t="shared" si="61"/>
        <v>-0.94066773099385792</v>
      </c>
      <c r="E1921">
        <v>1.6470386826542682E-2</v>
      </c>
      <c r="G1921">
        <v>1913</v>
      </c>
      <c r="H1921">
        <f t="shared" ca="1" si="62"/>
        <v>6.3597243554306654E-2</v>
      </c>
    </row>
    <row r="1922" spans="2:8" x14ac:dyDescent="0.3">
      <c r="B1922" s="91">
        <v>42822</v>
      </c>
      <c r="C1922" s="145">
        <v>470.93225100000001</v>
      </c>
      <c r="D1922">
        <f t="shared" si="61"/>
        <v>-7.3089343907104087E-2</v>
      </c>
      <c r="E1922">
        <v>1.6460439765914523E-2</v>
      </c>
      <c r="G1922">
        <v>1914</v>
      </c>
      <c r="H1922">
        <f t="shared" ca="1" si="62"/>
        <v>-1.3526310198597917E-4</v>
      </c>
    </row>
    <row r="1923" spans="2:8" x14ac:dyDescent="0.3">
      <c r="B1923" s="91">
        <v>44509</v>
      </c>
      <c r="C1923" s="145">
        <v>508.06649800000002</v>
      </c>
      <c r="D1923">
        <f t="shared" si="61"/>
        <v>5.4316984977404843</v>
      </c>
      <c r="E1923">
        <v>1.6453925063576093E-2</v>
      </c>
      <c r="G1923">
        <v>1915</v>
      </c>
      <c r="H1923">
        <f t="shared" ca="1" si="62"/>
        <v>-3.6377100644350062E-2</v>
      </c>
    </row>
    <row r="1924" spans="2:8" x14ac:dyDescent="0.3">
      <c r="B1924" s="91">
        <v>39671</v>
      </c>
      <c r="C1924" s="145">
        <v>78.994140999999999</v>
      </c>
      <c r="D1924">
        <f t="shared" si="61"/>
        <v>-0.85263094302383335</v>
      </c>
      <c r="E1924">
        <v>1.6451052186576019E-2</v>
      </c>
      <c r="G1924">
        <v>1916</v>
      </c>
      <c r="H1924">
        <f t="shared" ca="1" si="62"/>
        <v>-5.8035195490102894E-2</v>
      </c>
    </row>
    <row r="1925" spans="2:8" x14ac:dyDescent="0.3">
      <c r="B1925" s="91">
        <v>42613</v>
      </c>
      <c r="C1925" s="145">
        <v>536.029358</v>
      </c>
      <c r="D1925">
        <f t="shared" si="61"/>
        <v>0.89064702887671465</v>
      </c>
      <c r="E1925">
        <v>1.6446134460751979E-2</v>
      </c>
      <c r="G1925">
        <v>1917</v>
      </c>
      <c r="H1925">
        <f t="shared" ca="1" si="62"/>
        <v>1.0569722053805946E-2</v>
      </c>
    </row>
    <row r="1926" spans="2:8" x14ac:dyDescent="0.3">
      <c r="B1926" s="91">
        <v>44433</v>
      </c>
      <c r="C1926" s="145">
        <v>283.51635700000003</v>
      </c>
      <c r="D1926">
        <f t="shared" si="61"/>
        <v>5.1132499495335599</v>
      </c>
      <c r="E1926">
        <v>1.6440370619169892E-2</v>
      </c>
      <c r="G1926">
        <v>1918</v>
      </c>
      <c r="H1926">
        <f t="shared" ca="1" si="62"/>
        <v>2.0887076995296402E-2</v>
      </c>
    </row>
    <row r="1927" spans="2:8" x14ac:dyDescent="0.3">
      <c r="B1927" s="91">
        <v>36413</v>
      </c>
      <c r="C1927" s="145">
        <v>46.377353999999997</v>
      </c>
      <c r="D1927">
        <f t="shared" si="61"/>
        <v>3.2251941987452337</v>
      </c>
      <c r="E1927">
        <v>1.6431560172729565E-2</v>
      </c>
      <c r="G1927">
        <v>1919</v>
      </c>
      <c r="H1927">
        <f t="shared" ca="1" si="62"/>
        <v>1.9446394468361987E-2</v>
      </c>
    </row>
    <row r="1928" spans="2:8" x14ac:dyDescent="0.3">
      <c r="B1928" s="91">
        <v>37176</v>
      </c>
      <c r="C1928" s="145">
        <v>10.976383999999999</v>
      </c>
      <c r="D1928">
        <f t="shared" si="61"/>
        <v>-0.91018300039867173</v>
      </c>
      <c r="E1928">
        <v>1.6428883164679876E-2</v>
      </c>
      <c r="G1928">
        <v>1920</v>
      </c>
      <c r="H1928">
        <f t="shared" ca="1" si="62"/>
        <v>1.1867754282523338E-2</v>
      </c>
    </row>
    <row r="1929" spans="2:8" x14ac:dyDescent="0.3">
      <c r="B1929" s="91">
        <v>39171</v>
      </c>
      <c r="C1929" s="145">
        <v>122.208313</v>
      </c>
      <c r="D1929">
        <f t="shared" ref="D1929:D1992" si="63">(C1929-C1930)/C1930</f>
        <v>1.2481814056697633</v>
      </c>
      <c r="E1929">
        <v>1.640032510288883E-2</v>
      </c>
      <c r="G1929">
        <v>1921</v>
      </c>
      <c r="H1929">
        <f t="shared" ca="1" si="62"/>
        <v>1.8600802457150217E-2</v>
      </c>
    </row>
    <row r="1930" spans="2:8" x14ac:dyDescent="0.3">
      <c r="B1930" s="91">
        <v>34928</v>
      </c>
      <c r="C1930" s="145">
        <v>54.358741999999999</v>
      </c>
      <c r="D1930">
        <f t="shared" si="63"/>
        <v>-0.79196157828732805</v>
      </c>
      <c r="E1930">
        <v>1.6393463466493924E-2</v>
      </c>
      <c r="G1930">
        <v>1922</v>
      </c>
      <c r="H1930">
        <f t="shared" ref="H1930:H1993" ca="1" si="64">_xlfn.NORM.INV(RAND(),N$11,N$12)</f>
        <v>-1.5946430960823346E-2</v>
      </c>
    </row>
    <row r="1931" spans="2:8" x14ac:dyDescent="0.3">
      <c r="B1931" s="91">
        <v>40995</v>
      </c>
      <c r="C1931" s="145">
        <v>261.29183999999998</v>
      </c>
      <c r="D1931">
        <f t="shared" si="63"/>
        <v>8.773718081483036</v>
      </c>
      <c r="E1931">
        <v>1.6393448489652424E-2</v>
      </c>
      <c r="G1931">
        <v>1923</v>
      </c>
      <c r="H1931">
        <f t="shared" ca="1" si="64"/>
        <v>1.9771453738034218E-3</v>
      </c>
    </row>
    <row r="1932" spans="2:8" x14ac:dyDescent="0.3">
      <c r="B1932" s="91">
        <v>33632</v>
      </c>
      <c r="C1932" s="145">
        <v>26.734128999999999</v>
      </c>
      <c r="D1932">
        <f t="shared" si="63"/>
        <v>1.0667057886036266</v>
      </c>
      <c r="E1932">
        <v>1.6393302390527695E-2</v>
      </c>
      <c r="G1932">
        <v>1924</v>
      </c>
      <c r="H1932">
        <f t="shared" ca="1" si="64"/>
        <v>1.1497108133911936E-2</v>
      </c>
    </row>
    <row r="1933" spans="2:8" x14ac:dyDescent="0.3">
      <c r="B1933" s="91">
        <v>36796</v>
      </c>
      <c r="C1933" s="145">
        <v>12.935624000000001</v>
      </c>
      <c r="D1933">
        <f t="shared" si="63"/>
        <v>-0.77263220742226268</v>
      </c>
      <c r="E1933">
        <v>1.6363727363033903E-2</v>
      </c>
      <c r="G1933">
        <v>1925</v>
      </c>
      <c r="H1933">
        <f t="shared" ca="1" si="64"/>
        <v>-4.2947314519737885E-2</v>
      </c>
    </row>
    <row r="1934" spans="2:8" x14ac:dyDescent="0.3">
      <c r="B1934" s="91">
        <v>35376</v>
      </c>
      <c r="C1934" s="145">
        <v>56.892947999999997</v>
      </c>
      <c r="D1934">
        <f t="shared" si="63"/>
        <v>-0.52008014254762314</v>
      </c>
      <c r="E1934">
        <v>1.6349825739603998E-2</v>
      </c>
      <c r="G1934">
        <v>1926</v>
      </c>
      <c r="H1934">
        <f t="shared" ca="1" si="64"/>
        <v>-3.4292007305854903E-2</v>
      </c>
    </row>
    <row r="1935" spans="2:8" x14ac:dyDescent="0.3">
      <c r="B1935" s="91">
        <v>38751</v>
      </c>
      <c r="C1935" s="145">
        <v>118.546768</v>
      </c>
      <c r="D1935">
        <f t="shared" si="63"/>
        <v>5.0871970201857568</v>
      </c>
      <c r="E1935">
        <v>1.6341284413831873E-2</v>
      </c>
      <c r="G1935">
        <v>1927</v>
      </c>
      <c r="H1935">
        <f t="shared" ca="1" si="64"/>
        <v>-6.4642944030129712E-2</v>
      </c>
    </row>
    <row r="1936" spans="2:8" x14ac:dyDescent="0.3">
      <c r="B1936" s="91">
        <v>36011</v>
      </c>
      <c r="C1936" s="145">
        <v>19.474771</v>
      </c>
      <c r="D1936">
        <f t="shared" si="63"/>
        <v>-0.27446457836675681</v>
      </c>
      <c r="E1936">
        <v>1.6336092181175751E-2</v>
      </c>
      <c r="G1936">
        <v>1928</v>
      </c>
      <c r="H1936">
        <f t="shared" ca="1" si="64"/>
        <v>4.6726168744001866E-2</v>
      </c>
    </row>
    <row r="1937" spans="2:8" x14ac:dyDescent="0.3">
      <c r="B1937" s="91">
        <v>33626</v>
      </c>
      <c r="C1937" s="145">
        <v>26.841930000000001</v>
      </c>
      <c r="D1937">
        <f t="shared" si="63"/>
        <v>-0.33934603356643833</v>
      </c>
      <c r="E1937">
        <v>1.6326543593979625E-2</v>
      </c>
      <c r="G1937">
        <v>1929</v>
      </c>
      <c r="H1937">
        <f t="shared" ca="1" si="64"/>
        <v>8.5668521278135009E-3</v>
      </c>
    </row>
    <row r="1938" spans="2:8" x14ac:dyDescent="0.3">
      <c r="B1938" s="91">
        <v>34754</v>
      </c>
      <c r="C1938" s="145">
        <v>40.629333000000003</v>
      </c>
      <c r="D1938">
        <f t="shared" si="63"/>
        <v>1.0155042593666681</v>
      </c>
      <c r="E1938">
        <v>1.6304589809932192E-2</v>
      </c>
      <c r="G1938">
        <v>1930</v>
      </c>
      <c r="H1938">
        <f t="shared" ca="1" si="64"/>
        <v>3.26373092129476E-2</v>
      </c>
    </row>
    <row r="1939" spans="2:8" x14ac:dyDescent="0.3">
      <c r="B1939" s="91">
        <v>33414</v>
      </c>
      <c r="C1939" s="145">
        <v>20.158396</v>
      </c>
      <c r="D1939">
        <f t="shared" si="63"/>
        <v>-0.95705834707621729</v>
      </c>
      <c r="E1939">
        <v>1.6304464275946118E-2</v>
      </c>
      <c r="G1939">
        <v>1931</v>
      </c>
      <c r="H1939">
        <f t="shared" ca="1" si="64"/>
        <v>4.2924147716916751E-2</v>
      </c>
    </row>
    <row r="1940" spans="2:8" x14ac:dyDescent="0.3">
      <c r="B1940" s="91">
        <v>42733</v>
      </c>
      <c r="C1940" s="145">
        <v>469.43689000000001</v>
      </c>
      <c r="D1940">
        <f t="shared" si="63"/>
        <v>20.946350392280056</v>
      </c>
      <c r="E1940">
        <v>1.6294330001727402E-2</v>
      </c>
      <c r="G1940">
        <v>1932</v>
      </c>
      <c r="H1940">
        <f t="shared" ca="1" si="64"/>
        <v>-3.9824769281361222E-2</v>
      </c>
    </row>
    <row r="1941" spans="2:8" x14ac:dyDescent="0.3">
      <c r="B1941" s="91">
        <v>36262</v>
      </c>
      <c r="C1941" s="145">
        <v>21.390203</v>
      </c>
      <c r="D1941">
        <f t="shared" si="63"/>
        <v>5.7212600174144278E-2</v>
      </c>
      <c r="E1941">
        <v>1.6289073010150822E-2</v>
      </c>
      <c r="G1941">
        <v>1933</v>
      </c>
      <c r="H1941">
        <f t="shared" ca="1" si="64"/>
        <v>-4.6904111550354344E-2</v>
      </c>
    </row>
    <row r="1942" spans="2:8" x14ac:dyDescent="0.3">
      <c r="B1942" s="91">
        <v>36717</v>
      </c>
      <c r="C1942" s="145">
        <v>20.232641000000001</v>
      </c>
      <c r="D1942">
        <f t="shared" si="63"/>
        <v>-0.69006178255336581</v>
      </c>
      <c r="E1942">
        <v>1.627265582830879E-2</v>
      </c>
      <c r="G1942">
        <v>1934</v>
      </c>
      <c r="H1942">
        <f t="shared" ca="1" si="64"/>
        <v>-1.9410606079999226E-2</v>
      </c>
    </row>
    <row r="1943" spans="2:8" x14ac:dyDescent="0.3">
      <c r="B1943" s="91">
        <v>35171</v>
      </c>
      <c r="C1943" s="145">
        <v>65.279594000000003</v>
      </c>
      <c r="D1943">
        <f t="shared" si="63"/>
        <v>-0.78607302198995566</v>
      </c>
      <c r="E1943">
        <v>1.6270153561897358E-2</v>
      </c>
      <c r="G1943">
        <v>1935</v>
      </c>
      <c r="H1943">
        <f t="shared" ca="1" si="64"/>
        <v>3.865514868447046E-2</v>
      </c>
    </row>
    <row r="1944" spans="2:8" x14ac:dyDescent="0.3">
      <c r="B1944" s="91">
        <v>44453</v>
      </c>
      <c r="C1944" s="145">
        <v>305.148956</v>
      </c>
      <c r="D1944">
        <f t="shared" si="63"/>
        <v>12.764830217467017</v>
      </c>
      <c r="E1944">
        <v>1.6268223605791263E-2</v>
      </c>
      <c r="G1944">
        <v>1936</v>
      </c>
      <c r="H1944">
        <f t="shared" ca="1" si="64"/>
        <v>-6.7534416796920377E-2</v>
      </c>
    </row>
    <row r="1945" spans="2:8" x14ac:dyDescent="0.3">
      <c r="B1945" s="91">
        <v>37316</v>
      </c>
      <c r="C1945" s="145">
        <v>22.168741000000001</v>
      </c>
      <c r="D1945">
        <f t="shared" si="63"/>
        <v>-0.95496591071175374</v>
      </c>
      <c r="E1945">
        <v>1.6265853008806085E-2</v>
      </c>
      <c r="G1945">
        <v>1937</v>
      </c>
      <c r="H1945">
        <f t="shared" ca="1" si="64"/>
        <v>-1.2051135354547405E-2</v>
      </c>
    </row>
    <row r="1946" spans="2:8" x14ac:dyDescent="0.3">
      <c r="B1946" s="91">
        <v>42566</v>
      </c>
      <c r="C1946" s="145">
        <v>492.26577800000001</v>
      </c>
      <c r="D1946">
        <f t="shared" si="63"/>
        <v>22.733105162128435</v>
      </c>
      <c r="E1946">
        <v>1.6251773836679115E-2</v>
      </c>
      <c r="G1946">
        <v>1938</v>
      </c>
      <c r="H1946">
        <f t="shared" ca="1" si="64"/>
        <v>-7.2696543418635639E-3</v>
      </c>
    </row>
    <row r="1947" spans="2:8" x14ac:dyDescent="0.3">
      <c r="B1947" s="91">
        <v>36696</v>
      </c>
      <c r="C1947" s="145">
        <v>20.741734999999998</v>
      </c>
      <c r="D1947">
        <f t="shared" si="63"/>
        <v>-0.9610986587322472</v>
      </c>
      <c r="E1947">
        <v>1.6250913214188964E-2</v>
      </c>
      <c r="G1947">
        <v>1939</v>
      </c>
      <c r="H1947">
        <f t="shared" ca="1" si="64"/>
        <v>-1.0206828451731461E-2</v>
      </c>
    </row>
    <row r="1948" spans="2:8" x14ac:dyDescent="0.3">
      <c r="B1948" s="91">
        <v>42643</v>
      </c>
      <c r="C1948" s="145">
        <v>533.18817100000001</v>
      </c>
      <c r="D1948">
        <f t="shared" si="63"/>
        <v>0.64382972419612572</v>
      </c>
      <c r="E1948">
        <v>1.6245374344203874E-2</v>
      </c>
      <c r="G1948">
        <v>1940</v>
      </c>
      <c r="H1948">
        <f t="shared" ca="1" si="64"/>
        <v>1.196094336041058E-2</v>
      </c>
    </row>
    <row r="1949" spans="2:8" x14ac:dyDescent="0.3">
      <c r="B1949" s="91">
        <v>42404</v>
      </c>
      <c r="C1949" s="145">
        <v>324.35730000000001</v>
      </c>
      <c r="D1949">
        <f t="shared" si="63"/>
        <v>3.2433223109297411</v>
      </c>
      <c r="E1949">
        <v>1.6234837571527262E-2</v>
      </c>
      <c r="G1949">
        <v>1941</v>
      </c>
      <c r="H1949">
        <f t="shared" ca="1" si="64"/>
        <v>1.1867860297245118E-2</v>
      </c>
    </row>
    <row r="1950" spans="2:8" x14ac:dyDescent="0.3">
      <c r="B1950" s="91">
        <v>38112</v>
      </c>
      <c r="C1950" s="145">
        <v>76.439468000000005</v>
      </c>
      <c r="D1950">
        <f t="shared" si="63"/>
        <v>-0.58507735858755527</v>
      </c>
      <c r="E1950">
        <v>1.6229419083911043E-2</v>
      </c>
      <c r="G1950">
        <v>1942</v>
      </c>
      <c r="H1950">
        <f t="shared" ca="1" si="64"/>
        <v>3.892572299016387E-2</v>
      </c>
    </row>
    <row r="1951" spans="2:8" x14ac:dyDescent="0.3">
      <c r="B1951" s="91">
        <v>43536</v>
      </c>
      <c r="C1951" s="145">
        <v>184.22583</v>
      </c>
      <c r="D1951">
        <f t="shared" si="63"/>
        <v>3.5451504788984343</v>
      </c>
      <c r="E1951">
        <v>1.622211399239628E-2</v>
      </c>
      <c r="G1951">
        <v>1943</v>
      </c>
      <c r="H1951">
        <f t="shared" ca="1" si="64"/>
        <v>5.2480335414947111E-3</v>
      </c>
    </row>
    <row r="1952" spans="2:8" x14ac:dyDescent="0.3">
      <c r="B1952" s="91">
        <v>34423</v>
      </c>
      <c r="C1952" s="145">
        <v>40.532393999999996</v>
      </c>
      <c r="D1952">
        <f t="shared" si="63"/>
        <v>1</v>
      </c>
      <c r="E1952">
        <v>1.6216483196061431E-2</v>
      </c>
      <c r="G1952">
        <v>1944</v>
      </c>
      <c r="H1952">
        <f t="shared" ca="1" si="64"/>
        <v>-2.8800854921793829E-2</v>
      </c>
    </row>
    <row r="1953" spans="2:8" x14ac:dyDescent="0.3">
      <c r="B1953" s="91">
        <v>33983</v>
      </c>
      <c r="C1953" s="145">
        <v>20.266196999999998</v>
      </c>
      <c r="D1953">
        <f t="shared" si="63"/>
        <v>-0.61577401634573137</v>
      </c>
      <c r="E1953">
        <v>1.6216483196061431E-2</v>
      </c>
      <c r="G1953">
        <v>1945</v>
      </c>
      <c r="H1953">
        <f t="shared" ca="1" si="64"/>
        <v>2.5491866867748642E-2</v>
      </c>
    </row>
    <row r="1954" spans="2:8" x14ac:dyDescent="0.3">
      <c r="B1954" s="91">
        <v>35054</v>
      </c>
      <c r="C1954" s="145">
        <v>52.745514</v>
      </c>
      <c r="D1954">
        <f t="shared" si="63"/>
        <v>-0.91725716985128136</v>
      </c>
      <c r="E1954">
        <v>1.6216417211681083E-2</v>
      </c>
      <c r="G1954">
        <v>1946</v>
      </c>
      <c r="H1954">
        <f t="shared" ca="1" si="64"/>
        <v>-5.7495334489741923E-3</v>
      </c>
    </row>
    <row r="1955" spans="2:8" x14ac:dyDescent="0.3">
      <c r="B1955" s="91">
        <v>45132</v>
      </c>
      <c r="C1955" s="145">
        <v>637.463257</v>
      </c>
      <c r="D1955">
        <f t="shared" si="63"/>
        <v>24.921702066231223</v>
      </c>
      <c r="E1955">
        <v>1.6209815580174512E-2</v>
      </c>
      <c r="G1955">
        <v>1947</v>
      </c>
      <c r="H1955">
        <f t="shared" ca="1" si="64"/>
        <v>-1.4963123382921783E-2</v>
      </c>
    </row>
    <row r="1956" spans="2:8" x14ac:dyDescent="0.3">
      <c r="B1956" s="91">
        <v>39836</v>
      </c>
      <c r="C1956" s="145">
        <v>24.591875000000002</v>
      </c>
      <c r="D1956">
        <f t="shared" si="63"/>
        <v>-0.86690844763523278</v>
      </c>
      <c r="E1956">
        <v>1.61777711883461E-2</v>
      </c>
      <c r="G1956">
        <v>1948</v>
      </c>
      <c r="H1956">
        <f t="shared" ca="1" si="64"/>
        <v>-1.3793080013231306E-2</v>
      </c>
    </row>
    <row r="1957" spans="2:8" x14ac:dyDescent="0.3">
      <c r="B1957" s="91">
        <v>43480</v>
      </c>
      <c r="C1957" s="145">
        <v>184.774124</v>
      </c>
      <c r="D1957">
        <f t="shared" si="63"/>
        <v>8.0691151078504628</v>
      </c>
      <c r="E1957">
        <v>1.6173287792275583E-2</v>
      </c>
      <c r="G1957">
        <v>1949</v>
      </c>
      <c r="H1957">
        <f t="shared" ca="1" si="64"/>
        <v>-3.2160479862900625E-2</v>
      </c>
    </row>
    <row r="1958" spans="2:8" x14ac:dyDescent="0.3">
      <c r="B1958" s="91">
        <v>33428</v>
      </c>
      <c r="C1958" s="145">
        <v>20.373996999999999</v>
      </c>
      <c r="D1958">
        <f t="shared" si="63"/>
        <v>-0.84928100652783334</v>
      </c>
      <c r="E1958">
        <v>1.6129043519894665E-2</v>
      </c>
      <c r="G1958">
        <v>1950</v>
      </c>
      <c r="H1958">
        <f t="shared" ca="1" si="64"/>
        <v>-2.5972432677874076E-2</v>
      </c>
    </row>
    <row r="1959" spans="2:8" x14ac:dyDescent="0.3">
      <c r="B1959" s="91">
        <v>43677</v>
      </c>
      <c r="C1959" s="145">
        <v>135.178696</v>
      </c>
      <c r="D1959">
        <f t="shared" si="63"/>
        <v>1.5890133417829166</v>
      </c>
      <c r="E1959">
        <v>1.6110948539474892E-2</v>
      </c>
      <c r="G1959">
        <v>1951</v>
      </c>
      <c r="H1959">
        <f t="shared" ca="1" si="64"/>
        <v>-1.922727840303352E-2</v>
      </c>
    </row>
    <row r="1960" spans="2:8" x14ac:dyDescent="0.3">
      <c r="B1960" s="91">
        <v>35074</v>
      </c>
      <c r="C1960" s="145">
        <v>52.212437000000001</v>
      </c>
      <c r="D1960">
        <f t="shared" si="63"/>
        <v>-0.2077871540421104</v>
      </c>
      <c r="E1960">
        <v>1.6106808411329252E-2</v>
      </c>
      <c r="G1960">
        <v>1952</v>
      </c>
      <c r="H1960">
        <f t="shared" ca="1" si="64"/>
        <v>4.4784368660780179E-2</v>
      </c>
    </row>
    <row r="1961" spans="2:8" x14ac:dyDescent="0.3">
      <c r="B1961" s="91">
        <v>35613</v>
      </c>
      <c r="C1961" s="145">
        <v>65.907082000000003</v>
      </c>
      <c r="D1961">
        <f t="shared" si="63"/>
        <v>-0.7132922971236445</v>
      </c>
      <c r="E1961">
        <v>1.6096507633764839E-2</v>
      </c>
      <c r="G1961">
        <v>1953</v>
      </c>
      <c r="H1961">
        <f t="shared" ca="1" si="64"/>
        <v>-4.7398113425082926E-3</v>
      </c>
    </row>
    <row r="1962" spans="2:8" x14ac:dyDescent="0.3">
      <c r="B1962" s="91">
        <v>41095</v>
      </c>
      <c r="C1962" s="145">
        <v>229.875519</v>
      </c>
      <c r="D1962">
        <f t="shared" si="63"/>
        <v>2.4685701029894784</v>
      </c>
      <c r="E1962">
        <v>1.6088053251513069E-2</v>
      </c>
      <c r="G1962">
        <v>1954</v>
      </c>
      <c r="H1962">
        <f t="shared" ca="1" si="64"/>
        <v>-2.475830099688002E-2</v>
      </c>
    </row>
    <row r="1963" spans="2:8" x14ac:dyDescent="0.3">
      <c r="B1963" s="91">
        <v>38184</v>
      </c>
      <c r="C1963" s="145">
        <v>66.273857000000007</v>
      </c>
      <c r="D1963">
        <f t="shared" si="63"/>
        <v>-0.75398123690277818</v>
      </c>
      <c r="E1963">
        <v>1.6085738724320158E-2</v>
      </c>
      <c r="G1963">
        <v>1955</v>
      </c>
      <c r="H1963">
        <f t="shared" ca="1" si="64"/>
        <v>1.2564838759878332E-2</v>
      </c>
    </row>
    <row r="1964" spans="2:8" x14ac:dyDescent="0.3">
      <c r="B1964" s="91">
        <v>41002</v>
      </c>
      <c r="C1964" s="145">
        <v>269.38537600000001</v>
      </c>
      <c r="D1964">
        <f t="shared" si="63"/>
        <v>0.49875189306284273</v>
      </c>
      <c r="E1964">
        <v>1.6076561685449183E-2</v>
      </c>
      <c r="G1964">
        <v>1956</v>
      </c>
      <c r="H1964">
        <f t="shared" ca="1" si="64"/>
        <v>-4.3617097173172303E-2</v>
      </c>
    </row>
    <row r="1965" spans="2:8" x14ac:dyDescent="0.3">
      <c r="B1965" s="91">
        <v>43525</v>
      </c>
      <c r="C1965" s="145">
        <v>179.73980700000001</v>
      </c>
      <c r="D1965">
        <f t="shared" si="63"/>
        <v>1.7207353646262882E-2</v>
      </c>
      <c r="E1965">
        <v>1.6060925190435806E-2</v>
      </c>
      <c r="G1965">
        <v>1957</v>
      </c>
      <c r="H1965">
        <f t="shared" ca="1" si="64"/>
        <v>-1.1862706863426191E-2</v>
      </c>
    </row>
    <row r="1966" spans="2:8" x14ac:dyDescent="0.3">
      <c r="B1966" s="91">
        <v>43433</v>
      </c>
      <c r="C1966" s="145">
        <v>176.69927999999999</v>
      </c>
      <c r="D1966">
        <f t="shared" si="63"/>
        <v>2.5607438780951091</v>
      </c>
      <c r="E1966">
        <v>1.6050477363389857E-2</v>
      </c>
      <c r="G1966">
        <v>1958</v>
      </c>
      <c r="H1966">
        <f t="shared" ca="1" si="64"/>
        <v>1.1927397861444113E-2</v>
      </c>
    </row>
    <row r="1967" spans="2:8" x14ac:dyDescent="0.3">
      <c r="B1967" s="91">
        <v>34856</v>
      </c>
      <c r="C1967" s="145">
        <v>49.62426</v>
      </c>
      <c r="D1967">
        <f t="shared" si="63"/>
        <v>-0.1617301762024681</v>
      </c>
      <c r="E1967">
        <v>1.6014095053820163E-2</v>
      </c>
      <c r="G1967">
        <v>1959</v>
      </c>
      <c r="H1967">
        <f t="shared" ca="1" si="64"/>
        <v>-2.2882391655676972E-3</v>
      </c>
    </row>
    <row r="1968" spans="2:8" x14ac:dyDescent="0.3">
      <c r="B1968" s="91">
        <v>35145</v>
      </c>
      <c r="C1968" s="145">
        <v>59.198433000000001</v>
      </c>
      <c r="D1968">
        <f t="shared" si="63"/>
        <v>-0.7772582996967845</v>
      </c>
      <c r="E1968">
        <v>1.6010902085553187E-2</v>
      </c>
      <c r="G1968">
        <v>1960</v>
      </c>
      <c r="H1968">
        <f t="shared" ca="1" si="64"/>
        <v>-1.0916442809235484E-3</v>
      </c>
    </row>
    <row r="1969" spans="2:8" x14ac:dyDescent="0.3">
      <c r="B1969" s="91">
        <v>43357</v>
      </c>
      <c r="C1969" s="145">
        <v>265.77166699999998</v>
      </c>
      <c r="D1969">
        <f t="shared" si="63"/>
        <v>8.7064528423910872</v>
      </c>
      <c r="E1969">
        <v>1.6006095646635073E-2</v>
      </c>
      <c r="G1969">
        <v>1961</v>
      </c>
      <c r="H1969">
        <f t="shared" ca="1" si="64"/>
        <v>7.7975453152380938E-3</v>
      </c>
    </row>
    <row r="1970" spans="2:8" x14ac:dyDescent="0.3">
      <c r="B1970" s="91">
        <v>33646</v>
      </c>
      <c r="C1970" s="145">
        <v>27.380925999999999</v>
      </c>
      <c r="D1970">
        <f t="shared" si="63"/>
        <v>0.64338788620409915</v>
      </c>
      <c r="E1970">
        <v>1.5999861074695556E-2</v>
      </c>
      <c r="G1970">
        <v>1962</v>
      </c>
      <c r="H1970">
        <f t="shared" ca="1" si="64"/>
        <v>-9.0928362942405902E-3</v>
      </c>
    </row>
    <row r="1971" spans="2:8" x14ac:dyDescent="0.3">
      <c r="B1971" s="91">
        <v>36732</v>
      </c>
      <c r="C1971" s="145">
        <v>16.661268</v>
      </c>
      <c r="D1971">
        <f t="shared" si="63"/>
        <v>-0.9446216168555911</v>
      </c>
      <c r="E1971">
        <v>1.5992182943704213E-2</v>
      </c>
      <c r="G1971">
        <v>1963</v>
      </c>
      <c r="H1971">
        <f t="shared" ca="1" si="64"/>
        <v>-3.5516255561962452E-2</v>
      </c>
    </row>
    <row r="1972" spans="2:8" x14ac:dyDescent="0.3">
      <c r="B1972" s="91">
        <v>44286</v>
      </c>
      <c r="C1972" s="145">
        <v>300.86230499999999</v>
      </c>
      <c r="D1972">
        <f t="shared" si="63"/>
        <v>-0.35113616984882845</v>
      </c>
      <c r="E1972">
        <v>1.5990636721478723E-2</v>
      </c>
      <c r="G1972">
        <v>1964</v>
      </c>
      <c r="H1972">
        <f t="shared" ca="1" si="64"/>
        <v>4.1835872264068256E-2</v>
      </c>
    </row>
    <row r="1973" spans="2:8" x14ac:dyDescent="0.3">
      <c r="B1973" s="91">
        <v>41836</v>
      </c>
      <c r="C1973" s="145">
        <v>463.675568</v>
      </c>
      <c r="D1973">
        <f t="shared" si="63"/>
        <v>-0.21433353053634988</v>
      </c>
      <c r="E1973">
        <v>1.5986127449780216E-2</v>
      </c>
      <c r="G1973">
        <v>1965</v>
      </c>
      <c r="H1973">
        <f t="shared" ca="1" si="64"/>
        <v>3.3549043133166569E-2</v>
      </c>
    </row>
    <row r="1974" spans="2:8" x14ac:dyDescent="0.3">
      <c r="B1974" s="91">
        <v>42033</v>
      </c>
      <c r="C1974" s="145">
        <v>590.16845699999999</v>
      </c>
      <c r="D1974">
        <f t="shared" si="63"/>
        <v>3.1503533625450282</v>
      </c>
      <c r="E1974">
        <v>1.5953909364266092E-2</v>
      </c>
      <c r="G1974">
        <v>1966</v>
      </c>
      <c r="H1974">
        <f t="shared" ca="1" si="64"/>
        <v>-3.6320972283295096E-2</v>
      </c>
    </row>
    <row r="1975" spans="2:8" x14ac:dyDescent="0.3">
      <c r="B1975" s="91">
        <v>40785</v>
      </c>
      <c r="C1975" s="145">
        <v>142.197159</v>
      </c>
      <c r="D1975">
        <f t="shared" si="63"/>
        <v>-0.10458039326632522</v>
      </c>
      <c r="E1975">
        <v>1.5944793342876563E-2</v>
      </c>
      <c r="G1975">
        <v>1967</v>
      </c>
      <c r="H1975">
        <f t="shared" ca="1" si="64"/>
        <v>-1.4407823635789414E-2</v>
      </c>
    </row>
    <row r="1976" spans="2:8" x14ac:dyDescent="0.3">
      <c r="B1976" s="91">
        <v>43658</v>
      </c>
      <c r="C1976" s="145">
        <v>158.80505400000001</v>
      </c>
      <c r="D1976">
        <f t="shared" si="63"/>
        <v>-0.74653937706829665</v>
      </c>
      <c r="E1976">
        <v>1.5943887391961994E-2</v>
      </c>
      <c r="G1976">
        <v>1968</v>
      </c>
      <c r="H1976">
        <f t="shared" ca="1" si="64"/>
        <v>6.1411867226287158E-2</v>
      </c>
    </row>
    <row r="1977" spans="2:8" x14ac:dyDescent="0.3">
      <c r="B1977" s="91">
        <v>45118</v>
      </c>
      <c r="C1977" s="145">
        <v>626.54724099999999</v>
      </c>
      <c r="D1977">
        <f t="shared" si="63"/>
        <v>44.407686140807279</v>
      </c>
      <c r="E1977">
        <v>1.5921766943929293E-2</v>
      </c>
      <c r="G1977">
        <v>1969</v>
      </c>
      <c r="H1977">
        <f t="shared" ca="1" si="64"/>
        <v>-5.9131899691492462E-3</v>
      </c>
    </row>
    <row r="1978" spans="2:8" x14ac:dyDescent="0.3">
      <c r="B1978" s="91">
        <v>34120</v>
      </c>
      <c r="C1978" s="145">
        <v>13.798264</v>
      </c>
      <c r="D1978">
        <f t="shared" si="63"/>
        <v>-0.49999998188177808</v>
      </c>
      <c r="E1978">
        <v>1.5873174805767134E-2</v>
      </c>
      <c r="G1978">
        <v>1970</v>
      </c>
      <c r="H1978">
        <f t="shared" ca="1" si="64"/>
        <v>-5.4826164962423658E-3</v>
      </c>
    </row>
    <row r="1979" spans="2:8" x14ac:dyDescent="0.3">
      <c r="B1979" s="91">
        <v>33816</v>
      </c>
      <c r="C1979" s="145">
        <v>27.596526999999998</v>
      </c>
      <c r="D1979">
        <f t="shared" si="63"/>
        <v>-0.43296689618096651</v>
      </c>
      <c r="E1979">
        <v>1.5873100598192587E-2</v>
      </c>
      <c r="G1979">
        <v>1971</v>
      </c>
      <c r="H1979">
        <f t="shared" ca="1" si="64"/>
        <v>1.3505425987673651E-2</v>
      </c>
    </row>
    <row r="1980" spans="2:8" x14ac:dyDescent="0.3">
      <c r="B1980" s="91">
        <v>34579</v>
      </c>
      <c r="C1980" s="145">
        <v>48.668281999999998</v>
      </c>
      <c r="D1980">
        <f t="shared" si="63"/>
        <v>-0.95350090203599902</v>
      </c>
      <c r="E1980">
        <v>1.5872996656225859E-2</v>
      </c>
      <c r="G1980">
        <v>1972</v>
      </c>
      <c r="H1980">
        <f t="shared" ca="1" si="64"/>
        <v>6.7807244875010639E-3</v>
      </c>
    </row>
    <row r="1981" spans="2:8" x14ac:dyDescent="0.3">
      <c r="B1981" s="91">
        <v>45422</v>
      </c>
      <c r="C1981" s="145">
        <v>1046.650024</v>
      </c>
      <c r="D1981">
        <f t="shared" si="63"/>
        <v>33.721034301654242</v>
      </c>
      <c r="E1981">
        <v>1.5869139301574551E-2</v>
      </c>
      <c r="G1981">
        <v>1973</v>
      </c>
      <c r="H1981">
        <f t="shared" ca="1" si="64"/>
        <v>-2.9030287062010572E-2</v>
      </c>
    </row>
    <row r="1982" spans="2:8" x14ac:dyDescent="0.3">
      <c r="B1982" s="91">
        <v>37798</v>
      </c>
      <c r="C1982" s="145">
        <v>30.144552000000001</v>
      </c>
      <c r="D1982">
        <f t="shared" si="63"/>
        <v>-0.39358516831113244</v>
      </c>
      <c r="E1982">
        <v>1.5856288083803391E-2</v>
      </c>
      <c r="G1982">
        <v>1974</v>
      </c>
      <c r="H1982">
        <f t="shared" ca="1" si="64"/>
        <v>-2.5636794677871277E-2</v>
      </c>
    </row>
    <row r="1983" spans="2:8" x14ac:dyDescent="0.3">
      <c r="B1983" s="91">
        <v>35718</v>
      </c>
      <c r="C1983" s="145">
        <v>49.709457</v>
      </c>
      <c r="D1983">
        <f t="shared" si="63"/>
        <v>-0.89632106106122578</v>
      </c>
      <c r="E1983">
        <v>1.5854077047457289E-2</v>
      </c>
      <c r="G1983">
        <v>1975</v>
      </c>
      <c r="H1983">
        <f t="shared" ca="1" si="64"/>
        <v>-4.1126831025922628E-2</v>
      </c>
    </row>
    <row r="1984" spans="2:8" x14ac:dyDescent="0.3">
      <c r="B1984" s="91">
        <v>42810</v>
      </c>
      <c r="C1984" s="145">
        <v>479.45568800000001</v>
      </c>
      <c r="D1984">
        <f t="shared" si="63"/>
        <v>5.8106005466455981</v>
      </c>
      <c r="E1984">
        <v>1.5841136865486573E-2</v>
      </c>
      <c r="G1984">
        <v>1976</v>
      </c>
      <c r="H1984">
        <f t="shared" ca="1" si="64"/>
        <v>2.6761376300000202E-2</v>
      </c>
    </row>
    <row r="1985" spans="2:8" x14ac:dyDescent="0.3">
      <c r="B1985" s="91">
        <v>38463</v>
      </c>
      <c r="C1985" s="145">
        <v>70.398444999999995</v>
      </c>
      <c r="D1985">
        <f t="shared" si="63"/>
        <v>-0.8518920803879465</v>
      </c>
      <c r="E1985">
        <v>1.5832635221565357E-2</v>
      </c>
      <c r="G1985">
        <v>1977</v>
      </c>
      <c r="H1985">
        <f t="shared" ca="1" si="64"/>
        <v>-5.6221269682109037E-3</v>
      </c>
    </row>
    <row r="1986" spans="2:8" x14ac:dyDescent="0.3">
      <c r="B1986" s="91">
        <v>45036</v>
      </c>
      <c r="C1986" s="145">
        <v>475.31857300000001</v>
      </c>
      <c r="D1986">
        <f t="shared" si="63"/>
        <v>5.0166884364893471</v>
      </c>
      <c r="E1986">
        <v>1.5764819042285643E-2</v>
      </c>
      <c r="G1986">
        <v>1978</v>
      </c>
      <c r="H1986">
        <f t="shared" ca="1" si="64"/>
        <v>-4.5691975437896104E-2</v>
      </c>
    </row>
    <row r="1987" spans="2:8" x14ac:dyDescent="0.3">
      <c r="B1987" s="91">
        <v>38386</v>
      </c>
      <c r="C1987" s="145">
        <v>79.000031000000007</v>
      </c>
      <c r="D1987">
        <f t="shared" si="63"/>
        <v>1.88807732323155</v>
      </c>
      <c r="E1987">
        <v>1.5755623590583495E-2</v>
      </c>
      <c r="G1987">
        <v>1979</v>
      </c>
      <c r="H1987">
        <f t="shared" ca="1" si="64"/>
        <v>-1.6484244483204409E-2</v>
      </c>
    </row>
    <row r="1988" spans="2:8" x14ac:dyDescent="0.3">
      <c r="B1988" s="91">
        <v>36564</v>
      </c>
      <c r="C1988" s="145">
        <v>27.353849</v>
      </c>
      <c r="D1988">
        <f t="shared" si="63"/>
        <v>-0.97157598619818542</v>
      </c>
      <c r="E1988">
        <v>1.5747892610413716E-2</v>
      </c>
      <c r="G1988">
        <v>1980</v>
      </c>
      <c r="H1988">
        <f t="shared" ca="1" si="64"/>
        <v>-2.864517246945758E-2</v>
      </c>
    </row>
    <row r="1989" spans="2:8" x14ac:dyDescent="0.3">
      <c r="B1989" s="91">
        <v>45435</v>
      </c>
      <c r="C1989" s="145">
        <v>962.34997599999997</v>
      </c>
      <c r="D1989">
        <f t="shared" si="63"/>
        <v>20.774436785687133</v>
      </c>
      <c r="E1989">
        <v>1.5672797889182025E-2</v>
      </c>
      <c r="G1989">
        <v>1981</v>
      </c>
      <c r="H1989">
        <f t="shared" ca="1" si="64"/>
        <v>-3.0407220875407624E-2</v>
      </c>
    </row>
    <row r="1990" spans="2:8" x14ac:dyDescent="0.3">
      <c r="B1990" s="91">
        <v>36420</v>
      </c>
      <c r="C1990" s="145">
        <v>44.19632</v>
      </c>
      <c r="D1990">
        <f t="shared" si="63"/>
        <v>-0.61351386268935004</v>
      </c>
      <c r="E1990">
        <v>1.566319826339297E-2</v>
      </c>
      <c r="G1990">
        <v>1982</v>
      </c>
      <c r="H1990">
        <f t="shared" ca="1" si="64"/>
        <v>1.5626699801045224E-2</v>
      </c>
    </row>
    <row r="1991" spans="2:8" x14ac:dyDescent="0.3">
      <c r="B1991" s="91">
        <v>39175</v>
      </c>
      <c r="C1991" s="145">
        <v>114.354218</v>
      </c>
      <c r="D1991">
        <f t="shared" si="63"/>
        <v>4.4400543347903358</v>
      </c>
      <c r="E1991">
        <v>1.5650512726053393E-2</v>
      </c>
      <c r="G1991">
        <v>1983</v>
      </c>
      <c r="H1991">
        <f t="shared" ca="1" si="64"/>
        <v>-8.3588687865803115E-3</v>
      </c>
    </row>
    <row r="1992" spans="2:8" x14ac:dyDescent="0.3">
      <c r="B1992" s="91">
        <v>33939</v>
      </c>
      <c r="C1992" s="145">
        <v>21.020786000000001</v>
      </c>
      <c r="D1992">
        <f t="shared" si="63"/>
        <v>0.49999982160516965</v>
      </c>
      <c r="E1992">
        <v>1.5624965273399327E-2</v>
      </c>
      <c r="G1992">
        <v>1984</v>
      </c>
      <c r="H1992">
        <f t="shared" ca="1" si="64"/>
        <v>2.2621684159528432E-2</v>
      </c>
    </row>
    <row r="1993" spans="2:8" x14ac:dyDescent="0.3">
      <c r="B1993" s="91">
        <v>33269</v>
      </c>
      <c r="C1993" s="145">
        <v>14.013859</v>
      </c>
      <c r="D1993">
        <f t="shared" ref="D1993:D2056" si="65">(C1993-C1994)/C1994</f>
        <v>-0.83773984732617957</v>
      </c>
      <c r="E1993">
        <v>1.5624791640455672E-2</v>
      </c>
      <c r="G1993">
        <v>1985</v>
      </c>
      <c r="H1993">
        <f t="shared" ca="1" si="64"/>
        <v>-1.0824025602632551E-2</v>
      </c>
    </row>
    <row r="1994" spans="2:8" x14ac:dyDescent="0.3">
      <c r="B1994" s="91">
        <v>38609</v>
      </c>
      <c r="C1994" s="145">
        <v>86.366607999999999</v>
      </c>
      <c r="D1994">
        <f t="shared" si="65"/>
        <v>0.10858330556097075</v>
      </c>
      <c r="E1994">
        <v>1.5621941997395644E-2</v>
      </c>
      <c r="G1994">
        <v>1986</v>
      </c>
      <c r="H1994">
        <f t="shared" ref="H1994:H2057" ca="1" si="66">_xlfn.NORM.INV(RAND(),N$11,N$12)</f>
        <v>-7.5110076837835542E-3</v>
      </c>
    </row>
    <row r="1995" spans="2:8" x14ac:dyDescent="0.3">
      <c r="B1995" s="91">
        <v>43950</v>
      </c>
      <c r="C1995" s="145">
        <v>77.907188000000005</v>
      </c>
      <c r="D1995">
        <f t="shared" si="65"/>
        <v>-0.83566396198653592</v>
      </c>
      <c r="E1995">
        <v>1.5594560435108942E-2</v>
      </c>
      <c r="G1995">
        <v>1987</v>
      </c>
      <c r="H1995">
        <f t="shared" ca="1" si="66"/>
        <v>-3.4579055133226767E-2</v>
      </c>
    </row>
    <row r="1996" spans="2:8" x14ac:dyDescent="0.3">
      <c r="B1996" s="91">
        <v>44783</v>
      </c>
      <c r="C1996" s="145">
        <v>474.07244900000001</v>
      </c>
      <c r="D1996">
        <f t="shared" si="65"/>
        <v>18.141740002513078</v>
      </c>
      <c r="E1996">
        <v>1.5589952538815533E-2</v>
      </c>
      <c r="G1996">
        <v>1988</v>
      </c>
      <c r="H1996">
        <f t="shared" ca="1" si="66"/>
        <v>-8.7163215257178711E-3</v>
      </c>
    </row>
    <row r="1997" spans="2:8" x14ac:dyDescent="0.3">
      <c r="B1997" s="91">
        <v>36161</v>
      </c>
      <c r="C1997" s="145">
        <v>24.766424000000001</v>
      </c>
      <c r="D1997">
        <f t="shared" si="65"/>
        <v>-0.94515153422015052</v>
      </c>
      <c r="E1997">
        <v>1.558677159981495E-2</v>
      </c>
      <c r="G1997">
        <v>1989</v>
      </c>
      <c r="H1997">
        <f t="shared" ca="1" si="66"/>
        <v>-2.5502688703816639E-2</v>
      </c>
    </row>
    <row r="1998" spans="2:8" x14ac:dyDescent="0.3">
      <c r="B1998" s="91">
        <v>42783</v>
      </c>
      <c r="C1998" s="145">
        <v>451.54269399999998</v>
      </c>
      <c r="D1998">
        <f t="shared" si="65"/>
        <v>33.515854771016031</v>
      </c>
      <c r="E1998">
        <v>1.55830270292411E-2</v>
      </c>
      <c r="G1998">
        <v>1990</v>
      </c>
      <c r="H1998">
        <f t="shared" ca="1" si="66"/>
        <v>6.2813031782041947E-3</v>
      </c>
    </row>
    <row r="1999" spans="2:8" x14ac:dyDescent="0.3">
      <c r="B1999" s="91">
        <v>36887</v>
      </c>
      <c r="C1999" s="145">
        <v>13.082182</v>
      </c>
      <c r="D1999">
        <f t="shared" si="65"/>
        <v>-0.7740294573256975</v>
      </c>
      <c r="E1999">
        <v>1.556875833502753E-2</v>
      </c>
      <c r="G1999">
        <v>1991</v>
      </c>
      <c r="H1999">
        <f t="shared" ca="1" si="66"/>
        <v>-2.267129544672318E-2</v>
      </c>
    </row>
    <row r="2000" spans="2:8" x14ac:dyDescent="0.3">
      <c r="B2000" s="91">
        <v>35495</v>
      </c>
      <c r="C2000" s="145">
        <v>57.893307</v>
      </c>
      <c r="D2000">
        <f t="shared" si="65"/>
        <v>0.28070030948747615</v>
      </c>
      <c r="E2000">
        <v>1.5557063065175078E-2</v>
      </c>
      <c r="G2000">
        <v>1992</v>
      </c>
      <c r="H2000">
        <f t="shared" ca="1" si="66"/>
        <v>-6.2336076341194091E-2</v>
      </c>
    </row>
    <row r="2001" spans="2:8" x14ac:dyDescent="0.3">
      <c r="B2001" s="91">
        <v>37874</v>
      </c>
      <c r="C2001" s="145">
        <v>45.204414</v>
      </c>
      <c r="D2001">
        <f t="shared" si="65"/>
        <v>-0.89857201570326151</v>
      </c>
      <c r="E2001">
        <v>1.5555738826995314E-2</v>
      </c>
      <c r="G2001">
        <v>1993</v>
      </c>
      <c r="H2001">
        <f t="shared" ca="1" si="66"/>
        <v>-1.0855003321132211E-2</v>
      </c>
    </row>
    <row r="2002" spans="2:8" x14ac:dyDescent="0.3">
      <c r="B2002" s="91">
        <v>42550</v>
      </c>
      <c r="C2002" s="145">
        <v>445.67990099999997</v>
      </c>
      <c r="D2002">
        <f t="shared" si="65"/>
        <v>-0.19944679584247896</v>
      </c>
      <c r="E2002">
        <v>1.5554054165123354E-2</v>
      </c>
      <c r="G2002">
        <v>1994</v>
      </c>
      <c r="H2002">
        <f t="shared" ca="1" si="66"/>
        <v>9.0868373055783686E-3</v>
      </c>
    </row>
    <row r="2003" spans="2:8" x14ac:dyDescent="0.3">
      <c r="B2003" s="91">
        <v>42635</v>
      </c>
      <c r="C2003" s="145">
        <v>556.71490500000004</v>
      </c>
      <c r="D2003">
        <f t="shared" si="65"/>
        <v>5.9518788519879484</v>
      </c>
      <c r="E2003">
        <v>1.5548286525955822E-2</v>
      </c>
      <c r="G2003">
        <v>1995</v>
      </c>
      <c r="H2003">
        <f t="shared" ca="1" si="66"/>
        <v>3.501411633133221E-2</v>
      </c>
    </row>
    <row r="2004" spans="2:8" x14ac:dyDescent="0.3">
      <c r="B2004" s="91">
        <v>38392</v>
      </c>
      <c r="C2004" s="145">
        <v>80.081215</v>
      </c>
      <c r="D2004">
        <f t="shared" si="65"/>
        <v>-6.7429962729556092E-2</v>
      </c>
      <c r="E2004">
        <v>1.5539110502433852E-2</v>
      </c>
      <c r="G2004">
        <v>1996</v>
      </c>
      <c r="H2004">
        <f t="shared" ca="1" si="66"/>
        <v>1.1740629149060995E-2</v>
      </c>
    </row>
    <row r="2005" spans="2:8" x14ac:dyDescent="0.3">
      <c r="B2005" s="91">
        <v>38621</v>
      </c>
      <c r="C2005" s="145">
        <v>85.871528999999995</v>
      </c>
      <c r="D2005">
        <f t="shared" si="65"/>
        <v>0.67423328519275327</v>
      </c>
      <c r="E2005">
        <v>1.5515204251866485E-2</v>
      </c>
      <c r="G2005">
        <v>1997</v>
      </c>
      <c r="H2005">
        <f t="shared" ca="1" si="66"/>
        <v>-9.0338223078409146E-3</v>
      </c>
    </row>
    <row r="2006" spans="2:8" x14ac:dyDescent="0.3">
      <c r="B2006" s="91">
        <v>35678</v>
      </c>
      <c r="C2006" s="145">
        <v>51.290061999999999</v>
      </c>
      <c r="D2006">
        <f t="shared" si="65"/>
        <v>-0.88214427327767397</v>
      </c>
      <c r="E2006">
        <v>1.5503807976282747E-2</v>
      </c>
      <c r="G2006">
        <v>1998</v>
      </c>
      <c r="H2006">
        <f t="shared" ca="1" si="66"/>
        <v>5.8879067691142584E-5</v>
      </c>
    </row>
    <row r="2007" spans="2:8" x14ac:dyDescent="0.3">
      <c r="B2007" s="91">
        <v>43038</v>
      </c>
      <c r="C2007" s="145">
        <v>435.19363399999997</v>
      </c>
      <c r="D2007">
        <f t="shared" si="65"/>
        <v>0.98303912628059387</v>
      </c>
      <c r="E2007">
        <v>1.5468700926631718E-2</v>
      </c>
      <c r="G2007">
        <v>1999</v>
      </c>
      <c r="H2007">
        <f t="shared" ca="1" si="66"/>
        <v>-2.8495900654517809E-2</v>
      </c>
    </row>
    <row r="2008" spans="2:8" x14ac:dyDescent="0.3">
      <c r="B2008" s="91">
        <v>40683</v>
      </c>
      <c r="C2008" s="145">
        <v>219.45791600000001</v>
      </c>
      <c r="D2008">
        <f t="shared" si="65"/>
        <v>9.33405048287635</v>
      </c>
      <c r="E2008">
        <v>1.5466841437576217E-2</v>
      </c>
      <c r="G2008">
        <v>2000</v>
      </c>
      <c r="H2008">
        <f t="shared" ca="1" si="66"/>
        <v>2.1430615774176483E-3</v>
      </c>
    </row>
    <row r="2009" spans="2:8" x14ac:dyDescent="0.3">
      <c r="B2009" s="91">
        <v>33987</v>
      </c>
      <c r="C2009" s="145">
        <v>21.236388999999999</v>
      </c>
      <c r="D2009">
        <f t="shared" si="65"/>
        <v>0</v>
      </c>
      <c r="E2009">
        <v>1.5464073547784082E-2</v>
      </c>
      <c r="G2009">
        <v>2001</v>
      </c>
      <c r="H2009">
        <f t="shared" ca="1" si="66"/>
        <v>-1.1252173899178822E-2</v>
      </c>
    </row>
    <row r="2010" spans="2:8" x14ac:dyDescent="0.3">
      <c r="B2010" s="91">
        <v>33435</v>
      </c>
      <c r="C2010" s="145">
        <v>21.236388999999999</v>
      </c>
      <c r="D2010">
        <f t="shared" si="65"/>
        <v>-0.87531415724153838</v>
      </c>
      <c r="E2010">
        <v>1.5464073547784082E-2</v>
      </c>
      <c r="G2010">
        <v>2002</v>
      </c>
      <c r="H2010">
        <f t="shared" ca="1" si="66"/>
        <v>2.929584180265489E-2</v>
      </c>
    </row>
    <row r="2011" spans="2:8" x14ac:dyDescent="0.3">
      <c r="B2011" s="91">
        <v>43462</v>
      </c>
      <c r="C2011" s="145">
        <v>170.31916799999999</v>
      </c>
      <c r="D2011">
        <f t="shared" si="65"/>
        <v>-0.73146366890027592</v>
      </c>
      <c r="E2011">
        <v>1.5453177795815336E-2</v>
      </c>
      <c r="G2011">
        <v>2003</v>
      </c>
      <c r="H2011">
        <f t="shared" ca="1" si="66"/>
        <v>1.0598129556306521E-2</v>
      </c>
    </row>
    <row r="2012" spans="2:8" x14ac:dyDescent="0.3">
      <c r="B2012" s="91">
        <v>45184</v>
      </c>
      <c r="C2012" s="145">
        <v>634.25</v>
      </c>
      <c r="D2012">
        <f t="shared" si="65"/>
        <v>30.264427602923185</v>
      </c>
      <c r="E2012">
        <v>1.5449926946523019E-2</v>
      </c>
      <c r="G2012">
        <v>2004</v>
      </c>
      <c r="H2012">
        <f t="shared" ca="1" si="66"/>
        <v>3.6567384949100124E-3</v>
      </c>
    </row>
    <row r="2013" spans="2:8" x14ac:dyDescent="0.3">
      <c r="B2013" s="91">
        <v>37371</v>
      </c>
      <c r="C2013" s="145">
        <v>20.286633999999999</v>
      </c>
      <c r="D2013">
        <f t="shared" si="65"/>
        <v>-0.97929512732347568</v>
      </c>
      <c r="E2013">
        <v>1.54438140651641E-2</v>
      </c>
      <c r="G2013">
        <v>2005</v>
      </c>
      <c r="H2013">
        <f t="shared" ca="1" si="66"/>
        <v>6.3037848928276397E-3</v>
      </c>
    </row>
    <row r="2014" spans="2:8" x14ac:dyDescent="0.3">
      <c r="B2014" s="91">
        <v>45373</v>
      </c>
      <c r="C2014" s="145">
        <v>979.79998799999998</v>
      </c>
      <c r="D2014">
        <f t="shared" si="65"/>
        <v>6.6167010733275244</v>
      </c>
      <c r="E2014">
        <v>1.5441977022896161E-2</v>
      </c>
      <c r="G2014">
        <v>2006</v>
      </c>
      <c r="H2014">
        <f t="shared" ca="1" si="66"/>
        <v>-1.6309458223765942E-2</v>
      </c>
    </row>
    <row r="2015" spans="2:8" x14ac:dyDescent="0.3">
      <c r="B2015" s="91">
        <v>39352</v>
      </c>
      <c r="C2015" s="145">
        <v>128.63836699999999</v>
      </c>
      <c r="D2015">
        <f t="shared" si="65"/>
        <v>-0.6004975353313623</v>
      </c>
      <c r="E2015">
        <v>1.5407488695298141E-2</v>
      </c>
      <c r="G2015">
        <v>2007</v>
      </c>
      <c r="H2015">
        <f t="shared" ca="1" si="66"/>
        <v>1.1993366154075164E-2</v>
      </c>
    </row>
    <row r="2016" spans="2:8" x14ac:dyDescent="0.3">
      <c r="B2016" s="91">
        <v>44349</v>
      </c>
      <c r="C2016" s="145">
        <v>321.99642899999998</v>
      </c>
      <c r="D2016">
        <f t="shared" si="65"/>
        <v>-0.36086749797277129</v>
      </c>
      <c r="E2016">
        <v>1.5403927242486921E-2</v>
      </c>
      <c r="G2016">
        <v>2008</v>
      </c>
      <c r="H2016">
        <f t="shared" ca="1" si="66"/>
        <v>1.0170640086003713E-2</v>
      </c>
    </row>
    <row r="2017" spans="2:8" x14ac:dyDescent="0.3">
      <c r="B2017" s="91">
        <v>41983</v>
      </c>
      <c r="C2017" s="145">
        <v>503.80230699999998</v>
      </c>
      <c r="D2017">
        <f t="shared" si="65"/>
        <v>2.3590644201664959</v>
      </c>
      <c r="E2017">
        <v>1.539990200246681E-2</v>
      </c>
      <c r="G2017">
        <v>2009</v>
      </c>
      <c r="H2017">
        <f t="shared" ca="1" si="66"/>
        <v>-1.161324378832489E-2</v>
      </c>
    </row>
    <row r="2018" spans="2:8" x14ac:dyDescent="0.3">
      <c r="B2018" s="91">
        <v>38995</v>
      </c>
      <c r="C2018" s="145">
        <v>149.98292499999999</v>
      </c>
      <c r="D2018">
        <f t="shared" si="65"/>
        <v>9.5273885047202462</v>
      </c>
      <c r="E2018">
        <v>1.539515659456806E-2</v>
      </c>
      <c r="G2018">
        <v>2010</v>
      </c>
      <c r="H2018">
        <f t="shared" ca="1" si="66"/>
        <v>5.5936790167702588E-2</v>
      </c>
    </row>
    <row r="2019" spans="2:8" x14ac:dyDescent="0.3">
      <c r="B2019" s="91">
        <v>36760</v>
      </c>
      <c r="C2019" s="145">
        <v>14.246926</v>
      </c>
      <c r="D2019">
        <f t="shared" si="65"/>
        <v>-0.49938613254083641</v>
      </c>
      <c r="E2019">
        <v>1.5392900366183395E-2</v>
      </c>
      <c r="G2019">
        <v>2011</v>
      </c>
      <c r="H2019">
        <f t="shared" ca="1" si="66"/>
        <v>2.4405137620839519E-2</v>
      </c>
    </row>
    <row r="2020" spans="2:8" x14ac:dyDescent="0.3">
      <c r="B2020" s="91">
        <v>33813</v>
      </c>
      <c r="C2020" s="145">
        <v>28.458912000000002</v>
      </c>
      <c r="D2020">
        <f t="shared" si="65"/>
        <v>1</v>
      </c>
      <c r="E2020">
        <v>1.5384556102641014E-2</v>
      </c>
      <c r="G2020">
        <v>2012</v>
      </c>
      <c r="H2020">
        <f t="shared" ca="1" si="66"/>
        <v>8.633547692715389E-2</v>
      </c>
    </row>
    <row r="2021" spans="2:8" x14ac:dyDescent="0.3">
      <c r="B2021" s="91">
        <v>33270</v>
      </c>
      <c r="C2021" s="145">
        <v>14.229456000000001</v>
      </c>
      <c r="D2021">
        <f t="shared" si="65"/>
        <v>-0.68458839073327382</v>
      </c>
      <c r="E2021">
        <v>1.5384556102641014E-2</v>
      </c>
      <c r="G2021">
        <v>2013</v>
      </c>
      <c r="H2021">
        <f t="shared" ca="1" si="66"/>
        <v>2.1209642197095209E-2</v>
      </c>
    </row>
    <row r="2022" spans="2:8" x14ac:dyDescent="0.3">
      <c r="B2022" s="91">
        <v>39742</v>
      </c>
      <c r="C2022" s="145">
        <v>45.113925999999999</v>
      </c>
      <c r="D2022">
        <f t="shared" si="65"/>
        <v>-0.74647321602079708</v>
      </c>
      <c r="E2022">
        <v>1.5368839176331351E-2</v>
      </c>
      <c r="G2022">
        <v>2014</v>
      </c>
      <c r="H2022">
        <f t="shared" ca="1" si="66"/>
        <v>2.4987318553438016E-2</v>
      </c>
    </row>
    <row r="2023" spans="2:8" x14ac:dyDescent="0.3">
      <c r="B2023" s="91">
        <v>43502</v>
      </c>
      <c r="C2023" s="145">
        <v>177.945404</v>
      </c>
      <c r="D2023">
        <f t="shared" si="65"/>
        <v>-0.23377618022862673</v>
      </c>
      <c r="E2023">
        <v>1.5358413031469838E-2</v>
      </c>
      <c r="G2023">
        <v>2015</v>
      </c>
      <c r="H2023">
        <f t="shared" ca="1" si="66"/>
        <v>3.1403123642503195E-2</v>
      </c>
    </row>
    <row r="2024" spans="2:8" x14ac:dyDescent="0.3">
      <c r="B2024" s="91">
        <v>40556</v>
      </c>
      <c r="C2024" s="145">
        <v>232.23684700000001</v>
      </c>
      <c r="D2024">
        <f t="shared" si="65"/>
        <v>1.7207623875595177</v>
      </c>
      <c r="E2024">
        <v>1.5352904849814454E-2</v>
      </c>
      <c r="G2024">
        <v>2016</v>
      </c>
      <c r="H2024">
        <f t="shared" ca="1" si="66"/>
        <v>1.4048149028881659E-2</v>
      </c>
    </row>
    <row r="2025" spans="2:8" x14ac:dyDescent="0.3">
      <c r="B2025" s="91">
        <v>38028</v>
      </c>
      <c r="C2025" s="145">
        <v>85.357269000000002</v>
      </c>
      <c r="D2025">
        <f t="shared" si="65"/>
        <v>0.98949554232456227</v>
      </c>
      <c r="E2025">
        <v>1.5349927056264442E-2</v>
      </c>
      <c r="G2025">
        <v>2017</v>
      </c>
      <c r="H2025">
        <f t="shared" ca="1" si="66"/>
        <v>-5.5827155203679341E-2</v>
      </c>
    </row>
    <row r="2026" spans="2:8" x14ac:dyDescent="0.3">
      <c r="B2026" s="91">
        <v>34463</v>
      </c>
      <c r="C2026" s="145">
        <v>42.903976</v>
      </c>
      <c r="D2026">
        <f t="shared" si="65"/>
        <v>-0.7405804872797751</v>
      </c>
      <c r="E2026">
        <v>1.5306372134888797E-2</v>
      </c>
      <c r="G2026">
        <v>2018</v>
      </c>
      <c r="H2026">
        <f t="shared" ca="1" si="66"/>
        <v>-1.3562328791697324E-2</v>
      </c>
    </row>
    <row r="2027" spans="2:8" x14ac:dyDescent="0.3">
      <c r="B2027" s="91">
        <v>43796</v>
      </c>
      <c r="C2027" s="145">
        <v>165.38453699999999</v>
      </c>
      <c r="D2027">
        <f t="shared" si="65"/>
        <v>1.4661750805048825</v>
      </c>
      <c r="E2027">
        <v>1.5299888049345071E-2</v>
      </c>
      <c r="G2027">
        <v>2019</v>
      </c>
      <c r="H2027">
        <f t="shared" ca="1" si="66"/>
        <v>-7.5872067355230027E-3</v>
      </c>
    </row>
    <row r="2028" spans="2:8" x14ac:dyDescent="0.3">
      <c r="B2028" s="91">
        <v>35185</v>
      </c>
      <c r="C2028" s="145">
        <v>67.061149999999998</v>
      </c>
      <c r="D2028">
        <f t="shared" si="65"/>
        <v>0.85217305252632369</v>
      </c>
      <c r="E2028">
        <v>1.5291563921129259E-2</v>
      </c>
      <c r="G2028">
        <v>2020</v>
      </c>
      <c r="H2028">
        <f t="shared" ca="1" si="66"/>
        <v>-1.6566907115177682E-2</v>
      </c>
    </row>
    <row r="2029" spans="2:8" x14ac:dyDescent="0.3">
      <c r="B2029" s="91">
        <v>36539</v>
      </c>
      <c r="C2029" s="145">
        <v>36.206741000000001</v>
      </c>
      <c r="D2029">
        <f t="shared" si="65"/>
        <v>0.2999988438627279</v>
      </c>
      <c r="E2029">
        <v>1.5289601884565145E-2</v>
      </c>
      <c r="G2029">
        <v>2021</v>
      </c>
      <c r="H2029">
        <f t="shared" ca="1" si="66"/>
        <v>3.7809274577878392E-3</v>
      </c>
    </row>
    <row r="2030" spans="2:8" x14ac:dyDescent="0.3">
      <c r="B2030" s="91">
        <v>39829</v>
      </c>
      <c r="C2030" s="145">
        <v>27.851364</v>
      </c>
      <c r="D2030">
        <f t="shared" si="65"/>
        <v>-0.6818050687992292</v>
      </c>
      <c r="E2030">
        <v>1.526704589985259E-2</v>
      </c>
      <c r="G2030">
        <v>2022</v>
      </c>
      <c r="H2030">
        <f t="shared" ca="1" si="66"/>
        <v>1.4251770956466311E-2</v>
      </c>
    </row>
    <row r="2031" spans="2:8" x14ac:dyDescent="0.3">
      <c r="B2031" s="91">
        <v>38037</v>
      </c>
      <c r="C2031" s="145">
        <v>87.529251000000002</v>
      </c>
      <c r="D2031">
        <f t="shared" si="65"/>
        <v>0.86750634265243254</v>
      </c>
      <c r="E2031">
        <v>1.5262873270481821E-2</v>
      </c>
      <c r="G2031">
        <v>2023</v>
      </c>
      <c r="H2031">
        <f t="shared" ca="1" si="66"/>
        <v>-6.6297111864721571E-3</v>
      </c>
    </row>
    <row r="2032" spans="2:8" x14ac:dyDescent="0.3">
      <c r="B2032" s="91">
        <v>36396</v>
      </c>
      <c r="C2032" s="145">
        <v>46.869587000000003</v>
      </c>
      <c r="D2032">
        <f t="shared" si="65"/>
        <v>-0.55107482608402181</v>
      </c>
      <c r="E2032">
        <v>1.5255809677650143E-2</v>
      </c>
      <c r="G2032">
        <v>2024</v>
      </c>
      <c r="H2032">
        <f t="shared" ca="1" si="66"/>
        <v>-8.975523523699935E-3</v>
      </c>
    </row>
    <row r="2033" spans="2:8" x14ac:dyDescent="0.3">
      <c r="B2033" s="91">
        <v>38706</v>
      </c>
      <c r="C2033" s="145">
        <v>104.40400700000001</v>
      </c>
      <c r="D2033">
        <f t="shared" si="65"/>
        <v>0.32275364034373499</v>
      </c>
      <c r="E2033">
        <v>1.5245099641801497E-2</v>
      </c>
      <c r="G2033">
        <v>2025</v>
      </c>
      <c r="H2033">
        <f t="shared" ca="1" si="66"/>
        <v>1.1174203932884883E-2</v>
      </c>
    </row>
    <row r="2034" spans="2:8" x14ac:dyDescent="0.3">
      <c r="B2034" s="91">
        <v>35264</v>
      </c>
      <c r="C2034" s="145">
        <v>78.929291000000006</v>
      </c>
      <c r="D2034">
        <f t="shared" si="65"/>
        <v>6.3141887919081165</v>
      </c>
      <c r="E2034">
        <v>1.5239952310948464E-2</v>
      </c>
      <c r="G2034">
        <v>2026</v>
      </c>
      <c r="H2034">
        <f t="shared" ca="1" si="66"/>
        <v>-7.512444211827788E-3</v>
      </c>
    </row>
    <row r="2035" spans="2:8" x14ac:dyDescent="0.3">
      <c r="B2035" s="91">
        <v>36978</v>
      </c>
      <c r="C2035" s="145">
        <v>10.791257</v>
      </c>
      <c r="D2035">
        <f t="shared" si="65"/>
        <v>-0.97401677368374029</v>
      </c>
      <c r="E2035">
        <v>1.5239615209735517E-2</v>
      </c>
      <c r="G2035">
        <v>2027</v>
      </c>
      <c r="H2035">
        <f t="shared" ca="1" si="66"/>
        <v>-1.4923226642595687E-3</v>
      </c>
    </row>
    <row r="2036" spans="2:8" x14ac:dyDescent="0.3">
      <c r="B2036" s="91">
        <v>41767</v>
      </c>
      <c r="C2036" s="145">
        <v>415.316284</v>
      </c>
      <c r="D2036">
        <f t="shared" si="65"/>
        <v>8.557646607986598</v>
      </c>
      <c r="E2036">
        <v>1.5238781973704625E-2</v>
      </c>
      <c r="G2036">
        <v>2028</v>
      </c>
      <c r="H2036">
        <f t="shared" ca="1" si="66"/>
        <v>1.1407785471893117E-2</v>
      </c>
    </row>
    <row r="2037" spans="2:8" x14ac:dyDescent="0.3">
      <c r="B2037" s="91">
        <v>34558</v>
      </c>
      <c r="C2037" s="145">
        <v>43.453823</v>
      </c>
      <c r="D2037">
        <f t="shared" si="65"/>
        <v>-0.92323497919987862</v>
      </c>
      <c r="E2037">
        <v>1.5228204740313091E-2</v>
      </c>
      <c r="G2037">
        <v>2029</v>
      </c>
      <c r="H2037">
        <f t="shared" ca="1" si="66"/>
        <v>1.6856278614026436E-2</v>
      </c>
    </row>
    <row r="2038" spans="2:8" x14ac:dyDescent="0.3">
      <c r="B2038" s="91">
        <v>42051</v>
      </c>
      <c r="C2038" s="145">
        <v>566.06280500000003</v>
      </c>
      <c r="D2038">
        <f t="shared" si="65"/>
        <v>0.37123171284768308</v>
      </c>
      <c r="E2038">
        <v>1.5206356788038659E-2</v>
      </c>
      <c r="G2038">
        <v>2030</v>
      </c>
      <c r="H2038">
        <f t="shared" ca="1" si="66"/>
        <v>5.5907712741717575E-2</v>
      </c>
    </row>
    <row r="2039" spans="2:8" x14ac:dyDescent="0.3">
      <c r="B2039" s="91">
        <v>44840</v>
      </c>
      <c r="C2039" s="145">
        <v>412.81338499999998</v>
      </c>
      <c r="D2039">
        <f t="shared" si="65"/>
        <v>2.8719029661294786</v>
      </c>
      <c r="E2039">
        <v>1.5199852543067747E-2</v>
      </c>
      <c r="G2039">
        <v>2031</v>
      </c>
      <c r="H2039">
        <f t="shared" ca="1" si="66"/>
        <v>-1.8474056747382176E-2</v>
      </c>
    </row>
    <row r="2040" spans="2:8" x14ac:dyDescent="0.3">
      <c r="B2040" s="91">
        <v>44021</v>
      </c>
      <c r="C2040" s="145">
        <v>106.617699</v>
      </c>
      <c r="D2040">
        <f t="shared" si="65"/>
        <v>-0.8204181008480913</v>
      </c>
      <c r="E2040">
        <v>1.5187425001315145E-2</v>
      </c>
      <c r="G2040">
        <v>2032</v>
      </c>
      <c r="H2040">
        <f t="shared" ca="1" si="66"/>
        <v>4.0013511900052902E-2</v>
      </c>
    </row>
    <row r="2041" spans="2:8" x14ac:dyDescent="0.3">
      <c r="B2041" s="91">
        <v>45107</v>
      </c>
      <c r="C2041" s="145">
        <v>593.69958499999996</v>
      </c>
      <c r="D2041">
        <f t="shared" si="65"/>
        <v>9.711789723000356</v>
      </c>
      <c r="E2041">
        <v>1.5170828105927981E-2</v>
      </c>
      <c r="G2041">
        <v>2033</v>
      </c>
      <c r="H2041">
        <f t="shared" ca="1" si="66"/>
        <v>-4.8364655208439133E-2</v>
      </c>
    </row>
    <row r="2042" spans="2:8" x14ac:dyDescent="0.3">
      <c r="B2042" s="91">
        <v>35102</v>
      </c>
      <c r="C2042" s="145">
        <v>55.424872999999998</v>
      </c>
      <c r="D2042">
        <f t="shared" si="65"/>
        <v>2.8369441419957111</v>
      </c>
      <c r="E2042">
        <v>1.5159288885378739E-2</v>
      </c>
      <c r="G2042">
        <v>2034</v>
      </c>
      <c r="H2042">
        <f t="shared" ca="1" si="66"/>
        <v>-4.4134922522163923E-2</v>
      </c>
    </row>
    <row r="2043" spans="2:8" x14ac:dyDescent="0.3">
      <c r="B2043" s="91">
        <v>33273</v>
      </c>
      <c r="C2043" s="145">
        <v>14.445055999999999</v>
      </c>
      <c r="D2043">
        <f t="shared" si="65"/>
        <v>-0.97316652394080605</v>
      </c>
      <c r="E2043">
        <v>1.515166848261792E-2</v>
      </c>
      <c r="G2043">
        <v>2035</v>
      </c>
      <c r="H2043">
        <f t="shared" ca="1" si="66"/>
        <v>1.6206939498067001E-2</v>
      </c>
    </row>
    <row r="2044" spans="2:8" x14ac:dyDescent="0.3">
      <c r="B2044" s="91">
        <v>42641</v>
      </c>
      <c r="C2044" s="145">
        <v>538.32220500000005</v>
      </c>
      <c r="D2044">
        <f t="shared" si="65"/>
        <v>0.17954865454152366</v>
      </c>
      <c r="E2044">
        <v>1.5132954463174491E-2</v>
      </c>
      <c r="G2044">
        <v>2036</v>
      </c>
      <c r="H2044">
        <f t="shared" ca="1" si="66"/>
        <v>-2.3890625542221756E-2</v>
      </c>
    </row>
    <row r="2045" spans="2:8" x14ac:dyDescent="0.3">
      <c r="B2045" s="91">
        <v>41835</v>
      </c>
      <c r="C2045" s="145">
        <v>456.37982199999999</v>
      </c>
      <c r="D2045">
        <f t="shared" si="65"/>
        <v>5.8196942955995409E-2</v>
      </c>
      <c r="E2045">
        <v>1.5131547224568368E-2</v>
      </c>
      <c r="G2045">
        <v>2037</v>
      </c>
      <c r="H2045">
        <f t="shared" ca="1" si="66"/>
        <v>9.3476271034445876E-2</v>
      </c>
    </row>
    <row r="2046" spans="2:8" x14ac:dyDescent="0.3">
      <c r="B2046" s="91">
        <v>42171</v>
      </c>
      <c r="C2046" s="145">
        <v>431.28060900000003</v>
      </c>
      <c r="D2046">
        <f t="shared" si="65"/>
        <v>15.994550229625887</v>
      </c>
      <c r="E2046">
        <v>1.5128371225368347E-2</v>
      </c>
      <c r="G2046">
        <v>2038</v>
      </c>
      <c r="H2046">
        <f t="shared" ca="1" si="66"/>
        <v>2.1256370272066456E-2</v>
      </c>
    </row>
    <row r="2047" spans="2:8" x14ac:dyDescent="0.3">
      <c r="B2047" s="91">
        <v>37445</v>
      </c>
      <c r="C2047" s="145">
        <v>25.377583000000001</v>
      </c>
      <c r="D2047">
        <f t="shared" si="65"/>
        <v>-0.64808267289276678</v>
      </c>
      <c r="E2047">
        <v>1.511903404264703E-2</v>
      </c>
      <c r="G2047">
        <v>2039</v>
      </c>
      <c r="H2047">
        <f t="shared" ca="1" si="66"/>
        <v>-3.875993544503948E-2</v>
      </c>
    </row>
    <row r="2048" spans="2:8" x14ac:dyDescent="0.3">
      <c r="B2048" s="91">
        <v>38498</v>
      </c>
      <c r="C2048" s="145">
        <v>72.112342999999996</v>
      </c>
      <c r="D2048">
        <f t="shared" si="65"/>
        <v>-0.50041364696988899</v>
      </c>
      <c r="E2048">
        <v>1.510733570206536E-2</v>
      </c>
      <c r="G2048">
        <v>2040</v>
      </c>
      <c r="H2048">
        <f t="shared" ca="1" si="66"/>
        <v>-6.9151346407364065E-3</v>
      </c>
    </row>
    <row r="2049" spans="2:8" x14ac:dyDescent="0.3">
      <c r="B2049" s="91">
        <v>38953</v>
      </c>
      <c r="C2049" s="145">
        <v>144.34410099999999</v>
      </c>
      <c r="D2049">
        <f t="shared" si="65"/>
        <v>0.22390801703111954</v>
      </c>
      <c r="E2049">
        <v>1.5106841741765577E-2</v>
      </c>
      <c r="G2049">
        <v>2041</v>
      </c>
      <c r="H2049">
        <f t="shared" ca="1" si="66"/>
        <v>2.7026965225302037E-2</v>
      </c>
    </row>
    <row r="2050" spans="2:8" x14ac:dyDescent="0.3">
      <c r="B2050" s="91">
        <v>39589</v>
      </c>
      <c r="C2050" s="145">
        <v>117.93705</v>
      </c>
      <c r="D2050">
        <f t="shared" si="65"/>
        <v>-0.50207368235686067</v>
      </c>
      <c r="E2050">
        <v>1.5105647348520995E-2</v>
      </c>
      <c r="G2050">
        <v>2042</v>
      </c>
      <c r="H2050">
        <f t="shared" ca="1" si="66"/>
        <v>-5.2719351905143701E-3</v>
      </c>
    </row>
    <row r="2051" spans="2:8" x14ac:dyDescent="0.3">
      <c r="B2051" s="91">
        <v>40659</v>
      </c>
      <c r="C2051" s="145">
        <v>236.85642999999999</v>
      </c>
      <c r="D2051">
        <f t="shared" si="65"/>
        <v>0.26111806323762743</v>
      </c>
      <c r="E2051">
        <v>1.5089847005405947E-2</v>
      </c>
      <c r="G2051">
        <v>2043</v>
      </c>
      <c r="H2051">
        <f t="shared" ca="1" si="66"/>
        <v>1.1637506491974826E-2</v>
      </c>
    </row>
    <row r="2052" spans="2:8" x14ac:dyDescent="0.3">
      <c r="B2052" s="91">
        <v>43853</v>
      </c>
      <c r="C2052" s="145">
        <v>187.81463600000001</v>
      </c>
      <c r="D2052">
        <f t="shared" si="65"/>
        <v>12.385740052223126</v>
      </c>
      <c r="E2052">
        <v>1.5086150263437586E-2</v>
      </c>
      <c r="G2052">
        <v>2044</v>
      </c>
      <c r="H2052">
        <f t="shared" ca="1" si="66"/>
        <v>-5.2705850437245357E-3</v>
      </c>
    </row>
    <row r="2053" spans="2:8" x14ac:dyDescent="0.3">
      <c r="B2053" s="91">
        <v>36759</v>
      </c>
      <c r="C2053" s="145">
        <v>14.030949</v>
      </c>
      <c r="D2053">
        <f t="shared" si="65"/>
        <v>-0.88793652201876838</v>
      </c>
      <c r="E2053">
        <v>1.506697361141828E-2</v>
      </c>
      <c r="G2053">
        <v>2045</v>
      </c>
      <c r="H2053">
        <f t="shared" ca="1" si="66"/>
        <v>-1.8532952827312502E-2</v>
      </c>
    </row>
    <row r="2054" spans="2:8" x14ac:dyDescent="0.3">
      <c r="B2054" s="91">
        <v>39345</v>
      </c>
      <c r="C2054" s="145">
        <v>125.20536800000001</v>
      </c>
      <c r="D2054">
        <f t="shared" si="65"/>
        <v>1.6360047056982716</v>
      </c>
      <c r="E2054">
        <v>1.5060904164352939E-2</v>
      </c>
      <c r="G2054">
        <v>2046</v>
      </c>
      <c r="H2054">
        <f t="shared" ca="1" si="66"/>
        <v>3.4427863034809672E-2</v>
      </c>
    </row>
    <row r="2055" spans="2:8" x14ac:dyDescent="0.3">
      <c r="B2055" s="91">
        <v>36399</v>
      </c>
      <c r="C2055" s="145">
        <v>47.498157999999997</v>
      </c>
      <c r="D2055">
        <f t="shared" si="65"/>
        <v>-0.89057415979097876</v>
      </c>
      <c r="E2055">
        <v>1.5050795218425258E-2</v>
      </c>
      <c r="G2055">
        <v>2047</v>
      </c>
      <c r="H2055">
        <f t="shared" ca="1" si="66"/>
        <v>4.5323278793032239E-2</v>
      </c>
    </row>
    <row r="2056" spans="2:8" x14ac:dyDescent="0.3">
      <c r="B2056" s="91">
        <v>41814</v>
      </c>
      <c r="C2056" s="145">
        <v>434.06710800000002</v>
      </c>
      <c r="D2056">
        <f t="shared" si="65"/>
        <v>38.684996289020823</v>
      </c>
      <c r="E2056">
        <v>1.5036675824896385E-2</v>
      </c>
      <c r="G2056">
        <v>2048</v>
      </c>
      <c r="H2056">
        <f t="shared" ca="1" si="66"/>
        <v>-1.8407286351867294E-2</v>
      </c>
    </row>
    <row r="2057" spans="2:8" x14ac:dyDescent="0.3">
      <c r="B2057" s="91">
        <v>37147</v>
      </c>
      <c r="C2057" s="145">
        <v>10.937813999999999</v>
      </c>
      <c r="D2057">
        <f t="shared" ref="D2057:D2120" si="67">(C2057-C2058)/C2058</f>
        <v>-0.75725504180397596</v>
      </c>
      <c r="E2057">
        <v>1.5032159935708002E-2</v>
      </c>
      <c r="G2057">
        <v>2049</v>
      </c>
      <c r="H2057">
        <f t="shared" ca="1" si="66"/>
        <v>4.5241227169352367E-2</v>
      </c>
    </row>
    <row r="2058" spans="2:8" x14ac:dyDescent="0.3">
      <c r="B2058" s="91">
        <v>35467</v>
      </c>
      <c r="C2058" s="145">
        <v>45.058872000000001</v>
      </c>
      <c r="D2058">
        <f t="shared" si="67"/>
        <v>-0.21727888478244353</v>
      </c>
      <c r="E2058">
        <v>1.5023169508787657E-2</v>
      </c>
      <c r="G2058">
        <v>2050</v>
      </c>
      <c r="H2058">
        <f t="shared" ref="H2058:H2121" ca="1" si="68">_xlfn.NORM.INV(RAND(),N$11,N$12)</f>
        <v>-2.8703853323772534E-4</v>
      </c>
    </row>
    <row r="2059" spans="2:8" x14ac:dyDescent="0.3">
      <c r="B2059" s="91">
        <v>35550</v>
      </c>
      <c r="C2059" s="145">
        <v>57.566955999999998</v>
      </c>
      <c r="D2059">
        <f t="shared" si="67"/>
        <v>0.31532425096982575</v>
      </c>
      <c r="E2059">
        <v>1.5011253344407029E-2</v>
      </c>
      <c r="G2059">
        <v>2051</v>
      </c>
      <c r="H2059">
        <f t="shared" ca="1" si="68"/>
        <v>1.7415242509880666E-3</v>
      </c>
    </row>
    <row r="2060" spans="2:8" x14ac:dyDescent="0.3">
      <c r="B2060" s="91">
        <v>34465</v>
      </c>
      <c r="C2060" s="145">
        <v>43.766361000000003</v>
      </c>
      <c r="D2060">
        <f t="shared" si="67"/>
        <v>-0.90060089043706892</v>
      </c>
      <c r="E2060">
        <v>1.4999893783732487E-2</v>
      </c>
      <c r="G2060">
        <v>2052</v>
      </c>
      <c r="H2060">
        <f t="shared" ca="1" si="68"/>
        <v>4.0108430755891314E-3</v>
      </c>
    </row>
    <row r="2061" spans="2:8" x14ac:dyDescent="0.3">
      <c r="B2061" s="91">
        <v>41855</v>
      </c>
      <c r="C2061" s="145">
        <v>440.30938700000002</v>
      </c>
      <c r="D2061">
        <f t="shared" si="67"/>
        <v>0.40260939992660588</v>
      </c>
      <c r="E2061">
        <v>1.4999889385120795E-2</v>
      </c>
      <c r="G2061">
        <v>2053</v>
      </c>
      <c r="H2061">
        <f t="shared" ca="1" si="68"/>
        <v>2.3743253393292835E-2</v>
      </c>
    </row>
    <row r="2062" spans="2:8" x14ac:dyDescent="0.3">
      <c r="B2062" s="91">
        <v>43237</v>
      </c>
      <c r="C2062" s="145">
        <v>313.92160000000001</v>
      </c>
      <c r="D2062">
        <f t="shared" si="67"/>
        <v>2.9620426335928665</v>
      </c>
      <c r="E2062">
        <v>1.4987934744846764E-2</v>
      </c>
      <c r="G2062">
        <v>2054</v>
      </c>
      <c r="H2062">
        <f t="shared" ca="1" si="68"/>
        <v>1.9266827940884555E-2</v>
      </c>
    </row>
    <row r="2063" spans="2:8" x14ac:dyDescent="0.3">
      <c r="B2063" s="91">
        <v>38336</v>
      </c>
      <c r="C2063" s="145">
        <v>79.232262000000006</v>
      </c>
      <c r="D2063">
        <f t="shared" si="67"/>
        <v>-0.33417494534117237</v>
      </c>
      <c r="E2063">
        <v>1.497868752924017E-2</v>
      </c>
      <c r="G2063">
        <v>2055</v>
      </c>
      <c r="H2063">
        <f t="shared" ca="1" si="68"/>
        <v>-3.642250118414217E-2</v>
      </c>
    </row>
    <row r="2064" spans="2:8" x14ac:dyDescent="0.3">
      <c r="B2064" s="91">
        <v>39338</v>
      </c>
      <c r="C2064" s="145">
        <v>118.99861900000001</v>
      </c>
      <c r="D2064">
        <f t="shared" si="67"/>
        <v>-0.64855143802961401</v>
      </c>
      <c r="E2064">
        <v>1.4968874978555431E-2</v>
      </c>
      <c r="G2064">
        <v>2056</v>
      </c>
      <c r="H2064">
        <f t="shared" ca="1" si="68"/>
        <v>-1.9325069130042644E-2</v>
      </c>
    </row>
    <row r="2065" spans="2:8" x14ac:dyDescent="0.3">
      <c r="B2065" s="91">
        <v>44372</v>
      </c>
      <c r="C2065" s="145">
        <v>338.594696</v>
      </c>
      <c r="D2065">
        <f t="shared" si="67"/>
        <v>3.8732955827877804</v>
      </c>
      <c r="E2065">
        <v>1.4940989714077367E-2</v>
      </c>
      <c r="G2065">
        <v>2057</v>
      </c>
      <c r="H2065">
        <f t="shared" ca="1" si="68"/>
        <v>5.4674593353660119E-3</v>
      </c>
    </row>
    <row r="2066" spans="2:8" x14ac:dyDescent="0.3">
      <c r="B2066" s="91">
        <v>38070</v>
      </c>
      <c r="C2066" s="145">
        <v>69.479613999999998</v>
      </c>
      <c r="D2066">
        <f t="shared" si="67"/>
        <v>0.42589956127691697</v>
      </c>
      <c r="E2066">
        <v>1.4937589098773468E-2</v>
      </c>
      <c r="G2066">
        <v>2058</v>
      </c>
      <c r="H2066">
        <f t="shared" ca="1" si="68"/>
        <v>8.6803728586793173E-3</v>
      </c>
    </row>
    <row r="2067" spans="2:8" x14ac:dyDescent="0.3">
      <c r="B2067" s="91">
        <v>35419</v>
      </c>
      <c r="C2067" s="145">
        <v>48.726863999999999</v>
      </c>
      <c r="D2067">
        <f t="shared" si="67"/>
        <v>0.66182476009505864</v>
      </c>
      <c r="E2067">
        <v>1.4925383082444059E-2</v>
      </c>
      <c r="G2067">
        <v>2059</v>
      </c>
      <c r="H2067">
        <f t="shared" ca="1" si="68"/>
        <v>1.0351795811393836E-2</v>
      </c>
    </row>
    <row r="2068" spans="2:8" x14ac:dyDescent="0.3">
      <c r="B2068" s="91">
        <v>33835</v>
      </c>
      <c r="C2068" s="145">
        <v>29.321300999999998</v>
      </c>
      <c r="D2068">
        <f t="shared" si="67"/>
        <v>-0.24748120781914462</v>
      </c>
      <c r="E2068">
        <v>1.4925141169407715E-2</v>
      </c>
      <c r="G2068">
        <v>2060</v>
      </c>
      <c r="H2068">
        <f t="shared" ca="1" si="68"/>
        <v>1.9730560118920371E-2</v>
      </c>
    </row>
    <row r="2069" spans="2:8" x14ac:dyDescent="0.3">
      <c r="B2069" s="91">
        <v>35776</v>
      </c>
      <c r="C2069" s="145">
        <v>38.964210999999999</v>
      </c>
      <c r="D2069">
        <f t="shared" si="67"/>
        <v>-0.87389692446607792</v>
      </c>
      <c r="E2069">
        <v>1.4919818799086744E-2</v>
      </c>
      <c r="G2069">
        <v>2061</v>
      </c>
      <c r="H2069">
        <f t="shared" ca="1" si="68"/>
        <v>1.502489484771969E-2</v>
      </c>
    </row>
    <row r="2070" spans="2:8" x14ac:dyDescent="0.3">
      <c r="B2070" s="91">
        <v>43259</v>
      </c>
      <c r="C2070" s="145">
        <v>308.98700000000002</v>
      </c>
      <c r="D2070">
        <f t="shared" si="67"/>
        <v>2.7195846308338112</v>
      </c>
      <c r="E2070">
        <v>1.4898579233629392E-2</v>
      </c>
      <c r="G2070">
        <v>2062</v>
      </c>
      <c r="H2070">
        <f t="shared" ca="1" si="68"/>
        <v>2.0103617195401286E-2</v>
      </c>
    </row>
    <row r="2071" spans="2:8" x14ac:dyDescent="0.3">
      <c r="B2071" s="91">
        <v>40030</v>
      </c>
      <c r="C2071" s="145">
        <v>83.070296999999997</v>
      </c>
      <c r="D2071">
        <f t="shared" si="67"/>
        <v>-0.81333868033224277</v>
      </c>
      <c r="E2071">
        <v>1.4895154998016349E-2</v>
      </c>
      <c r="G2071">
        <v>2063</v>
      </c>
      <c r="H2071">
        <f t="shared" ca="1" si="68"/>
        <v>2.1153626490436648E-2</v>
      </c>
    </row>
    <row r="2072" spans="2:8" x14ac:dyDescent="0.3">
      <c r="B2072" s="91">
        <v>42165</v>
      </c>
      <c r="C2072" s="145">
        <v>445.032196</v>
      </c>
      <c r="D2072">
        <f t="shared" si="67"/>
        <v>2.0043352526721376</v>
      </c>
      <c r="E2072">
        <v>1.4884817982983316E-2</v>
      </c>
      <c r="G2072">
        <v>2064</v>
      </c>
      <c r="H2072">
        <f t="shared" ca="1" si="68"/>
        <v>-1.6478686695424013E-2</v>
      </c>
    </row>
    <row r="2073" spans="2:8" x14ac:dyDescent="0.3">
      <c r="B2073" s="91">
        <v>40372</v>
      </c>
      <c r="C2073" s="145">
        <v>148.13000500000001</v>
      </c>
      <c r="D2073">
        <f t="shared" si="67"/>
        <v>3.8483317494821735E-2</v>
      </c>
      <c r="E2073">
        <v>1.4870472510055894E-2</v>
      </c>
      <c r="G2073">
        <v>2065</v>
      </c>
      <c r="H2073">
        <f t="shared" ca="1" si="68"/>
        <v>1.3334990049641217E-3</v>
      </c>
    </row>
    <row r="2074" spans="2:8" x14ac:dyDescent="0.3">
      <c r="B2074" s="91">
        <v>38947</v>
      </c>
      <c r="C2074" s="145">
        <v>142.640717</v>
      </c>
      <c r="D2074">
        <f t="shared" si="67"/>
        <v>8.6716645723025501</v>
      </c>
      <c r="E2074">
        <v>1.4865867480414607E-2</v>
      </c>
      <c r="G2074">
        <v>2066</v>
      </c>
      <c r="H2074">
        <f t="shared" ca="1" si="68"/>
        <v>3.9341016282984038E-2</v>
      </c>
    </row>
    <row r="2075" spans="2:8" x14ac:dyDescent="0.3">
      <c r="B2075" s="91">
        <v>36763</v>
      </c>
      <c r="C2075" s="145">
        <v>14.748310999999999</v>
      </c>
      <c r="D2075">
        <f t="shared" si="67"/>
        <v>-0.80716427155133097</v>
      </c>
      <c r="E2075">
        <v>1.4862173847013686E-2</v>
      </c>
      <c r="G2075">
        <v>2067</v>
      </c>
      <c r="H2075">
        <f t="shared" ca="1" si="68"/>
        <v>8.2376584375710611E-3</v>
      </c>
    </row>
    <row r="2076" spans="2:8" x14ac:dyDescent="0.3">
      <c r="B2076" s="91">
        <v>39685</v>
      </c>
      <c r="C2076" s="145">
        <v>76.481216000000003</v>
      </c>
      <c r="D2076">
        <f t="shared" si="67"/>
        <v>0.71712915746944361</v>
      </c>
      <c r="E2076">
        <v>1.485911649319949E-2</v>
      </c>
      <c r="G2076">
        <v>2068</v>
      </c>
      <c r="H2076">
        <f t="shared" ca="1" si="68"/>
        <v>-8.8379023854835165E-3</v>
      </c>
    </row>
    <row r="2077" spans="2:8" x14ac:dyDescent="0.3">
      <c r="B2077" s="91">
        <v>34732</v>
      </c>
      <c r="C2077" s="145">
        <v>44.540165000000002</v>
      </c>
      <c r="D2077">
        <f t="shared" si="67"/>
        <v>3.6370995894622608E-2</v>
      </c>
      <c r="E2077">
        <v>1.4851362763291116E-2</v>
      </c>
      <c r="G2077">
        <v>2069</v>
      </c>
      <c r="H2077">
        <f t="shared" ca="1" si="68"/>
        <v>-2.9614035605905836E-2</v>
      </c>
    </row>
    <row r="2078" spans="2:8" x14ac:dyDescent="0.3">
      <c r="B2078" s="91">
        <v>36357</v>
      </c>
      <c r="C2078" s="145">
        <v>42.977046999999999</v>
      </c>
      <c r="D2078">
        <f t="shared" si="67"/>
        <v>-0.87888470261837748</v>
      </c>
      <c r="E2078">
        <v>1.4842632855523228E-2</v>
      </c>
      <c r="G2078">
        <v>2070</v>
      </c>
      <c r="H2078">
        <f t="shared" ca="1" si="68"/>
        <v>1.9257884709346727E-2</v>
      </c>
    </row>
    <row r="2079" spans="2:8" x14ac:dyDescent="0.3">
      <c r="B2079" s="91">
        <v>44361</v>
      </c>
      <c r="C2079" s="145">
        <v>354.844086</v>
      </c>
      <c r="D2079">
        <f t="shared" si="67"/>
        <v>-0.23533827810610183</v>
      </c>
      <c r="E2079">
        <v>1.4825446956695149E-2</v>
      </c>
      <c r="G2079">
        <v>2071</v>
      </c>
      <c r="H2079">
        <f t="shared" ca="1" si="68"/>
        <v>-6.3516689993125125E-3</v>
      </c>
    </row>
    <row r="2080" spans="2:8" x14ac:dyDescent="0.3">
      <c r="B2080" s="91">
        <v>45028</v>
      </c>
      <c r="C2080" s="145">
        <v>464.05367999999999</v>
      </c>
      <c r="D2080">
        <f t="shared" si="67"/>
        <v>13.649054310894757</v>
      </c>
      <c r="E2080">
        <v>1.4824430281743852E-2</v>
      </c>
      <c r="G2080">
        <v>2072</v>
      </c>
      <c r="H2080">
        <f t="shared" ca="1" si="68"/>
        <v>8.4528146323193127E-3</v>
      </c>
    </row>
    <row r="2081" spans="2:8" x14ac:dyDescent="0.3">
      <c r="B2081" s="91">
        <v>36335</v>
      </c>
      <c r="C2081" s="145">
        <v>31.678063999999999</v>
      </c>
      <c r="D2081">
        <f t="shared" si="67"/>
        <v>-0.91447667359629725</v>
      </c>
      <c r="E2081">
        <v>1.4798706795780332E-2</v>
      </c>
      <c r="G2081">
        <v>2073</v>
      </c>
      <c r="H2081">
        <f t="shared" ca="1" si="68"/>
        <v>2.0214224472478535E-2</v>
      </c>
    </row>
    <row r="2082" spans="2:8" x14ac:dyDescent="0.3">
      <c r="B2082" s="91">
        <v>41654</v>
      </c>
      <c r="C2082" s="145">
        <v>370.40261800000002</v>
      </c>
      <c r="D2082">
        <f t="shared" si="67"/>
        <v>3.542967881296915</v>
      </c>
      <c r="E2082">
        <v>1.4792868623109608E-2</v>
      </c>
      <c r="G2082">
        <v>2074</v>
      </c>
      <c r="H2082">
        <f t="shared" ca="1" si="68"/>
        <v>-3.9049964336864827E-2</v>
      </c>
    </row>
    <row r="2083" spans="2:8" x14ac:dyDescent="0.3">
      <c r="B2083" s="91">
        <v>38014</v>
      </c>
      <c r="C2083" s="145">
        <v>81.533180000000002</v>
      </c>
      <c r="D2083">
        <f t="shared" si="67"/>
        <v>-0.81382359612659394</v>
      </c>
      <c r="E2083">
        <v>1.4787881074984096E-2</v>
      </c>
      <c r="G2083">
        <v>2075</v>
      </c>
      <c r="H2083">
        <f t="shared" ca="1" si="68"/>
        <v>-7.7604668958767622E-3</v>
      </c>
    </row>
    <row r="2084" spans="2:8" x14ac:dyDescent="0.3">
      <c r="B2084" s="91">
        <v>42709</v>
      </c>
      <c r="C2084" s="145">
        <v>437.935089</v>
      </c>
      <c r="D2084">
        <f t="shared" si="67"/>
        <v>8.8604814046649008</v>
      </c>
      <c r="E2084">
        <v>1.4784042733356444E-2</v>
      </c>
      <c r="G2084">
        <v>2076</v>
      </c>
      <c r="H2084">
        <f t="shared" ca="1" si="68"/>
        <v>-6.7154592507141342E-2</v>
      </c>
    </row>
    <row r="2085" spans="2:8" x14ac:dyDescent="0.3">
      <c r="B2085" s="91">
        <v>34467</v>
      </c>
      <c r="C2085" s="145">
        <v>44.413155000000003</v>
      </c>
      <c r="D2085">
        <f t="shared" si="67"/>
        <v>-0.66092045410802291</v>
      </c>
      <c r="E2085">
        <v>1.4778336266065159E-2</v>
      </c>
      <c r="G2085">
        <v>2077</v>
      </c>
      <c r="H2085">
        <f t="shared" ca="1" si="68"/>
        <v>-1.0753694832296559E-2</v>
      </c>
    </row>
    <row r="2086" spans="2:8" x14ac:dyDescent="0.3">
      <c r="B2086" s="91">
        <v>38769</v>
      </c>
      <c r="C2086" s="145">
        <v>130.98152200000001</v>
      </c>
      <c r="D2086">
        <f t="shared" si="67"/>
        <v>-0.29265272973280682</v>
      </c>
      <c r="E2086">
        <v>1.476707558381264E-2</v>
      </c>
      <c r="G2086">
        <v>2078</v>
      </c>
      <c r="H2086">
        <f t="shared" ca="1" si="68"/>
        <v>3.3301435024871748E-2</v>
      </c>
    </row>
    <row r="2087" spans="2:8" x14ac:dyDescent="0.3">
      <c r="B2087" s="91">
        <v>43475</v>
      </c>
      <c r="C2087" s="145">
        <v>185.172867</v>
      </c>
      <c r="D2087">
        <f t="shared" si="67"/>
        <v>2.7447663064989465</v>
      </c>
      <c r="E2087">
        <v>1.4750034992633984E-2</v>
      </c>
      <c r="G2087">
        <v>2079</v>
      </c>
      <c r="H2087">
        <f t="shared" ca="1" si="68"/>
        <v>4.1409187799491751E-2</v>
      </c>
    </row>
    <row r="2088" spans="2:8" x14ac:dyDescent="0.3">
      <c r="B2088" s="91">
        <v>35703</v>
      </c>
      <c r="C2088" s="145">
        <v>49.448444000000002</v>
      </c>
      <c r="D2088">
        <f t="shared" si="67"/>
        <v>1.3840071238013603</v>
      </c>
      <c r="E2088">
        <v>1.4730096797216102E-2</v>
      </c>
      <c r="G2088">
        <v>2080</v>
      </c>
      <c r="H2088">
        <f t="shared" ca="1" si="68"/>
        <v>-1.0593866892746386E-2</v>
      </c>
    </row>
    <row r="2089" spans="2:8" x14ac:dyDescent="0.3">
      <c r="B2089" s="91">
        <v>37538</v>
      </c>
      <c r="C2089" s="145">
        <v>20.741734999999998</v>
      </c>
      <c r="D2089">
        <f t="shared" si="67"/>
        <v>-0.57297076272036129</v>
      </c>
      <c r="E2089">
        <v>1.4716959477385187E-2</v>
      </c>
      <c r="G2089">
        <v>2081</v>
      </c>
      <c r="H2089">
        <f t="shared" ca="1" si="68"/>
        <v>3.7229868227362296E-3</v>
      </c>
    </row>
    <row r="2090" spans="2:8" x14ac:dyDescent="0.3">
      <c r="B2090" s="91">
        <v>34886</v>
      </c>
      <c r="C2090" s="145">
        <v>48.572166000000003</v>
      </c>
      <c r="D2090">
        <f t="shared" si="67"/>
        <v>-0.91419643380031934</v>
      </c>
      <c r="E2090">
        <v>1.4651948539950239E-2</v>
      </c>
      <c r="G2090">
        <v>2082</v>
      </c>
      <c r="H2090">
        <f t="shared" ca="1" si="68"/>
        <v>-4.7666846109285434E-2</v>
      </c>
    </row>
    <row r="2091" spans="2:8" x14ac:dyDescent="0.3">
      <c r="B2091" s="91">
        <v>45103</v>
      </c>
      <c r="C2091" s="145">
        <v>566.08563200000003</v>
      </c>
      <c r="D2091">
        <f t="shared" si="67"/>
        <v>0.25187374386230715</v>
      </c>
      <c r="E2091">
        <v>1.4651862317715047E-2</v>
      </c>
      <c r="G2091">
        <v>2083</v>
      </c>
      <c r="H2091">
        <f t="shared" ca="1" si="68"/>
        <v>3.0684135127798186E-2</v>
      </c>
    </row>
    <row r="2092" spans="2:8" x14ac:dyDescent="0.3">
      <c r="B2092" s="91">
        <v>44551</v>
      </c>
      <c r="C2092" s="145">
        <v>452.190674</v>
      </c>
      <c r="D2092">
        <f t="shared" si="67"/>
        <v>9.0059934082997284</v>
      </c>
      <c r="E2092">
        <v>1.4651636196194036E-2</v>
      </c>
      <c r="G2092">
        <v>2084</v>
      </c>
      <c r="H2092">
        <f t="shared" ca="1" si="68"/>
        <v>-1.1890400008060579E-2</v>
      </c>
    </row>
    <row r="2093" spans="2:8" x14ac:dyDescent="0.3">
      <c r="B2093" s="91">
        <v>34733</v>
      </c>
      <c r="C2093" s="145">
        <v>45.191982000000003</v>
      </c>
      <c r="D2093">
        <f t="shared" si="67"/>
        <v>-0.11021504720044066</v>
      </c>
      <c r="E2093">
        <v>1.4634364286706194E-2</v>
      </c>
      <c r="G2093">
        <v>2085</v>
      </c>
      <c r="H2093">
        <f t="shared" ca="1" si="68"/>
        <v>-2.5253766163407469E-2</v>
      </c>
    </row>
    <row r="2094" spans="2:8" x14ac:dyDescent="0.3">
      <c r="B2094" s="91">
        <v>35669</v>
      </c>
      <c r="C2094" s="145">
        <v>50.78978</v>
      </c>
      <c r="D2094">
        <f t="shared" si="67"/>
        <v>-0.82541379275923132</v>
      </c>
      <c r="E2094">
        <v>1.4629101214915197E-2</v>
      </c>
      <c r="G2094">
        <v>2086</v>
      </c>
      <c r="H2094">
        <f t="shared" ca="1" si="68"/>
        <v>-5.3575865741536961E-3</v>
      </c>
    </row>
    <row r="2095" spans="2:8" x14ac:dyDescent="0.3">
      <c r="B2095" s="91">
        <v>41261</v>
      </c>
      <c r="C2095" s="145">
        <v>290.91519199999999</v>
      </c>
      <c r="D2095">
        <f t="shared" si="67"/>
        <v>0.39045193206804513</v>
      </c>
      <c r="E2095">
        <v>1.4623133122917404E-2</v>
      </c>
      <c r="G2095">
        <v>2087</v>
      </c>
      <c r="H2095">
        <f t="shared" ca="1" si="68"/>
        <v>-4.2789377682067378E-2</v>
      </c>
    </row>
    <row r="2096" spans="2:8" x14ac:dyDescent="0.3">
      <c r="B2096" s="91">
        <v>40452</v>
      </c>
      <c r="C2096" s="145">
        <v>209.22348</v>
      </c>
      <c r="D2096">
        <f t="shared" si="67"/>
        <v>2.7585292377076072</v>
      </c>
      <c r="E2096">
        <v>1.4616017869747372E-2</v>
      </c>
      <c r="G2096">
        <v>2088</v>
      </c>
      <c r="H2096">
        <f t="shared" ca="1" si="68"/>
        <v>2.2722374371945409E-2</v>
      </c>
    </row>
    <row r="2097" spans="2:8" x14ac:dyDescent="0.3">
      <c r="B2097" s="91">
        <v>39952</v>
      </c>
      <c r="C2097" s="145">
        <v>55.666316999999999</v>
      </c>
      <c r="D2097">
        <f t="shared" si="67"/>
        <v>0.85751906193585847</v>
      </c>
      <c r="E2097">
        <v>1.4603381482884658E-2</v>
      </c>
      <c r="G2097">
        <v>2089</v>
      </c>
      <c r="H2097">
        <f t="shared" ca="1" si="68"/>
        <v>3.5321648788225142E-2</v>
      </c>
    </row>
    <row r="2098" spans="2:8" x14ac:dyDescent="0.3">
      <c r="B2098" s="91">
        <v>33848</v>
      </c>
      <c r="C2098" s="145">
        <v>29.9681</v>
      </c>
      <c r="D2098">
        <f t="shared" si="67"/>
        <v>-0.90172768050678964</v>
      </c>
      <c r="E2098">
        <v>1.4598585369630695E-2</v>
      </c>
      <c r="G2098">
        <v>2090</v>
      </c>
      <c r="H2098">
        <f t="shared" ca="1" si="68"/>
        <v>4.839070611372296E-2</v>
      </c>
    </row>
    <row r="2099" spans="2:8" x14ac:dyDescent="0.3">
      <c r="B2099" s="91">
        <v>44314</v>
      </c>
      <c r="C2099" s="145">
        <v>304.94955399999998</v>
      </c>
      <c r="D2099">
        <f t="shared" si="67"/>
        <v>7.0670951688025799E-2</v>
      </c>
      <c r="E2099">
        <v>1.4593674584920453E-2</v>
      </c>
      <c r="G2099">
        <v>2091</v>
      </c>
      <c r="H2099">
        <f t="shared" ca="1" si="68"/>
        <v>-3.6743706071451027E-2</v>
      </c>
    </row>
    <row r="2100" spans="2:8" x14ac:dyDescent="0.3">
      <c r="B2100" s="91">
        <v>41257</v>
      </c>
      <c r="C2100" s="145">
        <v>284.82098400000001</v>
      </c>
      <c r="D2100">
        <f t="shared" si="67"/>
        <v>1.1062196113037714</v>
      </c>
      <c r="E2100">
        <v>1.4588508374668623E-2</v>
      </c>
      <c r="G2100">
        <v>2092</v>
      </c>
      <c r="H2100">
        <f t="shared" ca="1" si="68"/>
        <v>-1.2963854375092244E-2</v>
      </c>
    </row>
    <row r="2101" spans="2:8" x14ac:dyDescent="0.3">
      <c r="B2101" s="91">
        <v>44131</v>
      </c>
      <c r="C2101" s="145">
        <v>135.228531</v>
      </c>
      <c r="D2101">
        <f t="shared" si="67"/>
        <v>3.849023721317415</v>
      </c>
      <c r="E2101">
        <v>1.4584874146593031E-2</v>
      </c>
      <c r="G2101">
        <v>2093</v>
      </c>
      <c r="H2101">
        <f t="shared" ca="1" si="68"/>
        <v>1.6700060559378428E-2</v>
      </c>
    </row>
    <row r="2102" spans="2:8" x14ac:dyDescent="0.3">
      <c r="B2102" s="91">
        <v>39787</v>
      </c>
      <c r="C2102" s="145">
        <v>27.887785000000001</v>
      </c>
      <c r="D2102">
        <f t="shared" si="67"/>
        <v>-0.38109593468683095</v>
      </c>
      <c r="E2102">
        <v>1.4574359527717301E-2</v>
      </c>
      <c r="G2102">
        <v>2094</v>
      </c>
      <c r="H2102">
        <f t="shared" ca="1" si="68"/>
        <v>2.9326232004985832E-2</v>
      </c>
    </row>
    <row r="2103" spans="2:8" x14ac:dyDescent="0.3">
      <c r="B2103" s="91">
        <v>34470</v>
      </c>
      <c r="C2103" s="145">
        <v>45.059947999999999</v>
      </c>
      <c r="D2103">
        <f t="shared" si="67"/>
        <v>9.1064921028576565E-2</v>
      </c>
      <c r="E2103">
        <v>1.4563095100989678E-2</v>
      </c>
      <c r="G2103">
        <v>2095</v>
      </c>
      <c r="H2103">
        <f t="shared" ca="1" si="68"/>
        <v>3.1424201245014764E-2</v>
      </c>
    </row>
    <row r="2104" spans="2:8" x14ac:dyDescent="0.3">
      <c r="B2104" s="91">
        <v>39912</v>
      </c>
      <c r="C2104" s="145">
        <v>41.299053000000001</v>
      </c>
      <c r="D2104">
        <f t="shared" si="67"/>
        <v>-0.76259157643526521</v>
      </c>
      <c r="E2104">
        <v>1.4538149167304256E-2</v>
      </c>
      <c r="G2104">
        <v>2096</v>
      </c>
      <c r="H2104">
        <f t="shared" ca="1" si="68"/>
        <v>2.0505612824711701E-2</v>
      </c>
    </row>
    <row r="2105" spans="2:8" x14ac:dyDescent="0.3">
      <c r="B2105" s="91">
        <v>43775</v>
      </c>
      <c r="C2105" s="145">
        <v>173.95782500000001</v>
      </c>
      <c r="D2105">
        <f t="shared" si="67"/>
        <v>13.65382845742351</v>
      </c>
      <c r="E2105">
        <v>1.4534892892883825E-2</v>
      </c>
      <c r="G2105">
        <v>2097</v>
      </c>
      <c r="H2105">
        <f t="shared" ca="1" si="68"/>
        <v>-4.4017927087883442E-2</v>
      </c>
    </row>
    <row r="2106" spans="2:8" x14ac:dyDescent="0.3">
      <c r="B2106" s="91">
        <v>37138</v>
      </c>
      <c r="C2106" s="145">
        <v>11.871152</v>
      </c>
      <c r="D2106">
        <f t="shared" si="67"/>
        <v>-0.21340649334531595</v>
      </c>
      <c r="E2106">
        <v>1.4502213613606266E-2</v>
      </c>
      <c r="G2106">
        <v>2098</v>
      </c>
      <c r="H2106">
        <f t="shared" ca="1" si="68"/>
        <v>1.2592241154505726E-2</v>
      </c>
    </row>
    <row r="2107" spans="2:8" x14ac:dyDescent="0.3">
      <c r="B2107" s="91">
        <v>33322</v>
      </c>
      <c r="C2107" s="145">
        <v>15.091851</v>
      </c>
      <c r="D2107">
        <f t="shared" si="67"/>
        <v>-0.7509073025351457</v>
      </c>
      <c r="E2107">
        <v>1.4492966977564876E-2</v>
      </c>
      <c r="G2107">
        <v>2099</v>
      </c>
      <c r="H2107">
        <f t="shared" ca="1" si="68"/>
        <v>-1.9056063194134502E-2</v>
      </c>
    </row>
    <row r="2108" spans="2:8" x14ac:dyDescent="0.3">
      <c r="B2108" s="91">
        <v>37910</v>
      </c>
      <c r="C2108" s="145">
        <v>60.587288000000001</v>
      </c>
      <c r="D2108">
        <f t="shared" si="67"/>
        <v>0.52098531524490654</v>
      </c>
      <c r="E2108">
        <v>1.4492606079083675E-2</v>
      </c>
      <c r="G2108">
        <v>2100</v>
      </c>
      <c r="H2108">
        <f t="shared" ca="1" si="68"/>
        <v>5.4781999313322661E-3</v>
      </c>
    </row>
    <row r="2109" spans="2:8" x14ac:dyDescent="0.3">
      <c r="B2109" s="91">
        <v>36438</v>
      </c>
      <c r="C2109" s="145">
        <v>39.834235999999997</v>
      </c>
      <c r="D2109">
        <f t="shared" si="67"/>
        <v>-0.95987687703316127</v>
      </c>
      <c r="E2109">
        <v>1.4464785516358512E-2</v>
      </c>
      <c r="G2109">
        <v>2101</v>
      </c>
      <c r="H2109">
        <f t="shared" ca="1" si="68"/>
        <v>-1.9802592201135952E-2</v>
      </c>
    </row>
    <row r="2110" spans="2:8" x14ac:dyDescent="0.3">
      <c r="B2110" s="91">
        <v>45379</v>
      </c>
      <c r="C2110" s="145">
        <v>992.79998799999998</v>
      </c>
      <c r="D2110">
        <f t="shared" si="67"/>
        <v>0.89225577447024995</v>
      </c>
      <c r="E2110">
        <v>1.4458655957688868E-2</v>
      </c>
      <c r="G2110">
        <v>2102</v>
      </c>
      <c r="H2110">
        <f t="shared" ca="1" si="68"/>
        <v>4.8286994022951404E-3</v>
      </c>
    </row>
    <row r="2111" spans="2:8" x14ac:dyDescent="0.3">
      <c r="B2111" s="91">
        <v>45077</v>
      </c>
      <c r="C2111" s="145">
        <v>524.66479500000003</v>
      </c>
      <c r="D2111">
        <f t="shared" si="67"/>
        <v>1.3935651314479798</v>
      </c>
      <c r="E2111">
        <v>1.4456532811337349E-2</v>
      </c>
      <c r="G2111">
        <v>2103</v>
      </c>
      <c r="H2111">
        <f t="shared" ca="1" si="68"/>
        <v>-8.1389885024916557E-3</v>
      </c>
    </row>
    <row r="2112" spans="2:8" x14ac:dyDescent="0.3">
      <c r="B2112" s="91">
        <v>41109</v>
      </c>
      <c r="C2112" s="145">
        <v>219.19804400000001</v>
      </c>
      <c r="D2112">
        <f t="shared" si="67"/>
        <v>-0.49958755784586589</v>
      </c>
      <c r="E2112">
        <v>1.4440424508416339E-2</v>
      </c>
      <c r="G2112">
        <v>2104</v>
      </c>
      <c r="H2112">
        <f t="shared" ca="1" si="68"/>
        <v>3.2897072287195309E-2</v>
      </c>
    </row>
    <row r="2113" spans="2:8" x14ac:dyDescent="0.3">
      <c r="B2113" s="91">
        <v>44895</v>
      </c>
      <c r="C2113" s="145">
        <v>438.03476000000001</v>
      </c>
      <c r="D2113">
        <f t="shared" si="67"/>
        <v>-4.5433336064165192E-2</v>
      </c>
      <c r="E2113">
        <v>1.4429134812558928E-2</v>
      </c>
      <c r="G2113">
        <v>2105</v>
      </c>
      <c r="H2113">
        <f t="shared" ca="1" si="68"/>
        <v>1.1325365354902227E-3</v>
      </c>
    </row>
    <row r="2114" spans="2:8" x14ac:dyDescent="0.3">
      <c r="B2114" s="91">
        <v>42527</v>
      </c>
      <c r="C2114" s="145">
        <v>458.88336199999998</v>
      </c>
      <c r="D2114">
        <f t="shared" si="67"/>
        <v>19.174628401217696</v>
      </c>
      <c r="E2114">
        <v>1.4428840248223369E-2</v>
      </c>
      <c r="G2114">
        <v>2106</v>
      </c>
      <c r="H2114">
        <f t="shared" ca="1" si="68"/>
        <v>5.1416547588852723E-2</v>
      </c>
    </row>
    <row r="2115" spans="2:8" x14ac:dyDescent="0.3">
      <c r="B2115" s="91">
        <v>34242</v>
      </c>
      <c r="C2115" s="145">
        <v>22.745567000000001</v>
      </c>
      <c r="D2115">
        <f t="shared" si="67"/>
        <v>-0.87765974569771465</v>
      </c>
      <c r="E2115">
        <v>1.4422819622859122E-2</v>
      </c>
      <c r="G2115">
        <v>2107</v>
      </c>
      <c r="H2115">
        <f t="shared" ca="1" si="68"/>
        <v>-8.5800306770347362E-3</v>
      </c>
    </row>
    <row r="2116" spans="2:8" x14ac:dyDescent="0.3">
      <c r="B2116" s="91">
        <v>44197</v>
      </c>
      <c r="C2116" s="145">
        <v>185.920547</v>
      </c>
      <c r="D2116">
        <f t="shared" si="67"/>
        <v>-0.67297912829902184</v>
      </c>
      <c r="E2116">
        <v>1.4413938312050569E-2</v>
      </c>
      <c r="G2116">
        <v>2108</v>
      </c>
      <c r="H2116">
        <f t="shared" ca="1" si="68"/>
        <v>4.0622956515361741E-2</v>
      </c>
    </row>
    <row r="2117" spans="2:8" x14ac:dyDescent="0.3">
      <c r="B2117" s="91">
        <v>45091</v>
      </c>
      <c r="C2117" s="145">
        <v>568.52807600000006</v>
      </c>
      <c r="D2117">
        <f t="shared" si="67"/>
        <v>0.13748986095912583</v>
      </c>
      <c r="E2117">
        <v>1.4407676364126805E-2</v>
      </c>
      <c r="G2117">
        <v>2109</v>
      </c>
      <c r="H2117">
        <f t="shared" ca="1" si="68"/>
        <v>-6.1732107994939028E-2</v>
      </c>
    </row>
    <row r="2118" spans="2:8" x14ac:dyDescent="0.3">
      <c r="B2118" s="91">
        <v>41899</v>
      </c>
      <c r="C2118" s="145">
        <v>499.80935699999998</v>
      </c>
      <c r="D2118">
        <f t="shared" si="67"/>
        <v>2.6513712677016139</v>
      </c>
      <c r="E2118">
        <v>1.4407178036502672E-2</v>
      </c>
      <c r="G2118">
        <v>2110</v>
      </c>
      <c r="H2118">
        <f t="shared" ca="1" si="68"/>
        <v>-3.7006168597937587E-2</v>
      </c>
    </row>
    <row r="2119" spans="2:8" x14ac:dyDescent="0.3">
      <c r="B2119" s="91">
        <v>39359</v>
      </c>
      <c r="C2119" s="145">
        <v>136.882645</v>
      </c>
      <c r="D2119">
        <f t="shared" si="67"/>
        <v>1.0729253557456129</v>
      </c>
      <c r="E2119">
        <v>1.4401503265364157E-2</v>
      </c>
      <c r="G2119">
        <v>2111</v>
      </c>
      <c r="H2119">
        <f t="shared" ca="1" si="68"/>
        <v>7.637296022106338E-2</v>
      </c>
    </row>
    <row r="2120" spans="2:8" x14ac:dyDescent="0.3">
      <c r="B2120" s="91">
        <v>38448</v>
      </c>
      <c r="C2120" s="145">
        <v>66.033562000000003</v>
      </c>
      <c r="D2120">
        <f t="shared" si="67"/>
        <v>3.8585255718447629</v>
      </c>
      <c r="E2120">
        <v>1.4394546732116889E-2</v>
      </c>
      <c r="G2120">
        <v>2112</v>
      </c>
      <c r="H2120">
        <f t="shared" ca="1" si="68"/>
        <v>-2.8113527240200879E-2</v>
      </c>
    </row>
    <row r="2121" spans="2:8" x14ac:dyDescent="0.3">
      <c r="B2121" s="91">
        <v>36889</v>
      </c>
      <c r="C2121" s="145">
        <v>13.591276000000001</v>
      </c>
      <c r="D2121">
        <f t="shared" ref="D2121:D2184" si="69">(C2121-C2122)/C2122</f>
        <v>-0.90330754268021629</v>
      </c>
      <c r="E2121">
        <v>1.4392573223834006E-2</v>
      </c>
      <c r="G2121">
        <v>2113</v>
      </c>
      <c r="H2121">
        <f t="shared" ca="1" si="68"/>
        <v>2.0859689015881994E-2</v>
      </c>
    </row>
    <row r="2122" spans="2:8" x14ac:dyDescent="0.3">
      <c r="B2122" s="91">
        <v>44144</v>
      </c>
      <c r="C2122" s="145">
        <v>140.561905</v>
      </c>
      <c r="D2122">
        <f t="shared" si="69"/>
        <v>-0.49534678958616263</v>
      </c>
      <c r="E2122">
        <v>1.4388409513789351E-2</v>
      </c>
      <c r="G2122">
        <v>2114</v>
      </c>
      <c r="H2122">
        <f t="shared" ref="H2122:H2185" ca="1" si="70">_xlfn.NORM.INV(RAND(),N$11,N$12)</f>
        <v>-1.6727736986753092E-2</v>
      </c>
    </row>
    <row r="2123" spans="2:8" x14ac:dyDescent="0.3">
      <c r="B2123" s="91">
        <v>41353</v>
      </c>
      <c r="C2123" s="145">
        <v>278.531677</v>
      </c>
      <c r="D2123">
        <f t="shared" si="69"/>
        <v>0.5838990446467307</v>
      </c>
      <c r="E2123">
        <v>1.4382068790219263E-2</v>
      </c>
      <c r="G2123">
        <v>2115</v>
      </c>
      <c r="H2123">
        <f t="shared" ca="1" si="70"/>
        <v>-2.859347187976289E-4</v>
      </c>
    </row>
    <row r="2124" spans="2:8" x14ac:dyDescent="0.3">
      <c r="B2124" s="91">
        <v>43454</v>
      </c>
      <c r="C2124" s="145">
        <v>175.851913</v>
      </c>
      <c r="D2124">
        <f t="shared" si="69"/>
        <v>-0.42615484347209776</v>
      </c>
      <c r="E2124">
        <v>1.4376082143206534E-2</v>
      </c>
      <c r="G2124">
        <v>2116</v>
      </c>
      <c r="H2124">
        <f t="shared" ca="1" si="70"/>
        <v>2.7953345632834104E-3</v>
      </c>
    </row>
    <row r="2125" spans="2:8" x14ac:dyDescent="0.3">
      <c r="B2125" s="91">
        <v>44278</v>
      </c>
      <c r="C2125" s="145">
        <v>306.444885</v>
      </c>
      <c r="D2125">
        <f t="shared" si="69"/>
        <v>0.32746169328650454</v>
      </c>
      <c r="E2125">
        <v>1.435407631402546E-2</v>
      </c>
      <c r="G2125">
        <v>2117</v>
      </c>
      <c r="H2125">
        <f t="shared" ca="1" si="70"/>
        <v>1.4767943686588549E-2</v>
      </c>
    </row>
    <row r="2126" spans="2:8" x14ac:dyDescent="0.3">
      <c r="B2126" s="91">
        <v>41151</v>
      </c>
      <c r="C2126" s="145">
        <v>230.850266</v>
      </c>
      <c r="D2126">
        <f t="shared" si="69"/>
        <v>3.6519631483531403</v>
      </c>
      <c r="E2126">
        <v>1.4353139707156204E-2</v>
      </c>
      <c r="G2126">
        <v>2118</v>
      </c>
      <c r="H2126">
        <f t="shared" ca="1" si="70"/>
        <v>1.3285628794540627E-2</v>
      </c>
    </row>
    <row r="2127" spans="2:8" x14ac:dyDescent="0.3">
      <c r="B2127" s="91">
        <v>34892</v>
      </c>
      <c r="C2127" s="145">
        <v>49.624268000000001</v>
      </c>
      <c r="D2127">
        <f t="shared" si="69"/>
        <v>-0.79652149252270132</v>
      </c>
      <c r="E2127">
        <v>1.4336791477344003E-2</v>
      </c>
      <c r="G2127">
        <v>2119</v>
      </c>
      <c r="H2127">
        <f t="shared" ca="1" si="70"/>
        <v>-3.6967098255209094E-2</v>
      </c>
    </row>
    <row r="2128" spans="2:8" x14ac:dyDescent="0.3">
      <c r="B2128" s="91">
        <v>40639</v>
      </c>
      <c r="C2128" s="145">
        <v>243.87965399999999</v>
      </c>
      <c r="D2128">
        <f t="shared" si="69"/>
        <v>-0.48114579476218367</v>
      </c>
      <c r="E2128">
        <v>1.433198054772352E-2</v>
      </c>
      <c r="G2128">
        <v>2120</v>
      </c>
      <c r="H2128">
        <f t="shared" ca="1" si="70"/>
        <v>-3.9113103730089843E-3</v>
      </c>
    </row>
    <row r="2129" spans="2:8" x14ac:dyDescent="0.3">
      <c r="B2129" s="91">
        <v>42697</v>
      </c>
      <c r="C2129" s="145">
        <v>470.035034</v>
      </c>
      <c r="D2129">
        <f t="shared" si="69"/>
        <v>0.21962745581870108</v>
      </c>
      <c r="E2129">
        <v>1.4305678557027449E-2</v>
      </c>
      <c r="G2129">
        <v>2121</v>
      </c>
      <c r="H2129">
        <f t="shared" ca="1" si="70"/>
        <v>-4.5200301437934028E-2</v>
      </c>
    </row>
    <row r="2130" spans="2:8" x14ac:dyDescent="0.3">
      <c r="B2130" s="91">
        <v>42293</v>
      </c>
      <c r="C2130" s="145">
        <v>385.39230300000003</v>
      </c>
      <c r="D2130">
        <f t="shared" si="69"/>
        <v>11.588392943264575</v>
      </c>
      <c r="E2130">
        <v>1.4293315245881875E-2</v>
      </c>
      <c r="G2130">
        <v>2122</v>
      </c>
      <c r="H2130">
        <f t="shared" ca="1" si="70"/>
        <v>-2.386647092778026E-2</v>
      </c>
    </row>
    <row r="2131" spans="2:8" x14ac:dyDescent="0.3">
      <c r="B2131" s="91">
        <v>33869</v>
      </c>
      <c r="C2131" s="145">
        <v>30.614892999999999</v>
      </c>
      <c r="D2131">
        <f t="shared" si="69"/>
        <v>-0.91606952568736988</v>
      </c>
      <c r="E2131">
        <v>1.4285557152664651E-2</v>
      </c>
      <c r="G2131">
        <v>2123</v>
      </c>
      <c r="H2131">
        <f t="shared" ca="1" si="70"/>
        <v>1.4887662499024679E-2</v>
      </c>
    </row>
    <row r="2132" spans="2:8" x14ac:dyDescent="0.3">
      <c r="B2132" s="91">
        <v>42447</v>
      </c>
      <c r="C2132" s="145">
        <v>364.76492300000001</v>
      </c>
      <c r="D2132">
        <f t="shared" si="69"/>
        <v>3.4731265856033171</v>
      </c>
      <c r="E2132">
        <v>1.4269900306922947E-2</v>
      </c>
      <c r="G2132">
        <v>2124</v>
      </c>
      <c r="H2132">
        <f t="shared" ca="1" si="70"/>
        <v>2.2140574715654213E-2</v>
      </c>
    </row>
    <row r="2133" spans="2:8" x14ac:dyDescent="0.3">
      <c r="B2133" s="91">
        <v>43970</v>
      </c>
      <c r="C2133" s="145">
        <v>81.545852999999994</v>
      </c>
      <c r="D2133">
        <f t="shared" si="69"/>
        <v>0.24457562170400562</v>
      </c>
      <c r="E2133">
        <v>1.4259194549930876E-2</v>
      </c>
      <c r="G2133">
        <v>2125</v>
      </c>
      <c r="H2133">
        <f t="shared" ca="1" si="70"/>
        <v>-3.4457326660617925E-2</v>
      </c>
    </row>
    <row r="2134" spans="2:8" x14ac:dyDescent="0.3">
      <c r="B2134" s="91">
        <v>38287</v>
      </c>
      <c r="C2134" s="145">
        <v>65.521011000000001</v>
      </c>
      <c r="D2134">
        <f t="shared" si="69"/>
        <v>1.8402231378727594</v>
      </c>
      <c r="E2134">
        <v>1.4257513036847001E-2</v>
      </c>
      <c r="G2134">
        <v>2126</v>
      </c>
      <c r="H2134">
        <f t="shared" ca="1" si="70"/>
        <v>1.4916623108726943E-3</v>
      </c>
    </row>
    <row r="2135" spans="2:8" x14ac:dyDescent="0.3">
      <c r="B2135" s="91">
        <v>33941</v>
      </c>
      <c r="C2135" s="145">
        <v>23.068966</v>
      </c>
      <c r="D2135">
        <f t="shared" si="69"/>
        <v>-0.9485358277524254</v>
      </c>
      <c r="E2135">
        <v>1.4218111159858025E-2</v>
      </c>
      <c r="G2135">
        <v>2127</v>
      </c>
      <c r="H2135">
        <f t="shared" ca="1" si="70"/>
        <v>-3.169712031520714E-2</v>
      </c>
    </row>
    <row r="2136" spans="2:8" x14ac:dyDescent="0.3">
      <c r="B2136" s="91">
        <v>42877</v>
      </c>
      <c r="C2136" s="145">
        <v>448.25292999999999</v>
      </c>
      <c r="D2136">
        <f t="shared" si="69"/>
        <v>0.10090412581760873</v>
      </c>
      <c r="E2136">
        <v>1.420999257456065E-2</v>
      </c>
      <c r="G2136">
        <v>2128</v>
      </c>
      <c r="H2136">
        <f t="shared" ca="1" si="70"/>
        <v>9.3114315225485481E-3</v>
      </c>
    </row>
    <row r="2137" spans="2:8" x14ac:dyDescent="0.3">
      <c r="B2137" s="91">
        <v>41759</v>
      </c>
      <c r="C2137" s="145">
        <v>407.16799900000001</v>
      </c>
      <c r="D2137">
        <f t="shared" si="69"/>
        <v>-3.2025106430452546E-2</v>
      </c>
      <c r="E2137">
        <v>1.418265834031651E-2</v>
      </c>
      <c r="G2137">
        <v>2129</v>
      </c>
      <c r="H2137">
        <f t="shared" ca="1" si="70"/>
        <v>4.8706523087398354E-3</v>
      </c>
    </row>
    <row r="2138" spans="2:8" x14ac:dyDescent="0.3">
      <c r="B2138" s="91">
        <v>43033</v>
      </c>
      <c r="C2138" s="145">
        <v>420.63900799999999</v>
      </c>
      <c r="D2138">
        <f t="shared" si="69"/>
        <v>1.9569424676011613</v>
      </c>
      <c r="E2138">
        <v>1.418102504682957E-2</v>
      </c>
      <c r="G2138">
        <v>2130</v>
      </c>
      <c r="H2138">
        <f t="shared" ca="1" si="70"/>
        <v>3.5604718328945253E-2</v>
      </c>
    </row>
    <row r="2139" spans="2:8" x14ac:dyDescent="0.3">
      <c r="B2139" s="91">
        <v>38985</v>
      </c>
      <c r="C2139" s="145">
        <v>142.254715</v>
      </c>
      <c r="D2139">
        <f t="shared" si="69"/>
        <v>-0.47035674139075362</v>
      </c>
      <c r="E2139">
        <v>1.4178125240124111E-2</v>
      </c>
      <c r="G2139">
        <v>2131</v>
      </c>
      <c r="H2139">
        <f t="shared" ca="1" si="70"/>
        <v>3.6301015951846947E-2</v>
      </c>
    </row>
    <row r="2140" spans="2:8" x14ac:dyDescent="0.3">
      <c r="B2140" s="91">
        <v>41173</v>
      </c>
      <c r="C2140" s="145">
        <v>268.58590700000002</v>
      </c>
      <c r="D2140">
        <f t="shared" si="69"/>
        <v>22.167006915792054</v>
      </c>
      <c r="E2140">
        <v>1.4175369970084267E-2</v>
      </c>
      <c r="G2140">
        <v>2132</v>
      </c>
      <c r="H2140">
        <f t="shared" ca="1" si="70"/>
        <v>3.1697969659596183E-2</v>
      </c>
    </row>
    <row r="2141" spans="2:8" x14ac:dyDescent="0.3">
      <c r="B2141" s="91">
        <v>37007</v>
      </c>
      <c r="C2141" s="145">
        <v>11.593465999999999</v>
      </c>
      <c r="D2141">
        <f t="shared" si="69"/>
        <v>-0.92450876458515807</v>
      </c>
      <c r="E2141">
        <v>1.4169991257476377E-2</v>
      </c>
      <c r="G2141">
        <v>2133</v>
      </c>
      <c r="H2141">
        <f t="shared" ca="1" si="70"/>
        <v>-4.5106213289747496E-3</v>
      </c>
    </row>
    <row r="2142" spans="2:8" x14ac:dyDescent="0.3">
      <c r="B2142" s="91">
        <v>38853</v>
      </c>
      <c r="C2142" s="145">
        <v>153.573669</v>
      </c>
      <c r="D2142">
        <f t="shared" si="69"/>
        <v>-0.76164260148954088</v>
      </c>
      <c r="E2142">
        <v>1.4167462763931949E-2</v>
      </c>
      <c r="G2142">
        <v>2134</v>
      </c>
      <c r="H2142">
        <f t="shared" ca="1" si="70"/>
        <v>-5.0622578282883378E-2</v>
      </c>
    </row>
    <row r="2143" spans="2:8" x14ac:dyDescent="0.3">
      <c r="B2143" s="91">
        <v>45138</v>
      </c>
      <c r="C2143" s="145">
        <v>644.29998799999998</v>
      </c>
      <c r="D2143">
        <f t="shared" si="69"/>
        <v>9.6550976415768623</v>
      </c>
      <c r="E2143">
        <v>1.4166535762629355E-2</v>
      </c>
      <c r="G2143">
        <v>2135</v>
      </c>
      <c r="H2143">
        <f t="shared" ca="1" si="70"/>
        <v>-1.2539441587907223E-2</v>
      </c>
    </row>
    <row r="2144" spans="2:8" x14ac:dyDescent="0.3">
      <c r="B2144" s="91">
        <v>35353</v>
      </c>
      <c r="C2144" s="145">
        <v>60.468707999999999</v>
      </c>
      <c r="D2144">
        <f t="shared" si="69"/>
        <v>-0.19354538719377393</v>
      </c>
      <c r="E2144">
        <v>1.415990008927885E-2</v>
      </c>
      <c r="G2144">
        <v>2136</v>
      </c>
      <c r="H2144">
        <f t="shared" ca="1" si="70"/>
        <v>2.2845410023920952E-2</v>
      </c>
    </row>
    <row r="2145" spans="2:8" x14ac:dyDescent="0.3">
      <c r="B2145" s="91">
        <v>38075</v>
      </c>
      <c r="C2145" s="145">
        <v>74.980919</v>
      </c>
      <c r="D2145">
        <f t="shared" si="69"/>
        <v>-4.7027177344121095E-4</v>
      </c>
      <c r="E2145">
        <v>1.4152570472629435E-2</v>
      </c>
      <c r="G2145">
        <v>2137</v>
      </c>
      <c r="H2145">
        <f t="shared" ca="1" si="70"/>
        <v>-4.2069893215836998E-2</v>
      </c>
    </row>
    <row r="2146" spans="2:8" x14ac:dyDescent="0.3">
      <c r="B2146" s="91">
        <v>43948</v>
      </c>
      <c r="C2146" s="145">
        <v>75.016197000000005</v>
      </c>
      <c r="D2146">
        <f t="shared" si="69"/>
        <v>2.2366983485400143</v>
      </c>
      <c r="E2146">
        <v>1.4150934723600893E-2</v>
      </c>
      <c r="G2146">
        <v>2138</v>
      </c>
      <c r="H2146">
        <f t="shared" ca="1" si="70"/>
        <v>-2.5484097767245608E-2</v>
      </c>
    </row>
    <row r="2147" spans="2:8" x14ac:dyDescent="0.3">
      <c r="B2147" s="91">
        <v>34024</v>
      </c>
      <c r="C2147" s="145">
        <v>23.176765</v>
      </c>
      <c r="D2147">
        <f t="shared" si="69"/>
        <v>-0.25247363198739597</v>
      </c>
      <c r="E2147">
        <v>1.4150911403915934E-2</v>
      </c>
      <c r="G2147">
        <v>2139</v>
      </c>
      <c r="H2147">
        <f t="shared" ca="1" si="70"/>
        <v>-1.5147911751114605E-2</v>
      </c>
    </row>
    <row r="2148" spans="2:8" x14ac:dyDescent="0.3">
      <c r="B2148" s="91">
        <v>36203</v>
      </c>
      <c r="C2148" s="145">
        <v>31.004612000000002</v>
      </c>
      <c r="D2148">
        <f t="shared" si="69"/>
        <v>-0.38392047079755426</v>
      </c>
      <c r="E2148">
        <v>1.4139681670964674E-2</v>
      </c>
      <c r="G2148">
        <v>2140</v>
      </c>
      <c r="H2148">
        <f t="shared" ca="1" si="70"/>
        <v>1.0508968500718134E-2</v>
      </c>
    </row>
    <row r="2149" spans="2:8" x14ac:dyDescent="0.3">
      <c r="B2149" s="91">
        <v>34893</v>
      </c>
      <c r="C2149" s="145">
        <v>50.325665000000001</v>
      </c>
      <c r="D2149">
        <f t="shared" si="69"/>
        <v>-0.72676976323926068</v>
      </c>
      <c r="E2149">
        <v>1.4134153072041284E-2</v>
      </c>
      <c r="G2149">
        <v>2141</v>
      </c>
      <c r="H2149">
        <f t="shared" ca="1" si="70"/>
        <v>1.0955504352297333E-2</v>
      </c>
    </row>
    <row r="2150" spans="2:8" x14ac:dyDescent="0.3">
      <c r="B2150" s="91">
        <v>40756</v>
      </c>
      <c r="C2150" s="145">
        <v>184.187759</v>
      </c>
      <c r="D2150">
        <f t="shared" si="69"/>
        <v>2.4431126618153187</v>
      </c>
      <c r="E2150">
        <v>1.4133595620466516E-2</v>
      </c>
      <c r="G2150">
        <v>2142</v>
      </c>
      <c r="H2150">
        <f t="shared" ca="1" si="70"/>
        <v>1.1949779273048541E-2</v>
      </c>
    </row>
    <row r="2151" spans="2:8" x14ac:dyDescent="0.3">
      <c r="B2151" s="91">
        <v>35531</v>
      </c>
      <c r="C2151" s="145">
        <v>53.494548999999999</v>
      </c>
      <c r="D2151">
        <f t="shared" si="69"/>
        <v>-0.78968733419849702</v>
      </c>
      <c r="E2151">
        <v>1.4122439914042231E-2</v>
      </c>
      <c r="G2151">
        <v>2143</v>
      </c>
      <c r="H2151">
        <f t="shared" ca="1" si="70"/>
        <v>4.0190857725877077E-3</v>
      </c>
    </row>
    <row r="2152" spans="2:8" x14ac:dyDescent="0.3">
      <c r="B2152" s="91">
        <v>43320</v>
      </c>
      <c r="C2152" s="145">
        <v>254.35723899999999</v>
      </c>
      <c r="D2152">
        <f t="shared" si="69"/>
        <v>-0.30021958531227178</v>
      </c>
      <c r="E2152">
        <v>1.4109641281612571E-2</v>
      </c>
      <c r="G2152">
        <v>2144</v>
      </c>
      <c r="H2152">
        <f t="shared" ca="1" si="70"/>
        <v>-1.7596745613143467E-4</v>
      </c>
    </row>
    <row r="2153" spans="2:8" x14ac:dyDescent="0.3">
      <c r="B2153" s="91">
        <v>41647</v>
      </c>
      <c r="C2153" s="145">
        <v>363.48150600000002</v>
      </c>
      <c r="D2153">
        <f t="shared" si="69"/>
        <v>-0.23222915205931186</v>
      </c>
      <c r="E2153">
        <v>1.4105790967308338E-2</v>
      </c>
      <c r="G2153">
        <v>2145</v>
      </c>
      <c r="H2153">
        <f t="shared" ca="1" si="70"/>
        <v>-1.8305475582989721E-2</v>
      </c>
    </row>
    <row r="2154" spans="2:8" x14ac:dyDescent="0.3">
      <c r="B2154" s="91">
        <v>42835</v>
      </c>
      <c r="C2154" s="145">
        <v>473.42446899999999</v>
      </c>
      <c r="D2154">
        <f t="shared" si="69"/>
        <v>14.249084627111348</v>
      </c>
      <c r="E2154">
        <v>1.4093539416107368E-2</v>
      </c>
      <c r="G2154">
        <v>2146</v>
      </c>
      <c r="H2154">
        <f t="shared" ca="1" si="70"/>
        <v>-2.3622323054043572E-2</v>
      </c>
    </row>
    <row r="2155" spans="2:8" x14ac:dyDescent="0.3">
      <c r="B2155" s="91">
        <v>33886</v>
      </c>
      <c r="C2155" s="145">
        <v>31.046091000000001</v>
      </c>
      <c r="D2155">
        <f t="shared" si="69"/>
        <v>-0.74311577362328829</v>
      </c>
      <c r="E2155">
        <v>1.4084582951180067E-2</v>
      </c>
      <c r="G2155">
        <v>2147</v>
      </c>
      <c r="H2155">
        <f t="shared" ca="1" si="70"/>
        <v>-2.9731090206003081E-2</v>
      </c>
    </row>
    <row r="2156" spans="2:8" x14ac:dyDescent="0.3">
      <c r="B2156" s="91">
        <v>39503</v>
      </c>
      <c r="C2156" s="145">
        <v>120.856354</v>
      </c>
      <c r="D2156">
        <f t="shared" si="69"/>
        <v>-0.67162749531744637</v>
      </c>
      <c r="E2156">
        <v>1.4079295539495643E-2</v>
      </c>
      <c r="G2156">
        <v>2148</v>
      </c>
      <c r="H2156">
        <f t="shared" ca="1" si="70"/>
        <v>-5.7516438565957242E-2</v>
      </c>
    </row>
    <row r="2157" spans="2:8" x14ac:dyDescent="0.3">
      <c r="B2157" s="91">
        <v>41659</v>
      </c>
      <c r="C2157" s="145">
        <v>368.04650900000001</v>
      </c>
      <c r="D2157">
        <f t="shared" si="69"/>
        <v>1.4620515949763693</v>
      </c>
      <c r="E2157">
        <v>1.4065487606504801E-2</v>
      </c>
      <c r="G2157">
        <v>2149</v>
      </c>
      <c r="H2157">
        <f t="shared" ca="1" si="70"/>
        <v>-4.6709902291406993E-2</v>
      </c>
    </row>
    <row r="2158" spans="2:8" x14ac:dyDescent="0.3">
      <c r="B2158" s="91">
        <v>40240</v>
      </c>
      <c r="C2158" s="145">
        <v>149.48773199999999</v>
      </c>
      <c r="D2158">
        <f t="shared" si="69"/>
        <v>5.3904502507933891</v>
      </c>
      <c r="E2158">
        <v>1.403432864550079E-2</v>
      </c>
      <c r="G2158">
        <v>2150</v>
      </c>
      <c r="H2158">
        <f t="shared" ca="1" si="70"/>
        <v>-3.3061254854110558E-2</v>
      </c>
    </row>
    <row r="2159" spans="2:8" x14ac:dyDescent="0.3">
      <c r="B2159" s="91">
        <v>34207</v>
      </c>
      <c r="C2159" s="145">
        <v>23.392363</v>
      </c>
      <c r="D2159">
        <f t="shared" si="69"/>
        <v>-0.94456960388272149</v>
      </c>
      <c r="E2159">
        <v>1.4018703742508439E-2</v>
      </c>
      <c r="G2159">
        <v>2151</v>
      </c>
      <c r="H2159">
        <f t="shared" ca="1" si="70"/>
        <v>-9.1237215547948253E-2</v>
      </c>
    </row>
    <row r="2160" spans="2:8" x14ac:dyDescent="0.3">
      <c r="B2160" s="91">
        <v>42338</v>
      </c>
      <c r="C2160" s="145">
        <v>422.01327500000002</v>
      </c>
      <c r="D2160">
        <f t="shared" si="69"/>
        <v>2.2702274076375213</v>
      </c>
      <c r="E2160">
        <v>1.4006955345093519E-2</v>
      </c>
      <c r="G2160">
        <v>2152</v>
      </c>
      <c r="H2160">
        <f t="shared" ca="1" si="70"/>
        <v>6.710862743424873E-4</v>
      </c>
    </row>
    <row r="2161" spans="2:8" x14ac:dyDescent="0.3">
      <c r="B2161" s="91">
        <v>38932</v>
      </c>
      <c r="C2161" s="145">
        <v>129.04707300000001</v>
      </c>
      <c r="D2161">
        <f t="shared" si="69"/>
        <v>-0.79723926378054655</v>
      </c>
      <c r="E2161">
        <v>1.3977810613611428E-2</v>
      </c>
      <c r="G2161">
        <v>2153</v>
      </c>
      <c r="H2161">
        <f t="shared" ca="1" si="70"/>
        <v>2.226233855111618E-2</v>
      </c>
    </row>
    <row r="2162" spans="2:8" x14ac:dyDescent="0.3">
      <c r="B2162" s="91">
        <v>45232</v>
      </c>
      <c r="C2162" s="145">
        <v>636.45001200000002</v>
      </c>
      <c r="D2162">
        <f t="shared" si="69"/>
        <v>14.268759600251911</v>
      </c>
      <c r="E2162">
        <v>1.393977988326054E-2</v>
      </c>
      <c r="G2162">
        <v>2154</v>
      </c>
      <c r="H2162">
        <f t="shared" ca="1" si="70"/>
        <v>2.3229489379470902E-2</v>
      </c>
    </row>
    <row r="2163" spans="2:8" x14ac:dyDescent="0.3">
      <c r="B2163" s="91">
        <v>35902</v>
      </c>
      <c r="C2163" s="145">
        <v>41.683151000000002</v>
      </c>
      <c r="D2163">
        <f t="shared" si="69"/>
        <v>1.1593349026007915</v>
      </c>
      <c r="E2163">
        <v>1.3933033277573658E-2</v>
      </c>
      <c r="G2163">
        <v>2155</v>
      </c>
      <c r="H2163">
        <f t="shared" ca="1" si="70"/>
        <v>1.4294479083840858E-2</v>
      </c>
    </row>
    <row r="2164" spans="2:8" x14ac:dyDescent="0.3">
      <c r="B2164" s="91">
        <v>36641</v>
      </c>
      <c r="C2164" s="145">
        <v>19.303699000000002</v>
      </c>
      <c r="D2164">
        <f t="shared" si="69"/>
        <v>-0.879427313030127</v>
      </c>
      <c r="E2164">
        <v>1.3921894126394121E-2</v>
      </c>
      <c r="G2164">
        <v>2156</v>
      </c>
      <c r="H2164">
        <f t="shared" ca="1" si="70"/>
        <v>7.7760931735087538E-2</v>
      </c>
    </row>
    <row r="2165" spans="2:8" x14ac:dyDescent="0.3">
      <c r="B2165" s="91">
        <v>40388</v>
      </c>
      <c r="C2165" s="145">
        <v>160.100098</v>
      </c>
      <c r="D2165">
        <f t="shared" si="69"/>
        <v>1.4490079007761116</v>
      </c>
      <c r="E2165">
        <v>1.3921379001134998E-2</v>
      </c>
      <c r="G2165">
        <v>2157</v>
      </c>
      <c r="H2165">
        <f t="shared" ca="1" si="70"/>
        <v>4.4679521226263966E-2</v>
      </c>
    </row>
    <row r="2166" spans="2:8" x14ac:dyDescent="0.3">
      <c r="B2166" s="91">
        <v>38147</v>
      </c>
      <c r="C2166" s="145">
        <v>65.373451000000003</v>
      </c>
      <c r="D2166">
        <f t="shared" si="69"/>
        <v>1.7691264335360659</v>
      </c>
      <c r="E2166">
        <v>1.3891943776556788E-2</v>
      </c>
      <c r="G2166">
        <v>2158</v>
      </c>
      <c r="H2166">
        <f t="shared" ca="1" si="70"/>
        <v>1.7615616188094096E-2</v>
      </c>
    </row>
    <row r="2167" spans="2:8" x14ac:dyDescent="0.3">
      <c r="B2167" s="91">
        <v>34225</v>
      </c>
      <c r="C2167" s="145">
        <v>23.607969000000001</v>
      </c>
      <c r="D2167">
        <f t="shared" si="69"/>
        <v>-0.9618408810721959</v>
      </c>
      <c r="E2167">
        <v>1.3889375024077139E-2</v>
      </c>
      <c r="G2167">
        <v>2159</v>
      </c>
      <c r="H2167">
        <f t="shared" ca="1" si="70"/>
        <v>3.8894878141447459E-2</v>
      </c>
    </row>
    <row r="2168" spans="2:8" x14ac:dyDescent="0.3">
      <c r="B2168" s="91">
        <v>45126</v>
      </c>
      <c r="C2168" s="145">
        <v>618.67175299999997</v>
      </c>
      <c r="D2168">
        <f t="shared" si="69"/>
        <v>51.251357904782822</v>
      </c>
      <c r="E2168">
        <v>1.3886590068350253E-2</v>
      </c>
      <c r="G2168">
        <v>2160</v>
      </c>
      <c r="H2168">
        <f t="shared" ca="1" si="70"/>
        <v>3.6898181889936911E-2</v>
      </c>
    </row>
    <row r="2169" spans="2:8" x14ac:dyDescent="0.3">
      <c r="B2169" s="91">
        <v>37183</v>
      </c>
      <c r="C2169" s="145">
        <v>11.840299999999999</v>
      </c>
      <c r="D2169">
        <f t="shared" si="69"/>
        <v>-0.9767776098965294</v>
      </c>
      <c r="E2169">
        <v>1.3870579788265653E-2</v>
      </c>
      <c r="G2169">
        <v>2161</v>
      </c>
      <c r="H2169">
        <f t="shared" ca="1" si="70"/>
        <v>2.7967982658332262E-3</v>
      </c>
    </row>
    <row r="2170" spans="2:8" x14ac:dyDescent="0.3">
      <c r="B2170" s="91">
        <v>41891</v>
      </c>
      <c r="C2170" s="145">
        <v>509.86569200000002</v>
      </c>
      <c r="D2170">
        <f t="shared" si="69"/>
        <v>0.17853718346048583</v>
      </c>
      <c r="E2170">
        <v>1.3820853034923936E-2</v>
      </c>
      <c r="G2170">
        <v>2162</v>
      </c>
      <c r="H2170">
        <f t="shared" ca="1" si="70"/>
        <v>-5.6331503897293651E-3</v>
      </c>
    </row>
    <row r="2171" spans="2:8" x14ac:dyDescent="0.3">
      <c r="B2171" s="91">
        <v>42185</v>
      </c>
      <c r="C2171" s="145">
        <v>432.62588499999998</v>
      </c>
      <c r="D2171">
        <f t="shared" si="69"/>
        <v>35.278449961375742</v>
      </c>
      <c r="E2171">
        <v>1.3777035945890701E-2</v>
      </c>
      <c r="G2171">
        <v>2163</v>
      </c>
      <c r="H2171">
        <f t="shared" ca="1" si="70"/>
        <v>-3.1823980020294087E-3</v>
      </c>
    </row>
    <row r="2172" spans="2:8" x14ac:dyDescent="0.3">
      <c r="B2172" s="91">
        <v>37021</v>
      </c>
      <c r="C2172" s="145">
        <v>11.925148</v>
      </c>
      <c r="D2172">
        <f t="shared" si="69"/>
        <v>-0.84364307097036184</v>
      </c>
      <c r="E2172">
        <v>1.3770530936279604E-2</v>
      </c>
      <c r="G2172">
        <v>2164</v>
      </c>
      <c r="H2172">
        <f t="shared" ca="1" si="70"/>
        <v>1.4795640950817432E-2</v>
      </c>
    </row>
    <row r="2173" spans="2:8" x14ac:dyDescent="0.3">
      <c r="B2173" s="91">
        <v>35234</v>
      </c>
      <c r="C2173" s="145">
        <v>76.268753000000004</v>
      </c>
      <c r="D2173">
        <f t="shared" si="69"/>
        <v>-0.91882416691595969</v>
      </c>
      <c r="E2173">
        <v>1.3768064709845746E-2</v>
      </c>
      <c r="G2173">
        <v>2165</v>
      </c>
      <c r="H2173">
        <f t="shared" ca="1" si="70"/>
        <v>-6.7197559795614484E-3</v>
      </c>
    </row>
    <row r="2174" spans="2:8" x14ac:dyDescent="0.3">
      <c r="B2174" s="91">
        <v>45328</v>
      </c>
      <c r="C2174" s="145">
        <v>939.54998799999998</v>
      </c>
      <c r="D2174">
        <f t="shared" si="69"/>
        <v>0.90043486210022317</v>
      </c>
      <c r="E2174">
        <v>1.3757013557492623E-2</v>
      </c>
      <c r="G2174">
        <v>2166</v>
      </c>
      <c r="H2174">
        <f t="shared" ca="1" si="70"/>
        <v>-2.3807995230253089E-2</v>
      </c>
    </row>
    <row r="2175" spans="2:8" x14ac:dyDescent="0.3">
      <c r="B2175" s="91">
        <v>41933</v>
      </c>
      <c r="C2175" s="145">
        <v>494.386841</v>
      </c>
      <c r="D2175">
        <f t="shared" si="69"/>
        <v>3.0751028222214716</v>
      </c>
      <c r="E2175">
        <v>1.374710470765049E-2</v>
      </c>
      <c r="G2175">
        <v>2167</v>
      </c>
      <c r="H2175">
        <f t="shared" ca="1" si="70"/>
        <v>-4.4989282971202818E-2</v>
      </c>
    </row>
    <row r="2176" spans="2:8" x14ac:dyDescent="0.3">
      <c r="B2176" s="91">
        <v>39192</v>
      </c>
      <c r="C2176" s="145">
        <v>121.31886299999999</v>
      </c>
      <c r="D2176">
        <f t="shared" si="69"/>
        <v>-0.74433407915130723</v>
      </c>
      <c r="E2176">
        <v>1.374288762705177E-2</v>
      </c>
      <c r="G2176">
        <v>2168</v>
      </c>
      <c r="H2176">
        <f t="shared" ca="1" si="70"/>
        <v>-1.7925779786677969E-2</v>
      </c>
    </row>
    <row r="2177" spans="2:8" x14ac:dyDescent="0.3">
      <c r="B2177" s="91">
        <v>42880</v>
      </c>
      <c r="C2177" s="145">
        <v>474.52105699999998</v>
      </c>
      <c r="D2177">
        <f t="shared" si="69"/>
        <v>0.1487991771931847</v>
      </c>
      <c r="E2177">
        <v>1.3736561256308431E-2</v>
      </c>
      <c r="G2177">
        <v>2169</v>
      </c>
      <c r="H2177">
        <f t="shared" ca="1" si="70"/>
        <v>4.9698031488108953E-2</v>
      </c>
    </row>
    <row r="2178" spans="2:8" x14ac:dyDescent="0.3">
      <c r="B2178" s="91">
        <v>41792</v>
      </c>
      <c r="C2178" s="145">
        <v>413.05831899999998</v>
      </c>
      <c r="D2178">
        <f t="shared" si="69"/>
        <v>2.6679753510627044</v>
      </c>
      <c r="E2178">
        <v>1.3733198133997796E-2</v>
      </c>
      <c r="G2178">
        <v>2170</v>
      </c>
      <c r="H2178">
        <f t="shared" ca="1" si="70"/>
        <v>2.0846501255200642E-2</v>
      </c>
    </row>
    <row r="2179" spans="2:8" x14ac:dyDescent="0.3">
      <c r="B2179" s="91">
        <v>39301</v>
      </c>
      <c r="C2179" s="145">
        <v>112.612076</v>
      </c>
      <c r="D2179">
        <f t="shared" si="69"/>
        <v>0.37716211291295765</v>
      </c>
      <c r="E2179">
        <v>1.3717539210886141E-2</v>
      </c>
      <c r="G2179">
        <v>2171</v>
      </c>
      <c r="H2179">
        <f t="shared" ca="1" si="70"/>
        <v>6.9415334217803992E-2</v>
      </c>
    </row>
    <row r="2180" spans="2:8" x14ac:dyDescent="0.3">
      <c r="B2180" s="91">
        <v>38344</v>
      </c>
      <c r="C2180" s="145">
        <v>81.771111000000005</v>
      </c>
      <c r="D2180">
        <f t="shared" si="69"/>
        <v>1.5626761522108039</v>
      </c>
      <c r="E2180">
        <v>1.3701457460243741E-2</v>
      </c>
      <c r="G2180">
        <v>2172</v>
      </c>
      <c r="H2180">
        <f t="shared" ca="1" si="70"/>
        <v>4.4890410375764446E-2</v>
      </c>
    </row>
    <row r="2181" spans="2:8" x14ac:dyDescent="0.3">
      <c r="B2181" s="91">
        <v>33861</v>
      </c>
      <c r="C2181" s="145">
        <v>31.908484000000001</v>
      </c>
      <c r="D2181">
        <f t="shared" si="69"/>
        <v>1</v>
      </c>
      <c r="E2181">
        <v>1.3698606636677079E-2</v>
      </c>
      <c r="G2181">
        <v>2173</v>
      </c>
      <c r="H2181">
        <f t="shared" ca="1" si="70"/>
        <v>6.9928102780356226E-3</v>
      </c>
    </row>
    <row r="2182" spans="2:8" x14ac:dyDescent="0.3">
      <c r="B2182" s="91">
        <v>33305</v>
      </c>
      <c r="C2182" s="145">
        <v>15.954242000000001</v>
      </c>
      <c r="D2182">
        <f t="shared" si="69"/>
        <v>-0.9535106286075411</v>
      </c>
      <c r="E2182">
        <v>1.3698574432551259E-2</v>
      </c>
      <c r="G2182">
        <v>2174</v>
      </c>
      <c r="H2182">
        <f t="shared" ca="1" si="70"/>
        <v>1.4219657747048206E-2</v>
      </c>
    </row>
    <row r="2183" spans="2:8" x14ac:dyDescent="0.3">
      <c r="B2183" s="91">
        <v>44378</v>
      </c>
      <c r="C2183" s="145">
        <v>343.18042000000003</v>
      </c>
      <c r="D2183">
        <f t="shared" si="69"/>
        <v>-0.26300575700937395</v>
      </c>
      <c r="E2183">
        <v>1.3692598925611811E-2</v>
      </c>
      <c r="G2183">
        <v>2175</v>
      </c>
      <c r="H2183">
        <f t="shared" ca="1" si="70"/>
        <v>5.5513292546404122E-2</v>
      </c>
    </row>
    <row r="2184" spans="2:8" x14ac:dyDescent="0.3">
      <c r="B2184" s="91">
        <v>42895</v>
      </c>
      <c r="C2184" s="145">
        <v>465.64871199999999</v>
      </c>
      <c r="D2184">
        <f t="shared" si="69"/>
        <v>-0.41101856041543822</v>
      </c>
      <c r="E2184">
        <v>1.3671875467693861E-2</v>
      </c>
      <c r="G2184">
        <v>2176</v>
      </c>
      <c r="H2184">
        <f t="shared" ca="1" si="70"/>
        <v>1.8966867435830266E-2</v>
      </c>
    </row>
    <row r="2185" spans="2:8" x14ac:dyDescent="0.3">
      <c r="B2185" s="91">
        <v>45292</v>
      </c>
      <c r="C2185" s="145">
        <v>790.59997599999997</v>
      </c>
      <c r="D2185">
        <f t="shared" ref="D2185:D2248" si="71">(C2185-C2186)/C2186</f>
        <v>5.3768950614696891</v>
      </c>
      <c r="E2185">
        <v>1.3654675089613249E-2</v>
      </c>
      <c r="G2185">
        <v>2177</v>
      </c>
      <c r="H2185">
        <f t="shared" ca="1" si="70"/>
        <v>-3.5027253743321878E-2</v>
      </c>
    </row>
    <row r="2186" spans="2:8" x14ac:dyDescent="0.3">
      <c r="B2186" s="91">
        <v>38925</v>
      </c>
      <c r="C2186" s="145">
        <v>123.97882799999999</v>
      </c>
      <c r="D2186">
        <f t="shared" si="71"/>
        <v>0.78959542938953686</v>
      </c>
      <c r="E2186">
        <v>1.3652361750160616E-2</v>
      </c>
      <c r="G2186">
        <v>2178</v>
      </c>
      <c r="H2186">
        <f t="shared" ref="H2186:H2249" ca="1" si="72">_xlfn.NORM.INV(RAND(),N$11,N$12)</f>
        <v>3.968994718529039E-2</v>
      </c>
    </row>
    <row r="2187" spans="2:8" x14ac:dyDescent="0.3">
      <c r="B2187" s="91">
        <v>35201</v>
      </c>
      <c r="C2187" s="145">
        <v>69.277573000000004</v>
      </c>
      <c r="D2187">
        <f t="shared" si="71"/>
        <v>1.1319597283071732</v>
      </c>
      <c r="E2187">
        <v>1.3649129068874586E-2</v>
      </c>
      <c r="G2187">
        <v>2179</v>
      </c>
      <c r="H2187">
        <f t="shared" ca="1" si="72"/>
        <v>-1.6513656352459341E-2</v>
      </c>
    </row>
    <row r="2188" spans="2:8" x14ac:dyDescent="0.3">
      <c r="B2188" s="91">
        <v>39818</v>
      </c>
      <c r="C2188" s="145">
        <v>32.494785</v>
      </c>
      <c r="D2188">
        <f t="shared" si="71"/>
        <v>-0.93609868297599796</v>
      </c>
      <c r="E2188">
        <v>1.3632709293923862E-2</v>
      </c>
      <c r="G2188">
        <v>2180</v>
      </c>
      <c r="H2188">
        <f t="shared" ca="1" si="72"/>
        <v>5.8989633807192549E-3</v>
      </c>
    </row>
    <row r="2189" spans="2:8" x14ac:dyDescent="0.3">
      <c r="B2189" s="91">
        <v>42578</v>
      </c>
      <c r="C2189" s="145">
        <v>508.515106</v>
      </c>
      <c r="D2189">
        <f t="shared" si="71"/>
        <v>2.7845227886438071</v>
      </c>
      <c r="E2189">
        <v>1.3611501101860669E-2</v>
      </c>
      <c r="G2189">
        <v>2181</v>
      </c>
      <c r="H2189">
        <f t="shared" ca="1" si="72"/>
        <v>-3.9546551916306551E-2</v>
      </c>
    </row>
    <row r="2190" spans="2:8" x14ac:dyDescent="0.3">
      <c r="B2190" s="91">
        <v>38943</v>
      </c>
      <c r="C2190" s="145">
        <v>134.36703499999999</v>
      </c>
      <c r="D2190">
        <f t="shared" si="71"/>
        <v>7.6621621612909934</v>
      </c>
      <c r="E2190">
        <v>1.3609208991851087E-2</v>
      </c>
      <c r="G2190">
        <v>2182</v>
      </c>
      <c r="H2190">
        <f t="shared" ca="1" si="72"/>
        <v>2.4688584559690394E-2</v>
      </c>
    </row>
    <row r="2191" spans="2:8" x14ac:dyDescent="0.3">
      <c r="B2191" s="91">
        <v>37259</v>
      </c>
      <c r="C2191" s="145">
        <v>15.511951</v>
      </c>
      <c r="D2191">
        <f t="shared" si="71"/>
        <v>-0.7031463258998224</v>
      </c>
      <c r="E2191">
        <v>1.3609144100690588E-2</v>
      </c>
      <c r="G2191">
        <v>2183</v>
      </c>
      <c r="H2191">
        <f t="shared" ca="1" si="72"/>
        <v>3.6280182768808532E-2</v>
      </c>
    </row>
    <row r="2192" spans="2:8" x14ac:dyDescent="0.3">
      <c r="B2192" s="91">
        <v>34906</v>
      </c>
      <c r="C2192" s="145">
        <v>52.254536000000002</v>
      </c>
      <c r="D2192">
        <f t="shared" si="71"/>
        <v>-0.86090647386440722</v>
      </c>
      <c r="E2192">
        <v>1.3605399555235665E-2</v>
      </c>
      <c r="G2192">
        <v>2184</v>
      </c>
      <c r="H2192">
        <f t="shared" ca="1" si="72"/>
        <v>-1.4042189078524158E-2</v>
      </c>
    </row>
    <row r="2193" spans="2:8" x14ac:dyDescent="0.3">
      <c r="B2193" s="91">
        <v>43145</v>
      </c>
      <c r="C2193" s="145">
        <v>375.67913800000002</v>
      </c>
      <c r="D2193">
        <f t="shared" si="71"/>
        <v>-0.31344506738352557</v>
      </c>
      <c r="E2193">
        <v>1.3582631992959874E-2</v>
      </c>
      <c r="G2193">
        <v>2185</v>
      </c>
      <c r="H2193">
        <f t="shared" ca="1" si="72"/>
        <v>7.0933755317248316E-3</v>
      </c>
    </row>
    <row r="2194" spans="2:8" x14ac:dyDescent="0.3">
      <c r="B2194" s="91">
        <v>42760</v>
      </c>
      <c r="C2194" s="145">
        <v>547.19457999999997</v>
      </c>
      <c r="D2194">
        <f t="shared" si="71"/>
        <v>3.9178077181047306</v>
      </c>
      <c r="E2194">
        <v>1.3572239023128376E-2</v>
      </c>
      <c r="G2194">
        <v>2186</v>
      </c>
      <c r="H2194">
        <f t="shared" ca="1" si="72"/>
        <v>-1.9976094243949472E-2</v>
      </c>
    </row>
    <row r="2195" spans="2:8" x14ac:dyDescent="0.3">
      <c r="B2195" s="91">
        <v>39314</v>
      </c>
      <c r="C2195" s="145">
        <v>111.26799</v>
      </c>
      <c r="D2195">
        <f t="shared" si="71"/>
        <v>-0.86088023047082107</v>
      </c>
      <c r="E2195">
        <v>1.3569238190896636E-2</v>
      </c>
      <c r="G2195">
        <v>2187</v>
      </c>
      <c r="H2195">
        <f t="shared" ca="1" si="72"/>
        <v>-4.3912569834662768E-3</v>
      </c>
    </row>
    <row r="2196" spans="2:8" x14ac:dyDescent="0.3">
      <c r="B2196" s="91">
        <v>45300</v>
      </c>
      <c r="C2196" s="145">
        <v>799.79998799999998</v>
      </c>
      <c r="D2196">
        <f t="shared" si="71"/>
        <v>-0.18946036179376743</v>
      </c>
      <c r="E2196">
        <v>1.3559767235375022E-2</v>
      </c>
      <c r="G2196">
        <v>2188</v>
      </c>
      <c r="H2196">
        <f t="shared" ca="1" si="72"/>
        <v>-2.7652984344682777E-2</v>
      </c>
    </row>
    <row r="2197" spans="2:8" x14ac:dyDescent="0.3">
      <c r="B2197" s="91">
        <v>45405</v>
      </c>
      <c r="C2197" s="145">
        <v>986.75</v>
      </c>
      <c r="D2197">
        <f t="shared" si="71"/>
        <v>2.1107019132180209</v>
      </c>
      <c r="E2197">
        <v>1.3558638141547607E-2</v>
      </c>
      <c r="G2197">
        <v>2189</v>
      </c>
      <c r="H2197">
        <f t="shared" ca="1" si="72"/>
        <v>1.5764384420893202E-2</v>
      </c>
    </row>
    <row r="2198" spans="2:8" x14ac:dyDescent="0.3">
      <c r="B2198" s="91">
        <v>44295</v>
      </c>
      <c r="C2198" s="145">
        <v>317.211365</v>
      </c>
      <c r="D2198">
        <f t="shared" si="71"/>
        <v>-0.17833888745465978</v>
      </c>
      <c r="E2198">
        <v>1.3537156958680643E-2</v>
      </c>
      <c r="G2198">
        <v>2190</v>
      </c>
      <c r="H2198">
        <f t="shared" ca="1" si="72"/>
        <v>-3.5103886113349345E-2</v>
      </c>
    </row>
    <row r="2199" spans="2:8" x14ac:dyDescent="0.3">
      <c r="B2199" s="91">
        <v>41712</v>
      </c>
      <c r="C2199" s="145">
        <v>386.06106599999998</v>
      </c>
      <c r="D2199">
        <f t="shared" si="71"/>
        <v>6.3388349921514449</v>
      </c>
      <c r="E2199">
        <v>1.3530920718627918E-2</v>
      </c>
      <c r="G2199">
        <v>2191</v>
      </c>
      <c r="H2199">
        <f t="shared" ca="1" si="72"/>
        <v>-2.9822390509020892E-2</v>
      </c>
    </row>
    <row r="2200" spans="2:8" x14ac:dyDescent="0.3">
      <c r="B2200" s="91">
        <v>34919</v>
      </c>
      <c r="C2200" s="145">
        <v>52.605224999999997</v>
      </c>
      <c r="D2200">
        <f t="shared" si="71"/>
        <v>0.85523570103610258</v>
      </c>
      <c r="E2200">
        <v>1.3513552567036376E-2</v>
      </c>
      <c r="G2200">
        <v>2192</v>
      </c>
      <c r="H2200">
        <f t="shared" ca="1" si="72"/>
        <v>1.4726368056794649E-2</v>
      </c>
    </row>
    <row r="2201" spans="2:8" x14ac:dyDescent="0.3">
      <c r="B2201" s="91">
        <v>37781</v>
      </c>
      <c r="C2201" s="145">
        <v>28.355008999999999</v>
      </c>
      <c r="D2201">
        <f t="shared" si="71"/>
        <v>-0.6934381977981745</v>
      </c>
      <c r="E2201">
        <v>1.3509717448020878E-2</v>
      </c>
      <c r="G2201">
        <v>2193</v>
      </c>
      <c r="H2201">
        <f t="shared" ca="1" si="72"/>
        <v>4.467819619330576E-3</v>
      </c>
    </row>
    <row r="2202" spans="2:8" x14ac:dyDescent="0.3">
      <c r="B2202" s="91">
        <v>39605</v>
      </c>
      <c r="C2202" s="145">
        <v>92.493613999999994</v>
      </c>
      <c r="D2202">
        <f t="shared" si="71"/>
        <v>-0.78722190599808572</v>
      </c>
      <c r="E2202">
        <v>1.3508658257149E-2</v>
      </c>
      <c r="G2202">
        <v>2194</v>
      </c>
      <c r="H2202">
        <f t="shared" ca="1" si="72"/>
        <v>-1.8463838669316324E-2</v>
      </c>
    </row>
    <row r="2203" spans="2:8" x14ac:dyDescent="0.3">
      <c r="B2203" s="91">
        <v>44679</v>
      </c>
      <c r="C2203" s="145">
        <v>434.69519000000003</v>
      </c>
      <c r="D2203">
        <f t="shared" si="71"/>
        <v>7.2358923211570501</v>
      </c>
      <c r="E2203">
        <v>1.3480540799760188E-2</v>
      </c>
      <c r="G2203">
        <v>2195</v>
      </c>
      <c r="H2203">
        <f t="shared" ca="1" si="72"/>
        <v>-4.0062372235826392E-2</v>
      </c>
    </row>
    <row r="2204" spans="2:8" x14ac:dyDescent="0.3">
      <c r="B2204" s="91">
        <v>34869</v>
      </c>
      <c r="C2204" s="145">
        <v>52.780582000000003</v>
      </c>
      <c r="D2204">
        <f t="shared" si="71"/>
        <v>-0.26291822121756026</v>
      </c>
      <c r="E2204">
        <v>1.3467895090908202E-2</v>
      </c>
      <c r="G2204">
        <v>2196</v>
      </c>
      <c r="H2204">
        <f t="shared" ca="1" si="72"/>
        <v>-2.4191802264528629E-3</v>
      </c>
    </row>
    <row r="2205" spans="2:8" x14ac:dyDescent="0.3">
      <c r="B2205" s="91">
        <v>35312</v>
      </c>
      <c r="C2205" s="145">
        <v>71.607498000000007</v>
      </c>
      <c r="D2205">
        <f t="shared" si="71"/>
        <v>0.45831739483969786</v>
      </c>
      <c r="E2205">
        <v>1.3455166572151112E-2</v>
      </c>
      <c r="G2205">
        <v>2197</v>
      </c>
      <c r="H2205">
        <f t="shared" ca="1" si="72"/>
        <v>-2.8765813376010904E-2</v>
      </c>
    </row>
    <row r="2206" spans="2:8" x14ac:dyDescent="0.3">
      <c r="B2206" s="91">
        <v>34610</v>
      </c>
      <c r="C2206" s="145">
        <v>49.102820999999999</v>
      </c>
      <c r="D2206">
        <f t="shared" si="71"/>
        <v>-0.90532076652801263</v>
      </c>
      <c r="E2206">
        <v>1.3453032803775663E-2</v>
      </c>
      <c r="G2206">
        <v>2198</v>
      </c>
      <c r="H2206">
        <f t="shared" ca="1" si="72"/>
        <v>2.3155714938682768E-3</v>
      </c>
    </row>
    <row r="2207" spans="2:8" x14ac:dyDescent="0.3">
      <c r="B2207" s="91">
        <v>42137</v>
      </c>
      <c r="C2207" s="145">
        <v>518.62292500000001</v>
      </c>
      <c r="D2207">
        <f t="shared" si="71"/>
        <v>0.34679496677030303</v>
      </c>
      <c r="E2207">
        <v>1.3435920952920758E-2</v>
      </c>
      <c r="G2207">
        <v>2199</v>
      </c>
      <c r="H2207">
        <f t="shared" ca="1" si="72"/>
        <v>2.1994746573606198E-3</v>
      </c>
    </row>
    <row r="2208" spans="2:8" x14ac:dyDescent="0.3">
      <c r="B2208" s="91">
        <v>41596</v>
      </c>
      <c r="C2208" s="145">
        <v>385.07934599999999</v>
      </c>
      <c r="D2208">
        <f t="shared" si="71"/>
        <v>1.842380667473869</v>
      </c>
      <c r="E2208">
        <v>1.3434984182460478E-2</v>
      </c>
      <c r="G2208">
        <v>2200</v>
      </c>
      <c r="H2208">
        <f t="shared" ca="1" si="72"/>
        <v>3.4727262150093675E-2</v>
      </c>
    </row>
    <row r="2209" spans="2:8" x14ac:dyDescent="0.3">
      <c r="B2209" s="91">
        <v>44139</v>
      </c>
      <c r="C2209" s="145">
        <v>135.47775300000001</v>
      </c>
      <c r="D2209">
        <f t="shared" si="71"/>
        <v>-0.21784176065562064</v>
      </c>
      <c r="E2209">
        <v>1.3422786008878571E-2</v>
      </c>
      <c r="G2209">
        <v>2201</v>
      </c>
      <c r="H2209">
        <f t="shared" ca="1" si="72"/>
        <v>2.7196320603671106E-2</v>
      </c>
    </row>
    <row r="2210" spans="2:8" x14ac:dyDescent="0.3">
      <c r="B2210" s="91">
        <v>44161</v>
      </c>
      <c r="C2210" s="145">
        <v>173.210159</v>
      </c>
      <c r="D2210">
        <f t="shared" si="71"/>
        <v>3.5519365869379009</v>
      </c>
      <c r="E2210">
        <v>1.3415037800416502E-2</v>
      </c>
      <c r="G2210">
        <v>2202</v>
      </c>
      <c r="H2210">
        <f t="shared" ca="1" si="72"/>
        <v>-9.7365638004304981E-3</v>
      </c>
    </row>
    <row r="2211" spans="2:8" x14ac:dyDescent="0.3">
      <c r="B2211" s="91">
        <v>37837</v>
      </c>
      <c r="C2211" s="145">
        <v>38.051971000000002</v>
      </c>
      <c r="D2211">
        <f t="shared" si="71"/>
        <v>0.43616552269395747</v>
      </c>
      <c r="E2211">
        <v>1.3411547430170747E-2</v>
      </c>
      <c r="G2211">
        <v>2203</v>
      </c>
      <c r="H2211">
        <f t="shared" ca="1" si="72"/>
        <v>3.2662021084641675E-2</v>
      </c>
    </row>
    <row r="2212" spans="2:8" x14ac:dyDescent="0.3">
      <c r="B2212" s="91">
        <v>35971</v>
      </c>
      <c r="C2212" s="145">
        <v>26.495533000000002</v>
      </c>
      <c r="D2212">
        <f t="shared" si="71"/>
        <v>-0.94676392261985298</v>
      </c>
      <c r="E2212">
        <v>1.3398003361147383E-2</v>
      </c>
      <c r="G2212">
        <v>2204</v>
      </c>
      <c r="H2212">
        <f t="shared" ca="1" si="72"/>
        <v>-4.2805879230044877E-3</v>
      </c>
    </row>
    <row r="2213" spans="2:8" x14ac:dyDescent="0.3">
      <c r="B2213" s="91">
        <v>42570</v>
      </c>
      <c r="C2213" s="145">
        <v>497.69882200000001</v>
      </c>
      <c r="D2213">
        <f t="shared" si="71"/>
        <v>26.57144325185806</v>
      </c>
      <c r="E2213">
        <v>1.3396943835180879E-2</v>
      </c>
      <c r="G2213">
        <v>2205</v>
      </c>
      <c r="H2213">
        <f t="shared" ca="1" si="72"/>
        <v>9.7570527454197645E-3</v>
      </c>
    </row>
    <row r="2214" spans="2:8" x14ac:dyDescent="0.3">
      <c r="B2214" s="91">
        <v>36130</v>
      </c>
      <c r="C2214" s="145">
        <v>18.051242999999999</v>
      </c>
      <c r="D2214">
        <f t="shared" si="71"/>
        <v>-0.96417699853762318</v>
      </c>
      <c r="E2214">
        <v>1.3389120352358858E-2</v>
      </c>
      <c r="G2214">
        <v>2206</v>
      </c>
      <c r="H2214">
        <f t="shared" ca="1" si="72"/>
        <v>-1.4346088516900724E-2</v>
      </c>
    </row>
    <row r="2215" spans="2:8" x14ac:dyDescent="0.3">
      <c r="B2215" s="91">
        <v>41908</v>
      </c>
      <c r="C2215" s="145">
        <v>503.90090900000001</v>
      </c>
      <c r="D2215">
        <f t="shared" si="71"/>
        <v>0.50030002671297391</v>
      </c>
      <c r="E2215">
        <v>1.3383654749632228E-2</v>
      </c>
      <c r="G2215">
        <v>2207</v>
      </c>
      <c r="H2215">
        <f t="shared" ca="1" si="72"/>
        <v>2.6125434803600842E-2</v>
      </c>
    </row>
    <row r="2216" spans="2:8" x14ac:dyDescent="0.3">
      <c r="B2216" s="91">
        <v>42396</v>
      </c>
      <c r="C2216" s="145">
        <v>335.86676</v>
      </c>
      <c r="D2216">
        <f t="shared" si="71"/>
        <v>5.9239429864388168E-2</v>
      </c>
      <c r="E2216">
        <v>1.3379367697553133E-2</v>
      </c>
      <c r="G2216">
        <v>2208</v>
      </c>
      <c r="H2216">
        <f t="shared" ca="1" si="72"/>
        <v>4.6405000997156415E-2</v>
      </c>
    </row>
    <row r="2217" spans="2:8" x14ac:dyDescent="0.3">
      <c r="B2217" s="91">
        <v>42419</v>
      </c>
      <c r="C2217" s="145">
        <v>317.08294699999999</v>
      </c>
      <c r="D2217">
        <f t="shared" si="71"/>
        <v>15.43633209458962</v>
      </c>
      <c r="E2217">
        <v>1.3375848829813125E-2</v>
      </c>
      <c r="G2217">
        <v>2209</v>
      </c>
      <c r="H2217">
        <f t="shared" ca="1" si="72"/>
        <v>-7.1783705150150808E-3</v>
      </c>
    </row>
    <row r="2218" spans="2:8" x14ac:dyDescent="0.3">
      <c r="B2218" s="91">
        <v>37349</v>
      </c>
      <c r="C2218" s="145">
        <v>19.291588000000001</v>
      </c>
      <c r="D2218">
        <f t="shared" si="71"/>
        <v>-0.94967134690264576</v>
      </c>
      <c r="E2218">
        <v>1.3371036667827048E-2</v>
      </c>
      <c r="G2218">
        <v>2210</v>
      </c>
      <c r="H2218">
        <f t="shared" ca="1" si="72"/>
        <v>-2.4688470282956405E-2</v>
      </c>
    </row>
    <row r="2219" spans="2:8" x14ac:dyDescent="0.3">
      <c r="B2219" s="91">
        <v>41561</v>
      </c>
      <c r="C2219" s="145">
        <v>383.31222500000001</v>
      </c>
      <c r="D2219">
        <f t="shared" si="71"/>
        <v>-7.7547652710159856E-2</v>
      </c>
      <c r="E2219">
        <v>1.3366271383765407E-2</v>
      </c>
      <c r="G2219">
        <v>2211</v>
      </c>
      <c r="H2219">
        <f t="shared" ca="1" si="72"/>
        <v>-7.091300475961005E-3</v>
      </c>
    </row>
    <row r="2220" spans="2:8" x14ac:dyDescent="0.3">
      <c r="B2220" s="91">
        <v>42482</v>
      </c>
      <c r="C2220" s="145">
        <v>415.53607199999999</v>
      </c>
      <c r="D2220">
        <f t="shared" si="71"/>
        <v>7.4797120960132704</v>
      </c>
      <c r="E2220">
        <v>1.3365713869449961E-2</v>
      </c>
      <c r="G2220">
        <v>2212</v>
      </c>
      <c r="H2220">
        <f t="shared" ca="1" si="72"/>
        <v>2.5946254420223792E-2</v>
      </c>
    </row>
    <row r="2221" spans="2:8" x14ac:dyDescent="0.3">
      <c r="B2221" s="91">
        <v>35480</v>
      </c>
      <c r="C2221" s="145">
        <v>49.003559000000003</v>
      </c>
      <c r="D2221">
        <f t="shared" si="71"/>
        <v>1.3901123939446365</v>
      </c>
      <c r="E2221">
        <v>1.3350984211835523E-2</v>
      </c>
      <c r="G2221">
        <v>2213</v>
      </c>
      <c r="H2221">
        <f t="shared" ca="1" si="72"/>
        <v>-4.4905422366179975E-4</v>
      </c>
    </row>
    <row r="2222" spans="2:8" x14ac:dyDescent="0.3">
      <c r="B2222" s="91">
        <v>36718</v>
      </c>
      <c r="C2222" s="145">
        <v>20.502617000000001</v>
      </c>
      <c r="D2222">
        <f t="shared" si="71"/>
        <v>-0.92901217675981729</v>
      </c>
      <c r="E2222">
        <v>1.3343586731954555E-2</v>
      </c>
      <c r="G2222">
        <v>2214</v>
      </c>
      <c r="H2222">
        <f t="shared" ca="1" si="72"/>
        <v>3.4841673273154912E-2</v>
      </c>
    </row>
    <row r="2223" spans="2:8" x14ac:dyDescent="0.3">
      <c r="B2223" s="91">
        <v>41460</v>
      </c>
      <c r="C2223" s="145">
        <v>288.81878699999999</v>
      </c>
      <c r="D2223">
        <f t="shared" si="71"/>
        <v>2.6801841435181508</v>
      </c>
      <c r="E2223">
        <v>1.3342395234237931E-2</v>
      </c>
      <c r="G2223">
        <v>2215</v>
      </c>
      <c r="H2223">
        <f t="shared" ca="1" si="72"/>
        <v>-4.7642934350385635E-2</v>
      </c>
    </row>
    <row r="2224" spans="2:8" x14ac:dyDescent="0.3">
      <c r="B2224" s="91">
        <v>38330</v>
      </c>
      <c r="C2224" s="145">
        <v>78.479438999999999</v>
      </c>
      <c r="D2224">
        <f t="shared" si="71"/>
        <v>-0.38144184100113687</v>
      </c>
      <c r="E2224">
        <v>1.3340213112083476E-2</v>
      </c>
      <c r="G2224">
        <v>2216</v>
      </c>
      <c r="H2224">
        <f t="shared" ca="1" si="72"/>
        <v>4.631260469044547E-3</v>
      </c>
    </row>
    <row r="2225" spans="2:8" x14ac:dyDescent="0.3">
      <c r="B2225" s="91">
        <v>39346</v>
      </c>
      <c r="C2225" s="145">
        <v>126.87479399999999</v>
      </c>
      <c r="D2225">
        <f t="shared" si="71"/>
        <v>7.6570012412880573</v>
      </c>
      <c r="E2225">
        <v>1.3333501803213318E-2</v>
      </c>
      <c r="G2225">
        <v>2217</v>
      </c>
      <c r="H2225">
        <f t="shared" ca="1" si="72"/>
        <v>2.5434170800107816E-2</v>
      </c>
    </row>
    <row r="2226" spans="2:8" x14ac:dyDescent="0.3">
      <c r="B2226" s="91">
        <v>36920</v>
      </c>
      <c r="C2226" s="145">
        <v>14.655744</v>
      </c>
      <c r="D2226">
        <f t="shared" si="71"/>
        <v>-0.10556260551674153</v>
      </c>
      <c r="E2226">
        <v>1.333342183561478E-2</v>
      </c>
      <c r="G2226">
        <v>2218</v>
      </c>
      <c r="H2226">
        <f t="shared" ca="1" si="72"/>
        <v>1.4548874434570841E-2</v>
      </c>
    </row>
    <row r="2227" spans="2:8" x14ac:dyDescent="0.3">
      <c r="B2227" s="91">
        <v>33331</v>
      </c>
      <c r="C2227" s="145">
        <v>16.385432999999999</v>
      </c>
      <c r="D2227">
        <f t="shared" si="71"/>
        <v>0</v>
      </c>
      <c r="E2227">
        <v>1.3333032361482759E-2</v>
      </c>
      <c r="G2227">
        <v>2219</v>
      </c>
      <c r="H2227">
        <f t="shared" ca="1" si="72"/>
        <v>-2.8080130843660855E-2</v>
      </c>
    </row>
    <row r="2228" spans="2:8" x14ac:dyDescent="0.3">
      <c r="B2228" s="91">
        <v>33302</v>
      </c>
      <c r="C2228" s="145">
        <v>16.385432999999999</v>
      </c>
      <c r="D2228">
        <f t="shared" si="71"/>
        <v>-0.89123207161423057</v>
      </c>
      <c r="E2228">
        <v>1.3333032361482759E-2</v>
      </c>
      <c r="G2228">
        <v>2220</v>
      </c>
      <c r="H2228">
        <f t="shared" ca="1" si="72"/>
        <v>4.3563420635584126E-2</v>
      </c>
    </row>
    <row r="2229" spans="2:8" x14ac:dyDescent="0.3">
      <c r="B2229" s="91">
        <v>38967</v>
      </c>
      <c r="C2229" s="145">
        <v>150.645813</v>
      </c>
      <c r="D2229">
        <f t="shared" si="71"/>
        <v>6.1752525923433996</v>
      </c>
      <c r="E2229">
        <v>1.3320411530240004E-2</v>
      </c>
      <c r="G2229">
        <v>2221</v>
      </c>
      <c r="H2229">
        <f t="shared" ca="1" si="72"/>
        <v>-2.1148554188591233E-2</v>
      </c>
    </row>
    <row r="2230" spans="2:8" x14ac:dyDescent="0.3">
      <c r="B2230" s="91">
        <v>36013</v>
      </c>
      <c r="C2230" s="145">
        <v>20.995193</v>
      </c>
      <c r="D2230">
        <f t="shared" si="71"/>
        <v>-0.90159061200974033</v>
      </c>
      <c r="E2230">
        <v>1.3309537951990701E-2</v>
      </c>
      <c r="G2230">
        <v>2222</v>
      </c>
      <c r="H2230">
        <f t="shared" ca="1" si="72"/>
        <v>-2.3377909261441378E-2</v>
      </c>
    </row>
    <row r="2231" spans="2:8" x14ac:dyDescent="0.3">
      <c r="B2231" s="91">
        <v>40624</v>
      </c>
      <c r="C2231" s="145">
        <v>213.345428</v>
      </c>
      <c r="D2231">
        <f t="shared" si="71"/>
        <v>2.9891081084926783</v>
      </c>
      <c r="E2231">
        <v>1.328933095225107E-2</v>
      </c>
      <c r="G2231">
        <v>2223</v>
      </c>
      <c r="H2231">
        <f t="shared" ca="1" si="72"/>
        <v>4.1549363169050765E-2</v>
      </c>
    </row>
    <row r="2232" spans="2:8" x14ac:dyDescent="0.3">
      <c r="B2232" s="91">
        <v>34927</v>
      </c>
      <c r="C2232" s="145">
        <v>53.481986999999997</v>
      </c>
      <c r="D2232">
        <f t="shared" si="71"/>
        <v>1.161992858088795</v>
      </c>
      <c r="E2232">
        <v>1.3289072863955802E-2</v>
      </c>
      <c r="G2232">
        <v>2224</v>
      </c>
      <c r="H2232">
        <f t="shared" ca="1" si="72"/>
        <v>-3.2996100603405287E-3</v>
      </c>
    </row>
    <row r="2233" spans="2:8" x14ac:dyDescent="0.3">
      <c r="B2233" s="91">
        <v>37614</v>
      </c>
      <c r="C2233" s="145">
        <v>24.737355999999998</v>
      </c>
      <c r="D2233">
        <f t="shared" si="71"/>
        <v>-0.24333284800315189</v>
      </c>
      <c r="E2233">
        <v>1.3270220413924437E-2</v>
      </c>
      <c r="G2233">
        <v>2225</v>
      </c>
      <c r="H2233">
        <f t="shared" ca="1" si="72"/>
        <v>3.7072183098175271E-3</v>
      </c>
    </row>
    <row r="2234" spans="2:8" x14ac:dyDescent="0.3">
      <c r="B2234" s="91">
        <v>35830</v>
      </c>
      <c r="C2234" s="145">
        <v>32.692520000000002</v>
      </c>
      <c r="D2234">
        <f t="shared" si="71"/>
        <v>-0.51897101809697832</v>
      </c>
      <c r="E2234">
        <v>1.3258436299192197E-2</v>
      </c>
      <c r="G2234">
        <v>2226</v>
      </c>
      <c r="H2234">
        <f t="shared" ca="1" si="72"/>
        <v>-6.153912027611011E-2</v>
      </c>
    </row>
    <row r="2235" spans="2:8" x14ac:dyDescent="0.3">
      <c r="B2235" s="91">
        <v>38475</v>
      </c>
      <c r="C2235" s="145">
        <v>67.963722000000004</v>
      </c>
      <c r="D2235">
        <f t="shared" si="71"/>
        <v>-0.5795973251606481</v>
      </c>
      <c r="E2235">
        <v>1.3253754431810635E-2</v>
      </c>
      <c r="G2235">
        <v>2227</v>
      </c>
      <c r="H2235">
        <f t="shared" ca="1" si="72"/>
        <v>5.4953213925319162E-2</v>
      </c>
    </row>
    <row r="2236" spans="2:8" x14ac:dyDescent="0.3">
      <c r="B2236" s="91">
        <v>39104</v>
      </c>
      <c r="C2236" s="145">
        <v>161.66339099999999</v>
      </c>
      <c r="D2236">
        <f t="shared" si="71"/>
        <v>0.17042196924715983</v>
      </c>
      <c r="E2236">
        <v>1.3253683127458796E-2</v>
      </c>
      <c r="G2236">
        <v>2228</v>
      </c>
      <c r="H2236">
        <f t="shared" ca="1" si="72"/>
        <v>2.6146202896006734E-2</v>
      </c>
    </row>
    <row r="2237" spans="2:8" x14ac:dyDescent="0.3">
      <c r="B2237" s="91">
        <v>39365</v>
      </c>
      <c r="C2237" s="145">
        <v>138.12402299999999</v>
      </c>
      <c r="D2237">
        <f t="shared" si="71"/>
        <v>1.5428984339022334</v>
      </c>
      <c r="E2237">
        <v>1.325126354518359E-2</v>
      </c>
      <c r="G2237">
        <v>2229</v>
      </c>
      <c r="H2237">
        <f t="shared" ca="1" si="72"/>
        <v>1.7742554321178026E-2</v>
      </c>
    </row>
    <row r="2238" spans="2:8" x14ac:dyDescent="0.3">
      <c r="B2238" s="91">
        <v>35537</v>
      </c>
      <c r="C2238" s="145">
        <v>54.317554000000001</v>
      </c>
      <c r="D2238">
        <f t="shared" si="71"/>
        <v>-0.29835209561711112</v>
      </c>
      <c r="E2238">
        <v>1.3234705888574623E-2</v>
      </c>
      <c r="G2238">
        <v>2230</v>
      </c>
      <c r="H2238">
        <f t="shared" ca="1" si="72"/>
        <v>1.3844472485785807E-2</v>
      </c>
    </row>
    <row r="2239" spans="2:8" x14ac:dyDescent="0.3">
      <c r="B2239" s="91">
        <v>38405</v>
      </c>
      <c r="C2239" s="145">
        <v>77.414260999999996</v>
      </c>
      <c r="D2239">
        <f t="shared" si="71"/>
        <v>0.1757694350247492</v>
      </c>
      <c r="E2239">
        <v>1.3207660616706137E-2</v>
      </c>
      <c r="G2239">
        <v>2231</v>
      </c>
      <c r="H2239">
        <f t="shared" ca="1" si="72"/>
        <v>-3.1986285521876756E-3</v>
      </c>
    </row>
    <row r="2240" spans="2:8" x14ac:dyDescent="0.3">
      <c r="B2240" s="91">
        <v>38250</v>
      </c>
      <c r="C2240" s="145">
        <v>65.841362000000004</v>
      </c>
      <c r="D2240">
        <f t="shared" si="71"/>
        <v>-0.90323139377196726</v>
      </c>
      <c r="E2240">
        <v>1.3186993010154606E-2</v>
      </c>
      <c r="G2240">
        <v>2232</v>
      </c>
      <c r="H2240">
        <f t="shared" ca="1" si="72"/>
        <v>6.6837029256570177E-3</v>
      </c>
    </row>
    <row r="2241" spans="2:8" x14ac:dyDescent="0.3">
      <c r="B2241" s="91">
        <v>45246</v>
      </c>
      <c r="C2241" s="145">
        <v>680.40002400000003</v>
      </c>
      <c r="D2241">
        <f t="shared" si="71"/>
        <v>12.556708672736702</v>
      </c>
      <c r="E2241">
        <v>1.3178521566737107E-2</v>
      </c>
      <c r="G2241">
        <v>2233</v>
      </c>
      <c r="H2241">
        <f t="shared" ca="1" si="72"/>
        <v>-4.1192347307794017E-2</v>
      </c>
    </row>
    <row r="2242" spans="2:8" x14ac:dyDescent="0.3">
      <c r="B2242" s="91">
        <v>34600</v>
      </c>
      <c r="C2242" s="145">
        <v>50.189174999999999</v>
      </c>
      <c r="D2242">
        <f t="shared" si="71"/>
        <v>2.0232559610443546</v>
      </c>
      <c r="E2242">
        <v>1.3158110151092613E-2</v>
      </c>
      <c r="G2242">
        <v>2234</v>
      </c>
      <c r="H2242">
        <f t="shared" ca="1" si="72"/>
        <v>-2.7761605545726431E-2</v>
      </c>
    </row>
    <row r="2243" spans="2:8" x14ac:dyDescent="0.3">
      <c r="B2243" s="91">
        <v>34144</v>
      </c>
      <c r="C2243" s="145">
        <v>16.601033999999999</v>
      </c>
      <c r="D2243">
        <f t="shared" si="71"/>
        <v>-0.94230469918278803</v>
      </c>
      <c r="E2243">
        <v>1.3158089871656092E-2</v>
      </c>
      <c r="G2243">
        <v>2235</v>
      </c>
      <c r="H2243">
        <f t="shared" ca="1" si="72"/>
        <v>2.1603058735868364E-2</v>
      </c>
    </row>
    <row r="2244" spans="2:8" x14ac:dyDescent="0.3">
      <c r="B2244" s="91">
        <v>42276</v>
      </c>
      <c r="C2244" s="145">
        <v>287.73632800000001</v>
      </c>
      <c r="D2244">
        <f t="shared" si="71"/>
        <v>0.7838882063775815</v>
      </c>
      <c r="E2244">
        <v>1.3157936017495792E-2</v>
      </c>
      <c r="G2244">
        <v>2236</v>
      </c>
      <c r="H2244">
        <f t="shared" ca="1" si="72"/>
        <v>5.5147325875643263E-2</v>
      </c>
    </row>
    <row r="2245" spans="2:8" x14ac:dyDescent="0.3">
      <c r="B2245" s="91">
        <v>43810</v>
      </c>
      <c r="C2245" s="145">
        <v>161.29728700000001</v>
      </c>
      <c r="D2245">
        <f t="shared" si="71"/>
        <v>1.0093481856352038</v>
      </c>
      <c r="E2245">
        <v>1.3149653728140706E-2</v>
      </c>
      <c r="G2245">
        <v>2237</v>
      </c>
      <c r="H2245">
        <f t="shared" ca="1" si="72"/>
        <v>1.589253751860159E-2</v>
      </c>
    </row>
    <row r="2246" spans="2:8" x14ac:dyDescent="0.3">
      <c r="B2246" s="91">
        <v>38337</v>
      </c>
      <c r="C2246" s="145">
        <v>80.273437999999999</v>
      </c>
      <c r="D2246">
        <f t="shared" si="71"/>
        <v>2.5481791773633473</v>
      </c>
      <c r="E2246">
        <v>1.3140808727636641E-2</v>
      </c>
      <c r="G2246">
        <v>2238</v>
      </c>
      <c r="H2246">
        <f t="shared" ca="1" si="72"/>
        <v>1.8562612710695209E-3</v>
      </c>
    </row>
    <row r="2247" spans="2:8" x14ac:dyDescent="0.3">
      <c r="B2247" s="91">
        <v>37561</v>
      </c>
      <c r="C2247" s="145">
        <v>22.623840000000001</v>
      </c>
      <c r="D2247">
        <f t="shared" si="71"/>
        <v>-0.92674971659752514</v>
      </c>
      <c r="E2247">
        <v>1.3125994509717563E-2</v>
      </c>
      <c r="G2247">
        <v>2239</v>
      </c>
      <c r="H2247">
        <f t="shared" ca="1" si="72"/>
        <v>9.8524187206498436E-3</v>
      </c>
    </row>
    <row r="2248" spans="2:8" x14ac:dyDescent="0.3">
      <c r="B2248" s="91">
        <v>41275</v>
      </c>
      <c r="C2248" s="145">
        <v>308.85668900000002</v>
      </c>
      <c r="D2248">
        <f t="shared" si="71"/>
        <v>0.18788678103027018</v>
      </c>
      <c r="E2248">
        <v>1.3113717778958056E-2</v>
      </c>
      <c r="G2248">
        <v>2240</v>
      </c>
      <c r="H2248">
        <f t="shared" ca="1" si="72"/>
        <v>-5.0140431456860333E-2</v>
      </c>
    </row>
    <row r="2249" spans="2:8" x14ac:dyDescent="0.3">
      <c r="B2249" s="91">
        <v>41240</v>
      </c>
      <c r="C2249" s="145">
        <v>260.005157</v>
      </c>
      <c r="D2249">
        <f t="shared" ref="D2249:D2312" si="73">(C2249-C2250)/C2250</f>
        <v>9.083100825518116</v>
      </c>
      <c r="E2249">
        <v>1.3107847586589623E-2</v>
      </c>
      <c r="G2249">
        <v>2241</v>
      </c>
      <c r="H2249">
        <f t="shared" ca="1" si="72"/>
        <v>1.752167112894927E-2</v>
      </c>
    </row>
    <row r="2250" spans="2:8" x14ac:dyDescent="0.3">
      <c r="B2250" s="91">
        <v>36580</v>
      </c>
      <c r="C2250" s="145">
        <v>25.78623</v>
      </c>
      <c r="D2250">
        <f t="shared" si="73"/>
        <v>-0.78277516247112078</v>
      </c>
      <c r="E2250">
        <v>1.3091535614391542E-2</v>
      </c>
      <c r="G2250">
        <v>2242</v>
      </c>
      <c r="H2250">
        <f t="shared" ref="H2250:H2313" ca="1" si="74">_xlfn.NORM.INV(RAND(),N$11,N$12)</f>
        <v>3.7277085551332183E-2</v>
      </c>
    </row>
    <row r="2251" spans="2:8" x14ac:dyDescent="0.3">
      <c r="B2251" s="91">
        <v>39399</v>
      </c>
      <c r="C2251" s="145">
        <v>118.70755800000001</v>
      </c>
      <c r="D2251">
        <f t="shared" si="73"/>
        <v>6.1044797146802363</v>
      </c>
      <c r="E2251">
        <v>1.3078142651864137E-2</v>
      </c>
      <c r="G2251">
        <v>2243</v>
      </c>
      <c r="H2251">
        <f t="shared" ca="1" si="74"/>
        <v>1.9810403073726085E-2</v>
      </c>
    </row>
    <row r="2252" spans="2:8" x14ac:dyDescent="0.3">
      <c r="B2252" s="91">
        <v>34142</v>
      </c>
      <c r="C2252" s="145">
        <v>16.708832000000001</v>
      </c>
      <c r="D2252">
        <f t="shared" si="73"/>
        <v>-0.97939470772540016</v>
      </c>
      <c r="E2252">
        <v>1.3071967151619152E-2</v>
      </c>
      <c r="G2252">
        <v>2244</v>
      </c>
      <c r="H2252">
        <f t="shared" ca="1" si="74"/>
        <v>-4.7686381124091459E-2</v>
      </c>
    </row>
    <row r="2253" spans="2:8" x14ac:dyDescent="0.3">
      <c r="B2253" s="91">
        <v>45315</v>
      </c>
      <c r="C2253" s="145">
        <v>810.90002400000003</v>
      </c>
      <c r="D2253">
        <f t="shared" si="73"/>
        <v>74.251746176396622</v>
      </c>
      <c r="E2253">
        <v>1.3055171270332887E-2</v>
      </c>
      <c r="G2253">
        <v>2245</v>
      </c>
      <c r="H2253">
        <f t="shared" ca="1" si="74"/>
        <v>2.1296932081162203E-2</v>
      </c>
    </row>
    <row r="2254" spans="2:8" x14ac:dyDescent="0.3">
      <c r="B2254" s="91">
        <v>37105</v>
      </c>
      <c r="C2254" s="145">
        <v>10.775829999999999</v>
      </c>
      <c r="D2254">
        <f t="shared" si="73"/>
        <v>-0.92376408999941151</v>
      </c>
      <c r="E2254">
        <v>1.3053040875774469E-2</v>
      </c>
      <c r="G2254">
        <v>2246</v>
      </c>
      <c r="H2254">
        <f t="shared" ca="1" si="74"/>
        <v>1.5806186547467592E-2</v>
      </c>
    </row>
    <row r="2255" spans="2:8" x14ac:dyDescent="0.3">
      <c r="B2255" s="91">
        <v>38980</v>
      </c>
      <c r="C2255" s="145">
        <v>141.34848</v>
      </c>
      <c r="D2255">
        <f t="shared" si="73"/>
        <v>-0.58075395995786805</v>
      </c>
      <c r="E2255">
        <v>1.305040835365108E-2</v>
      </c>
      <c r="G2255">
        <v>2247</v>
      </c>
      <c r="H2255">
        <f t="shared" ca="1" si="74"/>
        <v>-1.1880612387163696E-2</v>
      </c>
    </row>
    <row r="2256" spans="2:8" x14ac:dyDescent="0.3">
      <c r="B2256" s="91">
        <v>43181</v>
      </c>
      <c r="C2256" s="145">
        <v>337.14923099999999</v>
      </c>
      <c r="D2256">
        <f t="shared" si="73"/>
        <v>-0.17189026412484568</v>
      </c>
      <c r="E2256">
        <v>1.302981054114916E-2</v>
      </c>
      <c r="G2256">
        <v>2248</v>
      </c>
      <c r="H2256">
        <f t="shared" ca="1" si="74"/>
        <v>2.8285105932622377E-2</v>
      </c>
    </row>
    <row r="2257" spans="2:8" x14ac:dyDescent="0.3">
      <c r="B2257" s="91">
        <v>44949</v>
      </c>
      <c r="C2257" s="145">
        <v>407.13110399999999</v>
      </c>
      <c r="D2257">
        <f t="shared" si="73"/>
        <v>1.2802903984206473</v>
      </c>
      <c r="E2257">
        <v>1.302248782898319E-2</v>
      </c>
      <c r="G2257">
        <v>2249</v>
      </c>
      <c r="H2257">
        <f t="shared" ca="1" si="74"/>
        <v>-3.9816692920320633E-2</v>
      </c>
    </row>
    <row r="2258" spans="2:8" x14ac:dyDescent="0.3">
      <c r="B2258" s="91">
        <v>43607</v>
      </c>
      <c r="C2258" s="145">
        <v>178.543533</v>
      </c>
      <c r="D2258">
        <f t="shared" si="73"/>
        <v>-0.16013877051575293</v>
      </c>
      <c r="E2258">
        <v>1.3009004611709668E-2</v>
      </c>
      <c r="G2258">
        <v>2250</v>
      </c>
      <c r="H2258">
        <f t="shared" ca="1" si="74"/>
        <v>-1.384772889443386E-2</v>
      </c>
    </row>
    <row r="2259" spans="2:8" x14ac:dyDescent="0.3">
      <c r="B2259" s="91">
        <v>40932</v>
      </c>
      <c r="C2259" s="145">
        <v>212.58694499999999</v>
      </c>
      <c r="D2259">
        <f t="shared" si="73"/>
        <v>-0.27326692583823925</v>
      </c>
      <c r="E2259">
        <v>1.3007737100133792E-2</v>
      </c>
      <c r="G2259">
        <v>2251</v>
      </c>
      <c r="H2259">
        <f t="shared" ca="1" si="74"/>
        <v>1.0193406660720335E-2</v>
      </c>
    </row>
    <row r="2260" spans="2:8" x14ac:dyDescent="0.3">
      <c r="B2260" s="91">
        <v>41394</v>
      </c>
      <c r="C2260" s="145">
        <v>292.52410900000001</v>
      </c>
      <c r="D2260">
        <f t="shared" si="73"/>
        <v>16.39493250371002</v>
      </c>
      <c r="E2260">
        <v>1.3000167434261217E-2</v>
      </c>
      <c r="G2260">
        <v>2252</v>
      </c>
      <c r="H2260">
        <f t="shared" ca="1" si="74"/>
        <v>-1.4830349535293369E-3</v>
      </c>
    </row>
    <row r="2261" spans="2:8" x14ac:dyDescent="0.3">
      <c r="B2261" s="91">
        <v>34152</v>
      </c>
      <c r="C2261" s="145">
        <v>16.816628000000001</v>
      </c>
      <c r="D2261">
        <f t="shared" si="73"/>
        <v>-0.93230678190432381</v>
      </c>
      <c r="E2261">
        <v>1.2986781425783658E-2</v>
      </c>
      <c r="G2261">
        <v>2253</v>
      </c>
      <c r="H2261">
        <f t="shared" ca="1" si="74"/>
        <v>3.602813900424482E-2</v>
      </c>
    </row>
    <row r="2262" spans="2:8" x14ac:dyDescent="0.3">
      <c r="B2262" s="91">
        <v>40527</v>
      </c>
      <c r="C2262" s="145">
        <v>248.42411799999999</v>
      </c>
      <c r="D2262">
        <f t="shared" si="73"/>
        <v>-7.68721028688851E-2</v>
      </c>
      <c r="E2262">
        <v>1.2978993104072767E-2</v>
      </c>
      <c r="G2262">
        <v>2254</v>
      </c>
      <c r="H2262">
        <f t="shared" ca="1" si="74"/>
        <v>2.5036373468906234E-2</v>
      </c>
    </row>
    <row r="2263" spans="2:8" x14ac:dyDescent="0.3">
      <c r="B2263" s="91">
        <v>43349</v>
      </c>
      <c r="C2263" s="145">
        <v>269.111267</v>
      </c>
      <c r="D2263">
        <f t="shared" si="73"/>
        <v>0.76842464439379476</v>
      </c>
      <c r="E2263">
        <v>1.2945663928479149E-2</v>
      </c>
      <c r="G2263">
        <v>2255</v>
      </c>
      <c r="H2263">
        <f t="shared" ca="1" si="74"/>
        <v>2.8373358030329532E-2</v>
      </c>
    </row>
    <row r="2264" spans="2:8" x14ac:dyDescent="0.3">
      <c r="B2264" s="91">
        <v>43507</v>
      </c>
      <c r="C2264" s="145">
        <v>152.17570499999999</v>
      </c>
      <c r="D2264">
        <f t="shared" si="73"/>
        <v>0.48946711581628605</v>
      </c>
      <c r="E2264">
        <v>1.293960027069109E-2</v>
      </c>
      <c r="G2264">
        <v>2256</v>
      </c>
      <c r="H2264">
        <f t="shared" ca="1" si="74"/>
        <v>7.6560403753902301E-2</v>
      </c>
    </row>
    <row r="2265" spans="2:8" x14ac:dyDescent="0.3">
      <c r="B2265" s="91">
        <v>38702</v>
      </c>
      <c r="C2265" s="145">
        <v>102.167885</v>
      </c>
      <c r="D2265">
        <f t="shared" si="73"/>
        <v>1.1230296087200575</v>
      </c>
      <c r="E2265">
        <v>1.2925261313507436E-2</v>
      </c>
      <c r="G2265">
        <v>2257</v>
      </c>
      <c r="H2265">
        <f t="shared" ca="1" si="74"/>
        <v>-3.8172180103607033E-2</v>
      </c>
    </row>
    <row r="2266" spans="2:8" x14ac:dyDescent="0.3">
      <c r="B2266" s="91">
        <v>37893</v>
      </c>
      <c r="C2266" s="145">
        <v>48.123626999999999</v>
      </c>
      <c r="D2266">
        <f t="shared" si="73"/>
        <v>-0.81347133527868742</v>
      </c>
      <c r="E2266">
        <v>1.2918387747423307E-2</v>
      </c>
      <c r="G2266">
        <v>2258</v>
      </c>
      <c r="H2266">
        <f t="shared" ca="1" si="74"/>
        <v>2.7204573210578866E-2</v>
      </c>
    </row>
    <row r="2267" spans="2:8" x14ac:dyDescent="0.3">
      <c r="B2267" s="91">
        <v>43339</v>
      </c>
      <c r="C2267" s="145">
        <v>257.99588</v>
      </c>
      <c r="D2267">
        <f t="shared" si="73"/>
        <v>14.243989562309118</v>
      </c>
      <c r="E2267">
        <v>1.2915741759383632E-2</v>
      </c>
      <c r="G2267">
        <v>2259</v>
      </c>
      <c r="H2267">
        <f t="shared" ca="1" si="74"/>
        <v>-2.3563103669394826E-4</v>
      </c>
    </row>
    <row r="2268" spans="2:8" x14ac:dyDescent="0.3">
      <c r="B2268" s="91">
        <v>34128</v>
      </c>
      <c r="C2268" s="145">
        <v>16.924433000000001</v>
      </c>
      <c r="D2268">
        <f t="shared" si="73"/>
        <v>-0.87024285754043829</v>
      </c>
      <c r="E2268">
        <v>1.2903415391333127E-2</v>
      </c>
      <c r="G2268">
        <v>2260</v>
      </c>
      <c r="H2268">
        <f t="shared" ca="1" si="74"/>
        <v>-5.0588135739396325E-3</v>
      </c>
    </row>
    <row r="2269" spans="2:8" x14ac:dyDescent="0.3">
      <c r="B2269" s="91">
        <v>38891</v>
      </c>
      <c r="C2269" s="145">
        <v>130.43161000000001</v>
      </c>
      <c r="D2269">
        <f t="shared" si="73"/>
        <v>-0.69734413158768038</v>
      </c>
      <c r="E2269">
        <v>1.2902233340703416E-2</v>
      </c>
      <c r="G2269">
        <v>2261</v>
      </c>
      <c r="H2269">
        <f t="shared" ca="1" si="74"/>
        <v>9.1962103263951139E-3</v>
      </c>
    </row>
    <row r="2270" spans="2:8" x14ac:dyDescent="0.3">
      <c r="B2270" s="91">
        <v>42865</v>
      </c>
      <c r="C2270" s="145">
        <v>430.956818</v>
      </c>
      <c r="D2270">
        <f t="shared" si="73"/>
        <v>2.140573740914935</v>
      </c>
      <c r="E2270">
        <v>1.2886597532290038E-2</v>
      </c>
      <c r="G2270">
        <v>2262</v>
      </c>
      <c r="H2270">
        <f t="shared" ca="1" si="74"/>
        <v>-2.223254724856067E-2</v>
      </c>
    </row>
    <row r="2271" spans="2:8" x14ac:dyDescent="0.3">
      <c r="B2271" s="91">
        <v>44140</v>
      </c>
      <c r="C2271" s="145">
        <v>137.22232099999999</v>
      </c>
      <c r="D2271">
        <f t="shared" si="73"/>
        <v>-0.70105331653110881</v>
      </c>
      <c r="E2271">
        <v>1.2877154819655052E-2</v>
      </c>
      <c r="G2271">
        <v>2263</v>
      </c>
      <c r="H2271">
        <f t="shared" ca="1" si="74"/>
        <v>-5.2266451776450265E-5</v>
      </c>
    </row>
    <row r="2272" spans="2:8" x14ac:dyDescent="0.3">
      <c r="B2272" s="91">
        <v>44796</v>
      </c>
      <c r="C2272" s="145">
        <v>459.01937900000001</v>
      </c>
      <c r="D2272">
        <f t="shared" si="73"/>
        <v>7.9903956054072408E-3</v>
      </c>
      <c r="E2272">
        <v>1.2868442344559404E-2</v>
      </c>
      <c r="G2272">
        <v>2264</v>
      </c>
      <c r="H2272">
        <f t="shared" ca="1" si="74"/>
        <v>1.7634906938858937E-2</v>
      </c>
    </row>
    <row r="2273" spans="2:8" x14ac:dyDescent="0.3">
      <c r="B2273" s="91">
        <v>44817</v>
      </c>
      <c r="C2273" s="145">
        <v>455.38070699999997</v>
      </c>
      <c r="D2273">
        <f t="shared" si="73"/>
        <v>8.2552891269341888</v>
      </c>
      <c r="E2273">
        <v>1.2860318971901638E-2</v>
      </c>
      <c r="G2273">
        <v>2265</v>
      </c>
      <c r="H2273">
        <f t="shared" ca="1" si="74"/>
        <v>3.761081454814616E-2</v>
      </c>
    </row>
    <row r="2274" spans="2:8" x14ac:dyDescent="0.3">
      <c r="B2274" s="91">
        <v>35478</v>
      </c>
      <c r="C2274" s="145">
        <v>49.202213</v>
      </c>
      <c r="D2274">
        <f t="shared" si="73"/>
        <v>-0.88198096781639812</v>
      </c>
      <c r="E2274">
        <v>1.2852103379963916E-2</v>
      </c>
      <c r="G2274">
        <v>2266</v>
      </c>
      <c r="H2274">
        <f t="shared" ca="1" si="74"/>
        <v>7.1512110267783948E-3</v>
      </c>
    </row>
    <row r="2275" spans="2:8" x14ac:dyDescent="0.3">
      <c r="B2275" s="91">
        <v>44937</v>
      </c>
      <c r="C2275" s="145">
        <v>416.900665</v>
      </c>
      <c r="D2275">
        <f t="shared" si="73"/>
        <v>2.9749280833779737</v>
      </c>
      <c r="E2275">
        <v>1.2836126223484167E-2</v>
      </c>
      <c r="G2275">
        <v>2267</v>
      </c>
      <c r="H2275">
        <f t="shared" ca="1" si="74"/>
        <v>2.9130203215850598E-2</v>
      </c>
    </row>
    <row r="2276" spans="2:8" x14ac:dyDescent="0.3">
      <c r="B2276" s="91">
        <v>38708</v>
      </c>
      <c r="C2276" s="145">
        <v>104.88256800000001</v>
      </c>
      <c r="D2276">
        <f t="shared" si="73"/>
        <v>-0.2999198865769826</v>
      </c>
      <c r="E2276">
        <v>1.28286557207369E-2</v>
      </c>
      <c r="G2276">
        <v>2268</v>
      </c>
      <c r="H2276">
        <f t="shared" ca="1" si="74"/>
        <v>-5.3875898762954511E-3</v>
      </c>
    </row>
    <row r="2277" spans="2:8" x14ac:dyDescent="0.3">
      <c r="B2277" s="91">
        <v>39058</v>
      </c>
      <c r="C2277" s="145">
        <v>149.81509399999999</v>
      </c>
      <c r="D2277">
        <f t="shared" si="73"/>
        <v>-0.6768475949719549</v>
      </c>
      <c r="E2277">
        <v>1.2762941240202202E-2</v>
      </c>
      <c r="G2277">
        <v>2269</v>
      </c>
      <c r="H2277">
        <f t="shared" ca="1" si="74"/>
        <v>-2.718089873789141E-2</v>
      </c>
    </row>
    <row r="2278" spans="2:8" x14ac:dyDescent="0.3">
      <c r="B2278" s="91">
        <v>44799</v>
      </c>
      <c r="C2278" s="145">
        <v>463.60507200000001</v>
      </c>
      <c r="D2278">
        <f t="shared" si="73"/>
        <v>-0.17029443907654246</v>
      </c>
      <c r="E2278">
        <v>1.2739465563177239E-2</v>
      </c>
      <c r="G2278">
        <v>2270</v>
      </c>
      <c r="H2278">
        <f t="shared" ca="1" si="74"/>
        <v>-2.7317784475213398E-2</v>
      </c>
    </row>
    <row r="2279" spans="2:8" x14ac:dyDescent="0.3">
      <c r="B2279" s="91">
        <v>42627</v>
      </c>
      <c r="C2279" s="145">
        <v>558.75854500000003</v>
      </c>
      <c r="D2279">
        <f t="shared" si="73"/>
        <v>12.227411773033159</v>
      </c>
      <c r="E2279">
        <v>1.2738353547481138E-2</v>
      </c>
      <c r="G2279">
        <v>2271</v>
      </c>
      <c r="H2279">
        <f t="shared" ca="1" si="74"/>
        <v>-4.2381648063850613E-2</v>
      </c>
    </row>
    <row r="2280" spans="2:8" x14ac:dyDescent="0.3">
      <c r="B2280" s="91">
        <v>36444</v>
      </c>
      <c r="C2280" s="145">
        <v>42.242469999999997</v>
      </c>
      <c r="D2280">
        <f t="shared" si="73"/>
        <v>1.9876698633949443</v>
      </c>
      <c r="E2280">
        <v>1.2708873076519972E-2</v>
      </c>
      <c r="G2280">
        <v>2272</v>
      </c>
      <c r="H2280">
        <f t="shared" ca="1" si="74"/>
        <v>-3.5032587382326799E-2</v>
      </c>
    </row>
    <row r="2281" spans="2:8" x14ac:dyDescent="0.3">
      <c r="B2281" s="91">
        <v>36866</v>
      </c>
      <c r="C2281" s="145">
        <v>14.138935</v>
      </c>
      <c r="D2281">
        <f t="shared" si="73"/>
        <v>-0.96578286788938095</v>
      </c>
      <c r="E2281">
        <v>1.2706992058031538E-2</v>
      </c>
      <c r="G2281">
        <v>2273</v>
      </c>
      <c r="H2281">
        <f t="shared" ca="1" si="74"/>
        <v>1.1950269424749128E-2</v>
      </c>
    </row>
    <row r="2282" spans="2:8" x14ac:dyDescent="0.3">
      <c r="B2282" s="91">
        <v>44739</v>
      </c>
      <c r="C2282" s="145">
        <v>413.21215799999999</v>
      </c>
      <c r="D2282">
        <f t="shared" si="73"/>
        <v>5.1604744141348018</v>
      </c>
      <c r="E2282">
        <v>1.2704677903583501E-2</v>
      </c>
      <c r="G2282">
        <v>2274</v>
      </c>
      <c r="H2282">
        <f t="shared" ca="1" si="74"/>
        <v>1.0332912630096726E-2</v>
      </c>
    </row>
    <row r="2283" spans="2:8" x14ac:dyDescent="0.3">
      <c r="B2283" s="91">
        <v>38474</v>
      </c>
      <c r="C2283" s="145">
        <v>67.074730000000002</v>
      </c>
      <c r="D2283">
        <f t="shared" si="73"/>
        <v>-0.84939276512668671</v>
      </c>
      <c r="E2283">
        <v>1.2696464093594543E-2</v>
      </c>
      <c r="G2283">
        <v>2275</v>
      </c>
      <c r="H2283">
        <f t="shared" ca="1" si="74"/>
        <v>3.6162440561808211E-3</v>
      </c>
    </row>
    <row r="2284" spans="2:8" x14ac:dyDescent="0.3">
      <c r="B2284" s="91">
        <v>44655</v>
      </c>
      <c r="C2284" s="145">
        <v>445.36193800000001</v>
      </c>
      <c r="D2284">
        <f t="shared" si="73"/>
        <v>35.176452364195931</v>
      </c>
      <c r="E2284">
        <v>1.2694118748333037E-2</v>
      </c>
      <c r="G2284">
        <v>2276</v>
      </c>
      <c r="H2284">
        <f t="shared" ca="1" si="74"/>
        <v>-1.9063317005606269E-2</v>
      </c>
    </row>
    <row r="2285" spans="2:8" x14ac:dyDescent="0.3">
      <c r="B2285" s="91">
        <v>37117</v>
      </c>
      <c r="C2285" s="145">
        <v>12.310824</v>
      </c>
      <c r="D2285">
        <f t="shared" si="73"/>
        <v>-0.88945235976026327</v>
      </c>
      <c r="E2285">
        <v>1.2690357208988402E-2</v>
      </c>
      <c r="G2285">
        <v>2277</v>
      </c>
      <c r="H2285">
        <f t="shared" ca="1" si="74"/>
        <v>2.6127612299410397E-2</v>
      </c>
    </row>
    <row r="2286" spans="2:8" x14ac:dyDescent="0.3">
      <c r="B2286" s="91">
        <v>39248</v>
      </c>
      <c r="C2286" s="145">
        <v>111.36216</v>
      </c>
      <c r="D2286">
        <f t="shared" si="73"/>
        <v>-0.71432903024128724</v>
      </c>
      <c r="E2286">
        <v>1.268972184337277E-2</v>
      </c>
      <c r="G2286">
        <v>2278</v>
      </c>
      <c r="H2286">
        <f t="shared" ca="1" si="74"/>
        <v>-8.2051228842735299E-4</v>
      </c>
    </row>
    <row r="2287" spans="2:8" x14ac:dyDescent="0.3">
      <c r="B2287" s="91">
        <v>42306</v>
      </c>
      <c r="C2287" s="145">
        <v>389.82666</v>
      </c>
      <c r="D2287">
        <f t="shared" si="73"/>
        <v>1.504017571733993</v>
      </c>
      <c r="E2287">
        <v>1.2684478594394893E-2</v>
      </c>
      <c r="G2287">
        <v>2279</v>
      </c>
      <c r="H2287">
        <f t="shared" ca="1" si="74"/>
        <v>2.6994575990541485E-2</v>
      </c>
    </row>
    <row r="2288" spans="2:8" x14ac:dyDescent="0.3">
      <c r="B2288" s="91">
        <v>39107</v>
      </c>
      <c r="C2288" s="145">
        <v>155.68048099999999</v>
      </c>
      <c r="D2288">
        <f t="shared" si="73"/>
        <v>-0.42808874664232327</v>
      </c>
      <c r="E2288">
        <v>1.266280579323549E-2</v>
      </c>
      <c r="G2288">
        <v>2280</v>
      </c>
      <c r="H2288">
        <f t="shared" ca="1" si="74"/>
        <v>3.6568854989612272E-2</v>
      </c>
    </row>
    <row r="2289" spans="2:8" x14ac:dyDescent="0.3">
      <c r="B2289" s="91">
        <v>40980</v>
      </c>
      <c r="C2289" s="145">
        <v>272.21090700000002</v>
      </c>
      <c r="D2289">
        <f t="shared" si="73"/>
        <v>0.45371156623668546</v>
      </c>
      <c r="E2289">
        <v>1.2649079864191047E-2</v>
      </c>
      <c r="G2289">
        <v>2281</v>
      </c>
      <c r="H2289">
        <f t="shared" ca="1" si="74"/>
        <v>1.1499785828506845E-2</v>
      </c>
    </row>
    <row r="2290" spans="2:8" x14ac:dyDescent="0.3">
      <c r="B2290" s="91">
        <v>40723</v>
      </c>
      <c r="C2290" s="145">
        <v>187.25235000000001</v>
      </c>
      <c r="D2290">
        <f t="shared" si="73"/>
        <v>0.39856658471032397</v>
      </c>
      <c r="E2290">
        <v>1.2643510807918173E-2</v>
      </c>
      <c r="G2290">
        <v>2282</v>
      </c>
      <c r="H2290">
        <f t="shared" ca="1" si="74"/>
        <v>-3.902622909795142E-2</v>
      </c>
    </row>
    <row r="2291" spans="2:8" x14ac:dyDescent="0.3">
      <c r="B2291" s="91">
        <v>38902</v>
      </c>
      <c r="C2291" s="145">
        <v>133.88876300000001</v>
      </c>
      <c r="D2291">
        <f t="shared" si="73"/>
        <v>-0.42476100691358237</v>
      </c>
      <c r="E2291">
        <v>1.2629395439463582E-2</v>
      </c>
      <c r="G2291">
        <v>2283</v>
      </c>
      <c r="H2291">
        <f t="shared" ca="1" si="74"/>
        <v>3.0414909569970866E-2</v>
      </c>
    </row>
    <row r="2292" spans="2:8" x14ac:dyDescent="0.3">
      <c r="B2292" s="91">
        <v>40631</v>
      </c>
      <c r="C2292" s="145">
        <v>232.75328099999999</v>
      </c>
      <c r="D2292">
        <f t="shared" si="73"/>
        <v>0.1638147091295023</v>
      </c>
      <c r="E2292">
        <v>1.2622634159665771E-2</v>
      </c>
      <c r="G2292">
        <v>2284</v>
      </c>
      <c r="H2292">
        <f t="shared" ca="1" si="74"/>
        <v>4.44776420687749E-2</v>
      </c>
    </row>
    <row r="2293" spans="2:8" x14ac:dyDescent="0.3">
      <c r="B2293" s="91">
        <v>40921</v>
      </c>
      <c r="C2293" s="145">
        <v>199.99169900000001</v>
      </c>
      <c r="D2293">
        <f t="shared" si="73"/>
        <v>-0.52907275130051834</v>
      </c>
      <c r="E2293">
        <v>1.2609234818527175E-2</v>
      </c>
      <c r="G2293">
        <v>2285</v>
      </c>
      <c r="H2293">
        <f t="shared" ca="1" si="74"/>
        <v>-3.093864399195807E-2</v>
      </c>
    </row>
    <row r="2294" spans="2:8" x14ac:dyDescent="0.3">
      <c r="B2294" s="91">
        <v>44986</v>
      </c>
      <c r="C2294" s="145">
        <v>424.676422</v>
      </c>
      <c r="D2294">
        <f t="shared" si="73"/>
        <v>-1.3715341064616375E-2</v>
      </c>
      <c r="E2294">
        <v>1.2598065475517426E-2</v>
      </c>
      <c r="G2294">
        <v>2286</v>
      </c>
      <c r="H2294">
        <f t="shared" ca="1" si="74"/>
        <v>1.4945840901524961E-2</v>
      </c>
    </row>
    <row r="2295" spans="2:8" x14ac:dyDescent="0.3">
      <c r="B2295" s="91">
        <v>41809</v>
      </c>
      <c r="C2295" s="145">
        <v>430.58200099999999</v>
      </c>
      <c r="D2295">
        <f t="shared" si="73"/>
        <v>-0.53110965193653037</v>
      </c>
      <c r="E2295">
        <v>1.2582255523100437E-2</v>
      </c>
      <c r="G2295">
        <v>2287</v>
      </c>
      <c r="H2295">
        <f t="shared" ca="1" si="74"/>
        <v>-3.5115782914812967E-2</v>
      </c>
    </row>
    <row r="2296" spans="2:8" x14ac:dyDescent="0.3">
      <c r="B2296" s="91">
        <v>45336</v>
      </c>
      <c r="C2296" s="145">
        <v>918.29998799999998</v>
      </c>
      <c r="D2296">
        <f t="shared" si="73"/>
        <v>0.57201598417245736</v>
      </c>
      <c r="E2296">
        <v>1.2570254381203936E-2</v>
      </c>
      <c r="G2296">
        <v>2288</v>
      </c>
      <c r="H2296">
        <f t="shared" ca="1" si="74"/>
        <v>-3.4750852936495801E-3</v>
      </c>
    </row>
    <row r="2297" spans="2:8" x14ac:dyDescent="0.3">
      <c r="B2297" s="91">
        <v>42037</v>
      </c>
      <c r="C2297" s="145">
        <v>584.154358</v>
      </c>
      <c r="D2297">
        <f t="shared" si="73"/>
        <v>51.156294503054177</v>
      </c>
      <c r="E2297">
        <v>1.2560861144598087E-2</v>
      </c>
      <c r="G2297">
        <v>2289</v>
      </c>
      <c r="H2297">
        <f t="shared" ca="1" si="74"/>
        <v>2.3920409828014879E-2</v>
      </c>
    </row>
    <row r="2298" spans="2:8" x14ac:dyDescent="0.3">
      <c r="B2298" s="91">
        <v>36825</v>
      </c>
      <c r="C2298" s="145">
        <v>11.200074000000001</v>
      </c>
      <c r="D2298">
        <f t="shared" si="73"/>
        <v>-0.8215117352549508</v>
      </c>
      <c r="E2298">
        <v>1.2552402630846886E-2</v>
      </c>
      <c r="G2298">
        <v>2290</v>
      </c>
      <c r="H2298">
        <f t="shared" ca="1" si="74"/>
        <v>1.0213790214142418E-2</v>
      </c>
    </row>
    <row r="2299" spans="2:8" x14ac:dyDescent="0.3">
      <c r="B2299" s="91">
        <v>38145</v>
      </c>
      <c r="C2299" s="145">
        <v>62.749637999999997</v>
      </c>
      <c r="D2299">
        <f t="shared" si="73"/>
        <v>-0.78944570915881118</v>
      </c>
      <c r="E2299">
        <v>1.2535193465610363E-2</v>
      </c>
      <c r="G2299">
        <v>2291</v>
      </c>
      <c r="H2299">
        <f t="shared" ca="1" si="74"/>
        <v>-2.0738082921617121E-2</v>
      </c>
    </row>
    <row r="2300" spans="2:8" x14ac:dyDescent="0.3">
      <c r="B2300" s="91">
        <v>44448</v>
      </c>
      <c r="C2300" s="145">
        <v>298.02117900000002</v>
      </c>
      <c r="D2300">
        <f t="shared" si="73"/>
        <v>12.736368729101924</v>
      </c>
      <c r="E2300">
        <v>1.2531865222070736E-2</v>
      </c>
      <c r="G2300">
        <v>2292</v>
      </c>
      <c r="H2300">
        <f t="shared" ca="1" si="74"/>
        <v>3.5251191245993636E-2</v>
      </c>
    </row>
    <row r="2301" spans="2:8" x14ac:dyDescent="0.3">
      <c r="B2301" s="91">
        <v>35998</v>
      </c>
      <c r="C2301" s="145">
        <v>21.695775999999999</v>
      </c>
      <c r="D2301">
        <f t="shared" si="73"/>
        <v>-0.9190753028493337</v>
      </c>
      <c r="E2301">
        <v>1.2521826543643732E-2</v>
      </c>
      <c r="G2301">
        <v>2293</v>
      </c>
      <c r="H2301">
        <f t="shared" ca="1" si="74"/>
        <v>1.7527017046575999E-2</v>
      </c>
    </row>
    <row r="2302" spans="2:8" x14ac:dyDescent="0.3">
      <c r="B2302" s="91">
        <v>41248</v>
      </c>
      <c r="C2302" s="145">
        <v>268.09832799999998</v>
      </c>
      <c r="D2302">
        <f t="shared" si="73"/>
        <v>1.075908141335862</v>
      </c>
      <c r="E2302">
        <v>1.2520614940650229E-2</v>
      </c>
      <c r="G2302">
        <v>2294</v>
      </c>
      <c r="H2302">
        <f t="shared" ca="1" si="74"/>
        <v>1.2915603393228956E-2</v>
      </c>
    </row>
    <row r="2303" spans="2:8" x14ac:dyDescent="0.3">
      <c r="B2303" s="91">
        <v>43721</v>
      </c>
      <c r="C2303" s="145">
        <v>129.147491</v>
      </c>
      <c r="D2303">
        <f t="shared" si="73"/>
        <v>4.0935273399553243</v>
      </c>
      <c r="E2303">
        <v>1.2504965408269845E-2</v>
      </c>
      <c r="G2303">
        <v>2295</v>
      </c>
      <c r="H2303">
        <f t="shared" ca="1" si="74"/>
        <v>-1.9395493094152141E-2</v>
      </c>
    </row>
    <row r="2304" spans="2:8" x14ac:dyDescent="0.3">
      <c r="B2304" s="91">
        <v>36308</v>
      </c>
      <c r="C2304" s="145">
        <v>25.355217</v>
      </c>
      <c r="D2304">
        <f t="shared" si="73"/>
        <v>-0.86044311856053424</v>
      </c>
      <c r="E2304">
        <v>1.2500187184145464E-2</v>
      </c>
      <c r="G2304">
        <v>2296</v>
      </c>
      <c r="H2304">
        <f t="shared" ca="1" si="74"/>
        <v>-2.698451879132174E-2</v>
      </c>
    </row>
    <row r="2305" spans="2:8" x14ac:dyDescent="0.3">
      <c r="B2305" s="91">
        <v>43542</v>
      </c>
      <c r="C2305" s="145">
        <v>181.68374600000001</v>
      </c>
      <c r="D2305">
        <f t="shared" si="73"/>
        <v>-0.81915717746501537</v>
      </c>
      <c r="E2305">
        <v>1.2500010100828133E-2</v>
      </c>
      <c r="G2305">
        <v>2297</v>
      </c>
      <c r="H2305">
        <f t="shared" ca="1" si="74"/>
        <v>3.9220977963574377E-3</v>
      </c>
    </row>
    <row r="2306" spans="2:8" x14ac:dyDescent="0.3">
      <c r="B2306" s="91">
        <v>45384</v>
      </c>
      <c r="C2306" s="145">
        <v>1004.650024</v>
      </c>
      <c r="D2306">
        <f t="shared" si="73"/>
        <v>2.3135310753467961</v>
      </c>
      <c r="E2306">
        <v>1.2496874779541476E-2</v>
      </c>
      <c r="G2306">
        <v>2298</v>
      </c>
      <c r="H2306">
        <f t="shared" ca="1" si="74"/>
        <v>-2.3599229328197423E-2</v>
      </c>
    </row>
    <row r="2307" spans="2:8" x14ac:dyDescent="0.3">
      <c r="B2307" s="91">
        <v>41029</v>
      </c>
      <c r="C2307" s="145">
        <v>303.19619799999998</v>
      </c>
      <c r="D2307">
        <f t="shared" si="73"/>
        <v>-0.24342992181900533</v>
      </c>
      <c r="E2307">
        <v>1.2473901671936526E-2</v>
      </c>
      <c r="G2307">
        <v>2299</v>
      </c>
      <c r="H2307">
        <f t="shared" ca="1" si="74"/>
        <v>7.5483553748309316E-3</v>
      </c>
    </row>
    <row r="2308" spans="2:8" x14ac:dyDescent="0.3">
      <c r="B2308" s="91">
        <v>43076</v>
      </c>
      <c r="C2308" s="145">
        <v>400.75097699999998</v>
      </c>
      <c r="D2308">
        <f t="shared" si="73"/>
        <v>36.62068296088087</v>
      </c>
      <c r="E2308">
        <v>1.2466973793110956E-2</v>
      </c>
      <c r="G2308">
        <v>2300</v>
      </c>
      <c r="H2308">
        <f t="shared" ca="1" si="74"/>
        <v>1.5809854826102126E-2</v>
      </c>
    </row>
    <row r="2309" spans="2:8" x14ac:dyDescent="0.3">
      <c r="B2309" s="91">
        <v>37162</v>
      </c>
      <c r="C2309" s="145">
        <v>10.652411000000001</v>
      </c>
      <c r="D2309">
        <f t="shared" si="73"/>
        <v>-0.51594810393209278</v>
      </c>
      <c r="E2309">
        <v>1.2463215034061571E-2</v>
      </c>
      <c r="G2309">
        <v>2301</v>
      </c>
      <c r="H2309">
        <f t="shared" ca="1" si="74"/>
        <v>6.081657325333379E-3</v>
      </c>
    </row>
    <row r="2310" spans="2:8" x14ac:dyDescent="0.3">
      <c r="B2310" s="91">
        <v>37301</v>
      </c>
      <c r="C2310" s="145">
        <v>22.006754000000001</v>
      </c>
      <c r="D2310">
        <f t="shared" si="73"/>
        <v>-0.94272726704670951</v>
      </c>
      <c r="E2310">
        <v>1.241986740818087E-2</v>
      </c>
      <c r="G2310">
        <v>2302</v>
      </c>
      <c r="H2310">
        <f t="shared" ca="1" si="74"/>
        <v>1.7697733739466898E-2</v>
      </c>
    </row>
    <row r="2311" spans="2:8" x14ac:dyDescent="0.3">
      <c r="B2311" s="91">
        <v>41688</v>
      </c>
      <c r="C2311" s="145">
        <v>384.24487299999998</v>
      </c>
      <c r="D2311">
        <f t="shared" si="73"/>
        <v>0.22802086337010971</v>
      </c>
      <c r="E2311">
        <v>1.2415846042064155E-2</v>
      </c>
      <c r="G2311">
        <v>2303</v>
      </c>
      <c r="H2311">
        <f t="shared" ca="1" si="74"/>
        <v>-4.9336000249667975E-3</v>
      </c>
    </row>
    <row r="2312" spans="2:8" x14ac:dyDescent="0.3">
      <c r="B2312" s="91">
        <v>42418</v>
      </c>
      <c r="C2312" s="145">
        <v>312.89767499999999</v>
      </c>
      <c r="D2312">
        <f t="shared" si="73"/>
        <v>0.23228502774656662</v>
      </c>
      <c r="E2312">
        <v>1.2413357448169703E-2</v>
      </c>
      <c r="G2312">
        <v>2304</v>
      </c>
      <c r="H2312">
        <f t="shared" ca="1" si="74"/>
        <v>6.8283357870178047E-3</v>
      </c>
    </row>
    <row r="2313" spans="2:8" x14ac:dyDescent="0.3">
      <c r="B2313" s="91">
        <v>41051</v>
      </c>
      <c r="C2313" s="145">
        <v>253.916641</v>
      </c>
      <c r="D2313">
        <f t="shared" ref="D2313:D2376" si="75">(C2313-C2314)/C2314</f>
        <v>-0.31809944970579745</v>
      </c>
      <c r="E2313">
        <v>1.2411632254775228E-2</v>
      </c>
      <c r="G2313">
        <v>2305</v>
      </c>
      <c r="H2313">
        <f t="shared" ca="1" si="74"/>
        <v>3.8851185014133392E-2</v>
      </c>
    </row>
    <row r="2314" spans="2:8" x14ac:dyDescent="0.3">
      <c r="B2314" s="91">
        <v>41571</v>
      </c>
      <c r="C2314" s="145">
        <v>372.36608899999999</v>
      </c>
      <c r="D2314">
        <f t="shared" si="75"/>
        <v>4.2234472583396263</v>
      </c>
      <c r="E2314">
        <v>1.2411522937272677E-2</v>
      </c>
      <c r="G2314">
        <v>2306</v>
      </c>
      <c r="H2314">
        <f t="shared" ref="H2314:H2377" ca="1" si="76">_xlfn.NORM.INV(RAND(),N$11,N$12)</f>
        <v>1.2111191861038019E-2</v>
      </c>
    </row>
    <row r="2315" spans="2:8" x14ac:dyDescent="0.3">
      <c r="B2315" s="91">
        <v>38308</v>
      </c>
      <c r="C2315" s="145">
        <v>71.287422000000007</v>
      </c>
      <c r="D2315">
        <f t="shared" si="75"/>
        <v>-0.83639990791522223</v>
      </c>
      <c r="E2315">
        <v>1.2397597016021788E-2</v>
      </c>
      <c r="G2315">
        <v>2307</v>
      </c>
      <c r="H2315">
        <f t="shared" ca="1" si="76"/>
        <v>2.6145729554617036E-2</v>
      </c>
    </row>
    <row r="2316" spans="2:8" x14ac:dyDescent="0.3">
      <c r="B2316" s="91">
        <v>42922</v>
      </c>
      <c r="C2316" s="145">
        <v>435.74194299999999</v>
      </c>
      <c r="D2316">
        <f t="shared" si="75"/>
        <v>0.12611112460717824</v>
      </c>
      <c r="E2316">
        <v>1.2391492074928311E-2</v>
      </c>
      <c r="G2316">
        <v>2308</v>
      </c>
      <c r="H2316">
        <f t="shared" ca="1" si="76"/>
        <v>-6.2362254246561156E-3</v>
      </c>
    </row>
    <row r="2317" spans="2:8" x14ac:dyDescent="0.3">
      <c r="B2317" s="91">
        <v>42983</v>
      </c>
      <c r="C2317" s="145">
        <v>386.94400000000002</v>
      </c>
      <c r="D2317">
        <f t="shared" si="75"/>
        <v>-0.11229274883068423</v>
      </c>
      <c r="E2317">
        <v>1.2389116522917272E-2</v>
      </c>
      <c r="G2317">
        <v>2309</v>
      </c>
      <c r="H2317">
        <f t="shared" ca="1" si="76"/>
        <v>-2.4390583646639902E-2</v>
      </c>
    </row>
    <row r="2318" spans="2:8" x14ac:dyDescent="0.3">
      <c r="B2318" s="91">
        <v>42871</v>
      </c>
      <c r="C2318" s="145">
        <v>435.89144900000002</v>
      </c>
      <c r="D2318">
        <f t="shared" si="75"/>
        <v>-0.13833878128452987</v>
      </c>
      <c r="E2318">
        <v>1.2387118741182706E-2</v>
      </c>
      <c r="G2318">
        <v>2310</v>
      </c>
      <c r="H2318">
        <f t="shared" ca="1" si="76"/>
        <v>2.5826575658526637E-2</v>
      </c>
    </row>
    <row r="2319" spans="2:8" x14ac:dyDescent="0.3">
      <c r="B2319" s="91">
        <v>44602</v>
      </c>
      <c r="C2319" s="145">
        <v>505.87335200000001</v>
      </c>
      <c r="D2319">
        <f t="shared" si="75"/>
        <v>12.745228029830374</v>
      </c>
      <c r="E2319">
        <v>1.2369116631858261E-2</v>
      </c>
      <c r="G2319">
        <v>2311</v>
      </c>
      <c r="H2319">
        <f t="shared" ca="1" si="76"/>
        <v>-1.6526753670698835E-2</v>
      </c>
    </row>
    <row r="2320" spans="2:8" x14ac:dyDescent="0.3">
      <c r="B2320" s="91">
        <v>35814</v>
      </c>
      <c r="C2320" s="145">
        <v>36.803561999999999</v>
      </c>
      <c r="D2320">
        <f t="shared" si="75"/>
        <v>0.50550747647330219</v>
      </c>
      <c r="E2320">
        <v>1.2365480170876181E-2</v>
      </c>
      <c r="G2320">
        <v>2312</v>
      </c>
      <c r="H2320">
        <f t="shared" ca="1" si="76"/>
        <v>-2.3482090213513399E-2</v>
      </c>
    </row>
    <row r="2321" spans="2:8" x14ac:dyDescent="0.3">
      <c r="B2321" s="91">
        <v>36291</v>
      </c>
      <c r="C2321" s="145">
        <v>24.445951000000001</v>
      </c>
      <c r="D2321">
        <f t="shared" si="75"/>
        <v>-0.67934246736483905</v>
      </c>
      <c r="E2321">
        <v>1.2345957645954336E-2</v>
      </c>
      <c r="G2321">
        <v>2313</v>
      </c>
      <c r="H2321">
        <f t="shared" ca="1" si="76"/>
        <v>1.6844517265356893E-2</v>
      </c>
    </row>
    <row r="2322" spans="2:8" x14ac:dyDescent="0.3">
      <c r="B2322" s="91">
        <v>38411</v>
      </c>
      <c r="C2322" s="145">
        <v>76.236946000000003</v>
      </c>
      <c r="D2322">
        <f t="shared" si="75"/>
        <v>-0.85094132049104609</v>
      </c>
      <c r="E2322">
        <v>1.2336647447832756E-2</v>
      </c>
      <c r="G2322">
        <v>2314</v>
      </c>
      <c r="H2322">
        <f t="shared" ca="1" si="76"/>
        <v>4.1330907021040454E-2</v>
      </c>
    </row>
    <row r="2323" spans="2:8" x14ac:dyDescent="0.3">
      <c r="B2323" s="91">
        <v>42774</v>
      </c>
      <c r="C2323" s="145">
        <v>511.45593300000002</v>
      </c>
      <c r="D2323">
        <f t="shared" si="75"/>
        <v>0.15721210792787235</v>
      </c>
      <c r="E2323">
        <v>1.2332301019056965E-2</v>
      </c>
      <c r="G2323">
        <v>2315</v>
      </c>
      <c r="H2323">
        <f t="shared" ca="1" si="76"/>
        <v>-3.9652659415907759E-2</v>
      </c>
    </row>
    <row r="2324" spans="2:8" x14ac:dyDescent="0.3">
      <c r="B2324" s="91">
        <v>42874</v>
      </c>
      <c r="C2324" s="145">
        <v>441.97250400000001</v>
      </c>
      <c r="D2324">
        <f t="shared" si="75"/>
        <v>-0.14219886956825448</v>
      </c>
      <c r="E2324">
        <v>1.2330146602266476E-2</v>
      </c>
      <c r="G2324">
        <v>2316</v>
      </c>
      <c r="H2324">
        <f t="shared" ca="1" si="76"/>
        <v>-5.7254800426209694E-2</v>
      </c>
    </row>
    <row r="2325" spans="2:8" x14ac:dyDescent="0.3">
      <c r="B2325" s="91">
        <v>41885</v>
      </c>
      <c r="C2325" s="145">
        <v>515.23889199999996</v>
      </c>
      <c r="D2325">
        <f t="shared" si="75"/>
        <v>2.2972552102395083</v>
      </c>
      <c r="E2325">
        <v>1.2300246580437333E-2</v>
      </c>
      <c r="G2325">
        <v>2317</v>
      </c>
      <c r="H2325">
        <f t="shared" ca="1" si="76"/>
        <v>-9.2482000812148697E-3</v>
      </c>
    </row>
    <row r="2326" spans="2:8" x14ac:dyDescent="0.3">
      <c r="B2326" s="91">
        <v>43668</v>
      </c>
      <c r="C2326" s="145">
        <v>156.26297</v>
      </c>
      <c r="D2326">
        <f t="shared" si="75"/>
        <v>3.392661443192647</v>
      </c>
      <c r="E2326">
        <v>1.2269888773761391E-2</v>
      </c>
      <c r="G2326">
        <v>2318</v>
      </c>
      <c r="H2326">
        <f t="shared" ca="1" si="76"/>
        <v>4.1675954883566542E-3</v>
      </c>
    </row>
    <row r="2327" spans="2:8" x14ac:dyDescent="0.3">
      <c r="B2327" s="91">
        <v>33756</v>
      </c>
      <c r="C2327" s="145">
        <v>35.573642999999997</v>
      </c>
      <c r="D2327">
        <f t="shared" si="75"/>
        <v>-0.91520847144660233</v>
      </c>
      <c r="E2327">
        <v>1.226980405351335E-2</v>
      </c>
      <c r="G2327">
        <v>2319</v>
      </c>
      <c r="H2327">
        <f t="shared" ca="1" si="76"/>
        <v>2.4103664350995875E-2</v>
      </c>
    </row>
    <row r="2328" spans="2:8" x14ac:dyDescent="0.3">
      <c r="B2328" s="91">
        <v>44481</v>
      </c>
      <c r="C2328" s="145">
        <v>419.542419</v>
      </c>
      <c r="D2328">
        <f t="shared" si="75"/>
        <v>4.9751762723093487</v>
      </c>
      <c r="E2328">
        <v>1.2267018391999538E-2</v>
      </c>
      <c r="G2328">
        <v>2320</v>
      </c>
      <c r="H2328">
        <f t="shared" ca="1" si="76"/>
        <v>1.5435001905687602E-2</v>
      </c>
    </row>
    <row r="2329" spans="2:8" x14ac:dyDescent="0.3">
      <c r="B2329" s="91">
        <v>38504</v>
      </c>
      <c r="C2329" s="145">
        <v>70.214232999999993</v>
      </c>
      <c r="D2329">
        <f t="shared" si="75"/>
        <v>-0.87292184496424596</v>
      </c>
      <c r="E2329">
        <v>1.22387583830112E-2</v>
      </c>
      <c r="G2329">
        <v>2321</v>
      </c>
      <c r="H2329">
        <f t="shared" ca="1" si="76"/>
        <v>2.7064515572849949E-2</v>
      </c>
    </row>
    <row r="2330" spans="2:8" x14ac:dyDescent="0.3">
      <c r="B2330" s="91">
        <v>42661</v>
      </c>
      <c r="C2330" s="145">
        <v>552.52795400000002</v>
      </c>
      <c r="D2330">
        <f t="shared" si="75"/>
        <v>28.34826479793454</v>
      </c>
      <c r="E2330">
        <v>1.2236354738960686E-2</v>
      </c>
      <c r="G2330">
        <v>2322</v>
      </c>
      <c r="H2330">
        <f t="shared" ca="1" si="76"/>
        <v>7.0921432778778661E-4</v>
      </c>
    </row>
    <row r="2331" spans="2:8" x14ac:dyDescent="0.3">
      <c r="B2331" s="91">
        <v>36677</v>
      </c>
      <c r="C2331" s="145">
        <v>18.826597</v>
      </c>
      <c r="D2331">
        <f t="shared" si="75"/>
        <v>-0.97980628848833584</v>
      </c>
      <c r="E2331">
        <v>1.2214905561236455E-2</v>
      </c>
      <c r="G2331">
        <v>2323</v>
      </c>
      <c r="H2331">
        <f t="shared" ca="1" si="76"/>
        <v>2.5054369826530254E-2</v>
      </c>
    </row>
    <row r="2332" spans="2:8" x14ac:dyDescent="0.3">
      <c r="B2332" s="91">
        <v>45344</v>
      </c>
      <c r="C2332" s="145">
        <v>932.29998799999998</v>
      </c>
      <c r="D2332">
        <f t="shared" si="75"/>
        <v>7.2644126664983766</v>
      </c>
      <c r="E2332">
        <v>1.2214320771480212E-2</v>
      </c>
      <c r="G2332">
        <v>2324</v>
      </c>
      <c r="H2332">
        <f t="shared" ca="1" si="76"/>
        <v>-4.0106027814473581E-2</v>
      </c>
    </row>
    <row r="2333" spans="2:8" x14ac:dyDescent="0.3">
      <c r="B2333" s="91">
        <v>39470</v>
      </c>
      <c r="C2333" s="145">
        <v>112.808983</v>
      </c>
      <c r="D2333">
        <f t="shared" si="75"/>
        <v>2.152036810846524</v>
      </c>
      <c r="E2333">
        <v>1.2213846131717779E-2</v>
      </c>
      <c r="G2333">
        <v>2325</v>
      </c>
      <c r="H2333">
        <f t="shared" ca="1" si="76"/>
        <v>-1.1394637436549738E-2</v>
      </c>
    </row>
    <row r="2334" spans="2:8" x14ac:dyDescent="0.3">
      <c r="B2334" s="91">
        <v>33683</v>
      </c>
      <c r="C2334" s="145">
        <v>35.789234</v>
      </c>
      <c r="D2334">
        <f t="shared" si="75"/>
        <v>-0.46570462378873662</v>
      </c>
      <c r="E2334">
        <v>1.2194761526872541E-2</v>
      </c>
      <c r="G2334">
        <v>2326</v>
      </c>
      <c r="H2334">
        <f t="shared" ca="1" si="76"/>
        <v>3.5138535019777115E-3</v>
      </c>
    </row>
    <row r="2335" spans="2:8" x14ac:dyDescent="0.3">
      <c r="B2335" s="91">
        <v>35193</v>
      </c>
      <c r="C2335" s="145">
        <v>66.983986000000002</v>
      </c>
      <c r="D2335">
        <f t="shared" si="75"/>
        <v>0.94905636281460171</v>
      </c>
      <c r="E2335">
        <v>1.2188606571526896E-2</v>
      </c>
      <c r="G2335">
        <v>2327</v>
      </c>
      <c r="H2335">
        <f t="shared" ca="1" si="76"/>
        <v>-4.8314254971069996E-2</v>
      </c>
    </row>
    <row r="2336" spans="2:8" x14ac:dyDescent="0.3">
      <c r="B2336" s="91">
        <v>35825</v>
      </c>
      <c r="C2336" s="145">
        <v>34.367393</v>
      </c>
      <c r="D2336">
        <f t="shared" si="75"/>
        <v>-0.74715742035744781</v>
      </c>
      <c r="E2336">
        <v>1.2171840527460088E-2</v>
      </c>
      <c r="G2336">
        <v>2328</v>
      </c>
      <c r="H2336">
        <f t="shared" ca="1" si="76"/>
        <v>6.8973525701768054E-2</v>
      </c>
    </row>
    <row r="2337" spans="2:8" x14ac:dyDescent="0.3">
      <c r="B2337" s="91">
        <v>38866</v>
      </c>
      <c r="C2337" s="145">
        <v>135.924072</v>
      </c>
      <c r="D2337">
        <f t="shared" si="75"/>
        <v>-5.5973195109131943E-2</v>
      </c>
      <c r="E2337">
        <v>1.2165866258976804E-2</v>
      </c>
      <c r="G2337">
        <v>2329</v>
      </c>
      <c r="H2337">
        <f t="shared" ca="1" si="76"/>
        <v>3.9569747935632206E-2</v>
      </c>
    </row>
    <row r="2338" spans="2:8" x14ac:dyDescent="0.3">
      <c r="B2338" s="91">
        <v>38986</v>
      </c>
      <c r="C2338" s="145">
        <v>143.98327599999999</v>
      </c>
      <c r="D2338">
        <f t="shared" si="75"/>
        <v>8.351109870748151E-2</v>
      </c>
      <c r="E2338">
        <v>1.2151168416456248E-2</v>
      </c>
      <c r="G2338">
        <v>2330</v>
      </c>
      <c r="H2338">
        <f t="shared" ca="1" si="76"/>
        <v>5.9566253447185857E-2</v>
      </c>
    </row>
    <row r="2339" spans="2:8" x14ac:dyDescent="0.3">
      <c r="B2339" s="91">
        <v>44104</v>
      </c>
      <c r="C2339" s="145">
        <v>132.88583399999999</v>
      </c>
      <c r="D2339">
        <f t="shared" si="75"/>
        <v>5.4595369918885517</v>
      </c>
      <c r="E2339">
        <v>1.2148848020594578E-2</v>
      </c>
      <c r="G2339">
        <v>2331</v>
      </c>
      <c r="H2339">
        <f t="shared" ca="1" si="76"/>
        <v>5.8049825563170725E-2</v>
      </c>
    </row>
    <row r="2340" spans="2:8" x14ac:dyDescent="0.3">
      <c r="B2340" s="91">
        <v>37536</v>
      </c>
      <c r="C2340" s="145">
        <v>20.572037000000002</v>
      </c>
      <c r="D2340">
        <f t="shared" si="75"/>
        <v>-0.86971633131728399</v>
      </c>
      <c r="E2340">
        <v>1.2144232950588653E-2</v>
      </c>
      <c r="G2340">
        <v>2332</v>
      </c>
      <c r="H2340">
        <f t="shared" ca="1" si="76"/>
        <v>1.7226467768022675E-2</v>
      </c>
    </row>
    <row r="2341" spans="2:8" x14ac:dyDescent="0.3">
      <c r="B2341" s="91">
        <v>40387</v>
      </c>
      <c r="C2341" s="145">
        <v>157.90188599999999</v>
      </c>
      <c r="D2341">
        <f t="shared" si="75"/>
        <v>-0.40106664015966198</v>
      </c>
      <c r="E2341">
        <v>1.2136733385850492E-2</v>
      </c>
      <c r="G2341">
        <v>2333</v>
      </c>
      <c r="H2341">
        <f t="shared" ca="1" si="76"/>
        <v>-4.5747943094855449E-3</v>
      </c>
    </row>
    <row r="2342" spans="2:8" x14ac:dyDescent="0.3">
      <c r="B2342" s="91">
        <v>40998</v>
      </c>
      <c r="C2342" s="145">
        <v>263.63848899999999</v>
      </c>
      <c r="D2342">
        <f t="shared" si="75"/>
        <v>1.2642137446514796</v>
      </c>
      <c r="E2342">
        <v>1.2134616886884894E-2</v>
      </c>
      <c r="G2342">
        <v>2334</v>
      </c>
      <c r="H2342">
        <f t="shared" ca="1" si="76"/>
        <v>-1.2641270259133598E-2</v>
      </c>
    </row>
    <row r="2343" spans="2:8" x14ac:dyDescent="0.3">
      <c r="B2343" s="91">
        <v>44049</v>
      </c>
      <c r="C2343" s="145">
        <v>116.43710299999999</v>
      </c>
      <c r="D2343">
        <f t="shared" si="75"/>
        <v>-0.19677494079654947</v>
      </c>
      <c r="E2343">
        <v>1.2131731544310914E-2</v>
      </c>
      <c r="G2343">
        <v>2335</v>
      </c>
      <c r="H2343">
        <f t="shared" ca="1" si="76"/>
        <v>-5.558213570641795E-2</v>
      </c>
    </row>
    <row r="2344" spans="2:8" x14ac:dyDescent="0.3">
      <c r="B2344" s="91">
        <v>40284</v>
      </c>
      <c r="C2344" s="145">
        <v>144.96198999999999</v>
      </c>
      <c r="D2344">
        <f t="shared" si="75"/>
        <v>1.7201144939318596</v>
      </c>
      <c r="E2344">
        <v>1.2123666101495128E-2</v>
      </c>
      <c r="G2344">
        <v>2336</v>
      </c>
      <c r="H2344">
        <f t="shared" ca="1" si="76"/>
        <v>1.537071311506762E-2</v>
      </c>
    </row>
    <row r="2345" spans="2:8" x14ac:dyDescent="0.3">
      <c r="B2345" s="91">
        <v>35076</v>
      </c>
      <c r="C2345" s="145">
        <v>53.292605999999999</v>
      </c>
      <c r="D2345">
        <f t="shared" si="75"/>
        <v>-0.91605480347375801</v>
      </c>
      <c r="E2345">
        <v>1.2122196241448011E-2</v>
      </c>
      <c r="G2345">
        <v>2337</v>
      </c>
      <c r="H2345">
        <f t="shared" ca="1" si="76"/>
        <v>1.8941198754793345E-2</v>
      </c>
    </row>
    <row r="2346" spans="2:8" x14ac:dyDescent="0.3">
      <c r="B2346" s="91">
        <v>45180</v>
      </c>
      <c r="C2346" s="145">
        <v>634.84997599999997</v>
      </c>
      <c r="D2346">
        <f t="shared" si="75"/>
        <v>1.1109561909023893</v>
      </c>
      <c r="E2346">
        <v>1.2116342766042199E-2</v>
      </c>
      <c r="G2346">
        <v>2338</v>
      </c>
      <c r="H2346">
        <f t="shared" ca="1" si="76"/>
        <v>4.8625429373699482E-3</v>
      </c>
    </row>
    <row r="2347" spans="2:8" x14ac:dyDescent="0.3">
      <c r="B2347" s="91">
        <v>42426</v>
      </c>
      <c r="C2347" s="145">
        <v>300.74047899999999</v>
      </c>
      <c r="D2347">
        <f t="shared" si="75"/>
        <v>7.3030607086010777</v>
      </c>
      <c r="E2347">
        <v>1.2072367925228998E-2</v>
      </c>
      <c r="G2347">
        <v>2339</v>
      </c>
      <c r="H2347">
        <f t="shared" ca="1" si="76"/>
        <v>-5.6832289436881522E-3</v>
      </c>
    </row>
    <row r="2348" spans="2:8" x14ac:dyDescent="0.3">
      <c r="B2348" s="91">
        <v>33679</v>
      </c>
      <c r="C2348" s="145">
        <v>36.220435999999999</v>
      </c>
      <c r="D2348">
        <f t="shared" si="75"/>
        <v>-0.91693775659635035</v>
      </c>
      <c r="E2348">
        <v>1.2048371865125668E-2</v>
      </c>
      <c r="G2348">
        <v>2340</v>
      </c>
      <c r="H2348">
        <f t="shared" ca="1" si="76"/>
        <v>2.1467261034324749E-2</v>
      </c>
    </row>
    <row r="2349" spans="2:8" x14ac:dyDescent="0.3">
      <c r="B2349" s="91">
        <v>42181</v>
      </c>
      <c r="C2349" s="145">
        <v>436.063782</v>
      </c>
      <c r="D2349">
        <f t="shared" si="75"/>
        <v>3.0059597573845864</v>
      </c>
      <c r="E2349">
        <v>1.2025943927820273E-2</v>
      </c>
      <c r="G2349">
        <v>2341</v>
      </c>
      <c r="H2349">
        <f t="shared" ca="1" si="76"/>
        <v>4.4272870201381515E-2</v>
      </c>
    </row>
    <row r="2350" spans="2:8" x14ac:dyDescent="0.3">
      <c r="B2350" s="91">
        <v>39540</v>
      </c>
      <c r="C2350" s="145">
        <v>108.85375999999999</v>
      </c>
      <c r="D2350">
        <f t="shared" si="75"/>
        <v>0.77463839303167181</v>
      </c>
      <c r="E2350">
        <v>1.2018383978215159E-2</v>
      </c>
      <c r="G2350">
        <v>2342</v>
      </c>
      <c r="H2350">
        <f t="shared" ca="1" si="76"/>
        <v>-4.8675137861551778E-3</v>
      </c>
    </row>
    <row r="2351" spans="2:8" x14ac:dyDescent="0.3">
      <c r="B2351" s="91">
        <v>39962</v>
      </c>
      <c r="C2351" s="145">
        <v>61.338557999999999</v>
      </c>
      <c r="D2351">
        <f t="shared" si="75"/>
        <v>-9.9708841284242844E-2</v>
      </c>
      <c r="E2351">
        <v>1.201742017595063E-2</v>
      </c>
      <c r="G2351">
        <v>2343</v>
      </c>
      <c r="H2351">
        <f t="shared" ca="1" si="76"/>
        <v>1.0524333982926326E-2</v>
      </c>
    </row>
    <row r="2352" spans="2:8" x14ac:dyDescent="0.3">
      <c r="B2352" s="91">
        <v>38478</v>
      </c>
      <c r="C2352" s="145">
        <v>68.131912</v>
      </c>
      <c r="D2352">
        <f t="shared" si="75"/>
        <v>-0.59812050487719248</v>
      </c>
      <c r="E2352">
        <v>1.2015193081153345E-2</v>
      </c>
      <c r="G2352">
        <v>2344</v>
      </c>
      <c r="H2352">
        <f t="shared" ca="1" si="76"/>
        <v>4.6402001110623418E-2</v>
      </c>
    </row>
    <row r="2353" spans="2:8" x14ac:dyDescent="0.3">
      <c r="B2353" s="91">
        <v>40898</v>
      </c>
      <c r="C2353" s="145">
        <v>169.533188</v>
      </c>
      <c r="D2353">
        <f t="shared" si="75"/>
        <v>1.8661898294254353</v>
      </c>
      <c r="E2353">
        <v>1.2006880968201794E-2</v>
      </c>
      <c r="G2353">
        <v>2345</v>
      </c>
      <c r="H2353">
        <f t="shared" ca="1" si="76"/>
        <v>-9.9629344506678777E-3</v>
      </c>
    </row>
    <row r="2354" spans="2:8" x14ac:dyDescent="0.3">
      <c r="B2354" s="91">
        <v>35137</v>
      </c>
      <c r="C2354" s="145">
        <v>59.149323000000003</v>
      </c>
      <c r="D2354">
        <f t="shared" si="75"/>
        <v>-2.0118422984515857E-3</v>
      </c>
      <c r="E2354">
        <v>1.2000582262012041E-2</v>
      </c>
      <c r="G2354">
        <v>2346</v>
      </c>
      <c r="H2354">
        <f t="shared" ca="1" si="76"/>
        <v>-2.8690145691923862E-2</v>
      </c>
    </row>
    <row r="2355" spans="2:8" x14ac:dyDescent="0.3">
      <c r="B2355" s="91">
        <v>34968</v>
      </c>
      <c r="C2355" s="145">
        <v>59.268562000000003</v>
      </c>
      <c r="D2355">
        <f t="shared" si="75"/>
        <v>-0.69268258230650903</v>
      </c>
      <c r="E2355">
        <v>1.1975994329382044E-2</v>
      </c>
      <c r="G2355">
        <v>2347</v>
      </c>
      <c r="H2355">
        <f t="shared" ca="1" si="76"/>
        <v>-1.5469754311091054E-2</v>
      </c>
    </row>
    <row r="2356" spans="2:8" x14ac:dyDescent="0.3">
      <c r="B2356" s="91">
        <v>40434</v>
      </c>
      <c r="C2356" s="145">
        <v>192.85780299999999</v>
      </c>
      <c r="D2356">
        <f t="shared" si="75"/>
        <v>2.9324694566434082</v>
      </c>
      <c r="E2356">
        <v>1.1972278465116698E-2</v>
      </c>
      <c r="G2356">
        <v>2348</v>
      </c>
      <c r="H2356">
        <f t="shared" ca="1" si="76"/>
        <v>-2.2033869431530635E-2</v>
      </c>
    </row>
    <row r="2357" spans="2:8" x14ac:dyDescent="0.3">
      <c r="B2357" s="91">
        <v>35741</v>
      </c>
      <c r="C2357" s="145">
        <v>49.042416000000003</v>
      </c>
      <c r="D2357">
        <f t="shared" si="75"/>
        <v>1.0879989444714586</v>
      </c>
      <c r="E2357">
        <v>1.1968872512565292E-2</v>
      </c>
      <c r="G2357">
        <v>2349</v>
      </c>
      <c r="H2357">
        <f t="shared" ca="1" si="76"/>
        <v>4.8091169464732221E-2</v>
      </c>
    </row>
    <row r="2358" spans="2:8" x14ac:dyDescent="0.3">
      <c r="B2358" s="91">
        <v>37455</v>
      </c>
      <c r="C2358" s="145">
        <v>23.487759</v>
      </c>
      <c r="D2358">
        <f t="shared" si="75"/>
        <v>-0.49007330488558121</v>
      </c>
      <c r="E2358">
        <v>1.1964029583189989E-2</v>
      </c>
      <c r="G2358">
        <v>2350</v>
      </c>
      <c r="H2358">
        <f t="shared" ca="1" si="76"/>
        <v>6.3582774845748605E-2</v>
      </c>
    </row>
    <row r="2359" spans="2:8" x14ac:dyDescent="0.3">
      <c r="B2359" s="91">
        <v>34684</v>
      </c>
      <c r="C2359" s="145">
        <v>46.061050000000002</v>
      </c>
      <c r="D2359">
        <f t="shared" si="75"/>
        <v>-0.91201673300442943</v>
      </c>
      <c r="E2359">
        <v>1.1933290730287318E-2</v>
      </c>
      <c r="G2359">
        <v>2351</v>
      </c>
      <c r="H2359">
        <f t="shared" ca="1" si="76"/>
        <v>6.5644708972615595E-2</v>
      </c>
    </row>
    <row r="2360" spans="2:8" x14ac:dyDescent="0.3">
      <c r="B2360" s="91">
        <v>41964</v>
      </c>
      <c r="C2360" s="145">
        <v>523.52056900000002</v>
      </c>
      <c r="D2360">
        <f t="shared" si="75"/>
        <v>0.30100888666235831</v>
      </c>
      <c r="E2360">
        <v>1.1910356738739154E-2</v>
      </c>
      <c r="G2360">
        <v>2352</v>
      </c>
      <c r="H2360">
        <f t="shared" ca="1" si="76"/>
        <v>6.5301075456843782E-3</v>
      </c>
    </row>
    <row r="2361" spans="2:8" x14ac:dyDescent="0.3">
      <c r="B2361" s="91">
        <v>43073</v>
      </c>
      <c r="C2361" s="145">
        <v>402.39584400000001</v>
      </c>
      <c r="D2361">
        <f t="shared" si="75"/>
        <v>15.587406870579832</v>
      </c>
      <c r="E2361">
        <v>1.1907716865316718E-2</v>
      </c>
      <c r="G2361">
        <v>2353</v>
      </c>
      <c r="H2361">
        <f t="shared" ca="1" si="76"/>
        <v>-2.2127247202453182E-2</v>
      </c>
    </row>
    <row r="2362" spans="2:8" x14ac:dyDescent="0.3">
      <c r="B2362" s="91">
        <v>37438</v>
      </c>
      <c r="C2362" s="145">
        <v>24.259117</v>
      </c>
      <c r="D2362">
        <f t="shared" si="75"/>
        <v>0.19354857120000238</v>
      </c>
      <c r="E2362">
        <v>1.190487264112988E-2</v>
      </c>
      <c r="G2362">
        <v>2354</v>
      </c>
      <c r="H2362">
        <f t="shared" ca="1" si="76"/>
        <v>1.018085246016995E-2</v>
      </c>
    </row>
    <row r="2363" spans="2:8" x14ac:dyDescent="0.3">
      <c r="B2363" s="91">
        <v>37533</v>
      </c>
      <c r="C2363" s="145">
        <v>20.325202999999998</v>
      </c>
      <c r="D2363">
        <f t="shared" si="75"/>
        <v>-0.86407630456019624</v>
      </c>
      <c r="E2363">
        <v>1.1904608991517645E-2</v>
      </c>
      <c r="G2363">
        <v>2355</v>
      </c>
      <c r="H2363">
        <f t="shared" ca="1" si="76"/>
        <v>1.4956362777538984E-2</v>
      </c>
    </row>
    <row r="2364" spans="2:8" x14ac:dyDescent="0.3">
      <c r="B2364" s="91">
        <v>40374</v>
      </c>
      <c r="C2364" s="145">
        <v>149.53391999999999</v>
      </c>
      <c r="D2364">
        <f t="shared" si="75"/>
        <v>0.13773720205883874</v>
      </c>
      <c r="E2364">
        <v>1.1875149640657367E-2</v>
      </c>
      <c r="G2364">
        <v>2356</v>
      </c>
      <c r="H2364">
        <f t="shared" ca="1" si="76"/>
        <v>7.5725882846964122E-3</v>
      </c>
    </row>
    <row r="2365" spans="2:8" x14ac:dyDescent="0.3">
      <c r="B2365" s="91">
        <v>40226</v>
      </c>
      <c r="C2365" s="145">
        <v>131.430984</v>
      </c>
      <c r="D2365">
        <f t="shared" si="75"/>
        <v>-0.74008750907039456</v>
      </c>
      <c r="E2365">
        <v>1.1875057501219205E-2</v>
      </c>
      <c r="G2365">
        <v>2357</v>
      </c>
      <c r="H2365">
        <f t="shared" ca="1" si="76"/>
        <v>2.1330310464186642E-2</v>
      </c>
    </row>
    <row r="2366" spans="2:8" x14ac:dyDescent="0.3">
      <c r="B2366" s="91">
        <v>44573</v>
      </c>
      <c r="C2366" s="145">
        <v>505.67398100000003</v>
      </c>
      <c r="D2366">
        <f t="shared" si="75"/>
        <v>0.47147627803919462</v>
      </c>
      <c r="E2366">
        <v>1.1869212258526045E-2</v>
      </c>
      <c r="G2366">
        <v>2358</v>
      </c>
      <c r="H2366">
        <f t="shared" ca="1" si="76"/>
        <v>2.0970759860069021E-2</v>
      </c>
    </row>
    <row r="2367" spans="2:8" x14ac:dyDescent="0.3">
      <c r="B2367" s="91">
        <v>41551</v>
      </c>
      <c r="C2367" s="145">
        <v>343.65078699999998</v>
      </c>
      <c r="D2367">
        <f t="shared" si="75"/>
        <v>4.8105296982723561E-2</v>
      </c>
      <c r="E2367">
        <v>1.1851442987835656E-2</v>
      </c>
      <c r="G2367">
        <v>2359</v>
      </c>
      <c r="H2367">
        <f t="shared" ca="1" si="76"/>
        <v>1.1972251565180274E-3</v>
      </c>
    </row>
    <row r="2368" spans="2:8" x14ac:dyDescent="0.3">
      <c r="B2368" s="91">
        <v>44237</v>
      </c>
      <c r="C2368" s="145">
        <v>327.87811299999998</v>
      </c>
      <c r="D2368">
        <f t="shared" si="75"/>
        <v>1.2197583351142571</v>
      </c>
      <c r="E2368">
        <v>1.1844443704686772E-2</v>
      </c>
      <c r="G2368">
        <v>2360</v>
      </c>
      <c r="H2368">
        <f t="shared" ca="1" si="76"/>
        <v>-6.0097009448683389E-2</v>
      </c>
    </row>
    <row r="2369" spans="2:8" x14ac:dyDescent="0.3">
      <c r="B2369" s="91">
        <v>38994</v>
      </c>
      <c r="C2369" s="145">
        <v>147.708923</v>
      </c>
      <c r="D2369">
        <f t="shared" si="75"/>
        <v>1.294655754231085</v>
      </c>
      <c r="E2369">
        <v>1.1840947636407284E-2</v>
      </c>
      <c r="G2369">
        <v>2361</v>
      </c>
      <c r="H2369">
        <f t="shared" ca="1" si="76"/>
        <v>-4.850435055354068E-2</v>
      </c>
    </row>
    <row r="2370" spans="2:8" x14ac:dyDescent="0.3">
      <c r="B2370" s="91">
        <v>35325</v>
      </c>
      <c r="C2370" s="145">
        <v>64.370841999999996</v>
      </c>
      <c r="D2370">
        <f t="shared" si="75"/>
        <v>0.80008299792533155</v>
      </c>
      <c r="E2370">
        <v>1.1821113184519906E-2</v>
      </c>
      <c r="G2370">
        <v>2362</v>
      </c>
      <c r="H2370">
        <f t="shared" ca="1" si="76"/>
        <v>7.6487579378554955E-3</v>
      </c>
    </row>
    <row r="2371" spans="2:8" x14ac:dyDescent="0.3">
      <c r="B2371" s="91">
        <v>36474</v>
      </c>
      <c r="C2371" s="145">
        <v>35.759929999999997</v>
      </c>
      <c r="D2371">
        <f t="shared" si="75"/>
        <v>-0.71187643625969954</v>
      </c>
      <c r="E2371">
        <v>1.1784711937028765E-2</v>
      </c>
      <c r="G2371">
        <v>2363</v>
      </c>
      <c r="H2371">
        <f t="shared" ca="1" si="76"/>
        <v>-9.9779973321746554E-2</v>
      </c>
    </row>
    <row r="2372" spans="2:8" x14ac:dyDescent="0.3">
      <c r="B2372" s="91">
        <v>43734</v>
      </c>
      <c r="C2372" s="145">
        <v>124.113174</v>
      </c>
      <c r="D2372">
        <f t="shared" si="75"/>
        <v>-0.75635678839431908</v>
      </c>
      <c r="E2372">
        <v>1.1783771644636693E-2</v>
      </c>
      <c r="G2372">
        <v>2364</v>
      </c>
      <c r="H2372">
        <f t="shared" ca="1" si="76"/>
        <v>-3.6298050232394914E-2</v>
      </c>
    </row>
    <row r="2373" spans="2:8" x14ac:dyDescent="0.3">
      <c r="B2373" s="91">
        <v>42145</v>
      </c>
      <c r="C2373" s="145">
        <v>509.40542599999998</v>
      </c>
      <c r="D2373">
        <f t="shared" si="75"/>
        <v>19.760871138718798</v>
      </c>
      <c r="E2373">
        <v>1.1776399686175422E-2</v>
      </c>
      <c r="G2373">
        <v>2365</v>
      </c>
      <c r="H2373">
        <f t="shared" ca="1" si="76"/>
        <v>4.3701366319210261E-2</v>
      </c>
    </row>
    <row r="2374" spans="2:8" x14ac:dyDescent="0.3">
      <c r="B2374" s="91">
        <v>37707</v>
      </c>
      <c r="C2374" s="145">
        <v>24.536804</v>
      </c>
      <c r="D2374">
        <f t="shared" si="75"/>
        <v>-0.94161936243561284</v>
      </c>
      <c r="E2374">
        <v>1.1768474251509306E-2</v>
      </c>
      <c r="G2374">
        <v>2366</v>
      </c>
      <c r="H2374">
        <f t="shared" ca="1" si="76"/>
        <v>2.2803126403970156E-2</v>
      </c>
    </row>
    <row r="2375" spans="2:8" x14ac:dyDescent="0.3">
      <c r="B2375" s="91">
        <v>44911</v>
      </c>
      <c r="C2375" s="145">
        <v>420.2901</v>
      </c>
      <c r="D2375">
        <f t="shared" si="75"/>
        <v>0.1007980748785622</v>
      </c>
      <c r="E2375">
        <v>1.1759035332945469E-2</v>
      </c>
      <c r="G2375">
        <v>2367</v>
      </c>
      <c r="H2375">
        <f t="shared" ca="1" si="76"/>
        <v>-1.500044237528252E-2</v>
      </c>
    </row>
    <row r="2376" spans="2:8" x14ac:dyDescent="0.3">
      <c r="B2376" s="91">
        <v>42297</v>
      </c>
      <c r="C2376" s="145">
        <v>381.80490099999997</v>
      </c>
      <c r="D2376">
        <f t="shared" si="75"/>
        <v>0.18100606146518791</v>
      </c>
      <c r="E2376">
        <v>1.1750670714776236E-2</v>
      </c>
      <c r="G2376">
        <v>2368</v>
      </c>
      <c r="H2376">
        <f t="shared" ca="1" si="76"/>
        <v>1.60920758775056E-2</v>
      </c>
    </row>
    <row r="2377" spans="2:8" x14ac:dyDescent="0.3">
      <c r="B2377" s="91">
        <v>41289</v>
      </c>
      <c r="C2377" s="145">
        <v>323.28784200000001</v>
      </c>
      <c r="D2377">
        <f t="shared" ref="D2377:D2440" si="77">(C2377-C2378)/C2378</f>
        <v>-0.21563566937404657</v>
      </c>
      <c r="E2377">
        <v>1.1748456179815946E-2</v>
      </c>
      <c r="G2377">
        <v>2369</v>
      </c>
      <c r="H2377">
        <f t="shared" ca="1" si="76"/>
        <v>1.0411019814514854E-2</v>
      </c>
    </row>
    <row r="2378" spans="2:8" x14ac:dyDescent="0.3">
      <c r="B2378" s="91">
        <v>43055</v>
      </c>
      <c r="C2378" s="145">
        <v>412.16540500000002</v>
      </c>
      <c r="D2378">
        <f t="shared" si="77"/>
        <v>10.082509648938361</v>
      </c>
      <c r="E2378">
        <v>1.174601443059438E-2</v>
      </c>
      <c r="G2378">
        <v>2370</v>
      </c>
      <c r="H2378">
        <f t="shared" ref="H2378:H2441" ca="1" si="78">_xlfn.NORM.INV(RAND(),N$11,N$12)</f>
        <v>2.1080578101535366E-2</v>
      </c>
    </row>
    <row r="2379" spans="2:8" x14ac:dyDescent="0.3">
      <c r="B2379" s="91">
        <v>34382</v>
      </c>
      <c r="C2379" s="145">
        <v>37.190620000000003</v>
      </c>
      <c r="D2379">
        <f t="shared" si="77"/>
        <v>-0.2754084205645676</v>
      </c>
      <c r="E2379">
        <v>1.1730161401323432E-2</v>
      </c>
      <c r="G2379">
        <v>2371</v>
      </c>
      <c r="H2379">
        <f t="shared" ca="1" si="78"/>
        <v>-4.3568744722969711E-2</v>
      </c>
    </row>
    <row r="2380" spans="2:8" x14ac:dyDescent="0.3">
      <c r="B2380" s="91">
        <v>35684</v>
      </c>
      <c r="C2380" s="145">
        <v>51.326321</v>
      </c>
      <c r="D2380">
        <f t="shared" si="77"/>
        <v>-0.85752259174816903</v>
      </c>
      <c r="E2380">
        <v>1.1719440595935869E-2</v>
      </c>
      <c r="G2380">
        <v>2372</v>
      </c>
      <c r="H2380">
        <f t="shared" ca="1" si="78"/>
        <v>2.5279186098273718E-2</v>
      </c>
    </row>
    <row r="2381" spans="2:8" x14ac:dyDescent="0.3">
      <c r="B2381" s="91">
        <v>41645</v>
      </c>
      <c r="C2381" s="145">
        <v>360.24182100000002</v>
      </c>
      <c r="D2381">
        <f t="shared" si="77"/>
        <v>0.96200238105627678</v>
      </c>
      <c r="E2381">
        <v>1.1717661235698194E-2</v>
      </c>
      <c r="G2381">
        <v>2373</v>
      </c>
      <c r="H2381">
        <f t="shared" ca="1" si="78"/>
        <v>4.2850154977324445E-2</v>
      </c>
    </row>
    <row r="2382" spans="2:8" x14ac:dyDescent="0.3">
      <c r="B2382" s="91">
        <v>40721</v>
      </c>
      <c r="C2382" s="145">
        <v>183.60926799999999</v>
      </c>
      <c r="D2382">
        <f t="shared" si="77"/>
        <v>0.51131303516846283</v>
      </c>
      <c r="E2382">
        <v>1.169233042414284E-2</v>
      </c>
      <c r="G2382">
        <v>2374</v>
      </c>
      <c r="H2382">
        <f t="shared" ca="1" si="78"/>
        <v>3.2895721165172226E-2</v>
      </c>
    </row>
    <row r="2383" spans="2:8" x14ac:dyDescent="0.3">
      <c r="B2383" s="91">
        <v>39268</v>
      </c>
      <c r="C2383" s="145">
        <v>121.48989899999999</v>
      </c>
      <c r="D2383">
        <f t="shared" si="77"/>
        <v>-0.69773668805666333</v>
      </c>
      <c r="E2383">
        <v>1.1691824607250191E-2</v>
      </c>
      <c r="G2383">
        <v>2375</v>
      </c>
      <c r="H2383">
        <f t="shared" ca="1" si="78"/>
        <v>2.9281866489494171E-2</v>
      </c>
    </row>
    <row r="2384" spans="2:8" x14ac:dyDescent="0.3">
      <c r="B2384" s="91">
        <v>42499</v>
      </c>
      <c r="C2384" s="145">
        <v>401.93398999999999</v>
      </c>
      <c r="D2384">
        <f t="shared" si="77"/>
        <v>1.2104533646376134</v>
      </c>
      <c r="E2384">
        <v>1.1662803602737205E-2</v>
      </c>
      <c r="G2384">
        <v>2376</v>
      </c>
      <c r="H2384">
        <f t="shared" ca="1" si="78"/>
        <v>-2.875675010763646E-2</v>
      </c>
    </row>
    <row r="2385" spans="2:8" x14ac:dyDescent="0.3">
      <c r="B2385" s="91">
        <v>43479</v>
      </c>
      <c r="C2385" s="145">
        <v>181.833282</v>
      </c>
      <c r="D2385">
        <f t="shared" si="77"/>
        <v>-0.46837658362949225</v>
      </c>
      <c r="E2385">
        <v>1.1647252964948292E-2</v>
      </c>
      <c r="G2385">
        <v>2377</v>
      </c>
      <c r="H2385">
        <f t="shared" ca="1" si="78"/>
        <v>2.3149884369989885E-2</v>
      </c>
    </row>
    <row r="2386" spans="2:8" x14ac:dyDescent="0.3">
      <c r="B2386" s="91">
        <v>43193</v>
      </c>
      <c r="C2386" s="145">
        <v>342.033997</v>
      </c>
      <c r="D2386">
        <f t="shared" si="77"/>
        <v>-0.15018820863904553</v>
      </c>
      <c r="E2386">
        <v>1.1646816481124455E-2</v>
      </c>
      <c r="G2386">
        <v>2378</v>
      </c>
      <c r="H2386">
        <f t="shared" ca="1" si="78"/>
        <v>3.1766896301650631E-2</v>
      </c>
    </row>
    <row r="2387" spans="2:8" x14ac:dyDescent="0.3">
      <c r="B2387" s="91">
        <v>42517</v>
      </c>
      <c r="C2387" s="145">
        <v>402.482056</v>
      </c>
      <c r="D2387">
        <f t="shared" si="77"/>
        <v>0.75672545185244011</v>
      </c>
      <c r="E2387">
        <v>1.164673975994868E-2</v>
      </c>
      <c r="G2387">
        <v>2379</v>
      </c>
      <c r="H2387">
        <f t="shared" ca="1" si="78"/>
        <v>7.1538811974152742E-3</v>
      </c>
    </row>
    <row r="2388" spans="2:8" x14ac:dyDescent="0.3">
      <c r="B2388" s="91">
        <v>41068</v>
      </c>
      <c r="C2388" s="145">
        <v>229.109253</v>
      </c>
      <c r="D2388">
        <f t="shared" si="77"/>
        <v>2.1438685368786614</v>
      </c>
      <c r="E2388">
        <v>1.1630423191938223E-2</v>
      </c>
      <c r="G2388">
        <v>2380</v>
      </c>
      <c r="H2388">
        <f t="shared" ca="1" si="78"/>
        <v>-3.8309112720963143E-2</v>
      </c>
    </row>
    <row r="2389" spans="2:8" x14ac:dyDescent="0.3">
      <c r="B2389" s="91">
        <v>39631</v>
      </c>
      <c r="C2389" s="145">
        <v>72.874947000000006</v>
      </c>
      <c r="D2389">
        <f t="shared" si="77"/>
        <v>1.9349650341201261</v>
      </c>
      <c r="E2389">
        <v>1.1628172827446354E-2</v>
      </c>
      <c r="G2389">
        <v>2381</v>
      </c>
      <c r="H2389">
        <f t="shared" ca="1" si="78"/>
        <v>-8.6965451476427327E-2</v>
      </c>
    </row>
    <row r="2390" spans="2:8" x14ac:dyDescent="0.3">
      <c r="B2390" s="91">
        <v>37701</v>
      </c>
      <c r="C2390" s="145">
        <v>24.829920000000001</v>
      </c>
      <c r="D2390">
        <f t="shared" si="77"/>
        <v>-0.40872593315695382</v>
      </c>
      <c r="E2390">
        <v>1.1627932559115695E-2</v>
      </c>
      <c r="G2390">
        <v>2382</v>
      </c>
      <c r="H2390">
        <f t="shared" ca="1" si="78"/>
        <v>3.0189894738014236E-3</v>
      </c>
    </row>
    <row r="2391" spans="2:8" x14ac:dyDescent="0.3">
      <c r="B2391" s="91">
        <v>35403</v>
      </c>
      <c r="C2391" s="145">
        <v>41.993926999999999</v>
      </c>
      <c r="D2391">
        <f t="shared" si="77"/>
        <v>-0.91732127953695242</v>
      </c>
      <c r="E2391">
        <v>1.1621965219165108E-2</v>
      </c>
      <c r="G2391">
        <v>2383</v>
      </c>
      <c r="H2391">
        <f t="shared" ca="1" si="78"/>
        <v>-1.958047779384391E-2</v>
      </c>
    </row>
    <row r="2392" spans="2:8" x14ac:dyDescent="0.3">
      <c r="B2392" s="91">
        <v>45056</v>
      </c>
      <c r="C2392" s="145">
        <v>507.91699199999999</v>
      </c>
      <c r="D2392">
        <f t="shared" si="77"/>
        <v>40.994501955171813</v>
      </c>
      <c r="E2392">
        <v>1.1615257032978414E-2</v>
      </c>
      <c r="G2392">
        <v>2384</v>
      </c>
      <c r="H2392">
        <f t="shared" ca="1" si="78"/>
        <v>-5.4150925125277631E-3</v>
      </c>
    </row>
    <row r="2393" spans="2:8" x14ac:dyDescent="0.3">
      <c r="B2393" s="91">
        <v>36845</v>
      </c>
      <c r="C2393" s="145">
        <v>12.094844999999999</v>
      </c>
      <c r="D2393">
        <f t="shared" si="77"/>
        <v>-0.86086534558488614</v>
      </c>
      <c r="E2393">
        <v>1.1612743824169212E-2</v>
      </c>
      <c r="G2393">
        <v>2385</v>
      </c>
      <c r="H2393">
        <f t="shared" ca="1" si="78"/>
        <v>5.2517483828730099E-3</v>
      </c>
    </row>
    <row r="2394" spans="2:8" x14ac:dyDescent="0.3">
      <c r="B2394" s="91">
        <v>43964</v>
      </c>
      <c r="C2394" s="145">
        <v>86.929062000000002</v>
      </c>
      <c r="D2394">
        <f t="shared" si="77"/>
        <v>-0.28214799229210369</v>
      </c>
      <c r="E2394">
        <v>1.1600858467739249E-2</v>
      </c>
      <c r="G2394">
        <v>2386</v>
      </c>
      <c r="H2394">
        <f t="shared" ca="1" si="78"/>
        <v>-1.2289876569405941E-2</v>
      </c>
    </row>
    <row r="2395" spans="2:8" x14ac:dyDescent="0.3">
      <c r="B2395" s="91">
        <v>39293</v>
      </c>
      <c r="C2395" s="145">
        <v>121.09607699999999</v>
      </c>
      <c r="D2395">
        <f t="shared" si="77"/>
        <v>3.2876017059330112</v>
      </c>
      <c r="E2395">
        <v>1.1585468083110305E-2</v>
      </c>
      <c r="G2395">
        <v>2387</v>
      </c>
      <c r="H2395">
        <f t="shared" ca="1" si="78"/>
        <v>-1.8658614611490525E-2</v>
      </c>
    </row>
    <row r="2396" spans="2:8" x14ac:dyDescent="0.3">
      <c r="B2396" s="91">
        <v>33911</v>
      </c>
      <c r="C2396" s="145">
        <v>28.243313000000001</v>
      </c>
      <c r="D2396">
        <f t="shared" si="77"/>
        <v>-0.93715319612398285</v>
      </c>
      <c r="E2396">
        <v>1.1582949491470622E-2</v>
      </c>
      <c r="G2396">
        <v>2388</v>
      </c>
      <c r="H2396">
        <f t="shared" ca="1" si="78"/>
        <v>-5.830882515843501E-2</v>
      </c>
    </row>
    <row r="2397" spans="2:8" x14ac:dyDescent="0.3">
      <c r="B2397" s="91">
        <v>42851</v>
      </c>
      <c r="C2397" s="145">
        <v>449.39935300000002</v>
      </c>
      <c r="D2397">
        <f t="shared" si="77"/>
        <v>2.120100491819219</v>
      </c>
      <c r="E2397">
        <v>1.1556163450514443E-2</v>
      </c>
      <c r="G2397">
        <v>2389</v>
      </c>
      <c r="H2397">
        <f t="shared" ca="1" si="78"/>
        <v>-4.2224964026313389E-3</v>
      </c>
    </row>
    <row r="2398" spans="2:8" x14ac:dyDescent="0.3">
      <c r="B2398" s="91">
        <v>39066</v>
      </c>
      <c r="C2398" s="145">
        <v>144.033615</v>
      </c>
      <c r="D2398">
        <f t="shared" si="77"/>
        <v>-0.70310793236818792</v>
      </c>
      <c r="E2398">
        <v>1.1550531376568125E-2</v>
      </c>
      <c r="G2398">
        <v>2390</v>
      </c>
      <c r="H2398">
        <f t="shared" ca="1" si="78"/>
        <v>-3.4162265198385305E-2</v>
      </c>
    </row>
    <row r="2399" spans="2:8" x14ac:dyDescent="0.3">
      <c r="B2399" s="91">
        <v>42739</v>
      </c>
      <c r="C2399" s="145">
        <v>485.13797</v>
      </c>
      <c r="D2399">
        <f t="shared" si="77"/>
        <v>2.2053187212367291</v>
      </c>
      <c r="E2399">
        <v>1.1536039875295305E-2</v>
      </c>
      <c r="G2399">
        <v>2391</v>
      </c>
      <c r="H2399">
        <f t="shared" ca="1" si="78"/>
        <v>4.0370630747856601E-2</v>
      </c>
    </row>
    <row r="2400" spans="2:8" x14ac:dyDescent="0.3">
      <c r="B2400" s="91">
        <v>38798</v>
      </c>
      <c r="C2400" s="145">
        <v>151.35405</v>
      </c>
      <c r="D2400">
        <f t="shared" si="77"/>
        <v>5.0208158319311655</v>
      </c>
      <c r="E2400">
        <v>1.1525352982326396E-2</v>
      </c>
      <c r="G2400">
        <v>2392</v>
      </c>
      <c r="H2400">
        <f t="shared" ca="1" si="78"/>
        <v>1.019041365319567E-2</v>
      </c>
    </row>
    <row r="2401" spans="2:8" x14ac:dyDescent="0.3">
      <c r="B2401" s="91">
        <v>37676</v>
      </c>
      <c r="C2401" s="145">
        <v>25.138462000000001</v>
      </c>
      <c r="D2401">
        <f t="shared" si="77"/>
        <v>-0.95228607445705704</v>
      </c>
      <c r="E2401">
        <v>1.1483494468407924E-2</v>
      </c>
      <c r="G2401">
        <v>2393</v>
      </c>
      <c r="H2401">
        <f t="shared" ca="1" si="78"/>
        <v>1.4966720964981207E-2</v>
      </c>
    </row>
    <row r="2402" spans="2:8" x14ac:dyDescent="0.3">
      <c r="B2402" s="91">
        <v>45069</v>
      </c>
      <c r="C2402" s="145">
        <v>526.85797100000002</v>
      </c>
      <c r="D2402">
        <f t="shared" si="77"/>
        <v>0.17184044988526262</v>
      </c>
      <c r="E2402">
        <v>1.1483303625624565E-2</v>
      </c>
      <c r="G2402">
        <v>2394</v>
      </c>
      <c r="H2402">
        <f t="shared" ca="1" si="78"/>
        <v>-5.74094000518156E-2</v>
      </c>
    </row>
    <row r="2403" spans="2:8" x14ac:dyDescent="0.3">
      <c r="B2403" s="91">
        <v>44816</v>
      </c>
      <c r="C2403" s="145">
        <v>449.598724</v>
      </c>
      <c r="D2403">
        <f t="shared" si="77"/>
        <v>9.8138913198432718</v>
      </c>
      <c r="E2403">
        <v>1.1437503174670842E-2</v>
      </c>
      <c r="G2403">
        <v>2395</v>
      </c>
      <c r="H2403">
        <f t="shared" ca="1" si="78"/>
        <v>-2.2715688412374622E-2</v>
      </c>
    </row>
    <row r="2404" spans="2:8" x14ac:dyDescent="0.3">
      <c r="B2404" s="91">
        <v>36425</v>
      </c>
      <c r="C2404" s="145">
        <v>41.576034999999997</v>
      </c>
      <c r="D2404">
        <f t="shared" si="77"/>
        <v>-0.68676362324889129</v>
      </c>
      <c r="E2404">
        <v>1.1422255153478486E-2</v>
      </c>
      <c r="G2404">
        <v>2396</v>
      </c>
      <c r="H2404">
        <f t="shared" ca="1" si="78"/>
        <v>-1.7285065661605595E-2</v>
      </c>
    </row>
    <row r="2405" spans="2:8" x14ac:dyDescent="0.3">
      <c r="B2405" s="91">
        <v>39427</v>
      </c>
      <c r="C2405" s="145">
        <v>132.73054500000001</v>
      </c>
      <c r="D2405">
        <f t="shared" si="77"/>
        <v>2.4678872684434454</v>
      </c>
      <c r="E2405">
        <v>1.1416038285852761E-2</v>
      </c>
      <c r="G2405">
        <v>2397</v>
      </c>
      <c r="H2405">
        <f t="shared" ca="1" si="78"/>
        <v>4.3016834141182916E-2</v>
      </c>
    </row>
    <row r="2406" spans="2:8" x14ac:dyDescent="0.3">
      <c r="B2406" s="91">
        <v>36377</v>
      </c>
      <c r="C2406" s="145">
        <v>38.274180999999999</v>
      </c>
      <c r="D2406">
        <f t="shared" si="77"/>
        <v>-0.93017464673298056</v>
      </c>
      <c r="E2406">
        <v>1.1406638431235672E-2</v>
      </c>
      <c r="G2406">
        <v>2398</v>
      </c>
      <c r="H2406">
        <f t="shared" ca="1" si="78"/>
        <v>2.7436381269765178E-2</v>
      </c>
    </row>
    <row r="2407" spans="2:8" x14ac:dyDescent="0.3">
      <c r="B2407" s="91">
        <v>42615</v>
      </c>
      <c r="C2407" s="145">
        <v>548.14160200000003</v>
      </c>
      <c r="D2407">
        <f t="shared" si="77"/>
        <v>1.8139714882900984</v>
      </c>
      <c r="E2407">
        <v>1.140437672478788E-2</v>
      </c>
      <c r="G2407">
        <v>2399</v>
      </c>
      <c r="H2407">
        <f t="shared" ca="1" si="78"/>
        <v>1.3659243593540655E-3</v>
      </c>
    </row>
    <row r="2408" spans="2:8" x14ac:dyDescent="0.3">
      <c r="B2408" s="91">
        <v>44202</v>
      </c>
      <c r="C2408" s="145">
        <v>194.792877</v>
      </c>
      <c r="D2408">
        <f t="shared" si="77"/>
        <v>-0.37160321820211251</v>
      </c>
      <c r="E2408">
        <v>1.138714555529253E-2</v>
      </c>
      <c r="G2408">
        <v>2400</v>
      </c>
      <c r="H2408">
        <f t="shared" ca="1" si="78"/>
        <v>6.7163375763007131E-3</v>
      </c>
    </row>
    <row r="2409" spans="2:8" x14ac:dyDescent="0.3">
      <c r="B2409" s="91">
        <v>44390</v>
      </c>
      <c r="C2409" s="145">
        <v>309.98388699999998</v>
      </c>
      <c r="D2409">
        <f t="shared" si="77"/>
        <v>1.4015711352712255</v>
      </c>
      <c r="E2409">
        <v>1.1383999199385876E-2</v>
      </c>
      <c r="G2409">
        <v>2401</v>
      </c>
      <c r="H2409">
        <f t="shared" ca="1" si="78"/>
        <v>2.2480499957951827E-2</v>
      </c>
    </row>
    <row r="2410" spans="2:8" x14ac:dyDescent="0.3">
      <c r="B2410" s="91">
        <v>38768</v>
      </c>
      <c r="C2410" s="145">
        <v>129.07545500000001</v>
      </c>
      <c r="D2410">
        <f t="shared" si="77"/>
        <v>0.90862782054309765</v>
      </c>
      <c r="E2410">
        <v>1.1379065480732078E-2</v>
      </c>
      <c r="G2410">
        <v>2402</v>
      </c>
      <c r="H2410">
        <f t="shared" ca="1" si="78"/>
        <v>-6.5164100611161485E-2</v>
      </c>
    </row>
    <row r="2411" spans="2:8" x14ac:dyDescent="0.3">
      <c r="B2411" s="91">
        <v>38264</v>
      </c>
      <c r="C2411" s="145">
        <v>67.627357000000003</v>
      </c>
      <c r="D2411">
        <f t="shared" si="77"/>
        <v>-0.84287635845440323</v>
      </c>
      <c r="E2411">
        <v>1.1378853082664257E-2</v>
      </c>
      <c r="G2411">
        <v>2403</v>
      </c>
      <c r="H2411">
        <f t="shared" ca="1" si="78"/>
        <v>-2.6560276737664555E-2</v>
      </c>
    </row>
    <row r="2412" spans="2:8" x14ac:dyDescent="0.3">
      <c r="B2412" s="91">
        <v>42921</v>
      </c>
      <c r="C2412" s="145">
        <v>430.40853900000002</v>
      </c>
      <c r="D2412">
        <f t="shared" si="77"/>
        <v>0.9493088883737234</v>
      </c>
      <c r="E2412">
        <v>1.1360974715330657E-2</v>
      </c>
      <c r="G2412">
        <v>2404</v>
      </c>
      <c r="H2412">
        <f t="shared" ca="1" si="78"/>
        <v>-2.0305161108212753E-2</v>
      </c>
    </row>
    <row r="2413" spans="2:8" x14ac:dyDescent="0.3">
      <c r="B2413" s="91">
        <v>40616</v>
      </c>
      <c r="C2413" s="145">
        <v>220.80058299999999</v>
      </c>
      <c r="D2413">
        <f t="shared" si="77"/>
        <v>-0.46340887485208881</v>
      </c>
      <c r="E2413">
        <v>1.1353836765164231E-2</v>
      </c>
      <c r="G2413">
        <v>2405</v>
      </c>
      <c r="H2413">
        <f t="shared" ca="1" si="78"/>
        <v>2.1919214654346352E-3</v>
      </c>
    </row>
    <row r="2414" spans="2:8" x14ac:dyDescent="0.3">
      <c r="B2414" s="91">
        <v>41765</v>
      </c>
      <c r="C2414" s="145">
        <v>411.48757899999998</v>
      </c>
      <c r="D2414">
        <f t="shared" si="77"/>
        <v>6.3722906434417192E-2</v>
      </c>
      <c r="E2414">
        <v>1.1340392762984581E-2</v>
      </c>
      <c r="G2414">
        <v>2406</v>
      </c>
      <c r="H2414">
        <f t="shared" ca="1" si="78"/>
        <v>-9.1896428268377628E-3</v>
      </c>
    </row>
    <row r="2415" spans="2:8" x14ac:dyDescent="0.3">
      <c r="B2415" s="91">
        <v>42219</v>
      </c>
      <c r="C2415" s="145">
        <v>386.83718900000002</v>
      </c>
      <c r="D2415">
        <f t="shared" si="77"/>
        <v>-0.15615342329452392</v>
      </c>
      <c r="E2415">
        <v>1.1332520224862787E-2</v>
      </c>
      <c r="G2415">
        <v>2407</v>
      </c>
      <c r="H2415">
        <f t="shared" ca="1" si="78"/>
        <v>-1.7286441026668615E-2</v>
      </c>
    </row>
    <row r="2416" spans="2:8" x14ac:dyDescent="0.3">
      <c r="B2416" s="91">
        <v>42703</v>
      </c>
      <c r="C2416" s="145">
        <v>458.42123400000003</v>
      </c>
      <c r="D2416">
        <f t="shared" si="77"/>
        <v>10.287199534705275</v>
      </c>
      <c r="E2416">
        <v>1.1326089282429534E-2</v>
      </c>
      <c r="G2416">
        <v>2408</v>
      </c>
      <c r="H2416">
        <f t="shared" ca="1" si="78"/>
        <v>5.3295103760261898E-2</v>
      </c>
    </row>
    <row r="2417" spans="2:8" x14ac:dyDescent="0.3">
      <c r="B2417" s="91">
        <v>36431</v>
      </c>
      <c r="C2417" s="145">
        <v>40.614258</v>
      </c>
      <c r="D2417">
        <f t="shared" si="77"/>
        <v>-0.82752705204696764</v>
      </c>
      <c r="E2417">
        <v>1.1314277398950277E-2</v>
      </c>
      <c r="G2417">
        <v>2409</v>
      </c>
      <c r="H2417">
        <f t="shared" ca="1" si="78"/>
        <v>1.6852916267872251E-2</v>
      </c>
    </row>
    <row r="2418" spans="2:8" x14ac:dyDescent="0.3">
      <c r="B2418" s="91">
        <v>41129</v>
      </c>
      <c r="C2418" s="145">
        <v>235.48190299999999</v>
      </c>
      <c r="D2418">
        <f t="shared" si="77"/>
        <v>0.42556326411030898</v>
      </c>
      <c r="E2418">
        <v>1.1306550348972131E-2</v>
      </c>
      <c r="G2418">
        <v>2410</v>
      </c>
      <c r="H2418">
        <f t="shared" ca="1" si="78"/>
        <v>-1.0785470848557459E-2</v>
      </c>
    </row>
    <row r="2419" spans="2:8" x14ac:dyDescent="0.3">
      <c r="B2419" s="91">
        <v>43865</v>
      </c>
      <c r="C2419" s="145">
        <v>165.18516500000001</v>
      </c>
      <c r="D2419">
        <f t="shared" si="77"/>
        <v>-0.5826339697886268</v>
      </c>
      <c r="E2419">
        <v>1.1290728134535556E-2</v>
      </c>
      <c r="G2419">
        <v>2411</v>
      </c>
      <c r="H2419">
        <f t="shared" ca="1" si="78"/>
        <v>2.1501819451800012E-2</v>
      </c>
    </row>
    <row r="2420" spans="2:8" x14ac:dyDescent="0.3">
      <c r="B2420" s="91">
        <v>41730</v>
      </c>
      <c r="C2420" s="145">
        <v>395.78008999999997</v>
      </c>
      <c r="D2420">
        <f t="shared" si="77"/>
        <v>5.7715006903411474</v>
      </c>
      <c r="E2420">
        <v>1.1288145549315572E-2</v>
      </c>
      <c r="G2420">
        <v>2412</v>
      </c>
      <c r="H2420">
        <f t="shared" ca="1" si="78"/>
        <v>-2.0622145455381879E-2</v>
      </c>
    </row>
    <row r="2421" spans="2:8" x14ac:dyDescent="0.3">
      <c r="B2421" s="91">
        <v>35136</v>
      </c>
      <c r="C2421" s="145">
        <v>58.447913999999997</v>
      </c>
      <c r="D2421">
        <f t="shared" si="77"/>
        <v>-0.34184339365269584</v>
      </c>
      <c r="E2421">
        <v>1.1286358556078598E-2</v>
      </c>
      <c r="G2421">
        <v>2413</v>
      </c>
      <c r="H2421">
        <f t="shared" ca="1" si="78"/>
        <v>3.5962175914182354E-2</v>
      </c>
    </row>
    <row r="2422" spans="2:8" x14ac:dyDescent="0.3">
      <c r="B2422" s="91">
        <v>38033</v>
      </c>
      <c r="C2422" s="145">
        <v>88.805481</v>
      </c>
      <c r="D2422">
        <f t="shared" si="77"/>
        <v>2.0624790976286356</v>
      </c>
      <c r="E2422">
        <v>1.1283450277971382E-2</v>
      </c>
      <c r="G2422">
        <v>2414</v>
      </c>
      <c r="H2422">
        <f t="shared" ca="1" si="78"/>
        <v>2.2790098330237808E-2</v>
      </c>
    </row>
    <row r="2423" spans="2:8" x14ac:dyDescent="0.3">
      <c r="B2423" s="91">
        <v>33654</v>
      </c>
      <c r="C2423" s="145">
        <v>28.997906</v>
      </c>
      <c r="D2423">
        <f t="shared" si="77"/>
        <v>-0.82005392057876125</v>
      </c>
      <c r="E2423">
        <v>1.1278205321667406E-2</v>
      </c>
      <c r="G2423">
        <v>2415</v>
      </c>
      <c r="H2423">
        <f t="shared" ca="1" si="78"/>
        <v>4.9431344544278458E-2</v>
      </c>
    </row>
    <row r="2424" spans="2:8" x14ac:dyDescent="0.3">
      <c r="B2424" s="91">
        <v>43511</v>
      </c>
      <c r="C2424" s="145">
        <v>161.147751</v>
      </c>
      <c r="D2424">
        <f t="shared" si="77"/>
        <v>1.9030686178802734</v>
      </c>
      <c r="E2424">
        <v>1.1260529022584379E-2</v>
      </c>
      <c r="G2424">
        <v>2416</v>
      </c>
      <c r="H2424">
        <f t="shared" ca="1" si="78"/>
        <v>4.7734618464132038E-2</v>
      </c>
    </row>
    <row r="2425" spans="2:8" x14ac:dyDescent="0.3">
      <c r="B2425" s="91">
        <v>35502</v>
      </c>
      <c r="C2425" s="145">
        <v>55.509453000000001</v>
      </c>
      <c r="D2425">
        <f t="shared" si="77"/>
        <v>-0.54956910598185904</v>
      </c>
      <c r="E2425">
        <v>1.1244674289655174E-2</v>
      </c>
      <c r="G2425">
        <v>2417</v>
      </c>
      <c r="H2425">
        <f t="shared" ca="1" si="78"/>
        <v>1.6647880266545935E-2</v>
      </c>
    </row>
    <row r="2426" spans="2:8" x14ac:dyDescent="0.3">
      <c r="B2426" s="91">
        <v>39413</v>
      </c>
      <c r="C2426" s="145">
        <v>123.23633599999999</v>
      </c>
      <c r="D2426">
        <f t="shared" si="77"/>
        <v>5.3511434330682492</v>
      </c>
      <c r="E2426">
        <v>1.1239825009608562E-2</v>
      </c>
      <c r="G2426">
        <v>2418</v>
      </c>
      <c r="H2426">
        <f t="shared" ca="1" si="78"/>
        <v>-5.7147451444716085E-3</v>
      </c>
    </row>
    <row r="2427" spans="2:8" x14ac:dyDescent="0.3">
      <c r="B2427" s="91">
        <v>33955</v>
      </c>
      <c r="C2427" s="145">
        <v>19.403803</v>
      </c>
      <c r="D2427">
        <f t="shared" si="77"/>
        <v>0</v>
      </c>
      <c r="E2427">
        <v>1.1235806908076067E-2</v>
      </c>
      <c r="G2427">
        <v>2419</v>
      </c>
      <c r="H2427">
        <f t="shared" ca="1" si="78"/>
        <v>1.5760900647873485E-2</v>
      </c>
    </row>
    <row r="2428" spans="2:8" x14ac:dyDescent="0.3">
      <c r="B2428" s="91">
        <v>33400</v>
      </c>
      <c r="C2428" s="145">
        <v>19.403803</v>
      </c>
      <c r="D2428">
        <f t="shared" si="77"/>
        <v>0</v>
      </c>
      <c r="E2428">
        <v>1.1235806908076067E-2</v>
      </c>
      <c r="G2428">
        <v>2420</v>
      </c>
      <c r="H2428">
        <f t="shared" ca="1" si="78"/>
        <v>2.8402250683833175E-2</v>
      </c>
    </row>
    <row r="2429" spans="2:8" x14ac:dyDescent="0.3">
      <c r="B2429" s="91">
        <v>33347</v>
      </c>
      <c r="C2429" s="145">
        <v>19.403803</v>
      </c>
      <c r="D2429">
        <f t="shared" si="77"/>
        <v>-3.6557942685737727E-2</v>
      </c>
      <c r="E2429">
        <v>1.1235806908076067E-2</v>
      </c>
      <c r="G2429">
        <v>2421</v>
      </c>
      <c r="H2429">
        <f t="shared" ca="1" si="78"/>
        <v>-1.4178004008002193E-3</v>
      </c>
    </row>
    <row r="2430" spans="2:8" x14ac:dyDescent="0.3">
      <c r="B2430" s="91">
        <v>37378</v>
      </c>
      <c r="C2430" s="145">
        <v>20.140083000000001</v>
      </c>
      <c r="D2430">
        <f t="shared" si="77"/>
        <v>-0.94510270560009624</v>
      </c>
      <c r="E2430">
        <v>1.1231705267039349E-2</v>
      </c>
      <c r="G2430">
        <v>2422</v>
      </c>
      <c r="H2430">
        <f t="shared" ca="1" si="78"/>
        <v>-9.8503591115675249E-2</v>
      </c>
    </row>
    <row r="2431" spans="2:8" x14ac:dyDescent="0.3">
      <c r="B2431" s="91">
        <v>41628</v>
      </c>
      <c r="C2431" s="145">
        <v>366.86840799999999</v>
      </c>
      <c r="D2431">
        <f t="shared" si="77"/>
        <v>0.43107741225426449</v>
      </c>
      <c r="E2431">
        <v>1.1229768122715214E-2</v>
      </c>
      <c r="G2431">
        <v>2423</v>
      </c>
      <c r="H2431">
        <f t="shared" ca="1" si="78"/>
        <v>-1.8740156397365103E-2</v>
      </c>
    </row>
    <row r="2432" spans="2:8" x14ac:dyDescent="0.3">
      <c r="B2432" s="91">
        <v>40534</v>
      </c>
      <c r="C2432" s="145">
        <v>256.35818499999999</v>
      </c>
      <c r="D2432">
        <f t="shared" si="77"/>
        <v>2.6097310313141877</v>
      </c>
      <c r="E2432">
        <v>1.1222363802419859E-2</v>
      </c>
      <c r="G2432">
        <v>2424</v>
      </c>
      <c r="H2432">
        <f t="shared" ca="1" si="78"/>
        <v>1.8253591341851561E-2</v>
      </c>
    </row>
    <row r="2433" spans="2:8" x14ac:dyDescent="0.3">
      <c r="B2433" s="91">
        <v>35304</v>
      </c>
      <c r="C2433" s="145">
        <v>71.018638999999993</v>
      </c>
      <c r="D2433">
        <f t="shared" si="77"/>
        <v>-0.83044154464801545</v>
      </c>
      <c r="E2433">
        <v>1.121339246951945E-2</v>
      </c>
      <c r="G2433">
        <v>2425</v>
      </c>
      <c r="H2433">
        <f t="shared" ca="1" si="78"/>
        <v>8.7653682731141554E-3</v>
      </c>
    </row>
    <row r="2434" spans="2:8" x14ac:dyDescent="0.3">
      <c r="B2434" s="91">
        <v>43020</v>
      </c>
      <c r="C2434" s="145">
        <v>418.84457400000002</v>
      </c>
      <c r="D2434">
        <f t="shared" si="77"/>
        <v>0.27337402471465394</v>
      </c>
      <c r="E2434">
        <v>1.1191279031581793E-2</v>
      </c>
      <c r="G2434">
        <v>2426</v>
      </c>
      <c r="H2434">
        <f t="shared" ca="1" si="78"/>
        <v>-3.4682666943780027E-2</v>
      </c>
    </row>
    <row r="2435" spans="2:8" x14ac:dyDescent="0.3">
      <c r="B2435" s="91">
        <v>41534</v>
      </c>
      <c r="C2435" s="145">
        <v>328.92501800000002</v>
      </c>
      <c r="D2435">
        <f t="shared" si="77"/>
        <v>0.49842236417111235</v>
      </c>
      <c r="E2435">
        <v>1.1166514797769795E-2</v>
      </c>
      <c r="G2435">
        <v>2427</v>
      </c>
      <c r="H2435">
        <f t="shared" ca="1" si="78"/>
        <v>8.7917276208531094E-3</v>
      </c>
    </row>
    <row r="2436" spans="2:8" x14ac:dyDescent="0.3">
      <c r="B2436" s="91">
        <v>40469</v>
      </c>
      <c r="C2436" s="145">
        <v>219.51422099999999</v>
      </c>
      <c r="D2436">
        <f t="shared" si="77"/>
        <v>0.4339120545363927</v>
      </c>
      <c r="E2436">
        <v>1.1158593741701365E-2</v>
      </c>
      <c r="G2436">
        <v>2428</v>
      </c>
      <c r="H2436">
        <f t="shared" ca="1" si="78"/>
        <v>-2.1180620792388943E-2</v>
      </c>
    </row>
    <row r="2437" spans="2:8" x14ac:dyDescent="0.3">
      <c r="B2437" s="91">
        <v>39003</v>
      </c>
      <c r="C2437" s="145">
        <v>153.08764600000001</v>
      </c>
      <c r="D2437">
        <f t="shared" si="77"/>
        <v>-0.44154384388178475</v>
      </c>
      <c r="E2437">
        <v>1.1140049634140323E-2</v>
      </c>
      <c r="G2437">
        <v>2429</v>
      </c>
      <c r="H2437">
        <f t="shared" ca="1" si="78"/>
        <v>5.1215150641565357E-2</v>
      </c>
    </row>
    <row r="2438" spans="2:8" x14ac:dyDescent="0.3">
      <c r="B2438" s="91">
        <v>41011</v>
      </c>
      <c r="C2438" s="145">
        <v>274.12652600000001</v>
      </c>
      <c r="D2438">
        <f t="shared" si="77"/>
        <v>-0.49152937448825135</v>
      </c>
      <c r="E2438">
        <v>1.1128563798917496E-2</v>
      </c>
      <c r="G2438">
        <v>2430</v>
      </c>
      <c r="H2438">
        <f t="shared" ca="1" si="78"/>
        <v>-3.7956131073852359E-2</v>
      </c>
    </row>
    <row r="2439" spans="2:8" x14ac:dyDescent="0.3">
      <c r="B2439" s="91">
        <v>42646</v>
      </c>
      <c r="C2439" s="145">
        <v>539.11968999999999</v>
      </c>
      <c r="D2439">
        <f t="shared" si="77"/>
        <v>6.8786133141568468</v>
      </c>
      <c r="E2439">
        <v>1.1124626018756857E-2</v>
      </c>
      <c r="G2439">
        <v>2431</v>
      </c>
      <c r="H2439">
        <f t="shared" ca="1" si="78"/>
        <v>-8.5118400245700974E-3</v>
      </c>
    </row>
    <row r="2440" spans="2:8" x14ac:dyDescent="0.3">
      <c r="B2440" s="91">
        <v>38519</v>
      </c>
      <c r="C2440" s="145">
        <v>68.428246000000001</v>
      </c>
      <c r="D2440">
        <f t="shared" si="77"/>
        <v>1.9560730455171318</v>
      </c>
      <c r="E2440">
        <v>1.1124262614334841E-2</v>
      </c>
      <c r="G2440">
        <v>2432</v>
      </c>
      <c r="H2440">
        <f t="shared" ca="1" si="78"/>
        <v>-1.2967981121428853E-2</v>
      </c>
    </row>
    <row r="2441" spans="2:8" x14ac:dyDescent="0.3">
      <c r="B2441" s="91">
        <v>37432</v>
      </c>
      <c r="C2441" s="145">
        <v>23.148361000000001</v>
      </c>
      <c r="D2441">
        <f t="shared" ref="D2441:D2504" si="79">(C2441-C2442)/C2442</f>
        <v>0.17987051393191891</v>
      </c>
      <c r="E2441">
        <v>1.1118416334051478E-2</v>
      </c>
      <c r="G2441">
        <v>2433</v>
      </c>
      <c r="H2441">
        <f t="shared" ca="1" si="78"/>
        <v>-3.0234033533004155E-2</v>
      </c>
    </row>
    <row r="2442" spans="2:8" x14ac:dyDescent="0.3">
      <c r="B2442" s="91">
        <v>33350</v>
      </c>
      <c r="C2442" s="145">
        <v>19.619408</v>
      </c>
      <c r="D2442">
        <f t="shared" si="79"/>
        <v>-0.49999998725751532</v>
      </c>
      <c r="E2442">
        <v>1.111148159976681E-2</v>
      </c>
      <c r="G2442">
        <v>2434</v>
      </c>
      <c r="H2442">
        <f t="shared" ref="H2442:H2505" ca="1" si="80">_xlfn.NORM.INV(RAND(),N$11,N$12)</f>
        <v>7.8361356063839736E-3</v>
      </c>
    </row>
    <row r="2443" spans="2:8" x14ac:dyDescent="0.3">
      <c r="B2443" s="91">
        <v>34421</v>
      </c>
      <c r="C2443" s="145">
        <v>39.238815000000002</v>
      </c>
      <c r="D2443">
        <f t="shared" si="79"/>
        <v>0</v>
      </c>
      <c r="E2443">
        <v>1.1111455831622354E-2</v>
      </c>
      <c r="G2443">
        <v>2435</v>
      </c>
      <c r="H2443">
        <f t="shared" ca="1" si="80"/>
        <v>-2.5905983312736101E-2</v>
      </c>
    </row>
    <row r="2444" spans="2:8" x14ac:dyDescent="0.3">
      <c r="B2444" s="91">
        <v>34348</v>
      </c>
      <c r="C2444" s="145">
        <v>39.238815000000002</v>
      </c>
      <c r="D2444">
        <f t="shared" si="79"/>
        <v>-0.89911789068842951</v>
      </c>
      <c r="E2444">
        <v>1.1111455831622354E-2</v>
      </c>
      <c r="G2444">
        <v>2436</v>
      </c>
      <c r="H2444">
        <f t="shared" ca="1" si="80"/>
        <v>4.2998234622054883E-2</v>
      </c>
    </row>
    <row r="2445" spans="2:8" x14ac:dyDescent="0.3">
      <c r="B2445" s="91">
        <v>41691</v>
      </c>
      <c r="C2445" s="145">
        <v>388.95712300000002</v>
      </c>
      <c r="D2445">
        <f t="shared" si="79"/>
        <v>-0.13075917732156978</v>
      </c>
      <c r="E2445">
        <v>1.1101183377184421E-2</v>
      </c>
      <c r="G2445">
        <v>2437</v>
      </c>
      <c r="H2445">
        <f t="shared" ca="1" si="80"/>
        <v>-2.045618875822241E-3</v>
      </c>
    </row>
    <row r="2446" spans="2:8" x14ac:dyDescent="0.3">
      <c r="B2446" s="91">
        <v>41822</v>
      </c>
      <c r="C2446" s="145">
        <v>447.46762100000001</v>
      </c>
      <c r="D2446">
        <f t="shared" si="79"/>
        <v>5.6643715090171617E-2</v>
      </c>
      <c r="E2446">
        <v>1.1091541339486144E-2</v>
      </c>
      <c r="G2446">
        <v>2438</v>
      </c>
      <c r="H2446">
        <f t="shared" ca="1" si="80"/>
        <v>-3.4732571821724499E-3</v>
      </c>
    </row>
    <row r="2447" spans="2:8" x14ac:dyDescent="0.3">
      <c r="B2447" s="91">
        <v>43021</v>
      </c>
      <c r="C2447" s="145">
        <v>423.48013300000002</v>
      </c>
      <c r="D2447">
        <f t="shared" si="79"/>
        <v>0.25712772688285918</v>
      </c>
      <c r="E2447">
        <v>1.1067492066878251E-2</v>
      </c>
      <c r="G2447">
        <v>2439</v>
      </c>
      <c r="H2447">
        <f t="shared" ca="1" si="80"/>
        <v>2.5383545946451699E-2</v>
      </c>
    </row>
    <row r="2448" spans="2:8" x14ac:dyDescent="0.3">
      <c r="B2448" s="91">
        <v>42263</v>
      </c>
      <c r="C2448" s="145">
        <v>336.86325099999999</v>
      </c>
      <c r="D2448">
        <f t="shared" si="79"/>
        <v>-0.3784362194440028</v>
      </c>
      <c r="E2448">
        <v>1.1066251336128388E-2</v>
      </c>
      <c r="G2448">
        <v>2440</v>
      </c>
      <c r="H2448">
        <f t="shared" ca="1" si="80"/>
        <v>-2.3955734642651071E-2</v>
      </c>
    </row>
    <row r="2449" spans="2:8" x14ac:dyDescent="0.3">
      <c r="B2449" s="91">
        <v>42614</v>
      </c>
      <c r="C2449" s="145">
        <v>541.96087599999998</v>
      </c>
      <c r="D2449">
        <f t="shared" si="79"/>
        <v>9.4880087184479489</v>
      </c>
      <c r="E2449">
        <v>1.1065658832813375E-2</v>
      </c>
      <c r="G2449">
        <v>2441</v>
      </c>
      <c r="H2449">
        <f t="shared" ca="1" si="80"/>
        <v>2.8119109726315069E-3</v>
      </c>
    </row>
    <row r="2450" spans="2:8" x14ac:dyDescent="0.3">
      <c r="B2450" s="91">
        <v>35688</v>
      </c>
      <c r="C2450" s="145">
        <v>51.674334999999999</v>
      </c>
      <c r="D2450">
        <f t="shared" si="79"/>
        <v>-0.58438179920012234</v>
      </c>
      <c r="E2450">
        <v>1.1065177083863462E-2</v>
      </c>
      <c r="G2450">
        <v>2442</v>
      </c>
      <c r="H2450">
        <f t="shared" ca="1" si="80"/>
        <v>-6.3399756419213662E-3</v>
      </c>
    </row>
    <row r="2451" spans="2:8" x14ac:dyDescent="0.3">
      <c r="B2451" s="91">
        <v>39231</v>
      </c>
      <c r="C2451" s="145">
        <v>124.331261</v>
      </c>
      <c r="D2451">
        <f t="shared" si="79"/>
        <v>-0.67533835658026475</v>
      </c>
      <c r="E2451">
        <v>1.1054043522975184E-2</v>
      </c>
      <c r="G2451">
        <v>2443</v>
      </c>
      <c r="H2451">
        <f t="shared" ca="1" si="80"/>
        <v>-0.10525848075171378</v>
      </c>
    </row>
    <row r="2452" spans="2:8" x14ac:dyDescent="0.3">
      <c r="B2452" s="91">
        <v>42971</v>
      </c>
      <c r="C2452" s="145">
        <v>382.95642099999998</v>
      </c>
      <c r="D2452">
        <f t="shared" si="79"/>
        <v>8.706305748700494</v>
      </c>
      <c r="E2452">
        <v>1.1054005111145383E-2</v>
      </c>
      <c r="G2452">
        <v>2444</v>
      </c>
      <c r="H2452">
        <f t="shared" ca="1" si="80"/>
        <v>-6.109549736049249E-4</v>
      </c>
    </row>
    <row r="2453" spans="2:8" x14ac:dyDescent="0.3">
      <c r="B2453" s="91">
        <v>34451</v>
      </c>
      <c r="C2453" s="145">
        <v>39.454394999999998</v>
      </c>
      <c r="D2453">
        <f t="shared" si="79"/>
        <v>-0.3591381831666548</v>
      </c>
      <c r="E2453">
        <v>1.1049579346442736E-2</v>
      </c>
      <c r="G2453">
        <v>2445</v>
      </c>
      <c r="H2453">
        <f t="shared" ca="1" si="80"/>
        <v>4.0836405005866133E-2</v>
      </c>
    </row>
    <row r="2454" spans="2:8" x14ac:dyDescent="0.3">
      <c r="B2454" s="91">
        <v>38166</v>
      </c>
      <c r="C2454" s="145">
        <v>61.564590000000003</v>
      </c>
      <c r="D2454">
        <f t="shared" si="79"/>
        <v>0.7761484167752154</v>
      </c>
      <c r="E2454">
        <v>1.1048112350010792E-2</v>
      </c>
      <c r="G2454">
        <v>2446</v>
      </c>
      <c r="H2454">
        <f t="shared" ca="1" si="80"/>
        <v>-2.2261941863406298E-2</v>
      </c>
    </row>
    <row r="2455" spans="2:8" x14ac:dyDescent="0.3">
      <c r="B2455" s="91">
        <v>36500</v>
      </c>
      <c r="C2455" s="145">
        <v>34.661850000000001</v>
      </c>
      <c r="D2455">
        <f t="shared" si="79"/>
        <v>0.16924284974138884</v>
      </c>
      <c r="E2455">
        <v>1.1045004210809818E-2</v>
      </c>
      <c r="G2455">
        <v>2447</v>
      </c>
      <c r="H2455">
        <f t="shared" ca="1" si="80"/>
        <v>9.4545353726539754E-3</v>
      </c>
    </row>
    <row r="2456" spans="2:8" x14ac:dyDescent="0.3">
      <c r="B2456" s="91">
        <v>33543</v>
      </c>
      <c r="C2456" s="145">
        <v>29.644697000000001</v>
      </c>
      <c r="D2456">
        <f t="shared" si="79"/>
        <v>-0.28092872503345434</v>
      </c>
      <c r="E2456">
        <v>1.1029387816045491E-2</v>
      </c>
      <c r="G2456">
        <v>2448</v>
      </c>
      <c r="H2456">
        <f t="shared" ca="1" si="80"/>
        <v>5.5221193326136606E-2</v>
      </c>
    </row>
    <row r="2457" spans="2:8" x14ac:dyDescent="0.3">
      <c r="B2457" s="91">
        <v>35907</v>
      </c>
      <c r="C2457" s="145">
        <v>41.226368000000001</v>
      </c>
      <c r="D2457">
        <f t="shared" si="79"/>
        <v>-0.76300940759635272</v>
      </c>
      <c r="E2457">
        <v>1.1024100935727262E-2</v>
      </c>
      <c r="G2457">
        <v>2449</v>
      </c>
      <c r="H2457">
        <f t="shared" ca="1" si="80"/>
        <v>1.6442840919230563E-2</v>
      </c>
    </row>
    <row r="2458" spans="2:8" x14ac:dyDescent="0.3">
      <c r="B2458" s="91">
        <v>43619</v>
      </c>
      <c r="C2458" s="145">
        <v>173.95782500000001</v>
      </c>
      <c r="D2458">
        <f t="shared" si="79"/>
        <v>0.89487810093282205</v>
      </c>
      <c r="E2458">
        <v>1.1008066220298785E-2</v>
      </c>
      <c r="G2458">
        <v>2450</v>
      </c>
      <c r="H2458">
        <f t="shared" ca="1" si="80"/>
        <v>5.5517534534395997E-3</v>
      </c>
    </row>
    <row r="2459" spans="2:8" x14ac:dyDescent="0.3">
      <c r="B2459" s="91">
        <v>38680</v>
      </c>
      <c r="C2459" s="145">
        <v>91.804230000000004</v>
      </c>
      <c r="D2459">
        <f t="shared" si="79"/>
        <v>-0.29241758248957567</v>
      </c>
      <c r="E2459">
        <v>1.0995033500992554E-2</v>
      </c>
      <c r="G2459">
        <v>2451</v>
      </c>
      <c r="H2459">
        <f t="shared" ca="1" si="80"/>
        <v>-3.0614859445069437E-2</v>
      </c>
    </row>
    <row r="2460" spans="2:8" x14ac:dyDescent="0.3">
      <c r="B2460" s="91">
        <v>39154</v>
      </c>
      <c r="C2460" s="145">
        <v>129.743515</v>
      </c>
      <c r="D2460">
        <f t="shared" si="79"/>
        <v>-0.80967652528074185</v>
      </c>
      <c r="E2460">
        <v>1.0984500174513617E-2</v>
      </c>
      <c r="G2460">
        <v>2452</v>
      </c>
      <c r="H2460">
        <f t="shared" ca="1" si="80"/>
        <v>8.0035100324587737E-3</v>
      </c>
    </row>
    <row r="2461" spans="2:8" x14ac:dyDescent="0.3">
      <c r="B2461" s="91">
        <v>45251</v>
      </c>
      <c r="C2461" s="145">
        <v>681.70001200000002</v>
      </c>
      <c r="D2461">
        <f t="shared" si="79"/>
        <v>8.5587859929756327</v>
      </c>
      <c r="E2461">
        <v>1.097437955167223E-2</v>
      </c>
      <c r="G2461">
        <v>2453</v>
      </c>
      <c r="H2461">
        <f t="shared" ca="1" si="80"/>
        <v>7.502874017979444E-3</v>
      </c>
    </row>
    <row r="2462" spans="2:8" x14ac:dyDescent="0.3">
      <c r="B2462" s="91">
        <v>35283</v>
      </c>
      <c r="C2462" s="145">
        <v>71.316588999999993</v>
      </c>
      <c r="D2462">
        <f t="shared" si="79"/>
        <v>5.2512678444015508</v>
      </c>
      <c r="E2462">
        <v>1.0962493241203771E-2</v>
      </c>
      <c r="G2462">
        <v>2454</v>
      </c>
      <c r="H2462">
        <f t="shared" ca="1" si="80"/>
        <v>-3.2039307956716973E-2</v>
      </c>
    </row>
    <row r="2463" spans="2:8" x14ac:dyDescent="0.3">
      <c r="B2463" s="91">
        <v>36971</v>
      </c>
      <c r="C2463" s="145">
        <v>11.408340000000001</v>
      </c>
      <c r="D2463">
        <f t="shared" si="79"/>
        <v>-0.83406422846580264</v>
      </c>
      <c r="E2463">
        <v>1.09362711759273E-2</v>
      </c>
      <c r="G2463">
        <v>2455</v>
      </c>
      <c r="H2463">
        <f t="shared" ca="1" si="80"/>
        <v>2.4259442160128732E-2</v>
      </c>
    </row>
    <row r="2464" spans="2:8" x14ac:dyDescent="0.3">
      <c r="B2464" s="91">
        <v>35219</v>
      </c>
      <c r="C2464" s="145">
        <v>68.751541000000003</v>
      </c>
      <c r="D2464">
        <f t="shared" si="79"/>
        <v>-0.46806156547620376</v>
      </c>
      <c r="E2464">
        <v>1.0932634811940133E-2</v>
      </c>
      <c r="G2464">
        <v>2456</v>
      </c>
      <c r="H2464">
        <f t="shared" ca="1" si="80"/>
        <v>-3.7974263916134184E-2</v>
      </c>
    </row>
    <row r="2465" spans="2:8" x14ac:dyDescent="0.3">
      <c r="B2465" s="91">
        <v>44124</v>
      </c>
      <c r="C2465" s="145">
        <v>129.24717699999999</v>
      </c>
      <c r="D2465">
        <f t="shared" si="79"/>
        <v>4.6512180488237425</v>
      </c>
      <c r="E2465">
        <v>1.0916201515126216E-2</v>
      </c>
      <c r="G2465">
        <v>2457</v>
      </c>
      <c r="H2465">
        <f t="shared" ca="1" si="80"/>
        <v>-1.39200194354286E-2</v>
      </c>
    </row>
    <row r="2466" spans="2:8" x14ac:dyDescent="0.3">
      <c r="B2466" s="91">
        <v>37564</v>
      </c>
      <c r="C2466" s="145">
        <v>22.870676</v>
      </c>
      <c r="D2466">
        <f t="shared" si="79"/>
        <v>-0.92722614620904864</v>
      </c>
      <c r="E2466">
        <v>1.0910437839022831E-2</v>
      </c>
      <c r="G2466">
        <v>2458</v>
      </c>
      <c r="H2466">
        <f t="shared" ca="1" si="80"/>
        <v>4.2655460966027577E-2</v>
      </c>
    </row>
    <row r="2467" spans="2:8" x14ac:dyDescent="0.3">
      <c r="B2467" s="91">
        <v>44341</v>
      </c>
      <c r="C2467" s="145">
        <v>314.27050800000001</v>
      </c>
      <c r="D2467">
        <f t="shared" si="79"/>
        <v>1.0391321459310054</v>
      </c>
      <c r="E2467">
        <v>1.090267402673302E-2</v>
      </c>
      <c r="G2467">
        <v>2459</v>
      </c>
      <c r="H2467">
        <f t="shared" ca="1" si="80"/>
        <v>1.7414216126617678E-2</v>
      </c>
    </row>
    <row r="2468" spans="2:8" x14ac:dyDescent="0.3">
      <c r="B2468" s="91">
        <v>39093</v>
      </c>
      <c r="C2468" s="145">
        <v>154.11973599999999</v>
      </c>
      <c r="D2468">
        <f t="shared" si="79"/>
        <v>0.97429990535462641</v>
      </c>
      <c r="E2468">
        <v>1.0897655436242475E-2</v>
      </c>
      <c r="G2468">
        <v>2460</v>
      </c>
      <c r="H2468">
        <f t="shared" ca="1" si="80"/>
        <v>-2.452137805116511E-2</v>
      </c>
    </row>
    <row r="2469" spans="2:8" x14ac:dyDescent="0.3">
      <c r="B2469" s="91">
        <v>38335</v>
      </c>
      <c r="C2469" s="145">
        <v>78.062980999999994</v>
      </c>
      <c r="D2469">
        <f t="shared" si="79"/>
        <v>0.22316154879180727</v>
      </c>
      <c r="E2469">
        <v>1.088993533167301E-2</v>
      </c>
      <c r="G2469">
        <v>2461</v>
      </c>
      <c r="H2469">
        <f t="shared" ca="1" si="80"/>
        <v>1.135521319110214E-3</v>
      </c>
    </row>
    <row r="2470" spans="2:8" x14ac:dyDescent="0.3">
      <c r="B2470" s="91">
        <v>35156</v>
      </c>
      <c r="C2470" s="145">
        <v>63.820663000000003</v>
      </c>
      <c r="D2470">
        <f t="shared" si="79"/>
        <v>0.222983765394522</v>
      </c>
      <c r="E2470">
        <v>1.088740720923771E-2</v>
      </c>
      <c r="G2470">
        <v>2462</v>
      </c>
      <c r="H2470">
        <f t="shared" ca="1" si="80"/>
        <v>-2.4317731788804423E-2</v>
      </c>
    </row>
    <row r="2471" spans="2:8" x14ac:dyDescent="0.3">
      <c r="B2471" s="91">
        <v>35046</v>
      </c>
      <c r="C2471" s="145">
        <v>52.184390999999998</v>
      </c>
      <c r="D2471">
        <f t="shared" si="79"/>
        <v>-0.56627594503827194</v>
      </c>
      <c r="E2471">
        <v>1.0869575324057263E-2</v>
      </c>
      <c r="G2471">
        <v>2463</v>
      </c>
      <c r="H2471">
        <f t="shared" ca="1" si="80"/>
        <v>-2.0091425067286194E-3</v>
      </c>
    </row>
    <row r="2472" spans="2:8" x14ac:dyDescent="0.3">
      <c r="B2472" s="91">
        <v>39335</v>
      </c>
      <c r="C2472" s="145">
        <v>120.317032</v>
      </c>
      <c r="D2472">
        <f t="shared" si="79"/>
        <v>-0.58572462893368993</v>
      </c>
      <c r="E2472">
        <v>1.0861016817346429E-2</v>
      </c>
      <c r="G2472">
        <v>2464</v>
      </c>
      <c r="H2472">
        <f t="shared" ca="1" si="80"/>
        <v>9.6773040905850677E-4</v>
      </c>
    </row>
    <row r="2473" spans="2:8" x14ac:dyDescent="0.3">
      <c r="B2473" s="91">
        <v>41477</v>
      </c>
      <c r="C2473" s="145">
        <v>290.42767300000003</v>
      </c>
      <c r="D2473">
        <f t="shared" si="79"/>
        <v>1.4271515906415213</v>
      </c>
      <c r="E2473">
        <v>1.0860279375855016E-2</v>
      </c>
      <c r="G2473">
        <v>2465</v>
      </c>
      <c r="H2473">
        <f t="shared" ca="1" si="80"/>
        <v>-1.739491612362715E-2</v>
      </c>
    </row>
    <row r="2474" spans="2:8" x14ac:dyDescent="0.3">
      <c r="B2474" s="91">
        <v>39330</v>
      </c>
      <c r="C2474" s="145">
        <v>119.657822</v>
      </c>
      <c r="D2474">
        <f t="shared" si="79"/>
        <v>0.549260813314843</v>
      </c>
      <c r="E2474">
        <v>1.0848273761415434E-2</v>
      </c>
      <c r="G2474">
        <v>2466</v>
      </c>
      <c r="H2474">
        <f t="shared" ca="1" si="80"/>
        <v>-1.8544343550628232E-2</v>
      </c>
    </row>
    <row r="2475" spans="2:8" x14ac:dyDescent="0.3">
      <c r="B2475" s="91">
        <v>39702</v>
      </c>
      <c r="C2475" s="145">
        <v>77.235427999999999</v>
      </c>
      <c r="D2475">
        <f t="shared" si="79"/>
        <v>4.2353180173354717E-3</v>
      </c>
      <c r="E2475">
        <v>1.0843654456434034E-2</v>
      </c>
      <c r="G2475">
        <v>2467</v>
      </c>
      <c r="H2475">
        <f t="shared" ca="1" si="80"/>
        <v>-2.261666624375781E-2</v>
      </c>
    </row>
    <row r="2476" spans="2:8" x14ac:dyDescent="0.3">
      <c r="B2476" s="91">
        <v>38363</v>
      </c>
      <c r="C2476" s="145">
        <v>76.909690999999995</v>
      </c>
      <c r="D2476">
        <f t="shared" si="79"/>
        <v>0.60184719070364212</v>
      </c>
      <c r="E2476">
        <v>1.0842130428993728E-2</v>
      </c>
      <c r="G2476">
        <v>2468</v>
      </c>
      <c r="H2476">
        <f t="shared" ca="1" si="80"/>
        <v>-7.3232499445104408E-3</v>
      </c>
    </row>
    <row r="2477" spans="2:8" x14ac:dyDescent="0.3">
      <c r="B2477" s="91">
        <v>36402</v>
      </c>
      <c r="C2477" s="145">
        <v>48.013126</v>
      </c>
      <c r="D2477">
        <f t="shared" si="79"/>
        <v>0.16850954738645094</v>
      </c>
      <c r="E2477">
        <v>1.0841852014556085E-2</v>
      </c>
      <c r="G2477">
        <v>2469</v>
      </c>
      <c r="H2477">
        <f t="shared" ca="1" si="80"/>
        <v>7.2920322746201863E-3</v>
      </c>
    </row>
    <row r="2478" spans="2:8" x14ac:dyDescent="0.3">
      <c r="B2478" s="91">
        <v>37854</v>
      </c>
      <c r="C2478" s="145">
        <v>41.089202999999998</v>
      </c>
      <c r="D2478">
        <f t="shared" si="79"/>
        <v>-0.7674625329542939</v>
      </c>
      <c r="E2478">
        <v>1.084023560685269E-2</v>
      </c>
      <c r="G2478">
        <v>2470</v>
      </c>
      <c r="H2478">
        <f t="shared" ca="1" si="80"/>
        <v>-4.3171763356351096E-2</v>
      </c>
    </row>
    <row r="2479" spans="2:8" x14ac:dyDescent="0.3">
      <c r="B2479" s="91">
        <v>43403</v>
      </c>
      <c r="C2479" s="145">
        <v>176.69927999999999</v>
      </c>
      <c r="D2479">
        <f t="shared" si="79"/>
        <v>-0.36231692087505168</v>
      </c>
      <c r="E2479">
        <v>1.0835427650429327E-2</v>
      </c>
      <c r="G2479">
        <v>2471</v>
      </c>
      <c r="H2479">
        <f t="shared" ca="1" si="80"/>
        <v>-4.2276463806547142E-2</v>
      </c>
    </row>
    <row r="2480" spans="2:8" x14ac:dyDescent="0.3">
      <c r="B2480" s="91">
        <v>41012</v>
      </c>
      <c r="C2480" s="145">
        <v>277.09576399999997</v>
      </c>
      <c r="D2480">
        <f t="shared" si="79"/>
        <v>0.60949265982875256</v>
      </c>
      <c r="E2480">
        <v>1.0831633272877655E-2</v>
      </c>
      <c r="G2480">
        <v>2472</v>
      </c>
      <c r="H2480">
        <f t="shared" ca="1" si="80"/>
        <v>1.6925853085346405E-2</v>
      </c>
    </row>
    <row r="2481" spans="2:8" x14ac:dyDescent="0.3">
      <c r="B2481" s="91">
        <v>43465</v>
      </c>
      <c r="C2481" s="145">
        <v>172.163422</v>
      </c>
      <c r="D2481">
        <f t="shared" si="79"/>
        <v>0.15595723166798439</v>
      </c>
      <c r="E2481">
        <v>1.0828223397615508E-2</v>
      </c>
      <c r="G2481">
        <v>2473</v>
      </c>
      <c r="H2481">
        <f t="shared" ca="1" si="80"/>
        <v>2.6783795314809348E-2</v>
      </c>
    </row>
    <row r="2482" spans="2:8" x14ac:dyDescent="0.3">
      <c r="B2482" s="91">
        <v>44081</v>
      </c>
      <c r="C2482" s="145">
        <v>148.93580600000001</v>
      </c>
      <c r="D2482">
        <f t="shared" si="79"/>
        <v>-0.81577611010042272</v>
      </c>
      <c r="E2482">
        <v>1.0825352572088253E-2</v>
      </c>
      <c r="G2482">
        <v>2474</v>
      </c>
      <c r="H2482">
        <f t="shared" ca="1" si="80"/>
        <v>2.5196191606255025E-2</v>
      </c>
    </row>
    <row r="2483" spans="2:8" x14ac:dyDescent="0.3">
      <c r="B2483" s="91">
        <v>45301</v>
      </c>
      <c r="C2483" s="145">
        <v>808.45001200000002</v>
      </c>
      <c r="D2483">
        <f t="shared" si="79"/>
        <v>69.05953843118111</v>
      </c>
      <c r="E2483">
        <v>1.0815233970721228E-2</v>
      </c>
      <c r="G2483">
        <v>2475</v>
      </c>
      <c r="H2483">
        <f t="shared" ca="1" si="80"/>
        <v>-2.235264198091455E-2</v>
      </c>
    </row>
    <row r="2484" spans="2:8" x14ac:dyDescent="0.3">
      <c r="B2484" s="91">
        <v>37111</v>
      </c>
      <c r="C2484" s="145">
        <v>11.539471000000001</v>
      </c>
      <c r="D2484">
        <f t="shared" si="79"/>
        <v>-0.86532172456084722</v>
      </c>
      <c r="E2484">
        <v>1.0810828329999128E-2</v>
      </c>
      <c r="G2484">
        <v>2476</v>
      </c>
      <c r="H2484">
        <f t="shared" ca="1" si="80"/>
        <v>-1.7130227157320797E-3</v>
      </c>
    </row>
    <row r="2485" spans="2:8" x14ac:dyDescent="0.3">
      <c r="B2485" s="91">
        <v>38672</v>
      </c>
      <c r="C2485" s="145">
        <v>85.681754999999995</v>
      </c>
      <c r="D2485">
        <f t="shared" si="79"/>
        <v>2.0337005789653642</v>
      </c>
      <c r="E2485">
        <v>1.0804974766846552E-2</v>
      </c>
      <c r="G2485">
        <v>2477</v>
      </c>
      <c r="H2485">
        <f t="shared" ca="1" si="80"/>
        <v>-1.9988531782695149E-2</v>
      </c>
    </row>
    <row r="2486" spans="2:8" x14ac:dyDescent="0.3">
      <c r="B2486" s="91">
        <v>33535</v>
      </c>
      <c r="C2486" s="145">
        <v>28.243313000000001</v>
      </c>
      <c r="D2486">
        <f t="shared" si="79"/>
        <v>0.44838594424275907</v>
      </c>
      <c r="E2486">
        <v>1.0802363038835541E-2</v>
      </c>
      <c r="G2486">
        <v>2478</v>
      </c>
      <c r="H2486">
        <f t="shared" ca="1" si="80"/>
        <v>-9.6716412796680945E-2</v>
      </c>
    </row>
    <row r="2487" spans="2:8" x14ac:dyDescent="0.3">
      <c r="B2487" s="91">
        <v>37288</v>
      </c>
      <c r="C2487" s="145">
        <v>19.499853000000002</v>
      </c>
      <c r="D2487">
        <f t="shared" si="79"/>
        <v>-0.95410214695039974</v>
      </c>
      <c r="E2487">
        <v>1.0795637974437397E-2</v>
      </c>
      <c r="G2487">
        <v>2479</v>
      </c>
      <c r="H2487">
        <f t="shared" ca="1" si="80"/>
        <v>-1.7408539894918189E-2</v>
      </c>
    </row>
    <row r="2488" spans="2:8" x14ac:dyDescent="0.3">
      <c r="B2488" s="91">
        <v>42170</v>
      </c>
      <c r="C2488" s="145">
        <v>424.85327100000001</v>
      </c>
      <c r="D2488">
        <f t="shared" si="79"/>
        <v>29.925789595169721</v>
      </c>
      <c r="E2488">
        <v>1.078710305255493E-2</v>
      </c>
      <c r="G2488">
        <v>2480</v>
      </c>
      <c r="H2488">
        <f t="shared" ca="1" si="80"/>
        <v>6.1715558596737261E-2</v>
      </c>
    </row>
    <row r="2489" spans="2:8" x14ac:dyDescent="0.3">
      <c r="B2489" s="91">
        <v>36892</v>
      </c>
      <c r="C2489" s="145">
        <v>13.737831</v>
      </c>
      <c r="D2489">
        <f t="shared" si="79"/>
        <v>-0.90330310057516283</v>
      </c>
      <c r="E2489">
        <v>1.0783019931314714E-2</v>
      </c>
      <c r="G2489">
        <v>2481</v>
      </c>
      <c r="H2489">
        <f t="shared" ca="1" si="80"/>
        <v>-3.1516353560654103E-2</v>
      </c>
    </row>
    <row r="2490" spans="2:8" x14ac:dyDescent="0.3">
      <c r="B2490" s="91">
        <v>40252</v>
      </c>
      <c r="C2490" s="145">
        <v>142.07105999999999</v>
      </c>
      <c r="D2490">
        <f t="shared" si="79"/>
        <v>-0.57823658597511352</v>
      </c>
      <c r="E2490">
        <v>1.0776747712233709E-2</v>
      </c>
      <c r="G2490">
        <v>2482</v>
      </c>
      <c r="H2490">
        <f t="shared" ca="1" si="80"/>
        <v>2.9658696623855317E-3</v>
      </c>
    </row>
    <row r="2491" spans="2:8" x14ac:dyDescent="0.3">
      <c r="B2491" s="91">
        <v>44369</v>
      </c>
      <c r="C2491" s="145">
        <v>336.85012799999998</v>
      </c>
      <c r="D2491">
        <f t="shared" si="79"/>
        <v>5.3863275273040276</v>
      </c>
      <c r="E2491">
        <v>1.0768744414930866E-2</v>
      </c>
      <c r="G2491">
        <v>2483</v>
      </c>
      <c r="H2491">
        <f t="shared" ca="1" si="80"/>
        <v>1.203560134976374E-2</v>
      </c>
    </row>
    <row r="2492" spans="2:8" x14ac:dyDescent="0.3">
      <c r="B2492" s="91">
        <v>35052</v>
      </c>
      <c r="C2492" s="145">
        <v>52.745514</v>
      </c>
      <c r="D2492">
        <f t="shared" si="79"/>
        <v>-0.81446233322720019</v>
      </c>
      <c r="E2492">
        <v>1.0752698062529887E-2</v>
      </c>
      <c r="G2492">
        <v>2484</v>
      </c>
      <c r="H2492">
        <f t="shared" ca="1" si="80"/>
        <v>9.3923388592412511E-3</v>
      </c>
    </row>
    <row r="2493" spans="2:8" x14ac:dyDescent="0.3">
      <c r="B2493" s="91">
        <v>41471</v>
      </c>
      <c r="C2493" s="145">
        <v>284.28466800000001</v>
      </c>
      <c r="D2493">
        <f t="shared" si="79"/>
        <v>-0.70799170920435572</v>
      </c>
      <c r="E2493">
        <v>1.074704983538266E-2</v>
      </c>
      <c r="G2493">
        <v>2485</v>
      </c>
      <c r="H2493">
        <f t="shared" ca="1" si="80"/>
        <v>-4.675434392256294E-2</v>
      </c>
    </row>
    <row r="2494" spans="2:8" x14ac:dyDescent="0.3">
      <c r="B2494" s="91">
        <v>45404</v>
      </c>
      <c r="C2494" s="145">
        <v>973.54998799999998</v>
      </c>
      <c r="D2494">
        <f t="shared" si="79"/>
        <v>1.5983984395826489</v>
      </c>
      <c r="E2494">
        <v>1.0745406842872807E-2</v>
      </c>
      <c r="G2494">
        <v>2486</v>
      </c>
      <c r="H2494">
        <f t="shared" ca="1" si="80"/>
        <v>-2.8608689495470824E-3</v>
      </c>
    </row>
    <row r="2495" spans="2:8" x14ac:dyDescent="0.3">
      <c r="B2495" s="91">
        <v>41576</v>
      </c>
      <c r="C2495" s="145">
        <v>374.67309599999999</v>
      </c>
      <c r="D2495">
        <f t="shared" si="79"/>
        <v>-0.21878854426575528</v>
      </c>
      <c r="E2495">
        <v>1.0725607316791215E-2</v>
      </c>
      <c r="G2495">
        <v>2487</v>
      </c>
      <c r="H2495">
        <f t="shared" ca="1" si="80"/>
        <v>-3.9733457536355078E-2</v>
      </c>
    </row>
    <row r="2496" spans="2:8" x14ac:dyDescent="0.3">
      <c r="B2496" s="91">
        <v>42881</v>
      </c>
      <c r="C2496" s="145">
        <v>479.60522500000002</v>
      </c>
      <c r="D2496">
        <f t="shared" si="79"/>
        <v>11.075180346493475</v>
      </c>
      <c r="E2496">
        <v>1.0714314833872659E-2</v>
      </c>
      <c r="G2496">
        <v>2488</v>
      </c>
      <c r="H2496">
        <f t="shared" ca="1" si="80"/>
        <v>8.0965595245484426E-2</v>
      </c>
    </row>
    <row r="2497" spans="2:8" x14ac:dyDescent="0.3">
      <c r="B2497" s="91">
        <v>35808</v>
      </c>
      <c r="C2497" s="145">
        <v>39.718266</v>
      </c>
      <c r="D2497">
        <f t="shared" si="79"/>
        <v>-0.91076781781281979</v>
      </c>
      <c r="E2497">
        <v>1.0701099658741213E-2</v>
      </c>
      <c r="G2497">
        <v>2489</v>
      </c>
      <c r="H2497">
        <f t="shared" ca="1" si="80"/>
        <v>3.3226672963573506E-3</v>
      </c>
    </row>
    <row r="2498" spans="2:8" x14ac:dyDescent="0.3">
      <c r="B2498" s="91">
        <v>41800</v>
      </c>
      <c r="C2498" s="145">
        <v>445.11144999999999</v>
      </c>
      <c r="D2498">
        <f t="shared" si="79"/>
        <v>9.923518368131651</v>
      </c>
      <c r="E2498">
        <v>1.0699951316896087E-2</v>
      </c>
      <c r="G2498">
        <v>2490</v>
      </c>
      <c r="H2498">
        <f t="shared" ca="1" si="80"/>
        <v>1.5169333664531966E-2</v>
      </c>
    </row>
    <row r="2499" spans="2:8" x14ac:dyDescent="0.3">
      <c r="B2499" s="91">
        <v>34387</v>
      </c>
      <c r="C2499" s="145">
        <v>40.747993000000001</v>
      </c>
      <c r="D2499">
        <f t="shared" si="79"/>
        <v>-0.8859860709751044</v>
      </c>
      <c r="E2499">
        <v>1.0695320203055875E-2</v>
      </c>
      <c r="G2499">
        <v>2491</v>
      </c>
      <c r="H2499">
        <f t="shared" ca="1" si="80"/>
        <v>-7.5798805523977844E-3</v>
      </c>
    </row>
    <row r="2500" spans="2:8" x14ac:dyDescent="0.3">
      <c r="B2500" s="91">
        <v>41680</v>
      </c>
      <c r="C2500" s="145">
        <v>357.39486699999998</v>
      </c>
      <c r="D2500">
        <f t="shared" si="79"/>
        <v>-0.18539250804029028</v>
      </c>
      <c r="E2500">
        <v>1.0688546862774555E-2</v>
      </c>
      <c r="G2500">
        <v>2492</v>
      </c>
      <c r="H2500">
        <f t="shared" ca="1" si="80"/>
        <v>1.9065752784433929E-2</v>
      </c>
    </row>
    <row r="2501" spans="2:8" x14ac:dyDescent="0.3">
      <c r="B2501" s="91">
        <v>44965</v>
      </c>
      <c r="C2501" s="145">
        <v>438.73260499999998</v>
      </c>
      <c r="D2501">
        <f t="shared" si="79"/>
        <v>6.0124733631327185</v>
      </c>
      <c r="E2501">
        <v>1.0678553844946799E-2</v>
      </c>
      <c r="G2501">
        <v>2493</v>
      </c>
      <c r="H2501">
        <f t="shared" ca="1" si="80"/>
        <v>2.6938427173456422E-3</v>
      </c>
    </row>
    <row r="2502" spans="2:8" x14ac:dyDescent="0.3">
      <c r="B2502" s="91">
        <v>35598</v>
      </c>
      <c r="C2502" s="145">
        <v>62.564602000000001</v>
      </c>
      <c r="D2502">
        <f t="shared" si="79"/>
        <v>-0.70615013802459814</v>
      </c>
      <c r="E2502">
        <v>1.0658137528953339E-2</v>
      </c>
      <c r="G2502">
        <v>2494</v>
      </c>
      <c r="H2502">
        <f t="shared" ca="1" si="80"/>
        <v>8.3935021449712925E-3</v>
      </c>
    </row>
    <row r="2503" spans="2:8" x14ac:dyDescent="0.3">
      <c r="B2503" s="91">
        <v>40688</v>
      </c>
      <c r="C2503" s="145">
        <v>212.913498</v>
      </c>
      <c r="D2503">
        <f t="shared" si="79"/>
        <v>-0.50583737676747875</v>
      </c>
      <c r="E2503">
        <v>1.0651990645307181E-2</v>
      </c>
      <c r="G2503">
        <v>2495</v>
      </c>
      <c r="H2503">
        <f t="shared" ca="1" si="80"/>
        <v>-3.3827650255605225E-2</v>
      </c>
    </row>
    <row r="2504" spans="2:8" x14ac:dyDescent="0.3">
      <c r="B2504" s="91">
        <v>44826</v>
      </c>
      <c r="C2504" s="145">
        <v>430.857147</v>
      </c>
      <c r="D2504">
        <f t="shared" si="79"/>
        <v>7.0826162494866498</v>
      </c>
      <c r="E2504">
        <v>1.0639529662334125E-2</v>
      </c>
      <c r="G2504">
        <v>2496</v>
      </c>
      <c r="H2504">
        <f t="shared" ca="1" si="80"/>
        <v>5.0013095646566197E-2</v>
      </c>
    </row>
    <row r="2505" spans="2:8" x14ac:dyDescent="0.3">
      <c r="B2505" s="91">
        <v>35055</v>
      </c>
      <c r="C2505" s="145">
        <v>53.306643999999999</v>
      </c>
      <c r="D2505">
        <f t="shared" ref="D2505:D2568" si="81">(C2505-C2506)/C2506</f>
        <v>1.1251652428970422</v>
      </c>
      <c r="E2505">
        <v>1.0638440266218631E-2</v>
      </c>
      <c r="G2505">
        <v>2497</v>
      </c>
      <c r="H2505">
        <f t="shared" ca="1" si="80"/>
        <v>1.2284732168023164E-2</v>
      </c>
    </row>
    <row r="2506" spans="2:8" x14ac:dyDescent="0.3">
      <c r="B2506" s="91">
        <v>39857</v>
      </c>
      <c r="C2506" s="145">
        <v>25.083528999999999</v>
      </c>
      <c r="D2506">
        <f t="shared" si="81"/>
        <v>0.22467441084506551</v>
      </c>
      <c r="E2506">
        <v>1.0638373310652248E-2</v>
      </c>
      <c r="G2506">
        <v>2498</v>
      </c>
      <c r="H2506">
        <f t="shared" ref="H2506:H2569" ca="1" si="82">_xlfn.NORM.INV(RAND(),N$11,N$12)</f>
        <v>1.6032104155995545E-2</v>
      </c>
    </row>
    <row r="2507" spans="2:8" x14ac:dyDescent="0.3">
      <c r="B2507" s="91">
        <v>34191</v>
      </c>
      <c r="C2507" s="145">
        <v>20.481794000000001</v>
      </c>
      <c r="D2507">
        <f t="shared" si="81"/>
        <v>0</v>
      </c>
      <c r="E2507">
        <v>1.0638256403014463E-2</v>
      </c>
      <c r="G2507">
        <v>2499</v>
      </c>
      <c r="H2507">
        <f t="shared" ca="1" si="82"/>
        <v>-1.8871788015238623E-2</v>
      </c>
    </row>
    <row r="2508" spans="2:8" x14ac:dyDescent="0.3">
      <c r="B2508" s="91">
        <v>33931</v>
      </c>
      <c r="C2508" s="145">
        <v>20.481794000000001</v>
      </c>
      <c r="D2508">
        <f t="shared" si="81"/>
        <v>-0.95629200108430734</v>
      </c>
      <c r="E2508">
        <v>1.0638256403014463E-2</v>
      </c>
      <c r="G2508">
        <v>2500</v>
      </c>
      <c r="H2508">
        <f t="shared" ca="1" si="82"/>
        <v>3.395234483286446E-2</v>
      </c>
    </row>
    <row r="2509" spans="2:8" x14ac:dyDescent="0.3">
      <c r="B2509" s="91">
        <v>41837</v>
      </c>
      <c r="C2509" s="145">
        <v>468.605164</v>
      </c>
      <c r="D2509">
        <f t="shared" si="81"/>
        <v>3.7976915228919337</v>
      </c>
      <c r="E2509">
        <v>1.0631562972496329E-2</v>
      </c>
      <c r="G2509">
        <v>2501</v>
      </c>
      <c r="H2509">
        <f t="shared" ca="1" si="82"/>
        <v>-4.4742455146870429E-3</v>
      </c>
    </row>
    <row r="2510" spans="2:8" x14ac:dyDescent="0.3">
      <c r="B2510" s="91">
        <v>39602</v>
      </c>
      <c r="C2510" s="145">
        <v>97.673050000000003</v>
      </c>
      <c r="D2510">
        <f t="shared" si="81"/>
        <v>1.3796040654462047</v>
      </c>
      <c r="E2510">
        <v>1.0629917846124095E-2</v>
      </c>
      <c r="G2510">
        <v>2502</v>
      </c>
      <c r="H2510">
        <f t="shared" ca="1" si="82"/>
        <v>-3.3629523456517763E-2</v>
      </c>
    </row>
    <row r="2511" spans="2:8" x14ac:dyDescent="0.3">
      <c r="B2511" s="91">
        <v>36432</v>
      </c>
      <c r="C2511" s="145">
        <v>41.045924999999997</v>
      </c>
      <c r="D2511">
        <f t="shared" si="81"/>
        <v>-0.89286290556675552</v>
      </c>
      <c r="E2511">
        <v>1.0628459591702928E-2</v>
      </c>
      <c r="G2511">
        <v>2503</v>
      </c>
      <c r="H2511">
        <f t="shared" ca="1" si="82"/>
        <v>6.1273455308686314E-3</v>
      </c>
    </row>
    <row r="2512" spans="2:8" x14ac:dyDescent="0.3">
      <c r="B2512" s="91">
        <v>41604</v>
      </c>
      <c r="C2512" s="145">
        <v>383.115906</v>
      </c>
      <c r="D2512">
        <f t="shared" si="81"/>
        <v>-0.41000089295452596</v>
      </c>
      <c r="E2512">
        <v>1.0617572729215744E-2</v>
      </c>
      <c r="G2512">
        <v>2504</v>
      </c>
      <c r="H2512">
        <f t="shared" ca="1" si="82"/>
        <v>-1.6431959399757202E-2</v>
      </c>
    </row>
    <row r="2513" spans="2:8" x14ac:dyDescent="0.3">
      <c r="B2513" s="91">
        <v>45239</v>
      </c>
      <c r="C2513" s="145">
        <v>649.34997599999997</v>
      </c>
      <c r="D2513">
        <f t="shared" si="81"/>
        <v>1.5261733451226873</v>
      </c>
      <c r="E2513">
        <v>1.0582815542749625E-2</v>
      </c>
      <c r="G2513">
        <v>2505</v>
      </c>
      <c r="H2513">
        <f t="shared" ca="1" si="82"/>
        <v>-7.6538934002921333E-2</v>
      </c>
    </row>
    <row r="2514" spans="2:8" x14ac:dyDescent="0.3">
      <c r="B2514" s="91">
        <v>43321</v>
      </c>
      <c r="C2514" s="145">
        <v>257.04885899999999</v>
      </c>
      <c r="D2514">
        <f t="shared" si="81"/>
        <v>-0.37972095050376353</v>
      </c>
      <c r="E2514">
        <v>1.0582045986117975E-2</v>
      </c>
      <c r="G2514">
        <v>2506</v>
      </c>
      <c r="H2514">
        <f t="shared" ca="1" si="82"/>
        <v>-1.4855720553854988E-3</v>
      </c>
    </row>
    <row r="2515" spans="2:8" x14ac:dyDescent="0.3">
      <c r="B2515" s="91">
        <v>45001</v>
      </c>
      <c r="C2515" s="145">
        <v>414.40841699999999</v>
      </c>
      <c r="D2515">
        <f t="shared" si="81"/>
        <v>12.394678367464936</v>
      </c>
      <c r="E2515">
        <v>1.057494230341486E-2</v>
      </c>
      <c r="G2515">
        <v>2507</v>
      </c>
      <c r="H2515">
        <f t="shared" ca="1" si="82"/>
        <v>2.7591594572550322E-3</v>
      </c>
    </row>
    <row r="2516" spans="2:8" x14ac:dyDescent="0.3">
      <c r="B2516" s="91">
        <v>33890</v>
      </c>
      <c r="C2516" s="145">
        <v>30.938288</v>
      </c>
      <c r="D2516">
        <f t="shared" si="81"/>
        <v>-0.92546003796553955</v>
      </c>
      <c r="E2516">
        <v>1.0563322889941227E-2</v>
      </c>
      <c r="G2516">
        <v>2508</v>
      </c>
      <c r="H2516">
        <f t="shared" ca="1" si="82"/>
        <v>2.7082091532961202E-2</v>
      </c>
    </row>
    <row r="2517" spans="2:8" x14ac:dyDescent="0.3">
      <c r="B2517" s="91">
        <v>44748</v>
      </c>
      <c r="C2517" s="145">
        <v>415.05639600000001</v>
      </c>
      <c r="D2517">
        <f t="shared" si="81"/>
        <v>6.7252164339446567</v>
      </c>
      <c r="E2517">
        <v>1.0558256111811036E-2</v>
      </c>
      <c r="G2517">
        <v>2509</v>
      </c>
      <c r="H2517">
        <f t="shared" ca="1" si="82"/>
        <v>1.1376185267698371E-2</v>
      </c>
    </row>
    <row r="2518" spans="2:8" x14ac:dyDescent="0.3">
      <c r="B2518" s="91">
        <v>35040</v>
      </c>
      <c r="C2518" s="145">
        <v>53.727477999999998</v>
      </c>
      <c r="D2518">
        <f t="shared" si="81"/>
        <v>-0.49792325967295359</v>
      </c>
      <c r="E2518">
        <v>1.0554023456825356E-2</v>
      </c>
      <c r="G2518">
        <v>2510</v>
      </c>
      <c r="H2518">
        <f t="shared" ca="1" si="82"/>
        <v>1.4757740824152732E-2</v>
      </c>
    </row>
    <row r="2519" spans="2:8" x14ac:dyDescent="0.3">
      <c r="B2519" s="91">
        <v>40102</v>
      </c>
      <c r="C2519" s="145">
        <v>107.01049</v>
      </c>
      <c r="D2519">
        <f t="shared" si="81"/>
        <v>-0.29941093240370392</v>
      </c>
      <c r="E2519">
        <v>1.0553831770084253E-2</v>
      </c>
      <c r="G2519">
        <v>2511</v>
      </c>
      <c r="H2519">
        <f t="shared" ca="1" si="82"/>
        <v>1.3765300581649558E-2</v>
      </c>
    </row>
    <row r="2520" spans="2:8" x14ac:dyDescent="0.3">
      <c r="B2520" s="91">
        <v>39000</v>
      </c>
      <c r="C2520" s="145">
        <v>152.74359100000001</v>
      </c>
      <c r="D2520">
        <f t="shared" si="81"/>
        <v>6.3798479421801497</v>
      </c>
      <c r="E2520">
        <v>1.0547842989565619E-2</v>
      </c>
      <c r="G2520">
        <v>2512</v>
      </c>
      <c r="H2520">
        <f t="shared" ca="1" si="82"/>
        <v>-5.8320045690397532E-2</v>
      </c>
    </row>
    <row r="2521" spans="2:8" x14ac:dyDescent="0.3">
      <c r="B2521" s="91">
        <v>33996</v>
      </c>
      <c r="C2521" s="145">
        <v>20.697389999999999</v>
      </c>
      <c r="D2521">
        <f t="shared" si="81"/>
        <v>0</v>
      </c>
      <c r="E2521">
        <v>1.0526226364741188E-2</v>
      </c>
      <c r="G2521">
        <v>2513</v>
      </c>
      <c r="H2521">
        <f t="shared" ca="1" si="82"/>
        <v>-3.75945663031882E-2</v>
      </c>
    </row>
    <row r="2522" spans="2:8" x14ac:dyDescent="0.3">
      <c r="B2522" s="91">
        <v>33935</v>
      </c>
      <c r="C2522" s="145">
        <v>20.697389999999999</v>
      </c>
      <c r="D2522">
        <f t="shared" si="81"/>
        <v>-0.62945829298410039</v>
      </c>
      <c r="E2522">
        <v>1.0526226364741188E-2</v>
      </c>
      <c r="G2522">
        <v>2514</v>
      </c>
      <c r="H2522">
        <f t="shared" ca="1" si="82"/>
        <v>2.0916507354804638E-2</v>
      </c>
    </row>
    <row r="2523" spans="2:8" x14ac:dyDescent="0.3">
      <c r="B2523" s="91">
        <v>35542</v>
      </c>
      <c r="C2523" s="145">
        <v>55.857112999999998</v>
      </c>
      <c r="D2523">
        <f t="shared" si="81"/>
        <v>-0.85188795253071659</v>
      </c>
      <c r="E2523">
        <v>1.0524982559582959E-2</v>
      </c>
      <c r="G2523">
        <v>2515</v>
      </c>
      <c r="H2523">
        <f t="shared" ca="1" si="82"/>
        <v>-1.2133411259064555E-2</v>
      </c>
    </row>
    <row r="2524" spans="2:8" x14ac:dyDescent="0.3">
      <c r="B2524" s="91">
        <v>41586</v>
      </c>
      <c r="C2524" s="145">
        <v>377.127411</v>
      </c>
      <c r="D2524">
        <f t="shared" si="81"/>
        <v>-0.10140344432592012</v>
      </c>
      <c r="E2524">
        <v>1.0522171523919892E-2</v>
      </c>
      <c r="G2524">
        <v>2516</v>
      </c>
      <c r="H2524">
        <f t="shared" ca="1" si="82"/>
        <v>-1.0531107375169437E-3</v>
      </c>
    </row>
    <row r="2525" spans="2:8" x14ac:dyDescent="0.3">
      <c r="B2525" s="91">
        <v>41768</v>
      </c>
      <c r="C2525" s="145">
        <v>419.68490600000001</v>
      </c>
      <c r="D2525">
        <f t="shared" si="81"/>
        <v>2.247389496673279</v>
      </c>
      <c r="E2525">
        <v>1.0518783318402261E-2</v>
      </c>
      <c r="G2525">
        <v>2517</v>
      </c>
      <c r="H2525">
        <f t="shared" ca="1" si="82"/>
        <v>-3.1004782575491305E-2</v>
      </c>
    </row>
    <row r="2526" spans="2:8" x14ac:dyDescent="0.3">
      <c r="B2526" s="91">
        <v>39388</v>
      </c>
      <c r="C2526" s="145">
        <v>129.23762500000001</v>
      </c>
      <c r="D2526">
        <f t="shared" si="81"/>
        <v>0.78454455491330521</v>
      </c>
      <c r="E2526">
        <v>1.050928641400266E-2</v>
      </c>
      <c r="G2526">
        <v>2518</v>
      </c>
      <c r="H2526">
        <f t="shared" ca="1" si="82"/>
        <v>-2.5869798544150252E-2</v>
      </c>
    </row>
    <row r="2527" spans="2:8" x14ac:dyDescent="0.3">
      <c r="B2527" s="91">
        <v>38065</v>
      </c>
      <c r="C2527" s="145">
        <v>72.420508999999996</v>
      </c>
      <c r="D2527">
        <f t="shared" si="81"/>
        <v>-0.58032224094526397</v>
      </c>
      <c r="E2527">
        <v>1.0507896647898701E-2</v>
      </c>
      <c r="G2527">
        <v>2519</v>
      </c>
      <c r="H2527">
        <f t="shared" ca="1" si="82"/>
        <v>1.6473208821086938E-2</v>
      </c>
    </row>
    <row r="2528" spans="2:8" x14ac:dyDescent="0.3">
      <c r="B2528" s="91">
        <v>43550</v>
      </c>
      <c r="C2528" s="145">
        <v>172.56218000000001</v>
      </c>
      <c r="D2528">
        <f t="shared" si="81"/>
        <v>-0.58637991085645702</v>
      </c>
      <c r="E2528">
        <v>1.0507860686784457E-2</v>
      </c>
      <c r="G2528">
        <v>2520</v>
      </c>
      <c r="H2528">
        <f t="shared" ca="1" si="82"/>
        <v>5.0869944246273056E-4</v>
      </c>
    </row>
    <row r="2529" spans="2:8" x14ac:dyDescent="0.3">
      <c r="B2529" s="91">
        <v>44908</v>
      </c>
      <c r="C2529" s="145">
        <v>417.19970699999999</v>
      </c>
      <c r="D2529">
        <f t="shared" si="81"/>
        <v>24.536639012360606</v>
      </c>
      <c r="E2529">
        <v>1.0503447122269638E-2</v>
      </c>
      <c r="G2529">
        <v>2521</v>
      </c>
      <c r="H2529">
        <f t="shared" ca="1" si="82"/>
        <v>-2.6683465225846173E-4</v>
      </c>
    </row>
    <row r="2530" spans="2:8" x14ac:dyDescent="0.3">
      <c r="B2530" s="91">
        <v>36930</v>
      </c>
      <c r="C2530" s="145">
        <v>16.337299000000002</v>
      </c>
      <c r="D2530">
        <f t="shared" si="81"/>
        <v>-0.20040967914829247</v>
      </c>
      <c r="E2530">
        <v>1.0496176891055163E-2</v>
      </c>
      <c r="G2530">
        <v>2522</v>
      </c>
      <c r="H2530">
        <f t="shared" ca="1" si="82"/>
        <v>6.3021067071704642E-2</v>
      </c>
    </row>
    <row r="2531" spans="2:8" x14ac:dyDescent="0.3">
      <c r="B2531" s="91">
        <v>36614</v>
      </c>
      <c r="C2531" s="145">
        <v>20.432086999999999</v>
      </c>
      <c r="D2531">
        <f t="shared" si="81"/>
        <v>-0.96303405869421088</v>
      </c>
      <c r="E2531">
        <v>1.0487122254029398E-2</v>
      </c>
      <c r="G2531">
        <v>2523</v>
      </c>
      <c r="H2531">
        <f t="shared" ca="1" si="82"/>
        <v>4.0622436527064043E-2</v>
      </c>
    </row>
    <row r="2532" spans="2:8" x14ac:dyDescent="0.3">
      <c r="B2532" s="91">
        <v>42632</v>
      </c>
      <c r="C2532" s="145">
        <v>552.72735599999999</v>
      </c>
      <c r="D2532">
        <f t="shared" si="81"/>
        <v>2.8554576683747861</v>
      </c>
      <c r="E2532">
        <v>1.0479394024932294E-2</v>
      </c>
      <c r="G2532">
        <v>2524</v>
      </c>
      <c r="H2532">
        <f t="shared" ca="1" si="82"/>
        <v>-1.1377707700795346E-2</v>
      </c>
    </row>
    <row r="2533" spans="2:8" x14ac:dyDescent="0.3">
      <c r="B2533" s="91">
        <v>38959</v>
      </c>
      <c r="C2533" s="145">
        <v>143.36232000000001</v>
      </c>
      <c r="D2533">
        <f t="shared" si="81"/>
        <v>3.5477196053159549E-2</v>
      </c>
      <c r="E2533">
        <v>1.0468427284489703E-2</v>
      </c>
      <c r="G2533">
        <v>2525</v>
      </c>
      <c r="H2533">
        <f t="shared" ca="1" si="82"/>
        <v>-3.9662445940128375E-2</v>
      </c>
    </row>
    <row r="2534" spans="2:8" x14ac:dyDescent="0.3">
      <c r="B2534" s="91">
        <v>40326</v>
      </c>
      <c r="C2534" s="145">
        <v>138.45048499999999</v>
      </c>
      <c r="D2534">
        <f t="shared" si="81"/>
        <v>-0.53400457822994685</v>
      </c>
      <c r="E2534">
        <v>1.0448268532346202E-2</v>
      </c>
      <c r="G2534">
        <v>2526</v>
      </c>
      <c r="H2534">
        <f t="shared" ca="1" si="82"/>
        <v>-2.7991106395240245E-2</v>
      </c>
    </row>
    <row r="2535" spans="2:8" x14ac:dyDescent="0.3">
      <c r="B2535" s="91">
        <v>41345</v>
      </c>
      <c r="C2535" s="145">
        <v>297.106964</v>
      </c>
      <c r="D2535">
        <f t="shared" si="81"/>
        <v>3.2103655665186883</v>
      </c>
      <c r="E2535">
        <v>1.044613225540152E-2</v>
      </c>
      <c r="G2535">
        <v>2527</v>
      </c>
      <c r="H2535">
        <f t="shared" ca="1" si="82"/>
        <v>4.0148547192070942E-2</v>
      </c>
    </row>
    <row r="2536" spans="2:8" x14ac:dyDescent="0.3">
      <c r="B2536" s="91">
        <v>38120</v>
      </c>
      <c r="C2536" s="145">
        <v>70.565597999999994</v>
      </c>
      <c r="D2536">
        <f t="shared" si="81"/>
        <v>-0.60477091040872366</v>
      </c>
      <c r="E2536">
        <v>1.0442573819782893E-2</v>
      </c>
      <c r="G2536">
        <v>2528</v>
      </c>
      <c r="H2536">
        <f t="shared" ca="1" si="82"/>
        <v>1.771418801184178E-2</v>
      </c>
    </row>
    <row r="2537" spans="2:8" x14ac:dyDescent="0.3">
      <c r="B2537" s="91">
        <v>43404</v>
      </c>
      <c r="C2537" s="145">
        <v>178.543533</v>
      </c>
      <c r="D2537">
        <f t="shared" si="81"/>
        <v>-0.53145254766599204</v>
      </c>
      <c r="E2537">
        <v>1.0437241170422478E-2</v>
      </c>
      <c r="G2537">
        <v>2529</v>
      </c>
      <c r="H2537">
        <f t="shared" ca="1" si="82"/>
        <v>2.3884583711586374E-2</v>
      </c>
    </row>
    <row r="2538" spans="2:8" x14ac:dyDescent="0.3">
      <c r="B2538" s="91">
        <v>42362</v>
      </c>
      <c r="C2538" s="145">
        <v>381.057526</v>
      </c>
      <c r="D2538">
        <f t="shared" si="81"/>
        <v>18.544287105625951</v>
      </c>
      <c r="E2538">
        <v>1.0437213844986831E-2</v>
      </c>
      <c r="G2538">
        <v>2530</v>
      </c>
      <c r="H2538">
        <f t="shared" ca="1" si="82"/>
        <v>5.4384795314034562E-2</v>
      </c>
    </row>
    <row r="2539" spans="2:8" x14ac:dyDescent="0.3">
      <c r="B2539" s="91">
        <v>36074</v>
      </c>
      <c r="C2539" s="145">
        <v>19.497131</v>
      </c>
      <c r="D2539">
        <f t="shared" si="81"/>
        <v>-0.87823191936332934</v>
      </c>
      <c r="E2539">
        <v>1.042869210557683E-2</v>
      </c>
      <c r="G2539">
        <v>2531</v>
      </c>
      <c r="H2539">
        <f t="shared" ca="1" si="82"/>
        <v>4.234484562657926E-2</v>
      </c>
    </row>
    <row r="2540" spans="2:8" x14ac:dyDescent="0.3">
      <c r="B2540" s="91">
        <v>38841</v>
      </c>
      <c r="C2540" s="145">
        <v>160.116928</v>
      </c>
      <c r="D2540">
        <f t="shared" si="81"/>
        <v>-0.53952989534845386</v>
      </c>
      <c r="E2540">
        <v>1.0413784751861742E-2</v>
      </c>
      <c r="G2540">
        <v>2532</v>
      </c>
      <c r="H2540">
        <f t="shared" ca="1" si="82"/>
        <v>-7.2872843336236684E-3</v>
      </c>
    </row>
    <row r="2541" spans="2:8" x14ac:dyDescent="0.3">
      <c r="B2541" s="91">
        <v>41556</v>
      </c>
      <c r="C2541" s="145">
        <v>347.72491500000001</v>
      </c>
      <c r="D2541">
        <f t="shared" si="81"/>
        <v>3.8059874000102831</v>
      </c>
      <c r="E2541">
        <v>1.0412233414410013E-2</v>
      </c>
      <c r="G2541">
        <v>2533</v>
      </c>
      <c r="H2541">
        <f t="shared" ca="1" si="82"/>
        <v>2.4637657954162395E-3</v>
      </c>
    </row>
    <row r="2542" spans="2:8" x14ac:dyDescent="0.3">
      <c r="B2542" s="91">
        <v>35313</v>
      </c>
      <c r="C2542" s="145">
        <v>72.352440000000001</v>
      </c>
      <c r="D2542">
        <f t="shared" si="81"/>
        <v>-0.85063293290436315</v>
      </c>
      <c r="E2542">
        <v>1.0403128454508977E-2</v>
      </c>
      <c r="G2542">
        <v>2534</v>
      </c>
      <c r="H2542">
        <f t="shared" ca="1" si="82"/>
        <v>8.2826642676906828E-2</v>
      </c>
    </row>
    <row r="2543" spans="2:8" x14ac:dyDescent="0.3">
      <c r="B2543" s="91">
        <v>42565</v>
      </c>
      <c r="C2543" s="145">
        <v>484.39352400000001</v>
      </c>
      <c r="D2543">
        <f t="shared" si="81"/>
        <v>0.42744778380567544</v>
      </c>
      <c r="E2543">
        <v>1.0392859679302575E-2</v>
      </c>
      <c r="G2543">
        <v>2535</v>
      </c>
      <c r="H2543">
        <f t="shared" ca="1" si="82"/>
        <v>9.6365543634752849E-3</v>
      </c>
    </row>
    <row r="2544" spans="2:8" x14ac:dyDescent="0.3">
      <c r="B2544" s="91">
        <v>43220</v>
      </c>
      <c r="C2544" s="145">
        <v>339.342377</v>
      </c>
      <c r="D2544">
        <f t="shared" si="81"/>
        <v>15.134225747778851</v>
      </c>
      <c r="E2544">
        <v>1.0388871012859969E-2</v>
      </c>
      <c r="G2544">
        <v>2536</v>
      </c>
      <c r="H2544">
        <f t="shared" ca="1" si="82"/>
        <v>-9.5213991775956585E-3</v>
      </c>
    </row>
    <row r="2545" spans="2:8" x14ac:dyDescent="0.3">
      <c r="B2545" s="91">
        <v>36112</v>
      </c>
      <c r="C2545" s="145">
        <v>21.032454999999999</v>
      </c>
      <c r="D2545">
        <f t="shared" si="81"/>
        <v>-0.9566687049089474</v>
      </c>
      <c r="E2545">
        <v>1.0383104753833123E-2</v>
      </c>
      <c r="G2545">
        <v>2537</v>
      </c>
      <c r="H2545">
        <f t="shared" ca="1" si="82"/>
        <v>2.5645619300120777E-2</v>
      </c>
    </row>
    <row r="2546" spans="2:8" x14ac:dyDescent="0.3">
      <c r="B2546" s="91">
        <v>44489</v>
      </c>
      <c r="C2546" s="145">
        <v>485.38717700000001</v>
      </c>
      <c r="D2546">
        <f t="shared" si="81"/>
        <v>4.127456480717006E-2</v>
      </c>
      <c r="E2546">
        <v>1.0375601336636913E-2</v>
      </c>
      <c r="G2546">
        <v>2538</v>
      </c>
      <c r="H2546">
        <f t="shared" ca="1" si="82"/>
        <v>-1.5293072183884676E-2</v>
      </c>
    </row>
    <row r="2547" spans="2:8" x14ac:dyDescent="0.3">
      <c r="B2547" s="91">
        <v>42803</v>
      </c>
      <c r="C2547" s="145">
        <v>466.147156</v>
      </c>
      <c r="D2547">
        <f t="shared" si="81"/>
        <v>1.2325136624060509</v>
      </c>
      <c r="E2547">
        <v>1.0371669897668532E-2</v>
      </c>
      <c r="G2547">
        <v>2539</v>
      </c>
      <c r="H2547">
        <f t="shared" ca="1" si="82"/>
        <v>2.6450058628174504E-2</v>
      </c>
    </row>
    <row r="2548" spans="2:8" x14ac:dyDescent="0.3">
      <c r="B2548" s="91">
        <v>43588</v>
      </c>
      <c r="C2548" s="145">
        <v>208.79924</v>
      </c>
      <c r="D2548">
        <f t="shared" si="81"/>
        <v>-0.18641556554158753</v>
      </c>
      <c r="E2548">
        <v>1.0371471875709311E-2</v>
      </c>
      <c r="G2548">
        <v>2540</v>
      </c>
      <c r="H2548">
        <f t="shared" ca="1" si="82"/>
        <v>-6.5539628370793954E-3</v>
      </c>
    </row>
    <row r="2549" spans="2:8" x14ac:dyDescent="0.3">
      <c r="B2549" s="91">
        <v>41239</v>
      </c>
      <c r="C2549" s="145">
        <v>256.641144</v>
      </c>
      <c r="D2549">
        <f t="shared" si="81"/>
        <v>5.0575040182947886</v>
      </c>
      <c r="E2549">
        <v>1.0364639933733164E-2</v>
      </c>
      <c r="G2549">
        <v>2541</v>
      </c>
      <c r="H2549">
        <f t="shared" ca="1" si="82"/>
        <v>-2.9093964191545502E-2</v>
      </c>
    </row>
    <row r="2550" spans="2:8" x14ac:dyDescent="0.3">
      <c r="B2550" s="91">
        <v>34806</v>
      </c>
      <c r="C2550" s="145">
        <v>42.367474000000001</v>
      </c>
      <c r="D2550">
        <f t="shared" si="81"/>
        <v>-0.7359458095339293</v>
      </c>
      <c r="E2550">
        <v>1.0362569131509326E-2</v>
      </c>
      <c r="G2550">
        <v>2542</v>
      </c>
      <c r="H2550">
        <f t="shared" ca="1" si="82"/>
        <v>2.1103907217264517E-2</v>
      </c>
    </row>
    <row r="2551" spans="2:8" x14ac:dyDescent="0.3">
      <c r="B2551" s="91">
        <v>43661</v>
      </c>
      <c r="C2551" s="145">
        <v>160.44992099999999</v>
      </c>
      <c r="D2551">
        <f t="shared" si="81"/>
        <v>-0.14054958680474872</v>
      </c>
      <c r="E2551">
        <v>1.0357774885426357E-2</v>
      </c>
      <c r="G2551">
        <v>2543</v>
      </c>
      <c r="H2551">
        <f t="shared" ca="1" si="82"/>
        <v>-1.9824113922314743E-2</v>
      </c>
    </row>
    <row r="2552" spans="2:8" x14ac:dyDescent="0.3">
      <c r="B2552" s="91">
        <v>40709</v>
      </c>
      <c r="C2552" s="145">
        <v>186.68897999999999</v>
      </c>
      <c r="D2552">
        <f t="shared" si="81"/>
        <v>0.23326195625890747</v>
      </c>
      <c r="E2552">
        <v>1.0315087116705869E-2</v>
      </c>
      <c r="G2552">
        <v>2544</v>
      </c>
      <c r="H2552">
        <f t="shared" ca="1" si="82"/>
        <v>4.8652368235998784E-2</v>
      </c>
    </row>
    <row r="2553" spans="2:8" x14ac:dyDescent="0.3">
      <c r="B2553" s="91">
        <v>44077</v>
      </c>
      <c r="C2553" s="145">
        <v>151.37820400000001</v>
      </c>
      <c r="D2553">
        <f t="shared" si="81"/>
        <v>-0.43644461083676556</v>
      </c>
      <c r="E2553">
        <v>1.0312686543072776E-2</v>
      </c>
      <c r="G2553">
        <v>2545</v>
      </c>
      <c r="H2553">
        <f t="shared" ca="1" si="82"/>
        <v>5.8730110986587723E-2</v>
      </c>
    </row>
    <row r="2554" spans="2:8" x14ac:dyDescent="0.3">
      <c r="B2554" s="91">
        <v>43284</v>
      </c>
      <c r="C2554" s="145">
        <v>268.61282299999999</v>
      </c>
      <c r="D2554">
        <f t="shared" si="81"/>
        <v>11.713241813720995</v>
      </c>
      <c r="E2554">
        <v>1.0311208087664307E-2</v>
      </c>
      <c r="G2554">
        <v>2546</v>
      </c>
      <c r="H2554">
        <f t="shared" ca="1" si="82"/>
        <v>4.2691901309131648E-2</v>
      </c>
    </row>
    <row r="2555" spans="2:8" x14ac:dyDescent="0.3">
      <c r="B2555" s="91">
        <v>33933</v>
      </c>
      <c r="C2555" s="145">
        <v>21.128585999999999</v>
      </c>
      <c r="D2555">
        <f t="shared" si="81"/>
        <v>-0.94724304422713324</v>
      </c>
      <c r="E2555">
        <v>1.0309238913672213E-2</v>
      </c>
      <c r="G2555">
        <v>2547</v>
      </c>
      <c r="H2555">
        <f t="shared" ca="1" si="82"/>
        <v>6.9255241739205164E-2</v>
      </c>
    </row>
    <row r="2556" spans="2:8" x14ac:dyDescent="0.3">
      <c r="B2556" s="91">
        <v>42195</v>
      </c>
      <c r="C2556" s="145">
        <v>400.489105</v>
      </c>
      <c r="D2556">
        <f t="shared" si="81"/>
        <v>5.6946043197336387</v>
      </c>
      <c r="E2556">
        <v>1.0306751273089818E-2</v>
      </c>
      <c r="G2556">
        <v>2548</v>
      </c>
      <c r="H2556">
        <f t="shared" ca="1" si="82"/>
        <v>3.0131869396723458E-2</v>
      </c>
    </row>
    <row r="2557" spans="2:8" x14ac:dyDescent="0.3">
      <c r="B2557" s="91">
        <v>35149</v>
      </c>
      <c r="C2557" s="145">
        <v>59.822670000000002</v>
      </c>
      <c r="D2557">
        <f t="shared" si="81"/>
        <v>-0.75516475158414476</v>
      </c>
      <c r="E2557">
        <v>1.0305637084958897E-2</v>
      </c>
      <c r="G2557">
        <v>2549</v>
      </c>
      <c r="H2557">
        <f t="shared" ca="1" si="82"/>
        <v>-7.188548639669548E-2</v>
      </c>
    </row>
    <row r="2558" spans="2:8" x14ac:dyDescent="0.3">
      <c r="B2558" s="91">
        <v>44210</v>
      </c>
      <c r="C2558" s="145">
        <v>244.33847</v>
      </c>
      <c r="D2558">
        <f t="shared" si="81"/>
        <v>-0.1240170844769958</v>
      </c>
      <c r="E2558">
        <v>1.0304968464014106E-2</v>
      </c>
      <c r="G2558">
        <v>2550</v>
      </c>
      <c r="H2558">
        <f t="shared" ca="1" si="82"/>
        <v>-1.6678137175431144E-2</v>
      </c>
    </row>
    <row r="2559" spans="2:8" x14ac:dyDescent="0.3">
      <c r="B2559" s="91">
        <v>44432</v>
      </c>
      <c r="C2559" s="145">
        <v>278.930634</v>
      </c>
      <c r="D2559">
        <f t="shared" si="81"/>
        <v>-0.34717692083813906</v>
      </c>
      <c r="E2559">
        <v>1.0290484059231218E-2</v>
      </c>
      <c r="G2559">
        <v>2551</v>
      </c>
      <c r="H2559">
        <f t="shared" ca="1" si="82"/>
        <v>2.6837057021721813E-3</v>
      </c>
    </row>
    <row r="2560" spans="2:8" x14ac:dyDescent="0.3">
      <c r="B2560" s="91">
        <v>43061</v>
      </c>
      <c r="C2560" s="145">
        <v>427.26834100000002</v>
      </c>
      <c r="D2560">
        <f t="shared" si="81"/>
        <v>21.462252471083424</v>
      </c>
      <c r="E2560">
        <v>1.0253394155551201E-2</v>
      </c>
      <c r="G2560">
        <v>2552</v>
      </c>
      <c r="H2560">
        <f t="shared" ca="1" si="82"/>
        <v>3.4620015245647416E-2</v>
      </c>
    </row>
    <row r="2561" spans="2:8" x14ac:dyDescent="0.3">
      <c r="B2561" s="91">
        <v>37337</v>
      </c>
      <c r="C2561" s="145">
        <v>19.021616000000002</v>
      </c>
      <c r="D2561">
        <f t="shared" si="81"/>
        <v>-0.75399848474905951</v>
      </c>
      <c r="E2561">
        <v>1.0241824016697919E-2</v>
      </c>
      <c r="G2561">
        <v>2553</v>
      </c>
      <c r="H2561">
        <f t="shared" ca="1" si="82"/>
        <v>7.9517924524981857E-3</v>
      </c>
    </row>
    <row r="2562" spans="2:8" x14ac:dyDescent="0.3">
      <c r="B2562" s="91">
        <v>38551</v>
      </c>
      <c r="C2562" s="145">
        <v>77.323166000000001</v>
      </c>
      <c r="D2562">
        <f t="shared" si="81"/>
        <v>-0.73236827179249731</v>
      </c>
      <c r="E2562">
        <v>1.0241564318788317E-2</v>
      </c>
      <c r="G2562">
        <v>2554</v>
      </c>
      <c r="H2562">
        <f t="shared" ca="1" si="82"/>
        <v>-1.7226259545695653E-2</v>
      </c>
    </row>
    <row r="2563" spans="2:8" x14ac:dyDescent="0.3">
      <c r="B2563" s="91">
        <v>41390</v>
      </c>
      <c r="C2563" s="145">
        <v>288.91629</v>
      </c>
      <c r="D2563">
        <f t="shared" si="81"/>
        <v>-0.34113361005240883</v>
      </c>
      <c r="E2563">
        <v>1.0228403714636399E-2</v>
      </c>
      <c r="G2563">
        <v>2555</v>
      </c>
      <c r="H2563">
        <f t="shared" ca="1" si="82"/>
        <v>-1.3188189655817884E-2</v>
      </c>
    </row>
    <row r="2564" spans="2:8" x14ac:dyDescent="0.3">
      <c r="B2564" s="91">
        <v>42164</v>
      </c>
      <c r="C2564" s="145">
        <v>438.50512700000002</v>
      </c>
      <c r="D2564">
        <f t="shared" si="81"/>
        <v>2.6471757524418202</v>
      </c>
      <c r="E2564">
        <v>1.0215746616617456E-2</v>
      </c>
      <c r="G2564">
        <v>2556</v>
      </c>
      <c r="H2564">
        <f t="shared" ca="1" si="82"/>
        <v>-1.8794080926077223E-2</v>
      </c>
    </row>
    <row r="2565" spans="2:8" x14ac:dyDescent="0.3">
      <c r="B2565" s="91">
        <v>39511</v>
      </c>
      <c r="C2565" s="145">
        <v>120.23142199999999</v>
      </c>
      <c r="D2565">
        <f t="shared" si="81"/>
        <v>-0.71672073267408631</v>
      </c>
      <c r="E2565">
        <v>1.0214472558121062E-2</v>
      </c>
      <c r="G2565">
        <v>2557</v>
      </c>
      <c r="H2565">
        <f t="shared" ca="1" si="82"/>
        <v>6.9531797482770431E-3</v>
      </c>
    </row>
    <row r="2566" spans="2:8" x14ac:dyDescent="0.3">
      <c r="B2566" s="91">
        <v>44705</v>
      </c>
      <c r="C2566" s="145">
        <v>424.42718500000001</v>
      </c>
      <c r="D2566">
        <f t="shared" si="81"/>
        <v>0.40774291333411061</v>
      </c>
      <c r="E2566">
        <v>1.0202825833308553E-2</v>
      </c>
      <c r="G2566">
        <v>2558</v>
      </c>
      <c r="H2566">
        <f t="shared" ca="1" si="82"/>
        <v>6.7750965911938087E-3</v>
      </c>
    </row>
    <row r="2567" spans="2:8" x14ac:dyDescent="0.3">
      <c r="B2567" s="91">
        <v>41270</v>
      </c>
      <c r="C2567" s="145">
        <v>301.49481200000002</v>
      </c>
      <c r="D2567">
        <f t="shared" si="81"/>
        <v>1.0924940191466428</v>
      </c>
      <c r="E2567">
        <v>1.0127366152671544E-2</v>
      </c>
      <c r="G2567">
        <v>2559</v>
      </c>
      <c r="H2567">
        <f t="shared" ca="1" si="82"/>
        <v>-4.7241285678657485E-3</v>
      </c>
    </row>
    <row r="2568" spans="2:8" x14ac:dyDescent="0.3">
      <c r="B2568" s="91">
        <v>38950</v>
      </c>
      <c r="C2568" s="145">
        <v>144.08395400000001</v>
      </c>
      <c r="D2568">
        <f t="shared" si="81"/>
        <v>5.9285348551327743</v>
      </c>
      <c r="E2568">
        <v>1.0117987558910059E-2</v>
      </c>
      <c r="G2568">
        <v>2560</v>
      </c>
      <c r="H2568">
        <f t="shared" ca="1" si="82"/>
        <v>-1.8220324524527327E-2</v>
      </c>
    </row>
    <row r="2569" spans="2:8" x14ac:dyDescent="0.3">
      <c r="B2569" s="91">
        <v>37326</v>
      </c>
      <c r="C2569" s="145">
        <v>20.795732000000001</v>
      </c>
      <c r="D2569">
        <f t="shared" ref="D2569:D2632" si="83">(C2569-C2570)/C2570</f>
        <v>-0.86517046310996304</v>
      </c>
      <c r="E2569">
        <v>1.0116302334095337E-2</v>
      </c>
      <c r="G2569">
        <v>2561</v>
      </c>
      <c r="H2569">
        <f t="shared" ca="1" si="82"/>
        <v>-1.5863499347613077E-2</v>
      </c>
    </row>
    <row r="2570" spans="2:8" x14ac:dyDescent="0.3">
      <c r="B2570" s="91">
        <v>39118</v>
      </c>
      <c r="C2570" s="145">
        <v>154.237213</v>
      </c>
      <c r="D2570">
        <f t="shared" si="83"/>
        <v>6.1539306095153261</v>
      </c>
      <c r="E2570">
        <v>1.0111414997025331E-2</v>
      </c>
      <c r="G2570">
        <v>2562</v>
      </c>
      <c r="H2570">
        <f t="shared" ref="H2570:H2633" ca="1" si="84">_xlfn.NORM.INV(RAND(),N$11,N$12)</f>
        <v>-1.4782747905314177E-2</v>
      </c>
    </row>
    <row r="2571" spans="2:8" x14ac:dyDescent="0.3">
      <c r="B2571" s="91">
        <v>34199</v>
      </c>
      <c r="C2571" s="145">
        <v>21.559785999999999</v>
      </c>
      <c r="D2571">
        <f t="shared" si="83"/>
        <v>0</v>
      </c>
      <c r="E2571">
        <v>1.0101253348511769E-2</v>
      </c>
      <c r="G2571">
        <v>2563</v>
      </c>
      <c r="H2571">
        <f t="shared" ca="1" si="84"/>
        <v>3.8953601770579702E-2</v>
      </c>
    </row>
    <row r="2572" spans="2:8" x14ac:dyDescent="0.3">
      <c r="B2572" s="91">
        <v>34047</v>
      </c>
      <c r="C2572" s="145">
        <v>21.559785999999999</v>
      </c>
      <c r="D2572">
        <f t="shared" si="83"/>
        <v>0</v>
      </c>
      <c r="E2572">
        <v>1.0101253348511769E-2</v>
      </c>
      <c r="G2572">
        <v>2564</v>
      </c>
      <c r="H2572">
        <f t="shared" ca="1" si="84"/>
        <v>1.287561956450488E-2</v>
      </c>
    </row>
    <row r="2573" spans="2:8" x14ac:dyDescent="0.3">
      <c r="B2573" s="91">
        <v>33961</v>
      </c>
      <c r="C2573" s="145">
        <v>21.559785999999999</v>
      </c>
      <c r="D2573">
        <f t="shared" si="83"/>
        <v>-0.5</v>
      </c>
      <c r="E2573">
        <v>1.0101253348511769E-2</v>
      </c>
      <c r="G2573">
        <v>2565</v>
      </c>
      <c r="H2573">
        <f t="shared" ca="1" si="84"/>
        <v>-6.4571241760763842E-2</v>
      </c>
    </row>
    <row r="2574" spans="2:8" x14ac:dyDescent="0.3">
      <c r="B2574" s="91">
        <v>33731</v>
      </c>
      <c r="C2574" s="145">
        <v>43.119571999999998</v>
      </c>
      <c r="D2574">
        <f t="shared" si="83"/>
        <v>-0.46954378541248648</v>
      </c>
      <c r="E2574">
        <v>1.0101253348511769E-2</v>
      </c>
      <c r="G2574">
        <v>2566</v>
      </c>
      <c r="H2574">
        <f t="shared" ca="1" si="84"/>
        <v>-1.1679753765732452E-3</v>
      </c>
    </row>
    <row r="2575" spans="2:8" x14ac:dyDescent="0.3">
      <c r="B2575" s="91">
        <v>40043</v>
      </c>
      <c r="C2575" s="145">
        <v>81.287711999999999</v>
      </c>
      <c r="D2575">
        <f t="shared" si="83"/>
        <v>3.0516344984880828</v>
      </c>
      <c r="E2575">
        <v>1.0100004454804374E-2</v>
      </c>
      <c r="G2575">
        <v>2567</v>
      </c>
      <c r="H2575">
        <f t="shared" ca="1" si="84"/>
        <v>5.4352295606345767E-3</v>
      </c>
    </row>
    <row r="2576" spans="2:8" x14ac:dyDescent="0.3">
      <c r="B2576" s="91">
        <v>37330</v>
      </c>
      <c r="C2576" s="145">
        <v>20.062943000000001</v>
      </c>
      <c r="D2576">
        <f t="shared" si="83"/>
        <v>-0.95580219127379407</v>
      </c>
      <c r="E2576">
        <v>1.0097072401807107E-2</v>
      </c>
      <c r="G2576">
        <v>2568</v>
      </c>
      <c r="H2576">
        <f t="shared" ca="1" si="84"/>
        <v>-3.4712733626692513E-2</v>
      </c>
    </row>
    <row r="2577" spans="2:8" x14ac:dyDescent="0.3">
      <c r="B2577" s="91">
        <v>42852</v>
      </c>
      <c r="C2577" s="145">
        <v>453.93524200000002</v>
      </c>
      <c r="D2577">
        <f t="shared" si="83"/>
        <v>-0.29144583626832116</v>
      </c>
      <c r="E2577">
        <v>1.0093225479120789E-2</v>
      </c>
      <c r="G2577">
        <v>2569</v>
      </c>
      <c r="H2577">
        <f t="shared" ca="1" si="84"/>
        <v>-3.4330355323959304E-2</v>
      </c>
    </row>
    <row r="2578" spans="2:8" x14ac:dyDescent="0.3">
      <c r="B2578" s="91">
        <v>45187</v>
      </c>
      <c r="C2578" s="145">
        <v>640.65002400000003</v>
      </c>
      <c r="D2578">
        <f t="shared" si="83"/>
        <v>15.885439132758187</v>
      </c>
      <c r="E2578">
        <v>1.00906960977533E-2</v>
      </c>
      <c r="G2578">
        <v>2570</v>
      </c>
      <c r="H2578">
        <f t="shared" ca="1" si="84"/>
        <v>-3.7173491421880554E-2</v>
      </c>
    </row>
    <row r="2579" spans="2:8" x14ac:dyDescent="0.3">
      <c r="B2579" s="91">
        <v>36544</v>
      </c>
      <c r="C2579" s="145">
        <v>37.940975000000002</v>
      </c>
      <c r="D2579">
        <f t="shared" si="83"/>
        <v>-0.4965885395872785</v>
      </c>
      <c r="E2579">
        <v>1.0080794536716186E-2</v>
      </c>
      <c r="G2579">
        <v>2571</v>
      </c>
      <c r="H2579">
        <f t="shared" ca="1" si="84"/>
        <v>-7.498960553981221E-3</v>
      </c>
    </row>
    <row r="2580" spans="2:8" x14ac:dyDescent="0.3">
      <c r="B2580" s="91">
        <v>35254</v>
      </c>
      <c r="C2580" s="145">
        <v>75.367722000000001</v>
      </c>
      <c r="D2580">
        <f t="shared" si="83"/>
        <v>-0.629652391065324</v>
      </c>
      <c r="E2580">
        <v>1.0078914113450922E-2</v>
      </c>
      <c r="G2580">
        <v>2572</v>
      </c>
      <c r="H2580">
        <f t="shared" ca="1" si="84"/>
        <v>-1.3230354820489067E-2</v>
      </c>
    </row>
    <row r="2581" spans="2:8" x14ac:dyDescent="0.3">
      <c r="B2581" s="91">
        <v>40448</v>
      </c>
      <c r="C2581" s="145">
        <v>203.50535600000001</v>
      </c>
      <c r="D2581">
        <f t="shared" si="83"/>
        <v>9.9472356590549271</v>
      </c>
      <c r="E2581">
        <v>1.006618370096966E-2</v>
      </c>
      <c r="G2581">
        <v>2573</v>
      </c>
      <c r="H2581">
        <f t="shared" ca="1" si="84"/>
        <v>-4.6941702735334039E-2</v>
      </c>
    </row>
    <row r="2582" spans="2:8" x14ac:dyDescent="0.3">
      <c r="B2582" s="91">
        <v>37286</v>
      </c>
      <c r="C2582" s="145">
        <v>18.589656999999999</v>
      </c>
      <c r="D2582">
        <f t="shared" si="83"/>
        <v>-0.82114124478657757</v>
      </c>
      <c r="E2582">
        <v>1.0058718692695857E-2</v>
      </c>
      <c r="G2582">
        <v>2574</v>
      </c>
      <c r="H2582">
        <f t="shared" ca="1" si="84"/>
        <v>-2.1767701716227526E-2</v>
      </c>
    </row>
    <row r="2583" spans="2:8" x14ac:dyDescent="0.3">
      <c r="B2583" s="91">
        <v>40066</v>
      </c>
      <c r="C2583" s="145">
        <v>103.934845</v>
      </c>
      <c r="D2583">
        <f t="shared" si="83"/>
        <v>1.3514451098002185</v>
      </c>
      <c r="E2583">
        <v>1.0052964716139871E-2</v>
      </c>
      <c r="G2583">
        <v>2575</v>
      </c>
      <c r="H2583">
        <f t="shared" ca="1" si="84"/>
        <v>3.2563783723966117E-3</v>
      </c>
    </row>
    <row r="2584" spans="2:8" x14ac:dyDescent="0.3">
      <c r="B2584" s="91">
        <v>35405</v>
      </c>
      <c r="C2584" s="145">
        <v>44.200412999999998</v>
      </c>
      <c r="D2584">
        <f t="shared" si="83"/>
        <v>2.1676227972685886</v>
      </c>
      <c r="E2584">
        <v>1.0052072268139155E-2</v>
      </c>
      <c r="G2584">
        <v>2576</v>
      </c>
      <c r="H2584">
        <f t="shared" ca="1" si="84"/>
        <v>-7.9961183844652981E-3</v>
      </c>
    </row>
    <row r="2585" spans="2:8" x14ac:dyDescent="0.3">
      <c r="B2585" s="91">
        <v>36755</v>
      </c>
      <c r="C2585" s="145">
        <v>13.953811999999999</v>
      </c>
      <c r="D2585">
        <f t="shared" si="83"/>
        <v>-0.94430043131502595</v>
      </c>
      <c r="E2585">
        <v>1.0050112305708849E-2</v>
      </c>
      <c r="G2585">
        <v>2577</v>
      </c>
      <c r="H2585">
        <f t="shared" ca="1" si="84"/>
        <v>-8.9226159498431382E-3</v>
      </c>
    </row>
    <row r="2586" spans="2:8" x14ac:dyDescent="0.3">
      <c r="B2586" s="91">
        <v>43328</v>
      </c>
      <c r="C2586" s="145">
        <v>250.51921100000001</v>
      </c>
      <c r="D2586">
        <f t="shared" si="83"/>
        <v>1.1562644296715556</v>
      </c>
      <c r="E2586">
        <v>1.0048233543368814E-2</v>
      </c>
      <c r="G2586">
        <v>2578</v>
      </c>
      <c r="H2586">
        <f t="shared" ca="1" si="84"/>
        <v>-5.3270026337894995E-2</v>
      </c>
    </row>
    <row r="2587" spans="2:8" x14ac:dyDescent="0.3">
      <c r="B2587" s="91">
        <v>39588</v>
      </c>
      <c r="C2587" s="145">
        <v>116.182045</v>
      </c>
      <c r="D2587">
        <f t="shared" si="83"/>
        <v>-0.77069523365610193</v>
      </c>
      <c r="E2587">
        <v>1.0047807943163701E-2</v>
      </c>
      <c r="G2587">
        <v>2579</v>
      </c>
      <c r="H2587">
        <f t="shared" ca="1" si="84"/>
        <v>-3.9270204992847522E-2</v>
      </c>
    </row>
    <row r="2588" spans="2:8" x14ac:dyDescent="0.3">
      <c r="B2588" s="91">
        <v>42583</v>
      </c>
      <c r="C2588" s="145">
        <v>506.67086799999998</v>
      </c>
      <c r="D2588">
        <f t="shared" si="83"/>
        <v>0.68322570406790073</v>
      </c>
      <c r="E2588">
        <v>1.0035755647047404E-2</v>
      </c>
      <c r="G2588">
        <v>2580</v>
      </c>
      <c r="H2588">
        <f t="shared" ca="1" si="84"/>
        <v>-3.319656590989898E-2</v>
      </c>
    </row>
    <row r="2589" spans="2:8" x14ac:dyDescent="0.3">
      <c r="B2589" s="91">
        <v>44460</v>
      </c>
      <c r="C2589" s="145">
        <v>301.011841</v>
      </c>
      <c r="D2589">
        <f t="shared" si="83"/>
        <v>4.6841936572785858</v>
      </c>
      <c r="E2589">
        <v>1.0035065326682658E-2</v>
      </c>
      <c r="G2589">
        <v>2581</v>
      </c>
      <c r="H2589">
        <f t="shared" ca="1" si="84"/>
        <v>2.0988246417158966E-2</v>
      </c>
    </row>
    <row r="2590" spans="2:8" x14ac:dyDescent="0.3">
      <c r="B2590" s="91">
        <v>34948</v>
      </c>
      <c r="C2590" s="145">
        <v>52.955944000000002</v>
      </c>
      <c r="D2590">
        <f t="shared" si="83"/>
        <v>-0.94635743177037157</v>
      </c>
      <c r="E2590">
        <v>1.0033706353465101E-2</v>
      </c>
      <c r="G2590">
        <v>2582</v>
      </c>
      <c r="H2590">
        <f t="shared" ca="1" si="84"/>
        <v>-2.6423345284826177E-2</v>
      </c>
    </row>
    <row r="2591" spans="2:8" x14ac:dyDescent="0.3">
      <c r="B2591" s="91">
        <v>45355</v>
      </c>
      <c r="C2591" s="145">
        <v>987.20001200000002</v>
      </c>
      <c r="D2591">
        <f t="shared" si="83"/>
        <v>3.490863492549682</v>
      </c>
      <c r="E2591">
        <v>1.0026588663149025E-2</v>
      </c>
      <c r="G2591">
        <v>2583</v>
      </c>
      <c r="H2591">
        <f t="shared" ca="1" si="84"/>
        <v>-3.8068200376713446E-3</v>
      </c>
    </row>
    <row r="2592" spans="2:8" x14ac:dyDescent="0.3">
      <c r="B2592" s="91">
        <v>40483</v>
      </c>
      <c r="C2592" s="145">
        <v>219.82409699999999</v>
      </c>
      <c r="D2592">
        <f t="shared" si="83"/>
        <v>2.2948812331517452</v>
      </c>
      <c r="E2592">
        <v>1.0008602648357449E-2</v>
      </c>
      <c r="G2592">
        <v>2584</v>
      </c>
      <c r="H2592">
        <f t="shared" ca="1" si="84"/>
        <v>2.6403039927186372E-2</v>
      </c>
    </row>
    <row r="2593" spans="2:8" x14ac:dyDescent="0.3">
      <c r="B2593" s="91">
        <v>37970</v>
      </c>
      <c r="C2593" s="145">
        <v>66.716849999999994</v>
      </c>
      <c r="D2593">
        <f t="shared" si="83"/>
        <v>0.52014897434201401</v>
      </c>
      <c r="E2593">
        <v>1.0006148581613739E-2</v>
      </c>
      <c r="G2593">
        <v>2585</v>
      </c>
      <c r="H2593">
        <f t="shared" ca="1" si="84"/>
        <v>-2.9440752277150599E-3</v>
      </c>
    </row>
    <row r="2594" spans="2:8" x14ac:dyDescent="0.3">
      <c r="B2594" s="91">
        <v>34662</v>
      </c>
      <c r="C2594" s="145">
        <v>43.888362999999998</v>
      </c>
      <c r="D2594">
        <f t="shared" si="83"/>
        <v>-0.8136558280823134</v>
      </c>
      <c r="E2594">
        <v>1.0000040732894741E-2</v>
      </c>
      <c r="G2594">
        <v>2586</v>
      </c>
      <c r="H2594">
        <f t="shared" ca="1" si="84"/>
        <v>3.6101824679415084E-3</v>
      </c>
    </row>
    <row r="2595" spans="2:8" x14ac:dyDescent="0.3">
      <c r="B2595" s="91">
        <v>40637</v>
      </c>
      <c r="C2595" s="145">
        <v>235.523132</v>
      </c>
      <c r="D2595">
        <f t="shared" si="83"/>
        <v>6.1330011730590197</v>
      </c>
      <c r="E2595">
        <v>9.9854464885075888E-3</v>
      </c>
      <c r="G2595">
        <v>2587</v>
      </c>
      <c r="H2595">
        <f t="shared" ca="1" si="84"/>
        <v>-5.7007790583016235E-3</v>
      </c>
    </row>
    <row r="2596" spans="2:8" x14ac:dyDescent="0.3">
      <c r="B2596" s="91">
        <v>35831</v>
      </c>
      <c r="C2596" s="145">
        <v>33.018799000000001</v>
      </c>
      <c r="D2596">
        <f t="shared" si="83"/>
        <v>-0.15413473315207965</v>
      </c>
      <c r="E2596">
        <v>9.9802340107155857E-3</v>
      </c>
      <c r="G2596">
        <v>2588</v>
      </c>
      <c r="H2596">
        <f t="shared" ca="1" si="84"/>
        <v>1.3287987337989346E-2</v>
      </c>
    </row>
    <row r="2597" spans="2:8" x14ac:dyDescent="0.3">
      <c r="B2597" s="91">
        <v>37846</v>
      </c>
      <c r="C2597" s="145">
        <v>39.035530000000001</v>
      </c>
      <c r="D2597">
        <f t="shared" si="83"/>
        <v>-0.69582822088566643</v>
      </c>
      <c r="E2597">
        <v>9.9757653091917201E-3</v>
      </c>
      <c r="G2597">
        <v>2589</v>
      </c>
      <c r="H2597">
        <f t="shared" ca="1" si="84"/>
        <v>1.3435417834071484E-2</v>
      </c>
    </row>
    <row r="2598" spans="2:8" x14ac:dyDescent="0.3">
      <c r="B2598" s="91">
        <v>39153</v>
      </c>
      <c r="C2598" s="145">
        <v>128.333832</v>
      </c>
      <c r="D2598">
        <f t="shared" si="83"/>
        <v>0.33610600975094018</v>
      </c>
      <c r="E2598">
        <v>9.971607683557121E-3</v>
      </c>
      <c r="G2598">
        <v>2590</v>
      </c>
      <c r="H2598">
        <f t="shared" ca="1" si="84"/>
        <v>5.587072847786808E-2</v>
      </c>
    </row>
    <row r="2599" spans="2:8" x14ac:dyDescent="0.3">
      <c r="B2599" s="91">
        <v>44000</v>
      </c>
      <c r="C2599" s="145">
        <v>96.050635999999997</v>
      </c>
      <c r="D2599">
        <f t="shared" si="83"/>
        <v>7.769152071062801</v>
      </c>
      <c r="E2599">
        <v>9.9580255601701261E-3</v>
      </c>
      <c r="G2599">
        <v>2591</v>
      </c>
      <c r="H2599">
        <f t="shared" ca="1" si="84"/>
        <v>-2.4115965094256311E-2</v>
      </c>
    </row>
    <row r="2600" spans="2:8" x14ac:dyDescent="0.3">
      <c r="B2600" s="91">
        <v>37090</v>
      </c>
      <c r="C2600" s="145">
        <v>10.953241</v>
      </c>
      <c r="D2600">
        <f t="shared" si="83"/>
        <v>7.6572997473799781E-2</v>
      </c>
      <c r="E2600">
        <v>9.9571674353747808E-3</v>
      </c>
      <c r="G2600">
        <v>2592</v>
      </c>
      <c r="H2600">
        <f t="shared" ca="1" si="84"/>
        <v>-2.1638667424345111E-2</v>
      </c>
    </row>
    <row r="2601" spans="2:8" x14ac:dyDescent="0.3">
      <c r="B2601" s="91">
        <v>37062</v>
      </c>
      <c r="C2601" s="145">
        <v>10.174174000000001</v>
      </c>
      <c r="D2601">
        <f t="shared" si="83"/>
        <v>-0.95322693011226645</v>
      </c>
      <c r="E2601">
        <v>9.9541418777658892E-3</v>
      </c>
      <c r="G2601">
        <v>2593</v>
      </c>
      <c r="H2601">
        <f t="shared" ca="1" si="84"/>
        <v>9.9428078651865072E-4</v>
      </c>
    </row>
    <row r="2602" spans="2:8" x14ac:dyDescent="0.3">
      <c r="B2602" s="91">
        <v>43566</v>
      </c>
      <c r="C2602" s="145">
        <v>217.52204900000001</v>
      </c>
      <c r="D2602">
        <f t="shared" si="83"/>
        <v>0.69076927334060811</v>
      </c>
      <c r="E2602">
        <v>9.9513583369590149E-3</v>
      </c>
      <c r="G2602">
        <v>2594</v>
      </c>
      <c r="H2602">
        <f t="shared" ca="1" si="84"/>
        <v>5.6784467795899431E-3</v>
      </c>
    </row>
    <row r="2603" spans="2:8" x14ac:dyDescent="0.3">
      <c r="B2603" s="91">
        <v>39198</v>
      </c>
      <c r="C2603" s="145">
        <v>128.65271000000001</v>
      </c>
      <c r="D2603">
        <f t="shared" si="83"/>
        <v>5.5311367989747779</v>
      </c>
      <c r="E2603">
        <v>9.9467017644995631E-3</v>
      </c>
      <c r="G2603">
        <v>2595</v>
      </c>
      <c r="H2603">
        <f t="shared" ca="1" si="84"/>
        <v>2.6033219039405826E-2</v>
      </c>
    </row>
    <row r="2604" spans="2:8" x14ac:dyDescent="0.3">
      <c r="B2604" s="91">
        <v>36019</v>
      </c>
      <c r="C2604" s="145">
        <v>19.698364000000002</v>
      </c>
      <c r="D2604">
        <f t="shared" si="83"/>
        <v>-0.89772381595827488</v>
      </c>
      <c r="E2604">
        <v>9.9352557227453276E-3</v>
      </c>
      <c r="G2604">
        <v>2596</v>
      </c>
      <c r="H2604">
        <f t="shared" ca="1" si="84"/>
        <v>1.6486237405541799E-2</v>
      </c>
    </row>
    <row r="2605" spans="2:8" x14ac:dyDescent="0.3">
      <c r="B2605" s="91">
        <v>44201</v>
      </c>
      <c r="C2605" s="145">
        <v>192.599716</v>
      </c>
      <c r="D2605">
        <f t="shared" si="83"/>
        <v>-0.7963416373521206</v>
      </c>
      <c r="E2605">
        <v>9.932003736837865E-3</v>
      </c>
      <c r="G2605">
        <v>2597</v>
      </c>
      <c r="H2605">
        <f t="shared" ca="1" si="84"/>
        <v>2.593372052935005E-2</v>
      </c>
    </row>
    <row r="2606" spans="2:8" x14ac:dyDescent="0.3">
      <c r="B2606" s="91">
        <v>45429</v>
      </c>
      <c r="C2606" s="145">
        <v>945.70001200000002</v>
      </c>
      <c r="D2606">
        <f t="shared" si="83"/>
        <v>2.4000660016187507</v>
      </c>
      <c r="E2606">
        <v>9.931640070098913E-3</v>
      </c>
      <c r="G2606">
        <v>2598</v>
      </c>
      <c r="H2606">
        <f t="shared" ca="1" si="84"/>
        <v>1.5578985054476403E-2</v>
      </c>
    </row>
    <row r="2607" spans="2:8" x14ac:dyDescent="0.3">
      <c r="B2607" s="91">
        <v>41386</v>
      </c>
      <c r="C2607" s="145">
        <v>278.14166299999999</v>
      </c>
      <c r="D2607">
        <f t="shared" si="83"/>
        <v>7.6821360198509395E-2</v>
      </c>
      <c r="E2607">
        <v>9.9131456286592878E-3</v>
      </c>
      <c r="G2607">
        <v>2599</v>
      </c>
      <c r="H2607">
        <f t="shared" ca="1" si="84"/>
        <v>2.7150295156319173E-3</v>
      </c>
    </row>
    <row r="2608" spans="2:8" x14ac:dyDescent="0.3">
      <c r="B2608" s="91">
        <v>41199</v>
      </c>
      <c r="C2608" s="145">
        <v>258.29879799999998</v>
      </c>
      <c r="D2608">
        <f t="shared" si="83"/>
        <v>4.8728350896594863</v>
      </c>
      <c r="E2608">
        <v>9.912408751418432E-3</v>
      </c>
      <c r="G2608">
        <v>2600</v>
      </c>
      <c r="H2608">
        <f t="shared" ca="1" si="84"/>
        <v>5.7113642417183346E-3</v>
      </c>
    </row>
    <row r="2609" spans="2:8" x14ac:dyDescent="0.3">
      <c r="B2609" s="91">
        <v>33701</v>
      </c>
      <c r="C2609" s="145">
        <v>43.981960000000001</v>
      </c>
      <c r="D2609">
        <f t="shared" si="83"/>
        <v>-0.90990598670305622</v>
      </c>
      <c r="E2609">
        <v>9.9009509959020661E-3</v>
      </c>
      <c r="G2609">
        <v>2601</v>
      </c>
      <c r="H2609">
        <f t="shared" ca="1" si="84"/>
        <v>-4.8526872294123349E-2</v>
      </c>
    </row>
    <row r="2610" spans="2:8" x14ac:dyDescent="0.3">
      <c r="B2610" s="91">
        <v>44504</v>
      </c>
      <c r="C2610" s="145">
        <v>488.17849699999999</v>
      </c>
      <c r="D2610">
        <f t="shared" si="83"/>
        <v>8.4181398817433131</v>
      </c>
      <c r="E2610">
        <v>9.8989663081913825E-3</v>
      </c>
      <c r="G2610">
        <v>2602</v>
      </c>
      <c r="H2610">
        <f t="shared" ca="1" si="84"/>
        <v>2.0811120240683545E-2</v>
      </c>
    </row>
    <row r="2611" spans="2:8" x14ac:dyDescent="0.3">
      <c r="B2611" s="91">
        <v>35682</v>
      </c>
      <c r="C2611" s="145">
        <v>51.833855</v>
      </c>
      <c r="D2611">
        <f t="shared" si="83"/>
        <v>-0.82484284404815311</v>
      </c>
      <c r="E2611">
        <v>9.8883767648181853E-3</v>
      </c>
      <c r="G2611">
        <v>2603</v>
      </c>
      <c r="H2611">
        <f t="shared" ca="1" si="84"/>
        <v>-1.4297322635085647E-2</v>
      </c>
    </row>
    <row r="2612" spans="2:8" x14ac:dyDescent="0.3">
      <c r="B2612" s="91">
        <v>44410</v>
      </c>
      <c r="C2612" s="145">
        <v>295.92770400000001</v>
      </c>
      <c r="D2612">
        <f t="shared" si="83"/>
        <v>5.6440639364492702</v>
      </c>
      <c r="E2612">
        <v>9.8656273147589707E-3</v>
      </c>
      <c r="G2612">
        <v>2604</v>
      </c>
      <c r="H2612">
        <f t="shared" ca="1" si="84"/>
        <v>-1.9687541705480909E-2</v>
      </c>
    </row>
    <row r="2613" spans="2:8" x14ac:dyDescent="0.3">
      <c r="B2613" s="91">
        <v>34501</v>
      </c>
      <c r="C2613" s="145">
        <v>44.540165000000002</v>
      </c>
      <c r="D2613">
        <f t="shared" si="83"/>
        <v>1.1642718525291809</v>
      </c>
      <c r="E2613">
        <v>9.8519833190483172E-3</v>
      </c>
      <c r="G2613">
        <v>2605</v>
      </c>
      <c r="H2613">
        <f t="shared" ca="1" si="84"/>
        <v>-1.1880813699606018E-2</v>
      </c>
    </row>
    <row r="2614" spans="2:8" x14ac:dyDescent="0.3">
      <c r="B2614" s="91">
        <v>37474</v>
      </c>
      <c r="C2614" s="145">
        <v>20.579746</v>
      </c>
      <c r="D2614">
        <f t="shared" si="83"/>
        <v>-0.92709801734093178</v>
      </c>
      <c r="E2614">
        <v>9.840719949752651E-3</v>
      </c>
      <c r="G2614">
        <v>2606</v>
      </c>
      <c r="H2614">
        <f t="shared" ca="1" si="84"/>
        <v>-2.2014696343378173E-2</v>
      </c>
    </row>
    <row r="2615" spans="2:8" x14ac:dyDescent="0.3">
      <c r="B2615" s="91">
        <v>41492</v>
      </c>
      <c r="C2615" s="145">
        <v>282.29336499999999</v>
      </c>
      <c r="D2615">
        <f t="shared" si="83"/>
        <v>-0.43708555596541798</v>
      </c>
      <c r="E2615">
        <v>9.8332814781472572E-3</v>
      </c>
      <c r="G2615">
        <v>2607</v>
      </c>
      <c r="H2615">
        <f t="shared" ca="1" si="84"/>
        <v>-3.0665288176673407E-2</v>
      </c>
    </row>
    <row r="2616" spans="2:8" x14ac:dyDescent="0.3">
      <c r="B2616" s="91">
        <v>41940</v>
      </c>
      <c r="C2616" s="145">
        <v>501.48538200000002</v>
      </c>
      <c r="D2616">
        <f t="shared" si="83"/>
        <v>0.57893395376111245</v>
      </c>
      <c r="E2616">
        <v>9.8272222248657094E-3</v>
      </c>
      <c r="G2616">
        <v>2608</v>
      </c>
      <c r="H2616">
        <f t="shared" ca="1" si="84"/>
        <v>-3.8649735557770924E-2</v>
      </c>
    </row>
    <row r="2617" spans="2:8" x14ac:dyDescent="0.3">
      <c r="B2617" s="91">
        <v>44343</v>
      </c>
      <c r="C2617" s="145">
        <v>317.61010700000003</v>
      </c>
      <c r="D2617">
        <f t="shared" si="83"/>
        <v>5.5537460854168605</v>
      </c>
      <c r="E2617">
        <v>9.8256533941931921E-3</v>
      </c>
      <c r="G2617">
        <v>2609</v>
      </c>
      <c r="H2617">
        <f t="shared" ca="1" si="84"/>
        <v>-2.0123977442699711E-2</v>
      </c>
    </row>
    <row r="2618" spans="2:8" x14ac:dyDescent="0.3">
      <c r="B2618" s="91">
        <v>35712</v>
      </c>
      <c r="C2618" s="145">
        <v>48.462375999999999</v>
      </c>
      <c r="D2618">
        <f t="shared" si="83"/>
        <v>-0.89834082423966555</v>
      </c>
      <c r="E2618">
        <v>9.8203864321884122E-3</v>
      </c>
      <c r="G2618">
        <v>2610</v>
      </c>
      <c r="H2618">
        <f t="shared" ca="1" si="84"/>
        <v>-3.3673575935111943E-2</v>
      </c>
    </row>
    <row r="2619" spans="2:8" x14ac:dyDescent="0.3">
      <c r="B2619" s="91">
        <v>45042</v>
      </c>
      <c r="C2619" s="145">
        <v>476.71423299999998</v>
      </c>
      <c r="D2619">
        <f t="shared" si="83"/>
        <v>0.12043118310425552</v>
      </c>
      <c r="E2619">
        <v>9.8194628465678186E-3</v>
      </c>
      <c r="G2619">
        <v>2611</v>
      </c>
      <c r="H2619">
        <f t="shared" ca="1" si="84"/>
        <v>-9.4548497109668631E-3</v>
      </c>
    </row>
    <row r="2620" spans="2:8" x14ac:dyDescent="0.3">
      <c r="B2620" s="91">
        <v>42864</v>
      </c>
      <c r="C2620" s="145">
        <v>425.473907</v>
      </c>
      <c r="D2620">
        <f t="shared" si="83"/>
        <v>2.0705033473425671</v>
      </c>
      <c r="E2620">
        <v>9.818947156204327E-3</v>
      </c>
      <c r="G2620">
        <v>2612</v>
      </c>
      <c r="H2620">
        <f t="shared" ca="1" si="84"/>
        <v>-7.9382929337898523E-3</v>
      </c>
    </row>
    <row r="2621" spans="2:8" x14ac:dyDescent="0.3">
      <c r="B2621" s="91">
        <v>44141</v>
      </c>
      <c r="C2621" s="145">
        <v>138.56813</v>
      </c>
      <c r="D2621">
        <f t="shared" si="83"/>
        <v>2.1199794295181231</v>
      </c>
      <c r="E2621">
        <v>9.8075079199396627E-3</v>
      </c>
      <c r="G2621">
        <v>2613</v>
      </c>
      <c r="H2621">
        <f t="shared" ca="1" si="84"/>
        <v>1.7272416264768199E-2</v>
      </c>
    </row>
    <row r="2622" spans="2:8" x14ac:dyDescent="0.3">
      <c r="B2622" s="91">
        <v>33696</v>
      </c>
      <c r="C2622" s="145">
        <v>44.413155000000003</v>
      </c>
      <c r="D2622">
        <f t="shared" si="83"/>
        <v>-0.90174974959911725</v>
      </c>
      <c r="E2622">
        <v>9.8039059650821027E-3</v>
      </c>
      <c r="G2622">
        <v>2614</v>
      </c>
      <c r="H2622">
        <f t="shared" ca="1" si="84"/>
        <v>3.2777343261109523E-2</v>
      </c>
    </row>
    <row r="2623" spans="2:8" x14ac:dyDescent="0.3">
      <c r="B2623" s="91">
        <v>44762</v>
      </c>
      <c r="C2623" s="145">
        <v>452.04113799999999</v>
      </c>
      <c r="D2623">
        <f t="shared" si="83"/>
        <v>4.3157453913006831</v>
      </c>
      <c r="E2623">
        <v>9.7985169531919231E-3</v>
      </c>
      <c r="G2623">
        <v>2615</v>
      </c>
      <c r="H2623">
        <f t="shared" ca="1" si="84"/>
        <v>-6.4915701908142744E-3</v>
      </c>
    </row>
    <row r="2624" spans="2:8" x14ac:dyDescent="0.3">
      <c r="B2624" s="91">
        <v>38608</v>
      </c>
      <c r="C2624" s="145">
        <v>85.038146999999995</v>
      </c>
      <c r="D2624">
        <f t="shared" si="83"/>
        <v>1.4959457461615409</v>
      </c>
      <c r="E2624">
        <v>9.7979970510026181E-3</v>
      </c>
      <c r="G2624">
        <v>2616</v>
      </c>
      <c r="H2624">
        <f t="shared" ca="1" si="84"/>
        <v>2.7326854267992168E-2</v>
      </c>
    </row>
    <row r="2625" spans="2:8" x14ac:dyDescent="0.3">
      <c r="B2625" s="91">
        <v>37813</v>
      </c>
      <c r="C2625" s="145">
        <v>34.070511000000003</v>
      </c>
      <c r="D2625">
        <f t="shared" si="83"/>
        <v>-0.76308245889738746</v>
      </c>
      <c r="E2625">
        <v>9.7946238356564734E-3</v>
      </c>
      <c r="G2625">
        <v>2617</v>
      </c>
      <c r="H2625">
        <f t="shared" ca="1" si="84"/>
        <v>-1.2971347170768848E-2</v>
      </c>
    </row>
    <row r="2626" spans="2:8" x14ac:dyDescent="0.3">
      <c r="B2626" s="91">
        <v>40359</v>
      </c>
      <c r="C2626" s="145">
        <v>143.80746500000001</v>
      </c>
      <c r="D2626">
        <f t="shared" si="83"/>
        <v>0.23377694348967779</v>
      </c>
      <c r="E2626">
        <v>9.7930375098066336E-3</v>
      </c>
      <c r="G2626">
        <v>2618</v>
      </c>
      <c r="H2626">
        <f t="shared" ca="1" si="84"/>
        <v>-5.138575613761992E-2</v>
      </c>
    </row>
    <row r="2627" spans="2:8" x14ac:dyDescent="0.3">
      <c r="B2627" s="91">
        <v>39324</v>
      </c>
      <c r="C2627" s="145">
        <v>116.558723</v>
      </c>
      <c r="D2627">
        <f t="shared" si="83"/>
        <v>-8.9845663978722443E-2</v>
      </c>
      <c r="E2627">
        <v>9.7900984993632683E-3</v>
      </c>
      <c r="G2627">
        <v>2619</v>
      </c>
      <c r="H2627">
        <f t="shared" ca="1" si="84"/>
        <v>-4.2177718137418406E-2</v>
      </c>
    </row>
    <row r="2628" spans="2:8" x14ac:dyDescent="0.3">
      <c r="B2628" s="91">
        <v>39234</v>
      </c>
      <c r="C2628" s="145">
        <v>128.06478899999999</v>
      </c>
      <c r="D2628">
        <f t="shared" si="83"/>
        <v>-0.53029643421767347</v>
      </c>
      <c r="E2628">
        <v>9.7881286521002732E-3</v>
      </c>
      <c r="G2628">
        <v>2620</v>
      </c>
      <c r="H2628">
        <f t="shared" ca="1" si="84"/>
        <v>-2.0388685355109772E-2</v>
      </c>
    </row>
    <row r="2629" spans="2:8" x14ac:dyDescent="0.3">
      <c r="B2629" s="91">
        <v>43290</v>
      </c>
      <c r="C2629" s="145">
        <v>272.650238</v>
      </c>
      <c r="D2629">
        <f t="shared" si="83"/>
        <v>-0.55995763627983097</v>
      </c>
      <c r="E2629">
        <v>9.7839666401000631E-3</v>
      </c>
      <c r="G2629">
        <v>2621</v>
      </c>
      <c r="H2629">
        <f t="shared" ca="1" si="84"/>
        <v>1.1391483479770119E-2</v>
      </c>
    </row>
    <row r="2630" spans="2:8" x14ac:dyDescent="0.3">
      <c r="B2630" s="91">
        <v>45204</v>
      </c>
      <c r="C2630" s="145">
        <v>619.59997599999997</v>
      </c>
      <c r="D2630">
        <f t="shared" si="83"/>
        <v>0.32128210276877145</v>
      </c>
      <c r="E2630">
        <v>9.778357618449451E-3</v>
      </c>
      <c r="G2630">
        <v>2622</v>
      </c>
      <c r="H2630">
        <f t="shared" ca="1" si="84"/>
        <v>-1.3805137833922234E-2</v>
      </c>
    </row>
    <row r="2631" spans="2:8" x14ac:dyDescent="0.3">
      <c r="B2631" s="91">
        <v>42828</v>
      </c>
      <c r="C2631" s="145">
        <v>468.938446</v>
      </c>
      <c r="D2631">
        <f t="shared" si="83"/>
        <v>9.426712777908369</v>
      </c>
      <c r="E2631">
        <v>9.7670164296963131E-3</v>
      </c>
      <c r="G2631">
        <v>2623</v>
      </c>
      <c r="H2631">
        <f t="shared" ca="1" si="84"/>
        <v>1.5788248921159157E-2</v>
      </c>
    </row>
    <row r="2632" spans="2:8" x14ac:dyDescent="0.3">
      <c r="B2632" s="91">
        <v>34494</v>
      </c>
      <c r="C2632" s="145">
        <v>44.974716000000001</v>
      </c>
      <c r="D2632">
        <f t="shared" si="83"/>
        <v>-0.90205191481657687</v>
      </c>
      <c r="E2632">
        <v>9.7563850515596205E-3</v>
      </c>
      <c r="G2632">
        <v>2624</v>
      </c>
      <c r="H2632">
        <f t="shared" ca="1" si="84"/>
        <v>2.7237948923712899E-2</v>
      </c>
    </row>
    <row r="2633" spans="2:8" x14ac:dyDescent="0.3">
      <c r="B2633" s="91">
        <v>42935</v>
      </c>
      <c r="C2633" s="145">
        <v>459.16891500000003</v>
      </c>
      <c r="D2633">
        <f t="shared" ref="D2633:D2696" si="85">(C2633-C2634)/C2634</f>
        <v>4.3729756321282682</v>
      </c>
      <c r="E2633">
        <v>9.7555943010013777E-3</v>
      </c>
      <c r="G2633">
        <v>2625</v>
      </c>
      <c r="H2633">
        <f t="shared" ca="1" si="84"/>
        <v>4.3623972336013749E-3</v>
      </c>
    </row>
    <row r="2634" spans="2:8" x14ac:dyDescent="0.3">
      <c r="B2634" s="91">
        <v>38649</v>
      </c>
      <c r="C2634" s="145">
        <v>85.458961000000002</v>
      </c>
      <c r="D2634">
        <f t="shared" si="85"/>
        <v>-0.74176711539854501</v>
      </c>
      <c r="E2634">
        <v>9.7494586886636425E-3</v>
      </c>
      <c r="G2634">
        <v>2626</v>
      </c>
      <c r="H2634">
        <f t="shared" ref="H2634:H2697" ca="1" si="86">_xlfn.NORM.INV(RAND(),N$11,N$12)</f>
        <v>-1.5865367088594182E-2</v>
      </c>
    </row>
    <row r="2635" spans="2:8" x14ac:dyDescent="0.3">
      <c r="B2635" s="91">
        <v>41541</v>
      </c>
      <c r="C2635" s="145">
        <v>330.93756100000002</v>
      </c>
      <c r="D2635">
        <f t="shared" si="85"/>
        <v>4.6846038017180334</v>
      </c>
      <c r="E2635">
        <v>9.7350816278309674E-3</v>
      </c>
      <c r="G2635">
        <v>2627</v>
      </c>
      <c r="H2635">
        <f t="shared" ca="1" si="86"/>
        <v>5.7839047698744137E-2</v>
      </c>
    </row>
    <row r="2636" spans="2:8" x14ac:dyDescent="0.3">
      <c r="B2636" s="91">
        <v>34999</v>
      </c>
      <c r="C2636" s="145">
        <v>58.216468999999996</v>
      </c>
      <c r="D2636">
        <f t="shared" si="85"/>
        <v>-0.67453536238498146</v>
      </c>
      <c r="E2636">
        <v>9.7326299280113358E-3</v>
      </c>
      <c r="G2636">
        <v>2628</v>
      </c>
      <c r="H2636">
        <f t="shared" ca="1" si="86"/>
        <v>-1.1067174119681182E-2</v>
      </c>
    </row>
    <row r="2637" spans="2:8" x14ac:dyDescent="0.3">
      <c r="B2637" s="91">
        <v>40903</v>
      </c>
      <c r="C2637" s="145">
        <v>178.871872</v>
      </c>
      <c r="D2637">
        <f t="shared" si="85"/>
        <v>7.9603805784595333E-3</v>
      </c>
      <c r="E2637">
        <v>9.7323245516575084E-3</v>
      </c>
      <c r="G2637">
        <v>2629</v>
      </c>
      <c r="H2637">
        <f t="shared" ca="1" si="86"/>
        <v>1.8769981141813902E-2</v>
      </c>
    </row>
    <row r="2638" spans="2:8" x14ac:dyDescent="0.3">
      <c r="B2638" s="91">
        <v>40717</v>
      </c>
      <c r="C2638" s="145">
        <v>177.45922899999999</v>
      </c>
      <c r="D2638">
        <f t="shared" si="85"/>
        <v>-0.32607118395501661</v>
      </c>
      <c r="E2638">
        <v>9.7232400642623951E-3</v>
      </c>
      <c r="G2638">
        <v>2630</v>
      </c>
      <c r="H2638">
        <f t="shared" ca="1" si="86"/>
        <v>-8.6296680275977831E-4</v>
      </c>
    </row>
    <row r="2639" spans="2:8" x14ac:dyDescent="0.3">
      <c r="B2639" s="91">
        <v>41215</v>
      </c>
      <c r="C2639" s="145">
        <v>263.32043499999997</v>
      </c>
      <c r="D2639">
        <f t="shared" si="85"/>
        <v>4.8267069366419904</v>
      </c>
      <c r="E2639">
        <v>9.7213589320817358E-3</v>
      </c>
      <c r="G2639">
        <v>2631</v>
      </c>
      <c r="H2639">
        <f t="shared" ca="1" si="86"/>
        <v>-4.2230170072914443E-2</v>
      </c>
    </row>
    <row r="2640" spans="2:8" x14ac:dyDescent="0.3">
      <c r="B2640" s="91">
        <v>34690</v>
      </c>
      <c r="C2640" s="145">
        <v>45.191982000000003</v>
      </c>
      <c r="D2640">
        <f t="shared" si="85"/>
        <v>-0.9548644374531835</v>
      </c>
      <c r="E2640">
        <v>9.708934392688098E-3</v>
      </c>
      <c r="G2640">
        <v>2632</v>
      </c>
      <c r="H2640">
        <f t="shared" ca="1" si="86"/>
        <v>-3.1134107600070808E-3</v>
      </c>
    </row>
    <row r="2641" spans="2:8" x14ac:dyDescent="0.3">
      <c r="B2641" s="91">
        <v>45407</v>
      </c>
      <c r="C2641" s="145">
        <v>1001.25</v>
      </c>
      <c r="D2641">
        <f t="shared" si="85"/>
        <v>17.242755735649943</v>
      </c>
      <c r="E2641">
        <v>9.6808105356330533E-3</v>
      </c>
      <c r="G2641">
        <v>2633</v>
      </c>
      <c r="H2641">
        <f t="shared" ca="1" si="86"/>
        <v>3.2407574465458437E-2</v>
      </c>
    </row>
    <row r="2642" spans="2:8" x14ac:dyDescent="0.3">
      <c r="B2642" s="91">
        <v>34962</v>
      </c>
      <c r="C2642" s="145">
        <v>54.884799999999998</v>
      </c>
      <c r="D2642">
        <f t="shared" si="85"/>
        <v>-0.88149836888608979</v>
      </c>
      <c r="E2642">
        <v>9.6775234423195269E-3</v>
      </c>
      <c r="G2642">
        <v>2634</v>
      </c>
      <c r="H2642">
        <f t="shared" ca="1" si="86"/>
        <v>-3.2844295729683635E-2</v>
      </c>
    </row>
    <row r="2643" spans="2:8" x14ac:dyDescent="0.3">
      <c r="B2643" s="91">
        <v>42937</v>
      </c>
      <c r="C2643" s="145">
        <v>463.15649400000001</v>
      </c>
      <c r="D2643">
        <f t="shared" si="85"/>
        <v>3.4395605181400111</v>
      </c>
      <c r="E2643">
        <v>9.6707905492198019E-3</v>
      </c>
      <c r="G2643">
        <v>2635</v>
      </c>
      <c r="H2643">
        <f t="shared" ca="1" si="86"/>
        <v>-7.7722434833716242E-2</v>
      </c>
    </row>
    <row r="2644" spans="2:8" x14ac:dyDescent="0.3">
      <c r="B2644" s="91">
        <v>44043</v>
      </c>
      <c r="C2644" s="145">
        <v>104.32485200000001</v>
      </c>
      <c r="D2644">
        <f t="shared" si="85"/>
        <v>-0.76501628640474151</v>
      </c>
      <c r="E2644">
        <v>9.6478729372342972E-3</v>
      </c>
      <c r="G2644">
        <v>2636</v>
      </c>
      <c r="H2644">
        <f t="shared" ca="1" si="86"/>
        <v>5.3772148388842762E-2</v>
      </c>
    </row>
    <row r="2645" spans="2:8" x14ac:dyDescent="0.3">
      <c r="B2645" s="91">
        <v>42711</v>
      </c>
      <c r="C2645" s="145">
        <v>443.96630900000002</v>
      </c>
      <c r="D2645">
        <f t="shared" si="85"/>
        <v>0.69974341689476005</v>
      </c>
      <c r="E2645">
        <v>9.6350530885020349E-3</v>
      </c>
      <c r="G2645">
        <v>2637</v>
      </c>
      <c r="H2645">
        <f t="shared" ca="1" si="86"/>
        <v>-3.6187477809544698E-2</v>
      </c>
    </row>
    <row r="2646" spans="2:8" x14ac:dyDescent="0.3">
      <c r="B2646" s="91">
        <v>40991</v>
      </c>
      <c r="C2646" s="145">
        <v>261.19607500000001</v>
      </c>
      <c r="D2646">
        <f t="shared" si="85"/>
        <v>-0.39850747057808733</v>
      </c>
      <c r="E2646">
        <v>9.6262116261914554E-3</v>
      </c>
      <c r="G2646">
        <v>2638</v>
      </c>
      <c r="H2646">
        <f t="shared" ca="1" si="86"/>
        <v>-1.8456944416525994E-2</v>
      </c>
    </row>
    <row r="2647" spans="2:8" x14ac:dyDescent="0.3">
      <c r="B2647" s="91">
        <v>42951</v>
      </c>
      <c r="C2647" s="145">
        <v>434.24658199999999</v>
      </c>
      <c r="D2647">
        <f t="shared" si="85"/>
        <v>18.182387933443106</v>
      </c>
      <c r="E2647">
        <v>9.6186785664023906E-3</v>
      </c>
      <c r="G2647">
        <v>2639</v>
      </c>
      <c r="H2647">
        <f t="shared" ca="1" si="86"/>
        <v>4.2172507784883753E-2</v>
      </c>
    </row>
    <row r="2648" spans="2:8" x14ac:dyDescent="0.3">
      <c r="B2648" s="91">
        <v>34022</v>
      </c>
      <c r="C2648" s="145">
        <v>22.637775000000001</v>
      </c>
      <c r="D2648">
        <f t="shared" si="85"/>
        <v>-0.50384614019012885</v>
      </c>
      <c r="E2648">
        <v>9.6154360754282277E-3</v>
      </c>
      <c r="G2648">
        <v>2640</v>
      </c>
      <c r="H2648">
        <f t="shared" ca="1" si="86"/>
        <v>9.23199078920647E-3</v>
      </c>
    </row>
    <row r="2649" spans="2:8" x14ac:dyDescent="0.3">
      <c r="B2649" s="91">
        <v>34691</v>
      </c>
      <c r="C2649" s="145">
        <v>45.626522000000001</v>
      </c>
      <c r="D2649">
        <f t="shared" si="85"/>
        <v>0</v>
      </c>
      <c r="E2649">
        <v>9.6154224879979443E-3</v>
      </c>
      <c r="G2649">
        <v>2641</v>
      </c>
      <c r="H2649">
        <f t="shared" ca="1" si="86"/>
        <v>-1.4181319463689735E-2</v>
      </c>
    </row>
    <row r="2650" spans="2:8" x14ac:dyDescent="0.3">
      <c r="B2650" s="91">
        <v>34655</v>
      </c>
      <c r="C2650" s="145">
        <v>45.626522000000001</v>
      </c>
      <c r="D2650">
        <f t="shared" si="85"/>
        <v>0.45002368107623802</v>
      </c>
      <c r="E2650">
        <v>9.6154224879979443E-3</v>
      </c>
      <c r="G2650">
        <v>2642</v>
      </c>
      <c r="H2650">
        <f t="shared" ca="1" si="86"/>
        <v>1.285792178688804E-2</v>
      </c>
    </row>
    <row r="2651" spans="2:8" x14ac:dyDescent="0.3">
      <c r="B2651" s="91">
        <v>37803</v>
      </c>
      <c r="C2651" s="145">
        <v>31.466052999999999</v>
      </c>
      <c r="D2651">
        <f t="shared" si="85"/>
        <v>-0.89254007166669713</v>
      </c>
      <c r="E2651">
        <v>9.593593541692062E-3</v>
      </c>
      <c r="G2651">
        <v>2643</v>
      </c>
      <c r="H2651">
        <f t="shared" ca="1" si="86"/>
        <v>-3.2693020396044915E-2</v>
      </c>
    </row>
    <row r="2652" spans="2:8" x14ac:dyDescent="0.3">
      <c r="B2652" s="91">
        <v>41408</v>
      </c>
      <c r="C2652" s="145">
        <v>292.81662</v>
      </c>
      <c r="D2652">
        <f t="shared" si="85"/>
        <v>3.2179616889073728</v>
      </c>
      <c r="E2652">
        <v>9.581592245843925E-3</v>
      </c>
      <c r="G2652">
        <v>2644</v>
      </c>
      <c r="H2652">
        <f t="shared" ca="1" si="86"/>
        <v>-5.8780437949877765E-2</v>
      </c>
    </row>
    <row r="2653" spans="2:8" x14ac:dyDescent="0.3">
      <c r="B2653" s="91">
        <v>38484</v>
      </c>
      <c r="C2653" s="145">
        <v>69.421356000000003</v>
      </c>
      <c r="D2653">
        <f t="shared" si="85"/>
        <v>0.50948999912828763</v>
      </c>
      <c r="E2653">
        <v>9.5506394931927658E-3</v>
      </c>
      <c r="G2653">
        <v>2645</v>
      </c>
      <c r="H2653">
        <f t="shared" ca="1" si="86"/>
        <v>-2.1926682566893164E-2</v>
      </c>
    </row>
    <row r="2654" spans="2:8" x14ac:dyDescent="0.3">
      <c r="B2654" s="91">
        <v>35754</v>
      </c>
      <c r="C2654" s="145">
        <v>45.989941000000002</v>
      </c>
      <c r="D2654">
        <f t="shared" si="85"/>
        <v>-0.71381209683406321</v>
      </c>
      <c r="E2654">
        <v>9.5494633334414041E-3</v>
      </c>
      <c r="G2654">
        <v>2646</v>
      </c>
      <c r="H2654">
        <f t="shared" ca="1" si="86"/>
        <v>-3.5936754343470496E-2</v>
      </c>
    </row>
    <row r="2655" spans="2:8" x14ac:dyDescent="0.3">
      <c r="B2655" s="91">
        <v>39098</v>
      </c>
      <c r="C2655" s="145">
        <v>160.69841</v>
      </c>
      <c r="D2655">
        <f t="shared" si="85"/>
        <v>6.0317164178288101</v>
      </c>
      <c r="E2655">
        <v>9.5415118404999083E-3</v>
      </c>
      <c r="G2655">
        <v>2647</v>
      </c>
      <c r="H2655">
        <f t="shared" ca="1" si="86"/>
        <v>2.3860220147835969E-3</v>
      </c>
    </row>
    <row r="2656" spans="2:8" x14ac:dyDescent="0.3">
      <c r="B2656" s="91">
        <v>34023</v>
      </c>
      <c r="C2656" s="145">
        <v>22.853369000000001</v>
      </c>
      <c r="D2656">
        <f t="shared" si="85"/>
        <v>-0.80503517930804958</v>
      </c>
      <c r="E2656">
        <v>9.5236391385637234E-3</v>
      </c>
      <c r="G2656">
        <v>2648</v>
      </c>
      <c r="H2656">
        <f t="shared" ca="1" si="86"/>
        <v>-1.5693780674821186E-2</v>
      </c>
    </row>
    <row r="2657" spans="2:8" x14ac:dyDescent="0.3">
      <c r="B2657" s="91">
        <v>39259</v>
      </c>
      <c r="C2657" s="145">
        <v>117.217911</v>
      </c>
      <c r="D2657">
        <f t="shared" si="85"/>
        <v>1.927718775136726</v>
      </c>
      <c r="E2657">
        <v>9.5111910857108867E-3</v>
      </c>
      <c r="G2657">
        <v>2649</v>
      </c>
      <c r="H2657">
        <f t="shared" ca="1" si="86"/>
        <v>-8.7872781944281757E-3</v>
      </c>
    </row>
    <row r="2658" spans="2:8" x14ac:dyDescent="0.3">
      <c r="B2658" s="91">
        <v>35790</v>
      </c>
      <c r="C2658" s="145">
        <v>40.037284999999997</v>
      </c>
      <c r="D2658">
        <f t="shared" si="85"/>
        <v>-0.4924981024745983</v>
      </c>
      <c r="E2658">
        <v>9.5064946001985548E-3</v>
      </c>
      <c r="G2658">
        <v>2650</v>
      </c>
      <c r="H2658">
        <f t="shared" ca="1" si="86"/>
        <v>2.2952272624307398E-3</v>
      </c>
    </row>
    <row r="2659" spans="2:8" x14ac:dyDescent="0.3">
      <c r="B2659" s="91">
        <v>38559</v>
      </c>
      <c r="C2659" s="145">
        <v>78.890906999999999</v>
      </c>
      <c r="D2659">
        <f t="shared" si="85"/>
        <v>-0.37706383627015921</v>
      </c>
      <c r="E2659">
        <v>9.5026259882605921E-3</v>
      </c>
      <c r="G2659">
        <v>2651</v>
      </c>
      <c r="H2659">
        <f t="shared" ca="1" si="86"/>
        <v>-4.7879543746305389E-2</v>
      </c>
    </row>
    <row r="2660" spans="2:8" x14ac:dyDescent="0.3">
      <c r="B2660" s="91">
        <v>39497</v>
      </c>
      <c r="C2660" s="145">
        <v>126.643646</v>
      </c>
      <c r="D2660">
        <f t="shared" si="85"/>
        <v>-0.34309688173218456</v>
      </c>
      <c r="E2660">
        <v>9.4854706469741316E-3</v>
      </c>
      <c r="G2660">
        <v>2652</v>
      </c>
      <c r="H2660">
        <f t="shared" ca="1" si="86"/>
        <v>6.3889812260352355E-2</v>
      </c>
    </row>
    <row r="2661" spans="2:8" x14ac:dyDescent="0.3">
      <c r="B2661" s="91">
        <v>40749</v>
      </c>
      <c r="C2661" s="145">
        <v>192.78892500000001</v>
      </c>
      <c r="D2661">
        <f t="shared" si="85"/>
        <v>8.3854830561608846</v>
      </c>
      <c r="E2661">
        <v>9.4789232804987772E-3</v>
      </c>
      <c r="G2661">
        <v>2653</v>
      </c>
      <c r="H2661">
        <f t="shared" ca="1" si="86"/>
        <v>-9.6793258331199349E-3</v>
      </c>
    </row>
    <row r="2662" spans="2:8" x14ac:dyDescent="0.3">
      <c r="B2662" s="91">
        <v>37484</v>
      </c>
      <c r="C2662" s="145">
        <v>20.541183</v>
      </c>
      <c r="D2662">
        <f t="shared" si="85"/>
        <v>-0.93766219149667918</v>
      </c>
      <c r="E2662">
        <v>9.4766410778585174E-3</v>
      </c>
      <c r="G2662">
        <v>2654</v>
      </c>
      <c r="H2662">
        <f t="shared" ca="1" si="86"/>
        <v>2.4669629588085142E-2</v>
      </c>
    </row>
    <row r="2663" spans="2:8" x14ac:dyDescent="0.3">
      <c r="B2663" s="91">
        <v>41548</v>
      </c>
      <c r="C2663" s="145">
        <v>329.51403800000003</v>
      </c>
      <c r="D2663">
        <f t="shared" si="85"/>
        <v>0.93638567661708294</v>
      </c>
      <c r="E2663">
        <v>9.4736583189244505E-3</v>
      </c>
      <c r="G2663">
        <v>2655</v>
      </c>
      <c r="H2663">
        <f t="shared" ca="1" si="86"/>
        <v>-1.813201002560732E-4</v>
      </c>
    </row>
    <row r="2664" spans="2:8" x14ac:dyDescent="0.3">
      <c r="B2664" s="91">
        <v>44158</v>
      </c>
      <c r="C2664" s="145">
        <v>170.16963200000001</v>
      </c>
      <c r="D2664">
        <f t="shared" si="85"/>
        <v>-0.62340032929891542</v>
      </c>
      <c r="E2664">
        <v>9.4617864024189695E-3</v>
      </c>
      <c r="G2664">
        <v>2656</v>
      </c>
      <c r="H2664">
        <f t="shared" ca="1" si="86"/>
        <v>1.0998196914473379E-2</v>
      </c>
    </row>
    <row r="2665" spans="2:8" x14ac:dyDescent="0.3">
      <c r="B2665" s="91">
        <v>42523</v>
      </c>
      <c r="C2665" s="145">
        <v>451.85815400000001</v>
      </c>
      <c r="D2665">
        <f t="shared" si="85"/>
        <v>2.0953348887433001</v>
      </c>
      <c r="E2665">
        <v>9.461324720395882E-3</v>
      </c>
      <c r="G2665">
        <v>2657</v>
      </c>
      <c r="H2665">
        <f t="shared" ca="1" si="86"/>
        <v>-2.5506785310118935E-2</v>
      </c>
    </row>
    <row r="2666" spans="2:8" x14ac:dyDescent="0.3">
      <c r="B2666" s="91">
        <v>38993</v>
      </c>
      <c r="C2666" s="145">
        <v>145.980377</v>
      </c>
      <c r="D2666">
        <f t="shared" si="85"/>
        <v>-8.1564649921100435E-2</v>
      </c>
      <c r="E2666">
        <v>9.4581447634477719E-3</v>
      </c>
      <c r="G2666">
        <v>2658</v>
      </c>
      <c r="H2666">
        <f t="shared" ca="1" si="86"/>
        <v>-1.8105160702280359E-3</v>
      </c>
    </row>
    <row r="2667" spans="2:8" x14ac:dyDescent="0.3">
      <c r="B2667" s="91">
        <v>39086</v>
      </c>
      <c r="C2667" s="145">
        <v>158.94464099999999</v>
      </c>
      <c r="D2667">
        <f t="shared" si="85"/>
        <v>-0.63128124899632687</v>
      </c>
      <c r="E2667">
        <v>9.4323599945526602E-3</v>
      </c>
      <c r="G2667">
        <v>2659</v>
      </c>
      <c r="H2667">
        <f t="shared" ca="1" si="86"/>
        <v>3.8924974825385476E-2</v>
      </c>
    </row>
    <row r="2668" spans="2:8" x14ac:dyDescent="0.3">
      <c r="B2668" s="91">
        <v>41796</v>
      </c>
      <c r="C2668" s="145">
        <v>431.07284499999997</v>
      </c>
      <c r="D2668">
        <f t="shared" si="85"/>
        <v>1.7376756870835048</v>
      </c>
      <c r="E2668">
        <v>9.425230154727739E-3</v>
      </c>
      <c r="G2668">
        <v>2660</v>
      </c>
      <c r="H2668">
        <f t="shared" ca="1" si="86"/>
        <v>-5.1273399109027437E-2</v>
      </c>
    </row>
    <row r="2669" spans="2:8" x14ac:dyDescent="0.3">
      <c r="B2669" s="91">
        <v>39085</v>
      </c>
      <c r="C2669" s="145">
        <v>157.45942700000001</v>
      </c>
      <c r="D2669">
        <f t="shared" si="85"/>
        <v>0.17785368933378776</v>
      </c>
      <c r="E2669">
        <v>9.4137502205495858E-3</v>
      </c>
      <c r="G2669">
        <v>2661</v>
      </c>
      <c r="H2669">
        <f t="shared" ca="1" si="86"/>
        <v>-2.1993739641882355E-2</v>
      </c>
    </row>
    <row r="2670" spans="2:8" x14ac:dyDescent="0.3">
      <c r="B2670" s="91">
        <v>44138</v>
      </c>
      <c r="C2670" s="145">
        <v>133.68334999999999</v>
      </c>
      <c r="D2670">
        <f t="shared" si="85"/>
        <v>7.4955764753671943</v>
      </c>
      <c r="E2670">
        <v>9.4090528509272551E-3</v>
      </c>
      <c r="G2670">
        <v>2662</v>
      </c>
      <c r="H2670">
        <f t="shared" ca="1" si="86"/>
        <v>-1.0566071491516029E-2</v>
      </c>
    </row>
    <row r="2671" spans="2:8" x14ac:dyDescent="0.3">
      <c r="B2671" s="91">
        <v>36775</v>
      </c>
      <c r="C2671" s="145">
        <v>15.735642</v>
      </c>
      <c r="D2671">
        <f t="shared" si="85"/>
        <v>-0.95264831088956858</v>
      </c>
      <c r="E2671">
        <v>9.4014516056815222E-3</v>
      </c>
      <c r="G2671">
        <v>2663</v>
      </c>
      <c r="H2671">
        <f t="shared" ca="1" si="86"/>
        <v>-3.9386217070999895E-2</v>
      </c>
    </row>
    <row r="2672" spans="2:8" x14ac:dyDescent="0.3">
      <c r="B2672" s="91">
        <v>44469</v>
      </c>
      <c r="C2672" s="145">
        <v>332.31427000000002</v>
      </c>
      <c r="D2672">
        <f t="shared" si="85"/>
        <v>12.563390475080309</v>
      </c>
      <c r="E2672">
        <v>9.3868122402180985E-3</v>
      </c>
      <c r="G2672">
        <v>2664</v>
      </c>
      <c r="H2672">
        <f t="shared" ca="1" si="86"/>
        <v>3.7079764098576329E-2</v>
      </c>
    </row>
    <row r="2673" spans="2:8" x14ac:dyDescent="0.3">
      <c r="B2673" s="91">
        <v>39863</v>
      </c>
      <c r="C2673" s="145">
        <v>24.500826</v>
      </c>
      <c r="D2673">
        <f t="shared" si="85"/>
        <v>5.2463900309169163E-2</v>
      </c>
      <c r="E2673">
        <v>9.3773764628629699E-3</v>
      </c>
      <c r="G2673">
        <v>2665</v>
      </c>
      <c r="H2673">
        <f t="shared" ca="1" si="86"/>
        <v>-4.5609609900902712E-4</v>
      </c>
    </row>
    <row r="2674" spans="2:8" x14ac:dyDescent="0.3">
      <c r="B2674" s="91">
        <v>37736</v>
      </c>
      <c r="C2674" s="145">
        <v>23.279492999999999</v>
      </c>
      <c r="D2674">
        <f t="shared" si="85"/>
        <v>-2.1765495170819003E-4</v>
      </c>
      <c r="E2674">
        <v>9.3644000609272963E-3</v>
      </c>
      <c r="G2674">
        <v>2666</v>
      </c>
      <c r="H2674">
        <f t="shared" ca="1" si="86"/>
        <v>5.8140921053796278E-2</v>
      </c>
    </row>
    <row r="2675" spans="2:8" x14ac:dyDescent="0.3">
      <c r="B2675" s="91">
        <v>34229</v>
      </c>
      <c r="C2675" s="145">
        <v>23.284561</v>
      </c>
      <c r="D2675">
        <f t="shared" si="85"/>
        <v>-0.94788895916806892</v>
      </c>
      <c r="E2675">
        <v>9.3456724501653193E-3</v>
      </c>
      <c r="G2675">
        <v>2667</v>
      </c>
      <c r="H2675">
        <f t="shared" ca="1" si="86"/>
        <v>2.4984014288672116E-2</v>
      </c>
    </row>
    <row r="2676" spans="2:8" x14ac:dyDescent="0.3">
      <c r="B2676" s="91">
        <v>42535</v>
      </c>
      <c r="C2676" s="145">
        <v>446.82586700000002</v>
      </c>
      <c r="D2676">
        <f t="shared" si="85"/>
        <v>1.8644521805533802</v>
      </c>
      <c r="E2676">
        <v>9.3416001787073287E-3</v>
      </c>
      <c r="G2676">
        <v>2668</v>
      </c>
      <c r="H2676">
        <f t="shared" ca="1" si="86"/>
        <v>-2.4162011325303438E-2</v>
      </c>
    </row>
    <row r="2677" spans="2:8" x14ac:dyDescent="0.3">
      <c r="B2677" s="91">
        <v>40291</v>
      </c>
      <c r="C2677" s="145">
        <v>155.98999000000001</v>
      </c>
      <c r="D2677">
        <f t="shared" si="85"/>
        <v>1.7550733294808107</v>
      </c>
      <c r="E2677">
        <v>9.32267003501841E-3</v>
      </c>
      <c r="G2677">
        <v>2669</v>
      </c>
      <c r="H2677">
        <f t="shared" ca="1" si="86"/>
        <v>-3.9505249203924724E-2</v>
      </c>
    </row>
    <row r="2678" spans="2:8" x14ac:dyDescent="0.3">
      <c r="B2678" s="91">
        <v>35640</v>
      </c>
      <c r="C2678" s="145">
        <v>56.619179000000003</v>
      </c>
      <c r="D2678">
        <f t="shared" si="85"/>
        <v>-0.25701402967341602</v>
      </c>
      <c r="E2678">
        <v>9.3059644519139038E-3</v>
      </c>
      <c r="G2678">
        <v>2670</v>
      </c>
      <c r="H2678">
        <f t="shared" ca="1" si="86"/>
        <v>-3.7263415269955728E-3</v>
      </c>
    </row>
    <row r="2679" spans="2:8" x14ac:dyDescent="0.3">
      <c r="B2679" s="91">
        <v>35230</v>
      </c>
      <c r="C2679" s="145">
        <v>76.204909999999998</v>
      </c>
      <c r="D2679">
        <f t="shared" si="85"/>
        <v>2.861337364539509</v>
      </c>
      <c r="E2679">
        <v>9.3028950372225101E-3</v>
      </c>
      <c r="G2679">
        <v>2671</v>
      </c>
      <c r="H2679">
        <f t="shared" ca="1" si="86"/>
        <v>2.5281648086286898E-2</v>
      </c>
    </row>
    <row r="2680" spans="2:8" x14ac:dyDescent="0.3">
      <c r="B2680" s="91">
        <v>36661</v>
      </c>
      <c r="C2680" s="145">
        <v>19.735367</v>
      </c>
      <c r="D2680">
        <f t="shared" si="85"/>
        <v>-0.23799559385468677</v>
      </c>
      <c r="E2680">
        <v>9.2951103565816779E-3</v>
      </c>
      <c r="G2680">
        <v>2672</v>
      </c>
      <c r="H2680">
        <f t="shared" ca="1" si="86"/>
        <v>-6.4739142961560501E-3</v>
      </c>
    </row>
    <row r="2681" spans="2:8" x14ac:dyDescent="0.3">
      <c r="B2681" s="91">
        <v>36158</v>
      </c>
      <c r="C2681" s="145">
        <v>25.899281999999999</v>
      </c>
      <c r="D2681">
        <f t="shared" si="85"/>
        <v>-0.5560443773887167</v>
      </c>
      <c r="E2681">
        <v>9.2940634054548468E-3</v>
      </c>
      <c r="G2681">
        <v>2673</v>
      </c>
      <c r="H2681">
        <f t="shared" ca="1" si="86"/>
        <v>-5.9921961304264984E-2</v>
      </c>
    </row>
    <row r="2682" spans="2:8" x14ac:dyDescent="0.3">
      <c r="B2682" s="91">
        <v>35592</v>
      </c>
      <c r="C2682" s="145">
        <v>58.337547000000001</v>
      </c>
      <c r="D2682">
        <f t="shared" si="85"/>
        <v>-0.82929004902847281</v>
      </c>
      <c r="E2682">
        <v>9.2823451656163149E-3</v>
      </c>
      <c r="G2682">
        <v>2674</v>
      </c>
      <c r="H2682">
        <f t="shared" ca="1" si="86"/>
        <v>-5.4600024235549521E-2</v>
      </c>
    </row>
    <row r="2683" spans="2:8" x14ac:dyDescent="0.3">
      <c r="B2683" s="91">
        <v>44375</v>
      </c>
      <c r="C2683" s="145">
        <v>341.734894</v>
      </c>
      <c r="D2683">
        <f t="shared" si="85"/>
        <v>-0.33040341622018798</v>
      </c>
      <c r="E2683">
        <v>9.274209067941212E-3</v>
      </c>
      <c r="G2683">
        <v>2675</v>
      </c>
      <c r="H2683">
        <f t="shared" ca="1" si="86"/>
        <v>-3.520694737310516E-2</v>
      </c>
    </row>
    <row r="2684" spans="2:8" x14ac:dyDescent="0.3">
      <c r="B2684" s="91">
        <v>44574</v>
      </c>
      <c r="C2684" s="145">
        <v>510.359375</v>
      </c>
      <c r="D2684">
        <f t="shared" si="85"/>
        <v>9.7751051485054976</v>
      </c>
      <c r="E2684">
        <v>9.2656418483987087E-3</v>
      </c>
      <c r="G2684">
        <v>2676</v>
      </c>
      <c r="H2684">
        <f t="shared" ca="1" si="86"/>
        <v>-3.9025990764938634E-3</v>
      </c>
    </row>
    <row r="2685" spans="2:8" x14ac:dyDescent="0.3">
      <c r="B2685" s="91">
        <v>34645</v>
      </c>
      <c r="C2685" s="145">
        <v>47.364677</v>
      </c>
      <c r="D2685">
        <f t="shared" si="85"/>
        <v>-0.91709596714927211</v>
      </c>
      <c r="E2685">
        <v>9.25953192625136E-3</v>
      </c>
      <c r="G2685">
        <v>2677</v>
      </c>
      <c r="H2685">
        <f t="shared" ca="1" si="86"/>
        <v>1.949105340258625E-2</v>
      </c>
    </row>
    <row r="2686" spans="2:8" x14ac:dyDescent="0.3">
      <c r="B2686" s="91">
        <v>45104</v>
      </c>
      <c r="C2686" s="145">
        <v>571.31933600000002</v>
      </c>
      <c r="D2686">
        <f t="shared" si="85"/>
        <v>6.84556204909972</v>
      </c>
      <c r="E2686">
        <v>9.2454280839263346E-3</v>
      </c>
      <c r="G2686">
        <v>2678</v>
      </c>
      <c r="H2686">
        <f t="shared" ca="1" si="86"/>
        <v>-2.7815820396731349E-3</v>
      </c>
    </row>
    <row r="2687" spans="2:8" x14ac:dyDescent="0.3">
      <c r="B2687" s="91">
        <v>35243</v>
      </c>
      <c r="C2687" s="145">
        <v>72.820701999999997</v>
      </c>
      <c r="D2687">
        <f t="shared" si="85"/>
        <v>1.7110475238475507</v>
      </c>
      <c r="E2687">
        <v>9.2429799872178649E-3</v>
      </c>
      <c r="G2687">
        <v>2679</v>
      </c>
      <c r="H2687">
        <f t="shared" ca="1" si="86"/>
        <v>-3.6463182591983161E-2</v>
      </c>
    </row>
    <row r="2688" spans="2:8" x14ac:dyDescent="0.3">
      <c r="B2688" s="91">
        <v>36326</v>
      </c>
      <c r="C2688" s="145">
        <v>26.860724999999999</v>
      </c>
      <c r="D2688">
        <f t="shared" si="85"/>
        <v>-0.92047095144448876</v>
      </c>
      <c r="E2688">
        <v>9.2410317771964984E-3</v>
      </c>
      <c r="G2688">
        <v>2680</v>
      </c>
      <c r="H2688">
        <f t="shared" ca="1" si="86"/>
        <v>-1.6446533478448787E-2</v>
      </c>
    </row>
    <row r="2689" spans="2:8" x14ac:dyDescent="0.3">
      <c r="B2689" s="91">
        <v>43179</v>
      </c>
      <c r="C2689" s="145">
        <v>337.747345</v>
      </c>
      <c r="D2689">
        <f t="shared" si="85"/>
        <v>-0.22568848074532091</v>
      </c>
      <c r="E2689">
        <v>9.2344196183540787E-3</v>
      </c>
      <c r="G2689">
        <v>2681</v>
      </c>
      <c r="H2689">
        <f t="shared" ca="1" si="86"/>
        <v>-3.0969259367973508E-2</v>
      </c>
    </row>
    <row r="2690" spans="2:8" x14ac:dyDescent="0.3">
      <c r="B2690" s="91">
        <v>43109</v>
      </c>
      <c r="C2690" s="145">
        <v>436.19052099999999</v>
      </c>
      <c r="D2690">
        <f t="shared" si="85"/>
        <v>3.0950566963156656</v>
      </c>
      <c r="E2690">
        <v>9.2261727362327444E-3</v>
      </c>
      <c r="G2690">
        <v>2682</v>
      </c>
      <c r="H2690">
        <f t="shared" ca="1" si="86"/>
        <v>8.9263721587578039E-3</v>
      </c>
    </row>
    <row r="2691" spans="2:8" x14ac:dyDescent="0.3">
      <c r="B2691" s="91">
        <v>38720</v>
      </c>
      <c r="C2691" s="145">
        <v>106.516357</v>
      </c>
      <c r="D2691">
        <f t="shared" si="85"/>
        <v>-0.7325448478083566</v>
      </c>
      <c r="E2691">
        <v>9.2252998582734863E-3</v>
      </c>
      <c r="G2691">
        <v>2683</v>
      </c>
      <c r="H2691">
        <f t="shared" ca="1" si="86"/>
        <v>-5.2523364208126429E-2</v>
      </c>
    </row>
    <row r="2692" spans="2:8" x14ac:dyDescent="0.3">
      <c r="B2692" s="91">
        <v>43131</v>
      </c>
      <c r="C2692" s="145">
        <v>398.258759</v>
      </c>
      <c r="D2692">
        <f t="shared" si="85"/>
        <v>15.869674769566156</v>
      </c>
      <c r="E2692">
        <v>9.2206963605478733E-3</v>
      </c>
      <c r="G2692">
        <v>2684</v>
      </c>
      <c r="H2692">
        <f t="shared" ca="1" si="86"/>
        <v>1.9743190714657109E-2</v>
      </c>
    </row>
    <row r="2693" spans="2:8" x14ac:dyDescent="0.3">
      <c r="B2693" s="91">
        <v>34281</v>
      </c>
      <c r="C2693" s="145">
        <v>23.607969000000001</v>
      </c>
      <c r="D2693">
        <f t="shared" si="85"/>
        <v>-0.51278679406128258</v>
      </c>
      <c r="E2693">
        <v>9.2169397337071544E-3</v>
      </c>
      <c r="G2693">
        <v>2685</v>
      </c>
      <c r="H2693">
        <f t="shared" ca="1" si="86"/>
        <v>3.6460052720647382E-2</v>
      </c>
    </row>
    <row r="2694" spans="2:8" x14ac:dyDescent="0.3">
      <c r="B2694" s="91">
        <v>35726</v>
      </c>
      <c r="C2694" s="145">
        <v>48.455109</v>
      </c>
      <c r="D2694">
        <f t="shared" si="85"/>
        <v>-0.39399067219233874</v>
      </c>
      <c r="E2694">
        <v>9.2116205681926685E-3</v>
      </c>
      <c r="G2694">
        <v>2686</v>
      </c>
      <c r="H2694">
        <f t="shared" ca="1" si="86"/>
        <v>-5.7603439634672043E-2</v>
      </c>
    </row>
    <row r="2695" spans="2:8" x14ac:dyDescent="0.3">
      <c r="B2695" s="91">
        <v>40046</v>
      </c>
      <c r="C2695" s="145">
        <v>79.957695000000001</v>
      </c>
      <c r="D2695">
        <f t="shared" si="85"/>
        <v>-0.8098912049422331</v>
      </c>
      <c r="E2695">
        <v>9.2096187921358336E-3</v>
      </c>
      <c r="G2695">
        <v>2687</v>
      </c>
      <c r="H2695">
        <f t="shared" ca="1" si="86"/>
        <v>3.6088186663449609E-2</v>
      </c>
    </row>
    <row r="2696" spans="2:8" x14ac:dyDescent="0.3">
      <c r="B2696" s="91">
        <v>43122</v>
      </c>
      <c r="C2696" s="145">
        <v>420.58914199999998</v>
      </c>
      <c r="D2696">
        <f t="shared" si="85"/>
        <v>1.7690791947204478</v>
      </c>
      <c r="E2696">
        <v>9.2094370217844831E-3</v>
      </c>
      <c r="G2696">
        <v>2688</v>
      </c>
      <c r="H2696">
        <f t="shared" ca="1" si="86"/>
        <v>9.8862307906659734E-4</v>
      </c>
    </row>
    <row r="2697" spans="2:8" x14ac:dyDescent="0.3">
      <c r="B2697" s="91">
        <v>39122</v>
      </c>
      <c r="C2697" s="145">
        <v>151.88772599999999</v>
      </c>
      <c r="D2697">
        <f t="shared" ref="D2697:D2760" si="87">(C2697-C2698)/C2698</f>
        <v>-0.10428507554126014</v>
      </c>
      <c r="E2697">
        <v>9.199587631246833E-3</v>
      </c>
      <c r="G2697">
        <v>2689</v>
      </c>
      <c r="H2697">
        <f t="shared" ca="1" si="86"/>
        <v>-4.3918339407392475E-2</v>
      </c>
    </row>
    <row r="2698" spans="2:8" x14ac:dyDescent="0.3">
      <c r="B2698" s="91">
        <v>43787</v>
      </c>
      <c r="C2698" s="145">
        <v>169.57150300000001</v>
      </c>
      <c r="D2698">
        <f t="shared" si="87"/>
        <v>-0.28670424544216583</v>
      </c>
      <c r="E2698">
        <v>9.1960711322127391E-3</v>
      </c>
      <c r="G2698">
        <v>2690</v>
      </c>
      <c r="H2698">
        <f t="shared" ref="H2698:H2761" ca="1" si="88">_xlfn.NORM.INV(RAND(),N$11,N$12)</f>
        <v>-3.4237209588926933E-2</v>
      </c>
    </row>
    <row r="2699" spans="2:8" x14ac:dyDescent="0.3">
      <c r="B2699" s="91">
        <v>41081</v>
      </c>
      <c r="C2699" s="145">
        <v>237.72958399999999</v>
      </c>
      <c r="D2699">
        <f t="shared" si="87"/>
        <v>2.3442920271350527</v>
      </c>
      <c r="E2699">
        <v>9.1481672153245677E-3</v>
      </c>
      <c r="G2699">
        <v>2691</v>
      </c>
      <c r="H2699">
        <f t="shared" ca="1" si="88"/>
        <v>-2.1528134588262034E-2</v>
      </c>
    </row>
    <row r="2700" spans="2:8" x14ac:dyDescent="0.3">
      <c r="B2700" s="91">
        <v>38527</v>
      </c>
      <c r="C2700" s="145">
        <v>71.085175000000007</v>
      </c>
      <c r="D2700">
        <f t="shared" si="87"/>
        <v>0.23818337721527338</v>
      </c>
      <c r="E2700">
        <v>9.1369935906153252E-3</v>
      </c>
      <c r="G2700">
        <v>2692</v>
      </c>
      <c r="H2700">
        <f t="shared" ca="1" si="88"/>
        <v>4.5321657138547633E-2</v>
      </c>
    </row>
    <row r="2701" spans="2:8" x14ac:dyDescent="0.3">
      <c r="B2701" s="91">
        <v>35377</v>
      </c>
      <c r="C2701" s="145">
        <v>57.410862000000002</v>
      </c>
      <c r="D2701">
        <f t="shared" si="87"/>
        <v>1.2786126303177381</v>
      </c>
      <c r="E2701">
        <v>9.1033074960363228E-3</v>
      </c>
      <c r="G2701">
        <v>2693</v>
      </c>
      <c r="H2701">
        <f t="shared" ca="1" si="88"/>
        <v>2.8053147591678193E-2</v>
      </c>
    </row>
    <row r="2702" spans="2:8" x14ac:dyDescent="0.3">
      <c r="B2702" s="91">
        <v>36573</v>
      </c>
      <c r="C2702" s="145">
        <v>25.195533999999999</v>
      </c>
      <c r="D2702">
        <f t="shared" si="87"/>
        <v>1.4409625909199891E-2</v>
      </c>
      <c r="E2702">
        <v>9.0992025021124235E-3</v>
      </c>
      <c r="G2702">
        <v>2694</v>
      </c>
      <c r="H2702">
        <f t="shared" ca="1" si="88"/>
        <v>2.5020937967571714E-2</v>
      </c>
    </row>
    <row r="2703" spans="2:8" x14ac:dyDescent="0.3">
      <c r="B2703" s="91">
        <v>37748</v>
      </c>
      <c r="C2703" s="145">
        <v>24.837633</v>
      </c>
      <c r="D2703">
        <f t="shared" si="87"/>
        <v>-0.38365565540149499</v>
      </c>
      <c r="E2703">
        <v>9.0880204840013135E-3</v>
      </c>
      <c r="G2703">
        <v>2695</v>
      </c>
      <c r="H2703">
        <f t="shared" ca="1" si="88"/>
        <v>6.1145413729316422E-2</v>
      </c>
    </row>
    <row r="2704" spans="2:8" x14ac:dyDescent="0.3">
      <c r="B2704" s="91">
        <v>35915</v>
      </c>
      <c r="C2704" s="145">
        <v>40.298305999999997</v>
      </c>
      <c r="D2704">
        <f t="shared" si="87"/>
        <v>-0.63216631411109769</v>
      </c>
      <c r="E2704">
        <v>9.0778253563922138E-3</v>
      </c>
      <c r="G2704">
        <v>2696</v>
      </c>
      <c r="H2704">
        <f t="shared" ca="1" si="88"/>
        <v>-2.2745938666623756E-2</v>
      </c>
    </row>
    <row r="2705" spans="2:8" x14ac:dyDescent="0.3">
      <c r="B2705" s="91">
        <v>39567</v>
      </c>
      <c r="C2705" s="145">
        <v>109.555779</v>
      </c>
      <c r="D2705">
        <f t="shared" si="87"/>
        <v>-0.70983919256990857</v>
      </c>
      <c r="E2705">
        <v>9.0679615311452123E-3</v>
      </c>
      <c r="G2705">
        <v>2697</v>
      </c>
      <c r="H2705">
        <f t="shared" ca="1" si="88"/>
        <v>-2.083904443879759E-2</v>
      </c>
    </row>
    <row r="2706" spans="2:8" x14ac:dyDescent="0.3">
      <c r="B2706" s="91">
        <v>41579</v>
      </c>
      <c r="C2706" s="145">
        <v>377.56918300000001</v>
      </c>
      <c r="D2706">
        <f t="shared" si="87"/>
        <v>13.633427639312998</v>
      </c>
      <c r="E2706">
        <v>9.0516406685492365E-3</v>
      </c>
      <c r="G2706">
        <v>2698</v>
      </c>
      <c r="H2706">
        <f t="shared" ca="1" si="88"/>
        <v>5.8100457231468526E-2</v>
      </c>
    </row>
    <row r="2707" spans="2:8" x14ac:dyDescent="0.3">
      <c r="B2707" s="91">
        <v>37718</v>
      </c>
      <c r="C2707" s="145">
        <v>25.801828</v>
      </c>
      <c r="D2707">
        <f t="shared" si="87"/>
        <v>-0.67602714875936298</v>
      </c>
      <c r="E2707">
        <v>9.0500291059022655E-3</v>
      </c>
      <c r="G2707">
        <v>2699</v>
      </c>
      <c r="H2707">
        <f t="shared" ca="1" si="88"/>
        <v>2.7847117768875124E-2</v>
      </c>
    </row>
    <row r="2708" spans="2:8" x14ac:dyDescent="0.3">
      <c r="B2708" s="91">
        <v>38085</v>
      </c>
      <c r="C2708" s="145">
        <v>79.641945000000007</v>
      </c>
      <c r="D2708">
        <f t="shared" si="87"/>
        <v>1.938390062049653</v>
      </c>
      <c r="E2708">
        <v>9.038772394184354E-3</v>
      </c>
      <c r="G2708">
        <v>2700</v>
      </c>
      <c r="H2708">
        <f t="shared" ca="1" si="88"/>
        <v>1.15542802888752E-2</v>
      </c>
    </row>
    <row r="2709" spans="2:8" x14ac:dyDescent="0.3">
      <c r="B2709" s="91">
        <v>36560</v>
      </c>
      <c r="C2709" s="145">
        <v>27.103939</v>
      </c>
      <c r="D2709">
        <f t="shared" si="87"/>
        <v>0.74382545492914576</v>
      </c>
      <c r="E2709">
        <v>9.0218009732035021E-3</v>
      </c>
      <c r="G2709">
        <v>2701</v>
      </c>
      <c r="H2709">
        <f t="shared" ca="1" si="88"/>
        <v>4.5814607051436239E-3</v>
      </c>
    </row>
    <row r="2710" spans="2:8" x14ac:dyDescent="0.3">
      <c r="B2710" s="91">
        <v>37257</v>
      </c>
      <c r="C2710" s="145">
        <v>15.542805</v>
      </c>
      <c r="D2710">
        <f t="shared" si="87"/>
        <v>-0.6333719756523668</v>
      </c>
      <c r="E2710">
        <v>9.0133292962771994E-3</v>
      </c>
      <c r="G2710">
        <v>2702</v>
      </c>
      <c r="H2710">
        <f t="shared" ca="1" si="88"/>
        <v>4.9756823377256707E-3</v>
      </c>
    </row>
    <row r="2711" spans="2:8" x14ac:dyDescent="0.3">
      <c r="B2711" s="91">
        <v>36446</v>
      </c>
      <c r="C2711" s="145">
        <v>42.393935999999997</v>
      </c>
      <c r="D2711">
        <f t="shared" si="87"/>
        <v>-0.8385840941187207</v>
      </c>
      <c r="E2711">
        <v>9.0124843646146053E-3</v>
      </c>
      <c r="G2711">
        <v>2703</v>
      </c>
      <c r="H2711">
        <f t="shared" ca="1" si="88"/>
        <v>1.2189473849724854E-2</v>
      </c>
    </row>
    <row r="2712" spans="2:8" x14ac:dyDescent="0.3">
      <c r="B2712" s="91">
        <v>41220</v>
      </c>
      <c r="C2712" s="145">
        <v>262.63790899999998</v>
      </c>
      <c r="D2712">
        <f t="shared" si="87"/>
        <v>0.56307599569474587</v>
      </c>
      <c r="E2712">
        <v>8.9905135888272147E-3</v>
      </c>
      <c r="G2712">
        <v>2704</v>
      </c>
      <c r="H2712">
        <f t="shared" ca="1" si="88"/>
        <v>3.2005342179598856E-2</v>
      </c>
    </row>
    <row r="2713" spans="2:8" x14ac:dyDescent="0.3">
      <c r="B2713" s="91">
        <v>43784</v>
      </c>
      <c r="C2713" s="145">
        <v>168.026321</v>
      </c>
      <c r="D2713">
        <f t="shared" si="87"/>
        <v>0.1088054349773723</v>
      </c>
      <c r="E2713">
        <v>8.9793865675738913E-3</v>
      </c>
      <c r="G2713">
        <v>2705</v>
      </c>
      <c r="H2713">
        <f t="shared" ca="1" si="88"/>
        <v>0.11214144522400017</v>
      </c>
    </row>
    <row r="2714" spans="2:8" x14ac:dyDescent="0.3">
      <c r="B2714" s="91">
        <v>40380</v>
      </c>
      <c r="C2714" s="145">
        <v>151.53814700000001</v>
      </c>
      <c r="D2714">
        <f t="shared" si="87"/>
        <v>-0.45126206614930919</v>
      </c>
      <c r="E2714">
        <v>8.9783122739771817E-3</v>
      </c>
      <c r="G2714">
        <v>2706</v>
      </c>
      <c r="H2714">
        <f t="shared" ca="1" si="88"/>
        <v>1.5202152340252526E-3</v>
      </c>
    </row>
    <row r="2715" spans="2:8" x14ac:dyDescent="0.3">
      <c r="B2715" s="91">
        <v>41498</v>
      </c>
      <c r="C2715" s="145">
        <v>276.15759300000002</v>
      </c>
      <c r="D2715">
        <f t="shared" si="87"/>
        <v>2.0481715414105155</v>
      </c>
      <c r="E2715">
        <v>8.9669541005329284E-3</v>
      </c>
      <c r="G2715">
        <v>2707</v>
      </c>
      <c r="H2715">
        <f t="shared" ca="1" si="88"/>
        <v>2.0561547658916369E-2</v>
      </c>
    </row>
    <row r="2716" spans="2:8" x14ac:dyDescent="0.3">
      <c r="B2716" s="91">
        <v>40053</v>
      </c>
      <c r="C2716" s="145">
        <v>90.597785999999999</v>
      </c>
      <c r="D2716">
        <f t="shared" si="87"/>
        <v>-0.14748825789287312</v>
      </c>
      <c r="E2716">
        <v>8.9488038959293862E-3</v>
      </c>
      <c r="G2716">
        <v>2708</v>
      </c>
      <c r="H2716">
        <f t="shared" ca="1" si="88"/>
        <v>-4.7521585095868196E-4</v>
      </c>
    </row>
    <row r="2717" spans="2:8" x14ac:dyDescent="0.3">
      <c r="B2717" s="91">
        <v>40122</v>
      </c>
      <c r="C2717" s="145">
        <v>106.27159899999999</v>
      </c>
      <c r="D2717">
        <f t="shared" si="87"/>
        <v>1.1642666721734785</v>
      </c>
      <c r="E2717">
        <v>8.9442458792126107E-3</v>
      </c>
      <c r="G2717">
        <v>2709</v>
      </c>
      <c r="H2717">
        <f t="shared" ca="1" si="88"/>
        <v>-3.7210063671059015E-2</v>
      </c>
    </row>
    <row r="2718" spans="2:8" x14ac:dyDescent="0.3">
      <c r="B2718" s="91">
        <v>34621</v>
      </c>
      <c r="C2718" s="145">
        <v>49.102820999999999</v>
      </c>
      <c r="D2718">
        <f t="shared" si="87"/>
        <v>0</v>
      </c>
      <c r="E2718">
        <v>8.9285872059342661E-3</v>
      </c>
      <c r="G2718">
        <v>2710</v>
      </c>
      <c r="H2718">
        <f t="shared" ca="1" si="88"/>
        <v>-1.3984593027961604E-2</v>
      </c>
    </row>
    <row r="2719" spans="2:8" x14ac:dyDescent="0.3">
      <c r="B2719" s="91">
        <v>34582</v>
      </c>
      <c r="C2719" s="145">
        <v>49.102820999999999</v>
      </c>
      <c r="D2719">
        <f t="shared" si="87"/>
        <v>1.0155037515564356</v>
      </c>
      <c r="E2719">
        <v>8.9285872059342661E-3</v>
      </c>
      <c r="G2719">
        <v>2711</v>
      </c>
      <c r="H2719">
        <f t="shared" ca="1" si="88"/>
        <v>8.0997172153918547E-3</v>
      </c>
    </row>
    <row r="2720" spans="2:8" x14ac:dyDescent="0.3">
      <c r="B2720" s="91">
        <v>33595</v>
      </c>
      <c r="C2720" s="145">
        <v>24.362555</v>
      </c>
      <c r="D2720">
        <f t="shared" si="87"/>
        <v>-0.91656310440347766</v>
      </c>
      <c r="E2720">
        <v>8.9285784540056104E-3</v>
      </c>
      <c r="G2720">
        <v>2712</v>
      </c>
      <c r="H2720">
        <f t="shared" ca="1" si="88"/>
        <v>-3.072183239457545E-4</v>
      </c>
    </row>
    <row r="2721" spans="2:8" x14ac:dyDescent="0.3">
      <c r="B2721" s="91">
        <v>41442</v>
      </c>
      <c r="C2721" s="145">
        <v>291.98779300000001</v>
      </c>
      <c r="D2721">
        <f t="shared" si="87"/>
        <v>-0.2706727521345616</v>
      </c>
      <c r="E2721">
        <v>8.9285408546360221E-3</v>
      </c>
      <c r="G2721">
        <v>2713</v>
      </c>
      <c r="H2721">
        <f t="shared" ca="1" si="88"/>
        <v>1.0736187013754908E-2</v>
      </c>
    </row>
    <row r="2722" spans="2:8" x14ac:dyDescent="0.3">
      <c r="B2722" s="91">
        <v>44858</v>
      </c>
      <c r="C2722" s="145">
        <v>400.35223400000001</v>
      </c>
      <c r="D2722">
        <f t="shared" si="87"/>
        <v>-0.50916174557729188</v>
      </c>
      <c r="E2722">
        <v>8.9185584416196628E-3</v>
      </c>
      <c r="G2722">
        <v>2714</v>
      </c>
      <c r="H2722">
        <f t="shared" ca="1" si="88"/>
        <v>4.3744490962409552E-2</v>
      </c>
    </row>
    <row r="2723" spans="2:8" x14ac:dyDescent="0.3">
      <c r="B2723" s="91">
        <v>45302</v>
      </c>
      <c r="C2723" s="145">
        <v>815.65002400000003</v>
      </c>
      <c r="D2723">
        <f t="shared" si="87"/>
        <v>6.4305499273634501</v>
      </c>
      <c r="E2723">
        <v>8.9059458137530651E-3</v>
      </c>
      <c r="G2723">
        <v>2715</v>
      </c>
      <c r="H2723">
        <f t="shared" ca="1" si="88"/>
        <v>-2.3160531953910379E-2</v>
      </c>
    </row>
    <row r="2724" spans="2:8" x14ac:dyDescent="0.3">
      <c r="B2724" s="91">
        <v>39562</v>
      </c>
      <c r="C2724" s="145">
        <v>109.769806</v>
      </c>
      <c r="D2724">
        <f t="shared" si="87"/>
        <v>-0.37489679258447811</v>
      </c>
      <c r="E2724">
        <v>8.8913474946500527E-3</v>
      </c>
      <c r="G2724">
        <v>2716</v>
      </c>
      <c r="H2724">
        <f t="shared" ca="1" si="88"/>
        <v>1.2006262137817147E-2</v>
      </c>
    </row>
    <row r="2725" spans="2:8" x14ac:dyDescent="0.3">
      <c r="B2725" s="91">
        <v>43826</v>
      </c>
      <c r="C2725" s="145">
        <v>175.60269199999999</v>
      </c>
      <c r="D2725">
        <f t="shared" si="87"/>
        <v>0.34774284739237432</v>
      </c>
      <c r="E2725">
        <v>8.8773294410722271E-3</v>
      </c>
      <c r="G2725">
        <v>2717</v>
      </c>
      <c r="H2725">
        <f t="shared" ca="1" si="88"/>
        <v>2.6360901102781453E-3</v>
      </c>
    </row>
    <row r="2726" spans="2:8" x14ac:dyDescent="0.3">
      <c r="B2726" s="91">
        <v>43679</v>
      </c>
      <c r="C2726" s="145">
        <v>130.293915</v>
      </c>
      <c r="D2726">
        <f t="shared" si="87"/>
        <v>-0.71648589056387835</v>
      </c>
      <c r="E2726">
        <v>8.8768584749354222E-3</v>
      </c>
      <c r="G2726">
        <v>2718</v>
      </c>
      <c r="H2726">
        <f t="shared" ca="1" si="88"/>
        <v>2.0673234957371497E-4</v>
      </c>
    </row>
    <row r="2727" spans="2:8" x14ac:dyDescent="0.3">
      <c r="B2727" s="91">
        <v>42928</v>
      </c>
      <c r="C2727" s="145">
        <v>459.567657</v>
      </c>
      <c r="D2727">
        <f t="shared" si="87"/>
        <v>0.49796906764970961</v>
      </c>
      <c r="E2727">
        <v>8.8630421276084427E-3</v>
      </c>
      <c r="G2727">
        <v>2719</v>
      </c>
      <c r="H2727">
        <f t="shared" ca="1" si="88"/>
        <v>-1.3779814873703939E-2</v>
      </c>
    </row>
    <row r="2728" spans="2:8" x14ac:dyDescent="0.3">
      <c r="B2728" s="91">
        <v>44292</v>
      </c>
      <c r="C2728" s="145">
        <v>306.79382299999997</v>
      </c>
      <c r="D2728">
        <f t="shared" si="87"/>
        <v>5.1931810976512125</v>
      </c>
      <c r="E2728">
        <v>8.8510374914975553E-3</v>
      </c>
      <c r="G2728">
        <v>2720</v>
      </c>
      <c r="H2728">
        <f t="shared" ca="1" si="88"/>
        <v>-4.3314279299696959E-2</v>
      </c>
    </row>
    <row r="2729" spans="2:8" x14ac:dyDescent="0.3">
      <c r="B2729" s="91">
        <v>34611</v>
      </c>
      <c r="C2729" s="145">
        <v>49.537357</v>
      </c>
      <c r="D2729">
        <f t="shared" si="87"/>
        <v>0</v>
      </c>
      <c r="E2729">
        <v>8.8495119251906403E-3</v>
      </c>
      <c r="G2729">
        <v>2721</v>
      </c>
      <c r="H2729">
        <f t="shared" ca="1" si="88"/>
        <v>4.8199165860711157E-3</v>
      </c>
    </row>
    <row r="2730" spans="2:8" x14ac:dyDescent="0.3">
      <c r="B2730" s="91">
        <v>34585</v>
      </c>
      <c r="C2730" s="145">
        <v>49.537357</v>
      </c>
      <c r="D2730">
        <f t="shared" si="87"/>
        <v>-0.27152049020433955</v>
      </c>
      <c r="E2730">
        <v>8.8495119251906403E-3</v>
      </c>
      <c r="G2730">
        <v>2722</v>
      </c>
      <c r="H2730">
        <f t="shared" ca="1" si="88"/>
        <v>7.275567991899861E-3</v>
      </c>
    </row>
    <row r="2731" spans="2:8" x14ac:dyDescent="0.3">
      <c r="B2731" s="91">
        <v>35209</v>
      </c>
      <c r="C2731" s="145">
        <v>68.00103</v>
      </c>
      <c r="D2731">
        <f t="shared" si="87"/>
        <v>-0.36779131479285482</v>
      </c>
      <c r="E2731">
        <v>8.8449287743273836E-3</v>
      </c>
      <c r="G2731">
        <v>2723</v>
      </c>
      <c r="H2731">
        <f t="shared" ca="1" si="88"/>
        <v>3.493336598415675E-2</v>
      </c>
    </row>
    <row r="2732" spans="2:8" x14ac:dyDescent="0.3">
      <c r="B2732" s="91">
        <v>39539</v>
      </c>
      <c r="C2732" s="145">
        <v>107.56104999999999</v>
      </c>
      <c r="D2732">
        <f t="shared" si="87"/>
        <v>0.56565074402109106</v>
      </c>
      <c r="E2732">
        <v>8.8324595597051858E-3</v>
      </c>
      <c r="G2732">
        <v>2724</v>
      </c>
      <c r="H2732">
        <f t="shared" ca="1" si="88"/>
        <v>-3.6770577502379928E-2</v>
      </c>
    </row>
    <row r="2733" spans="2:8" x14ac:dyDescent="0.3">
      <c r="B2733" s="91">
        <v>38301</v>
      </c>
      <c r="C2733" s="145">
        <v>68.700539000000006</v>
      </c>
      <c r="D2733">
        <f t="shared" si="87"/>
        <v>0.88797428351869401</v>
      </c>
      <c r="E2733">
        <v>8.820324430546856E-3</v>
      </c>
      <c r="G2733">
        <v>2725</v>
      </c>
      <c r="H2733">
        <f t="shared" ca="1" si="88"/>
        <v>-1.7303691161769018E-2</v>
      </c>
    </row>
    <row r="2734" spans="2:8" x14ac:dyDescent="0.3">
      <c r="B2734" s="91">
        <v>36537</v>
      </c>
      <c r="C2734" s="145">
        <v>36.388492999999997</v>
      </c>
      <c r="D2734">
        <f t="shared" si="87"/>
        <v>-0.68251646908234964</v>
      </c>
      <c r="E2734">
        <v>8.8178042563449716E-3</v>
      </c>
      <c r="G2734">
        <v>2726</v>
      </c>
      <c r="H2734">
        <f t="shared" ca="1" si="88"/>
        <v>-2.1941977988605275E-2</v>
      </c>
    </row>
    <row r="2735" spans="2:8" x14ac:dyDescent="0.3">
      <c r="B2735" s="91">
        <v>39304</v>
      </c>
      <c r="C2735" s="145">
        <v>114.61537199999999</v>
      </c>
      <c r="D2735">
        <f t="shared" si="87"/>
        <v>3.39851629468179</v>
      </c>
      <c r="E2735">
        <v>8.8162588526716074E-3</v>
      </c>
      <c r="G2735">
        <v>2727</v>
      </c>
      <c r="H2735">
        <f t="shared" ca="1" si="88"/>
        <v>-1.4982142710474759E-2</v>
      </c>
    </row>
    <row r="2736" spans="2:8" x14ac:dyDescent="0.3">
      <c r="B2736" s="91">
        <v>39876</v>
      </c>
      <c r="C2736" s="145">
        <v>26.057735000000001</v>
      </c>
      <c r="D2736">
        <f t="shared" si="87"/>
        <v>5.5569249802164877E-2</v>
      </c>
      <c r="E2736">
        <v>8.8121555474238167E-3</v>
      </c>
      <c r="G2736">
        <v>2728</v>
      </c>
      <c r="H2736">
        <f t="shared" ca="1" si="88"/>
        <v>4.0326607658621373E-2</v>
      </c>
    </row>
    <row r="2737" spans="2:8" x14ac:dyDescent="0.3">
      <c r="B2737" s="91">
        <v>33604</v>
      </c>
      <c r="C2737" s="145">
        <v>24.685955</v>
      </c>
      <c r="D2737">
        <f t="shared" si="87"/>
        <v>-3.6333486996119234E-2</v>
      </c>
      <c r="E2737">
        <v>8.8106196738617533E-3</v>
      </c>
      <c r="G2737">
        <v>2729</v>
      </c>
      <c r="H2737">
        <f t="shared" ca="1" si="88"/>
        <v>-2.8812591344293207E-2</v>
      </c>
    </row>
    <row r="2738" spans="2:8" x14ac:dyDescent="0.3">
      <c r="B2738" s="91">
        <v>37763</v>
      </c>
      <c r="C2738" s="145">
        <v>25.616699000000001</v>
      </c>
      <c r="D2738">
        <f t="shared" si="87"/>
        <v>-0.51950958077304477</v>
      </c>
      <c r="E2738">
        <v>8.8091969572567669E-3</v>
      </c>
      <c r="G2738">
        <v>2730</v>
      </c>
      <c r="H2738">
        <f t="shared" ca="1" si="88"/>
        <v>-2.7947868564218031E-2</v>
      </c>
    </row>
    <row r="2739" spans="2:8" x14ac:dyDescent="0.3">
      <c r="B2739" s="91">
        <v>35086</v>
      </c>
      <c r="C2739" s="145">
        <v>53.313651999999998</v>
      </c>
      <c r="D2739">
        <f t="shared" si="87"/>
        <v>-0.18444741438970966</v>
      </c>
      <c r="E2739">
        <v>8.7591037300205638E-3</v>
      </c>
      <c r="G2739">
        <v>2731</v>
      </c>
      <c r="H2739">
        <f t="shared" ca="1" si="88"/>
        <v>-3.2750912181549528E-3</v>
      </c>
    </row>
    <row r="2740" spans="2:8" x14ac:dyDescent="0.3">
      <c r="B2740" s="91">
        <v>35333</v>
      </c>
      <c r="C2740" s="145">
        <v>65.371200999999999</v>
      </c>
      <c r="D2740">
        <f t="shared" si="87"/>
        <v>-0.8441104341935175</v>
      </c>
      <c r="E2740">
        <v>8.7587258264215078E-3</v>
      </c>
      <c r="G2740">
        <v>2732</v>
      </c>
      <c r="H2740">
        <f t="shared" ca="1" si="88"/>
        <v>-5.7846858745268667E-2</v>
      </c>
    </row>
    <row r="2741" spans="2:8" x14ac:dyDescent="0.3">
      <c r="B2741" s="91">
        <v>44707</v>
      </c>
      <c r="C2741" s="145">
        <v>419.34301799999997</v>
      </c>
      <c r="D2741">
        <f t="shared" si="87"/>
        <v>-0.4182255480281723</v>
      </c>
      <c r="E2741">
        <v>8.7529557302517963E-3</v>
      </c>
      <c r="G2741">
        <v>2733</v>
      </c>
      <c r="H2741">
        <f t="shared" ca="1" si="88"/>
        <v>-1.4597365770274429E-2</v>
      </c>
    </row>
    <row r="2742" spans="2:8" x14ac:dyDescent="0.3">
      <c r="B2742" s="91">
        <v>45271</v>
      </c>
      <c r="C2742" s="145">
        <v>720.79998799999998</v>
      </c>
      <c r="D2742">
        <f t="shared" si="87"/>
        <v>13.850494947143734</v>
      </c>
      <c r="E2742">
        <v>8.746763844323234E-3</v>
      </c>
      <c r="G2742">
        <v>2734</v>
      </c>
      <c r="H2742">
        <f t="shared" ca="1" si="88"/>
        <v>9.1864201405005633E-3</v>
      </c>
    </row>
    <row r="2743" spans="2:8" x14ac:dyDescent="0.3">
      <c r="B2743" s="91">
        <v>35026</v>
      </c>
      <c r="C2743" s="145">
        <v>48.537101999999997</v>
      </c>
      <c r="D2743">
        <f t="shared" si="87"/>
        <v>-0.21660883902632647</v>
      </c>
      <c r="E2743">
        <v>8.7465878730487463E-3</v>
      </c>
      <c r="G2743">
        <v>2735</v>
      </c>
      <c r="H2743">
        <f t="shared" ca="1" si="88"/>
        <v>-3.6641051125094998E-2</v>
      </c>
    </row>
    <row r="2744" spans="2:8" x14ac:dyDescent="0.3">
      <c r="B2744" s="91">
        <v>39990</v>
      </c>
      <c r="C2744" s="145">
        <v>61.957684</v>
      </c>
      <c r="D2744">
        <f t="shared" si="87"/>
        <v>-0.7264262474597114</v>
      </c>
      <c r="E2744">
        <v>8.7460378455413764E-3</v>
      </c>
      <c r="G2744">
        <v>2736</v>
      </c>
      <c r="H2744">
        <f t="shared" ca="1" si="88"/>
        <v>5.5467162851748682E-3</v>
      </c>
    </row>
    <row r="2745" spans="2:8" x14ac:dyDescent="0.3">
      <c r="B2745" s="91">
        <v>41067</v>
      </c>
      <c r="C2745" s="145">
        <v>226.47524999999999</v>
      </c>
      <c r="D2745">
        <f t="shared" si="87"/>
        <v>-0.22553122950607352</v>
      </c>
      <c r="E2745">
        <v>8.7456492087635892E-3</v>
      </c>
      <c r="G2745">
        <v>2737</v>
      </c>
      <c r="H2745">
        <f t="shared" ca="1" si="88"/>
        <v>2.6243321352604449E-2</v>
      </c>
    </row>
    <row r="2746" spans="2:8" x14ac:dyDescent="0.3">
      <c r="B2746" s="91">
        <v>41480</v>
      </c>
      <c r="C2746" s="145">
        <v>292.42657500000001</v>
      </c>
      <c r="D2746">
        <f t="shared" si="87"/>
        <v>0.70657357395164555</v>
      </c>
      <c r="E2746">
        <v>8.7454073354797743E-3</v>
      </c>
      <c r="G2746">
        <v>2738</v>
      </c>
      <c r="H2746">
        <f t="shared" ca="1" si="88"/>
        <v>-1.7711724349946969E-2</v>
      </c>
    </row>
    <row r="2747" spans="2:8" x14ac:dyDescent="0.3">
      <c r="B2747" s="91">
        <v>40890</v>
      </c>
      <c r="C2747" s="145">
        <v>171.35304300000001</v>
      </c>
      <c r="D2747">
        <f t="shared" si="87"/>
        <v>0.20341533953474641</v>
      </c>
      <c r="E2747">
        <v>8.7398232925256902E-3</v>
      </c>
      <c r="G2747">
        <v>2739</v>
      </c>
      <c r="H2747">
        <f t="shared" ca="1" si="88"/>
        <v>-3.780027903652506E-2</v>
      </c>
    </row>
    <row r="2748" spans="2:8" x14ac:dyDescent="0.3">
      <c r="B2748" s="91">
        <v>39065</v>
      </c>
      <c r="C2748" s="145">
        <v>142.388947</v>
      </c>
      <c r="D2748">
        <f t="shared" si="87"/>
        <v>-0.38684167224993388</v>
      </c>
      <c r="E2748">
        <v>8.7384143350815232E-3</v>
      </c>
      <c r="G2748">
        <v>2740</v>
      </c>
      <c r="H2748">
        <f t="shared" ca="1" si="88"/>
        <v>-3.3194767861654928E-2</v>
      </c>
    </row>
    <row r="2749" spans="2:8" x14ac:dyDescent="0.3">
      <c r="B2749" s="91">
        <v>41089</v>
      </c>
      <c r="C2749" s="145">
        <v>232.22215299999999</v>
      </c>
      <c r="D2749">
        <f t="shared" si="87"/>
        <v>3.6269370436951789</v>
      </c>
      <c r="E2749">
        <v>8.7372726777963303E-3</v>
      </c>
      <c r="G2749">
        <v>2741</v>
      </c>
      <c r="H2749">
        <f t="shared" ca="1" si="88"/>
        <v>-5.2403719837720047E-2</v>
      </c>
    </row>
    <row r="2750" spans="2:8" x14ac:dyDescent="0.3">
      <c r="B2750" s="91">
        <v>34598</v>
      </c>
      <c r="C2750" s="145">
        <v>50.189174999999999</v>
      </c>
      <c r="D2750">
        <f t="shared" si="87"/>
        <v>-0.88378209430539922</v>
      </c>
      <c r="E2750">
        <v>8.7337397799210955E-3</v>
      </c>
      <c r="G2750">
        <v>2742</v>
      </c>
      <c r="H2750">
        <f t="shared" ca="1" si="88"/>
        <v>4.1639679877923365E-2</v>
      </c>
    </row>
    <row r="2751" spans="2:8" x14ac:dyDescent="0.3">
      <c r="B2751" s="91">
        <v>44980</v>
      </c>
      <c r="C2751" s="145">
        <v>431.85406499999999</v>
      </c>
      <c r="D2751">
        <f t="shared" si="87"/>
        <v>2.7633568171501692</v>
      </c>
      <c r="E2751">
        <v>8.732155979930694E-3</v>
      </c>
      <c r="G2751">
        <v>2743</v>
      </c>
      <c r="H2751">
        <f t="shared" ca="1" si="88"/>
        <v>1.5534839137423271E-2</v>
      </c>
    </row>
    <row r="2752" spans="2:8" x14ac:dyDescent="0.3">
      <c r="B2752" s="91">
        <v>39262</v>
      </c>
      <c r="C2752" s="145">
        <v>114.752357</v>
      </c>
      <c r="D2752">
        <f t="shared" si="87"/>
        <v>3.7491481920664245</v>
      </c>
      <c r="E2752">
        <v>8.7298656160315971E-3</v>
      </c>
      <c r="G2752">
        <v>2744</v>
      </c>
      <c r="H2752">
        <f t="shared" ca="1" si="88"/>
        <v>1.3475889875947543E-2</v>
      </c>
    </row>
    <row r="2753" spans="2:8" x14ac:dyDescent="0.3">
      <c r="B2753" s="91">
        <v>35984</v>
      </c>
      <c r="C2753" s="145">
        <v>24.162724000000001</v>
      </c>
      <c r="D2753">
        <f t="shared" si="87"/>
        <v>0.22843285907070998</v>
      </c>
      <c r="E2753">
        <v>8.7117656385506705E-3</v>
      </c>
      <c r="G2753">
        <v>2745</v>
      </c>
      <c r="H2753">
        <f t="shared" ca="1" si="88"/>
        <v>4.494083266573197E-3</v>
      </c>
    </row>
    <row r="2754" spans="2:8" x14ac:dyDescent="0.3">
      <c r="B2754" s="91">
        <v>37291</v>
      </c>
      <c r="C2754" s="145">
        <v>19.669551999999999</v>
      </c>
      <c r="D2754">
        <f t="shared" si="87"/>
        <v>-0.7059089720439703</v>
      </c>
      <c r="E2754">
        <v>8.7025784245654478E-3</v>
      </c>
      <c r="G2754">
        <v>2746</v>
      </c>
      <c r="H2754">
        <f t="shared" ca="1" si="88"/>
        <v>-8.2283367669553128E-3</v>
      </c>
    </row>
    <row r="2755" spans="2:8" x14ac:dyDescent="0.3">
      <c r="B2755" s="91">
        <v>38524</v>
      </c>
      <c r="C2755" s="145">
        <v>66.882530000000003</v>
      </c>
      <c r="D2755">
        <f t="shared" si="87"/>
        <v>0.78286724589711487</v>
      </c>
      <c r="E2755">
        <v>8.6969675535515031E-3</v>
      </c>
      <c r="G2755">
        <v>2747</v>
      </c>
      <c r="H2755">
        <f t="shared" ca="1" si="88"/>
        <v>-1.4760385113552791E-3</v>
      </c>
    </row>
    <row r="2756" spans="2:8" x14ac:dyDescent="0.3">
      <c r="B2756" s="91">
        <v>34383</v>
      </c>
      <c r="C2756" s="145">
        <v>37.514026999999999</v>
      </c>
      <c r="D2756">
        <f t="shared" si="87"/>
        <v>0.49999996001495756</v>
      </c>
      <c r="E2756">
        <v>8.6959292423733729E-3</v>
      </c>
      <c r="G2756">
        <v>2748</v>
      </c>
      <c r="H2756">
        <f t="shared" ca="1" si="88"/>
        <v>-2.2459510264610284E-2</v>
      </c>
    </row>
    <row r="2757" spans="2:8" x14ac:dyDescent="0.3">
      <c r="B2757" s="91">
        <v>34261</v>
      </c>
      <c r="C2757" s="145">
        <v>25.009352</v>
      </c>
      <c r="D2757">
        <f t="shared" si="87"/>
        <v>-0.93910849853857836</v>
      </c>
      <c r="E2757">
        <v>8.6955764185144627E-3</v>
      </c>
      <c r="G2757">
        <v>2749</v>
      </c>
      <c r="H2757">
        <f t="shared" ca="1" si="88"/>
        <v>3.2930159362660623E-3</v>
      </c>
    </row>
    <row r="2758" spans="2:8" x14ac:dyDescent="0.3">
      <c r="B2758" s="91">
        <v>44747</v>
      </c>
      <c r="C2758" s="145">
        <v>410.71991000000003</v>
      </c>
      <c r="D2758">
        <f t="shared" si="87"/>
        <v>10.122726745508452</v>
      </c>
      <c r="E2758">
        <v>8.6913965292466783E-3</v>
      </c>
      <c r="G2758">
        <v>2750</v>
      </c>
      <c r="H2758">
        <f t="shared" ca="1" si="88"/>
        <v>4.2494142379258408E-2</v>
      </c>
    </row>
    <row r="2759" spans="2:8" x14ac:dyDescent="0.3">
      <c r="B2759" s="91">
        <v>36371</v>
      </c>
      <c r="C2759" s="145">
        <v>36.926189000000001</v>
      </c>
      <c r="D2759">
        <f t="shared" si="87"/>
        <v>-0.93064121131884181</v>
      </c>
      <c r="E2759">
        <v>8.6883720127260353E-3</v>
      </c>
      <c r="G2759">
        <v>2751</v>
      </c>
      <c r="H2759">
        <f t="shared" ca="1" si="88"/>
        <v>2.5382353938402769E-2</v>
      </c>
    </row>
    <row r="2760" spans="2:8" x14ac:dyDescent="0.3">
      <c r="B2760" s="91">
        <v>42093</v>
      </c>
      <c r="C2760" s="145">
        <v>532.39379899999994</v>
      </c>
      <c r="D2760">
        <f t="shared" si="87"/>
        <v>44.708996432012391</v>
      </c>
      <c r="E2760">
        <v>8.6858506929828067E-3</v>
      </c>
      <c r="G2760">
        <v>2752</v>
      </c>
      <c r="H2760">
        <f t="shared" ca="1" si="88"/>
        <v>2.662689259725101E-4</v>
      </c>
    </row>
    <row r="2761" spans="2:8" x14ac:dyDescent="0.3">
      <c r="B2761" s="91">
        <v>37134</v>
      </c>
      <c r="C2761" s="145">
        <v>11.647462000000001</v>
      </c>
      <c r="D2761">
        <f t="shared" ref="D2761:D2824" si="89">(C2761-C2762)/C2762</f>
        <v>-0.7699208319642451</v>
      </c>
      <c r="E2761">
        <v>8.6841078583221945E-3</v>
      </c>
      <c r="G2761">
        <v>2753</v>
      </c>
      <c r="H2761">
        <f t="shared" ca="1" si="88"/>
        <v>-4.4722904845031268E-2</v>
      </c>
    </row>
    <row r="2762" spans="2:8" x14ac:dyDescent="0.3">
      <c r="B2762" s="91">
        <v>34591</v>
      </c>
      <c r="C2762" s="145">
        <v>50.623714</v>
      </c>
      <c r="D2762">
        <f t="shared" si="89"/>
        <v>-0.24643356040436126</v>
      </c>
      <c r="E2762">
        <v>8.6580223723542165E-3</v>
      </c>
      <c r="G2762">
        <v>2754</v>
      </c>
      <c r="H2762">
        <f t="shared" ref="H2762:H2825" ca="1" si="90">_xlfn.NORM.INV(RAND(),N$11,N$12)</f>
        <v>-3.5722247145558855E-2</v>
      </c>
    </row>
    <row r="2763" spans="2:8" x14ac:dyDescent="0.3">
      <c r="B2763" s="91">
        <v>38293</v>
      </c>
      <c r="C2763" s="145">
        <v>67.178832999999997</v>
      </c>
      <c r="D2763">
        <f t="shared" si="89"/>
        <v>1.7683398696904375</v>
      </c>
      <c r="E2763">
        <v>8.6579277355958491E-3</v>
      </c>
      <c r="G2763">
        <v>2755</v>
      </c>
      <c r="H2763">
        <f t="shared" ca="1" si="90"/>
        <v>-3.1891468361940228E-3</v>
      </c>
    </row>
    <row r="2764" spans="2:8" x14ac:dyDescent="0.3">
      <c r="B2764" s="91">
        <v>37727</v>
      </c>
      <c r="C2764" s="145">
        <v>24.266829999999999</v>
      </c>
      <c r="D2764">
        <f t="shared" si="89"/>
        <v>-0.95407924866032068</v>
      </c>
      <c r="E2764">
        <v>8.6568360141602782E-3</v>
      </c>
      <c r="G2764">
        <v>2756</v>
      </c>
      <c r="H2764">
        <f t="shared" ca="1" si="90"/>
        <v>3.001071526115634E-2</v>
      </c>
    </row>
    <row r="2765" spans="2:8" x14ac:dyDescent="0.3">
      <c r="B2765" s="91">
        <v>41948</v>
      </c>
      <c r="C2765" s="145">
        <v>528.45019500000001</v>
      </c>
      <c r="D2765">
        <f t="shared" si="89"/>
        <v>21.530680533742224</v>
      </c>
      <c r="E2765">
        <v>8.6563988250780433E-3</v>
      </c>
      <c r="G2765">
        <v>2757</v>
      </c>
      <c r="H2765">
        <f t="shared" ca="1" si="90"/>
        <v>4.2858266565604403E-2</v>
      </c>
    </row>
    <row r="2766" spans="2:8" x14ac:dyDescent="0.3">
      <c r="B2766" s="91">
        <v>36152</v>
      </c>
      <c r="C2766" s="145">
        <v>23.454692999999999</v>
      </c>
      <c r="D2766">
        <f t="shared" si="89"/>
        <v>-0.64492651941609747</v>
      </c>
      <c r="E2766">
        <v>8.6538949472464936E-3</v>
      </c>
      <c r="G2766">
        <v>2758</v>
      </c>
      <c r="H2766">
        <f t="shared" ca="1" si="90"/>
        <v>3.0293462559854687E-2</v>
      </c>
    </row>
    <row r="2767" spans="2:8" x14ac:dyDescent="0.3">
      <c r="B2767" s="91">
        <v>37967</v>
      </c>
      <c r="C2767" s="145">
        <v>66.055885000000004</v>
      </c>
      <c r="D2767">
        <f t="shared" si="89"/>
        <v>-0.44769054924526341</v>
      </c>
      <c r="E2767">
        <v>8.6508112945205672E-3</v>
      </c>
      <c r="G2767">
        <v>2759</v>
      </c>
      <c r="H2767">
        <f t="shared" ca="1" si="90"/>
        <v>-1.8329049326789134E-2</v>
      </c>
    </row>
    <row r="2768" spans="2:8" x14ac:dyDescent="0.3">
      <c r="B2768" s="91">
        <v>40140</v>
      </c>
      <c r="C2768" s="145">
        <v>119.599411</v>
      </c>
      <c r="D2768">
        <f t="shared" si="89"/>
        <v>0.12894866015552711</v>
      </c>
      <c r="E2768">
        <v>8.6461302210903857E-3</v>
      </c>
      <c r="G2768">
        <v>2760</v>
      </c>
      <c r="H2768">
        <f t="shared" ca="1" si="90"/>
        <v>3.9564729866466218E-2</v>
      </c>
    </row>
    <row r="2769" spans="2:8" x14ac:dyDescent="0.3">
      <c r="B2769" s="91">
        <v>38729</v>
      </c>
      <c r="C2769" s="145">
        <v>105.938751</v>
      </c>
      <c r="D2769">
        <f t="shared" si="89"/>
        <v>-0.6919294674174421</v>
      </c>
      <c r="E2769">
        <v>8.6416107958409566E-3</v>
      </c>
      <c r="G2769">
        <v>2761</v>
      </c>
      <c r="H2769">
        <f t="shared" ca="1" si="90"/>
        <v>1.2978168707641847E-3</v>
      </c>
    </row>
    <row r="2770" spans="2:8" x14ac:dyDescent="0.3">
      <c r="B2770" s="91">
        <v>44474</v>
      </c>
      <c r="C2770" s="145">
        <v>343.87823500000002</v>
      </c>
      <c r="D2770">
        <f t="shared" si="89"/>
        <v>9.1298978718533075</v>
      </c>
      <c r="E2770">
        <v>8.6257093853426992E-3</v>
      </c>
      <c r="G2770">
        <v>2762</v>
      </c>
      <c r="H2770">
        <f t="shared" ca="1" si="90"/>
        <v>2.1229317582323836E-2</v>
      </c>
    </row>
    <row r="2771" spans="2:8" x14ac:dyDescent="0.3">
      <c r="B2771" s="91">
        <v>35849</v>
      </c>
      <c r="C2771" s="145">
        <v>33.946860999999998</v>
      </c>
      <c r="D2771">
        <f t="shared" si="89"/>
        <v>-0.71801541648849954</v>
      </c>
      <c r="E2771">
        <v>8.6170901918084398E-3</v>
      </c>
      <c r="G2771">
        <v>2763</v>
      </c>
      <c r="H2771">
        <f t="shared" ca="1" si="90"/>
        <v>3.4353632169846687E-2</v>
      </c>
    </row>
    <row r="2772" spans="2:8" x14ac:dyDescent="0.3">
      <c r="B2772" s="91">
        <v>39405</v>
      </c>
      <c r="C2772" s="145">
        <v>120.385521</v>
      </c>
      <c r="D2772">
        <f t="shared" si="89"/>
        <v>-0.70977957011786608</v>
      </c>
      <c r="E2772">
        <v>8.6071092631831644E-3</v>
      </c>
      <c r="G2772">
        <v>2764</v>
      </c>
      <c r="H2772">
        <f t="shared" ca="1" si="90"/>
        <v>3.2326610182913892E-3</v>
      </c>
    </row>
    <row r="2773" spans="2:8" x14ac:dyDescent="0.3">
      <c r="B2773" s="91">
        <v>45007</v>
      </c>
      <c r="C2773" s="145">
        <v>414.80718999999999</v>
      </c>
      <c r="D2773">
        <f t="shared" si="89"/>
        <v>-0.11373798540752589</v>
      </c>
      <c r="E2773">
        <v>8.6050954176888159E-3</v>
      </c>
      <c r="G2773">
        <v>2765</v>
      </c>
      <c r="H2773">
        <f t="shared" ca="1" si="90"/>
        <v>3.107608030970917E-2</v>
      </c>
    </row>
    <row r="2774" spans="2:8" x14ac:dyDescent="0.3">
      <c r="B2774" s="91">
        <v>45029</v>
      </c>
      <c r="C2774" s="145">
        <v>468.04126000000002</v>
      </c>
      <c r="D2774">
        <f t="shared" si="89"/>
        <v>18.129192489821758</v>
      </c>
      <c r="E2774">
        <v>8.5929283008811322E-3</v>
      </c>
      <c r="G2774">
        <v>2766</v>
      </c>
      <c r="H2774">
        <f t="shared" ca="1" si="90"/>
        <v>2.2503977936229339E-2</v>
      </c>
    </row>
    <row r="2775" spans="2:8" x14ac:dyDescent="0.3">
      <c r="B2775" s="91">
        <v>37578</v>
      </c>
      <c r="C2775" s="145">
        <v>24.467382000000001</v>
      </c>
      <c r="D2775">
        <f t="shared" si="89"/>
        <v>0</v>
      </c>
      <c r="E2775">
        <v>8.5850198092536027E-3</v>
      </c>
      <c r="G2775">
        <v>2767</v>
      </c>
      <c r="H2775">
        <f t="shared" ca="1" si="90"/>
        <v>5.5507801255062411E-2</v>
      </c>
    </row>
    <row r="2776" spans="2:8" x14ac:dyDescent="0.3">
      <c r="B2776" s="91">
        <v>37439</v>
      </c>
      <c r="C2776" s="145">
        <v>24.467382000000001</v>
      </c>
      <c r="D2776">
        <f t="shared" si="89"/>
        <v>-3.4159706602613513E-2</v>
      </c>
      <c r="E2776">
        <v>8.5850198092536027E-3</v>
      </c>
      <c r="G2776">
        <v>2768</v>
      </c>
      <c r="H2776">
        <f t="shared" ca="1" si="90"/>
        <v>4.1156990889288057E-2</v>
      </c>
    </row>
    <row r="2777" spans="2:8" x14ac:dyDescent="0.3">
      <c r="B2777" s="91">
        <v>34291</v>
      </c>
      <c r="C2777" s="145">
        <v>25.332740999999999</v>
      </c>
      <c r="D2777">
        <f t="shared" si="89"/>
        <v>-0.72845014753916437</v>
      </c>
      <c r="E2777">
        <v>8.5835385682935805E-3</v>
      </c>
      <c r="G2777">
        <v>2769</v>
      </c>
      <c r="H2777">
        <f t="shared" ca="1" si="90"/>
        <v>-5.4649448801283862E-2</v>
      </c>
    </row>
    <row r="2778" spans="2:8" x14ac:dyDescent="0.3">
      <c r="B2778" s="91">
        <v>38694</v>
      </c>
      <c r="C2778" s="145">
        <v>93.289467000000002</v>
      </c>
      <c r="D2778">
        <f t="shared" si="89"/>
        <v>-0.11758398240719717</v>
      </c>
      <c r="E2778">
        <v>8.5638904387834412E-3</v>
      </c>
      <c r="G2778">
        <v>2770</v>
      </c>
      <c r="H2778">
        <f t="shared" ca="1" si="90"/>
        <v>2.351676061535193E-4</v>
      </c>
    </row>
    <row r="2779" spans="2:8" x14ac:dyDescent="0.3">
      <c r="B2779" s="91">
        <v>44035</v>
      </c>
      <c r="C2779" s="145">
        <v>105.720505</v>
      </c>
      <c r="D2779">
        <f t="shared" si="89"/>
        <v>1.3341002872351464</v>
      </c>
      <c r="E2779">
        <v>8.5592519433848342E-3</v>
      </c>
      <c r="G2779">
        <v>2771</v>
      </c>
      <c r="H2779">
        <f t="shared" ca="1" si="90"/>
        <v>-3.4713727029302131E-3</v>
      </c>
    </row>
    <row r="2780" spans="2:8" x14ac:dyDescent="0.3">
      <c r="B2780" s="91">
        <v>35759</v>
      </c>
      <c r="C2780" s="145">
        <v>45.293900000000001</v>
      </c>
      <c r="D2780">
        <f t="shared" si="89"/>
        <v>-0.89301844568108946</v>
      </c>
      <c r="E2780">
        <v>8.5566963801209893E-3</v>
      </c>
      <c r="G2780">
        <v>2772</v>
      </c>
      <c r="H2780">
        <f t="shared" ca="1" si="90"/>
        <v>-2.6913115770481891E-2</v>
      </c>
    </row>
    <row r="2781" spans="2:8" x14ac:dyDescent="0.3">
      <c r="B2781" s="91">
        <v>44887</v>
      </c>
      <c r="C2781" s="145">
        <v>423.38046300000002</v>
      </c>
      <c r="D2781">
        <f t="shared" si="89"/>
        <v>32.283923712619604</v>
      </c>
      <c r="E2781">
        <v>8.5490193735533217E-3</v>
      </c>
      <c r="G2781">
        <v>2773</v>
      </c>
      <c r="H2781">
        <f t="shared" ca="1" si="90"/>
        <v>9.8010167850262047E-3</v>
      </c>
    </row>
    <row r="2782" spans="2:8" x14ac:dyDescent="0.3">
      <c r="B2782" s="91">
        <v>33284</v>
      </c>
      <c r="C2782" s="145">
        <v>12.720269</v>
      </c>
      <c r="D2782">
        <f t="shared" si="89"/>
        <v>-0.84378264706303152</v>
      </c>
      <c r="E2782">
        <v>8.5466974996340466E-3</v>
      </c>
      <c r="G2782">
        <v>2774</v>
      </c>
      <c r="H2782">
        <f t="shared" ca="1" si="90"/>
        <v>3.3894883847286283E-2</v>
      </c>
    </row>
    <row r="2783" spans="2:8" x14ac:dyDescent="0.3">
      <c r="B2783" s="91">
        <v>38397</v>
      </c>
      <c r="C2783" s="145">
        <v>81.426734999999994</v>
      </c>
      <c r="D2783">
        <f t="shared" si="89"/>
        <v>0.39613305189399556</v>
      </c>
      <c r="E2783">
        <v>8.5312681629297234E-3</v>
      </c>
      <c r="G2783">
        <v>2775</v>
      </c>
      <c r="H2783">
        <f t="shared" ca="1" si="90"/>
        <v>1.8278066841970243E-2</v>
      </c>
    </row>
    <row r="2784" spans="2:8" x14ac:dyDescent="0.3">
      <c r="B2784" s="91">
        <v>35584</v>
      </c>
      <c r="C2784" s="145">
        <v>58.323048</v>
      </c>
      <c r="D2784">
        <f t="shared" si="89"/>
        <v>-0.86784763378327501</v>
      </c>
      <c r="E2784">
        <v>8.5252589865417536E-3</v>
      </c>
      <c r="G2784">
        <v>2776</v>
      </c>
      <c r="H2784">
        <f t="shared" ca="1" si="90"/>
        <v>-6.2917772873669221E-3</v>
      </c>
    </row>
    <row r="2785" spans="2:8" x14ac:dyDescent="0.3">
      <c r="B2785" s="91">
        <v>41802</v>
      </c>
      <c r="C2785" s="145">
        <v>441.33184799999998</v>
      </c>
      <c r="D2785">
        <f t="shared" si="89"/>
        <v>2.3897326164024717</v>
      </c>
      <c r="E2785">
        <v>8.5249514719240114E-3</v>
      </c>
      <c r="G2785">
        <v>2777</v>
      </c>
      <c r="H2785">
        <f t="shared" ca="1" si="90"/>
        <v>-2.7957739111131606E-2</v>
      </c>
    </row>
    <row r="2786" spans="2:8" x14ac:dyDescent="0.3">
      <c r="B2786" s="91">
        <v>39162</v>
      </c>
      <c r="C2786" s="145">
        <v>130.19665499999999</v>
      </c>
      <c r="D2786">
        <f t="shared" si="89"/>
        <v>1.8070829870294991</v>
      </c>
      <c r="E2786">
        <v>8.5147165636382683E-3</v>
      </c>
      <c r="G2786">
        <v>2778</v>
      </c>
      <c r="H2786">
        <f t="shared" ca="1" si="90"/>
        <v>-9.0577260607471715E-3</v>
      </c>
    </row>
    <row r="2787" spans="2:8" x14ac:dyDescent="0.3">
      <c r="B2787" s="91">
        <v>35755</v>
      </c>
      <c r="C2787" s="145">
        <v>46.381476999999997</v>
      </c>
      <c r="D2787">
        <f t="shared" si="89"/>
        <v>-0.74473237100868717</v>
      </c>
      <c r="E2787">
        <v>8.51351385730186E-3</v>
      </c>
      <c r="G2787">
        <v>2779</v>
      </c>
      <c r="H2787">
        <f t="shared" ca="1" si="90"/>
        <v>3.2254248399435936E-3</v>
      </c>
    </row>
    <row r="2788" spans="2:8" x14ac:dyDescent="0.3">
      <c r="B2788" s="91">
        <v>40855</v>
      </c>
      <c r="C2788" s="145">
        <v>181.69744900000001</v>
      </c>
      <c r="D2788">
        <f t="shared" si="89"/>
        <v>1.3289489729985531</v>
      </c>
      <c r="E2788">
        <v>8.5061892066765395E-3</v>
      </c>
      <c r="G2788">
        <v>2780</v>
      </c>
      <c r="H2788">
        <f t="shared" ca="1" si="90"/>
        <v>5.9485656820991446E-2</v>
      </c>
    </row>
    <row r="2789" spans="2:8" x14ac:dyDescent="0.3">
      <c r="B2789" s="91">
        <v>38097</v>
      </c>
      <c r="C2789" s="145">
        <v>78.016930000000002</v>
      </c>
      <c r="D2789">
        <f t="shared" si="89"/>
        <v>-0.84831846685642853</v>
      </c>
      <c r="E2789">
        <v>8.5049709927717855E-3</v>
      </c>
      <c r="G2789">
        <v>2781</v>
      </c>
      <c r="H2789">
        <f t="shared" ca="1" si="90"/>
        <v>-2.0288083941093264E-2</v>
      </c>
    </row>
    <row r="2790" spans="2:8" x14ac:dyDescent="0.3">
      <c r="B2790" s="91">
        <v>45058</v>
      </c>
      <c r="C2790" s="145">
        <v>514.34692399999994</v>
      </c>
      <c r="D2790">
        <f t="shared" si="89"/>
        <v>8.5753283984779119E-2</v>
      </c>
      <c r="E2790">
        <v>8.5026803802778841E-3</v>
      </c>
      <c r="G2790">
        <v>2782</v>
      </c>
      <c r="H2790">
        <f t="shared" ca="1" si="90"/>
        <v>8.2706323192826368E-3</v>
      </c>
    </row>
    <row r="2791" spans="2:8" x14ac:dyDescent="0.3">
      <c r="B2791" s="91">
        <v>45040</v>
      </c>
      <c r="C2791" s="145">
        <v>473.72357199999999</v>
      </c>
      <c r="D2791">
        <f t="shared" si="89"/>
        <v>42.067654673326231</v>
      </c>
      <c r="E2791">
        <v>8.488981189246363E-3</v>
      </c>
      <c r="G2791">
        <v>2783</v>
      </c>
      <c r="H2791">
        <f t="shared" ca="1" si="90"/>
        <v>2.5528936962352464E-2</v>
      </c>
    </row>
    <row r="2792" spans="2:8" x14ac:dyDescent="0.3">
      <c r="B2792" s="91">
        <v>37092</v>
      </c>
      <c r="C2792" s="145">
        <v>10.999521</v>
      </c>
      <c r="D2792">
        <f t="shared" si="89"/>
        <v>-0.78036181375927427</v>
      </c>
      <c r="E2792">
        <v>8.4864160132612481E-3</v>
      </c>
      <c r="G2792">
        <v>2784</v>
      </c>
      <c r="H2792">
        <f t="shared" ca="1" si="90"/>
        <v>2.9723085101335284E-2</v>
      </c>
    </row>
    <row r="2793" spans="2:8" x14ac:dyDescent="0.3">
      <c r="B2793" s="91">
        <v>35032</v>
      </c>
      <c r="C2793" s="145">
        <v>50.080185</v>
      </c>
      <c r="D2793">
        <f t="shared" si="89"/>
        <v>0.36992229631391871</v>
      </c>
      <c r="E2793">
        <v>8.4747206446738818E-3</v>
      </c>
      <c r="G2793">
        <v>2785</v>
      </c>
      <c r="H2793">
        <f t="shared" ca="1" si="90"/>
        <v>1.8153897249279842E-2</v>
      </c>
    </row>
    <row r="2794" spans="2:8" x14ac:dyDescent="0.3">
      <c r="B2794" s="91">
        <v>37832</v>
      </c>
      <c r="C2794" s="145">
        <v>36.556953</v>
      </c>
      <c r="D2794">
        <f t="shared" si="89"/>
        <v>-0.30571787841909265</v>
      </c>
      <c r="E2794">
        <v>8.4652208292570752E-3</v>
      </c>
      <c r="G2794">
        <v>2786</v>
      </c>
      <c r="H2794">
        <f t="shared" ca="1" si="90"/>
        <v>-3.4627629568275808E-2</v>
      </c>
    </row>
    <row r="2795" spans="2:8" x14ac:dyDescent="0.3">
      <c r="B2795" s="91">
        <v>35075</v>
      </c>
      <c r="C2795" s="145">
        <v>52.654319999999998</v>
      </c>
      <c r="D2795">
        <f t="shared" si="89"/>
        <v>-0.87881512848343435</v>
      </c>
      <c r="E2795">
        <v>8.4631751626532414E-3</v>
      </c>
      <c r="G2795">
        <v>2787</v>
      </c>
      <c r="H2795">
        <f t="shared" ca="1" si="90"/>
        <v>3.2699289283961791E-2</v>
      </c>
    </row>
    <row r="2796" spans="2:8" x14ac:dyDescent="0.3">
      <c r="B2796" s="91">
        <v>44995</v>
      </c>
      <c r="C2796" s="145">
        <v>434.49581899999998</v>
      </c>
      <c r="D2796">
        <f t="shared" si="89"/>
        <v>15.261230518053733</v>
      </c>
      <c r="E2796">
        <v>8.4451935527484374E-3</v>
      </c>
      <c r="G2796">
        <v>2788</v>
      </c>
      <c r="H2796">
        <f t="shared" ca="1" si="90"/>
        <v>-1.5008451968494943E-2</v>
      </c>
    </row>
    <row r="2797" spans="2:8" x14ac:dyDescent="0.3">
      <c r="B2797" s="91">
        <v>37767</v>
      </c>
      <c r="C2797" s="145">
        <v>26.719738</v>
      </c>
      <c r="D2797">
        <f t="shared" si="89"/>
        <v>-0.48543970744341486</v>
      </c>
      <c r="E2797">
        <v>8.4425433472256565E-3</v>
      </c>
      <c r="G2797">
        <v>2789</v>
      </c>
      <c r="H2797">
        <f t="shared" ca="1" si="90"/>
        <v>-2.9603042977580953E-2</v>
      </c>
    </row>
    <row r="2798" spans="2:8" x14ac:dyDescent="0.3">
      <c r="B2798" s="91">
        <v>34593</v>
      </c>
      <c r="C2798" s="145">
        <v>51.927321999999997</v>
      </c>
      <c r="D2798">
        <f t="shared" si="89"/>
        <v>-0.50600483375368221</v>
      </c>
      <c r="E2798">
        <v>8.4387743168527381E-3</v>
      </c>
      <c r="G2798">
        <v>2790</v>
      </c>
      <c r="H2798">
        <f t="shared" ca="1" si="90"/>
        <v>-2.3780782847796191E-2</v>
      </c>
    </row>
    <row r="2799" spans="2:8" x14ac:dyDescent="0.3">
      <c r="B2799" s="91">
        <v>40071</v>
      </c>
      <c r="C2799" s="145">
        <v>105.117065</v>
      </c>
      <c r="D2799">
        <f t="shared" si="89"/>
        <v>-0.4383481989810501</v>
      </c>
      <c r="E2799">
        <v>8.4173929266965312E-3</v>
      </c>
      <c r="G2799">
        <v>2791</v>
      </c>
      <c r="H2799">
        <f t="shared" ca="1" si="90"/>
        <v>1.9228702555501666E-2</v>
      </c>
    </row>
    <row r="2800" spans="2:8" x14ac:dyDescent="0.3">
      <c r="B2800" s="91">
        <v>40745</v>
      </c>
      <c r="C2800" s="145">
        <v>187.15699799999999</v>
      </c>
      <c r="D2800">
        <f t="shared" si="89"/>
        <v>3.2985789473007268</v>
      </c>
      <c r="E2800">
        <v>8.4120131103853461E-3</v>
      </c>
      <c r="G2800">
        <v>2792</v>
      </c>
      <c r="H2800">
        <f t="shared" ca="1" si="90"/>
        <v>-1.1926118915811964E-2</v>
      </c>
    </row>
    <row r="2801" spans="2:8" x14ac:dyDescent="0.3">
      <c r="B2801" s="91">
        <v>35796</v>
      </c>
      <c r="C2801" s="145">
        <v>43.539271999999997</v>
      </c>
      <c r="D2801">
        <f t="shared" si="89"/>
        <v>2.1323629656419216</v>
      </c>
      <c r="E2801">
        <v>8.39623176825487E-3</v>
      </c>
      <c r="G2801">
        <v>2793</v>
      </c>
      <c r="H2801">
        <f t="shared" ca="1" si="90"/>
        <v>-1.924904222787352E-2</v>
      </c>
    </row>
    <row r="2802" spans="2:8" x14ac:dyDescent="0.3">
      <c r="B2802" s="91">
        <v>36907</v>
      </c>
      <c r="C2802" s="145">
        <v>13.899817000000001</v>
      </c>
      <c r="D2802">
        <f t="shared" si="89"/>
        <v>-0.97170342292829559</v>
      </c>
      <c r="E2802">
        <v>8.3938649670291226E-3</v>
      </c>
      <c r="G2802">
        <v>2794</v>
      </c>
      <c r="H2802">
        <f t="shared" ca="1" si="90"/>
        <v>2.8860326496695173E-2</v>
      </c>
    </row>
    <row r="2803" spans="2:8" x14ac:dyDescent="0.3">
      <c r="B2803" s="91">
        <v>44525</v>
      </c>
      <c r="C2803" s="145">
        <v>491.21902499999999</v>
      </c>
      <c r="D2803">
        <f t="shared" si="89"/>
        <v>0.74557483445941009</v>
      </c>
      <c r="E2803">
        <v>8.390504314988681E-3</v>
      </c>
      <c r="G2803">
        <v>2795</v>
      </c>
      <c r="H2803">
        <f t="shared" ca="1" si="90"/>
        <v>-4.4127940113355708E-3</v>
      </c>
    </row>
    <row r="2804" spans="2:8" x14ac:dyDescent="0.3">
      <c r="B2804" s="91">
        <v>41312</v>
      </c>
      <c r="C2804" s="145">
        <v>281.40817299999998</v>
      </c>
      <c r="D2804">
        <f t="shared" si="89"/>
        <v>-7.6923082726519265E-2</v>
      </c>
      <c r="E2804">
        <v>8.3856983197638686E-3</v>
      </c>
      <c r="G2804">
        <v>2796</v>
      </c>
      <c r="H2804">
        <f t="shared" ca="1" si="90"/>
        <v>-2.3664053786951127E-2</v>
      </c>
    </row>
    <row r="2805" spans="2:8" x14ac:dyDescent="0.3">
      <c r="B2805" s="91">
        <v>41274</v>
      </c>
      <c r="C2805" s="145">
        <v>304.858856</v>
      </c>
      <c r="D2805">
        <f t="shared" si="89"/>
        <v>-0.31417581128783068</v>
      </c>
      <c r="E2805">
        <v>8.3856715829947401E-3</v>
      </c>
      <c r="G2805">
        <v>2797</v>
      </c>
      <c r="H2805">
        <f t="shared" ca="1" si="90"/>
        <v>2.3000266818755912E-2</v>
      </c>
    </row>
    <row r="2806" spans="2:8" x14ac:dyDescent="0.3">
      <c r="B2806" s="91">
        <v>44813</v>
      </c>
      <c r="C2806" s="145">
        <v>444.51458700000001</v>
      </c>
      <c r="D2806">
        <f t="shared" si="89"/>
        <v>2.4744973890184832</v>
      </c>
      <c r="E2806">
        <v>8.3672613017814548E-3</v>
      </c>
      <c r="G2806">
        <v>2798</v>
      </c>
      <c r="H2806">
        <f t="shared" ca="1" si="90"/>
        <v>6.2771650530435083E-3</v>
      </c>
    </row>
    <row r="2807" spans="2:8" x14ac:dyDescent="0.3">
      <c r="B2807" s="91">
        <v>39349</v>
      </c>
      <c r="C2807" s="145">
        <v>127.93637099999999</v>
      </c>
      <c r="D2807">
        <f t="shared" si="89"/>
        <v>1.5680641823089041</v>
      </c>
      <c r="E2807">
        <v>8.3671229448459231E-3</v>
      </c>
      <c r="G2807">
        <v>2799</v>
      </c>
      <c r="H2807">
        <f t="shared" ca="1" si="90"/>
        <v>2.4008970715507085E-2</v>
      </c>
    </row>
    <row r="2808" spans="2:8" x14ac:dyDescent="0.3">
      <c r="B2808" s="91">
        <v>35675</v>
      </c>
      <c r="C2808" s="145">
        <v>49.818213999999998</v>
      </c>
      <c r="D2808">
        <f t="shared" si="89"/>
        <v>-0.90143381877493367</v>
      </c>
      <c r="E2808">
        <v>8.3651564032045933E-3</v>
      </c>
      <c r="G2808">
        <v>2800</v>
      </c>
      <c r="H2808">
        <f t="shared" ca="1" si="90"/>
        <v>-2.3152422511404886E-2</v>
      </c>
    </row>
    <row r="2809" spans="2:8" x14ac:dyDescent="0.3">
      <c r="B2809" s="91">
        <v>41877</v>
      </c>
      <c r="C2809" s="145">
        <v>505.42907700000001</v>
      </c>
      <c r="D2809">
        <f t="shared" si="89"/>
        <v>37.726256592432584</v>
      </c>
      <c r="E2809">
        <v>8.3595962246523318E-3</v>
      </c>
      <c r="G2809">
        <v>2801</v>
      </c>
      <c r="H2809">
        <f t="shared" ca="1" si="90"/>
        <v>-1.0900143079673385E-2</v>
      </c>
    </row>
    <row r="2810" spans="2:8" x14ac:dyDescent="0.3">
      <c r="B2810" s="91">
        <v>37041</v>
      </c>
      <c r="C2810" s="145">
        <v>13.051328</v>
      </c>
      <c r="D2810">
        <f t="shared" si="89"/>
        <v>-0.91365273480738496</v>
      </c>
      <c r="E2810">
        <v>8.3434440703694483E-3</v>
      </c>
      <c r="G2810">
        <v>2802</v>
      </c>
      <c r="H2810">
        <f t="shared" ca="1" si="90"/>
        <v>-3.6871126376242611E-2</v>
      </c>
    </row>
    <row r="2811" spans="2:8" x14ac:dyDescent="0.3">
      <c r="B2811" s="91">
        <v>38999</v>
      </c>
      <c r="C2811" s="145">
        <v>151.149292</v>
      </c>
      <c r="D2811">
        <f t="shared" si="89"/>
        <v>4.7939712440582767</v>
      </c>
      <c r="E2811">
        <v>8.3406742190258142E-3</v>
      </c>
      <c r="G2811">
        <v>2803</v>
      </c>
      <c r="H2811">
        <f t="shared" ca="1" si="90"/>
        <v>-3.3569367480174278E-2</v>
      </c>
    </row>
    <row r="2812" spans="2:8" x14ac:dyDescent="0.3">
      <c r="B2812" s="91">
        <v>33617</v>
      </c>
      <c r="C2812" s="145">
        <v>26.087339</v>
      </c>
      <c r="D2812">
        <f t="shared" si="89"/>
        <v>-0.85110301937315347</v>
      </c>
      <c r="E2812">
        <v>8.3335732992008086E-3</v>
      </c>
      <c r="G2812">
        <v>2804</v>
      </c>
      <c r="H2812">
        <f t="shared" ca="1" si="90"/>
        <v>-4.9064691963344293E-5</v>
      </c>
    </row>
    <row r="2813" spans="2:8" x14ac:dyDescent="0.3">
      <c r="B2813" s="91">
        <v>43521</v>
      </c>
      <c r="C2813" s="145">
        <v>175.20394899999999</v>
      </c>
      <c r="D2813">
        <f t="shared" si="89"/>
        <v>1.8681537632341356</v>
      </c>
      <c r="E2813">
        <v>8.3189967166661608E-3</v>
      </c>
      <c r="G2813">
        <v>2805</v>
      </c>
      <c r="H2813">
        <f t="shared" ca="1" si="90"/>
        <v>3.9125983267464817E-2</v>
      </c>
    </row>
    <row r="2814" spans="2:8" x14ac:dyDescent="0.3">
      <c r="B2814" s="91">
        <v>35363</v>
      </c>
      <c r="C2814" s="145">
        <v>61.085968000000001</v>
      </c>
      <c r="D2814">
        <f t="shared" si="89"/>
        <v>1.331957798436145</v>
      </c>
      <c r="E2814">
        <v>8.3150130534986044E-3</v>
      </c>
      <c r="G2814">
        <v>2806</v>
      </c>
      <c r="H2814">
        <f t="shared" ca="1" si="90"/>
        <v>-1.0719218228516198E-2</v>
      </c>
    </row>
    <row r="2815" spans="2:8" x14ac:dyDescent="0.3">
      <c r="B2815" s="91">
        <v>33471</v>
      </c>
      <c r="C2815" s="145">
        <v>26.195143000000002</v>
      </c>
      <c r="D2815">
        <f t="shared" si="89"/>
        <v>-0.54562664170642095</v>
      </c>
      <c r="E2815">
        <v>8.299108960221695E-3</v>
      </c>
      <c r="G2815">
        <v>2807</v>
      </c>
      <c r="H2815">
        <f t="shared" ca="1" si="90"/>
        <v>2.1490763853505596E-2</v>
      </c>
    </row>
    <row r="2816" spans="2:8" x14ac:dyDescent="0.3">
      <c r="B2816" s="91">
        <v>39728</v>
      </c>
      <c r="C2816" s="145">
        <v>57.651142</v>
      </c>
      <c r="D2816">
        <f t="shared" si="89"/>
        <v>-0.70320337042268743</v>
      </c>
      <c r="E2816">
        <v>8.2801861564910546E-3</v>
      </c>
      <c r="G2816">
        <v>2808</v>
      </c>
      <c r="H2816">
        <f t="shared" ca="1" si="90"/>
        <v>1.4742737501457237E-2</v>
      </c>
    </row>
    <row r="2817" spans="2:8" x14ac:dyDescent="0.3">
      <c r="B2817" s="91">
        <v>43411</v>
      </c>
      <c r="C2817" s="145">
        <v>194.244598</v>
      </c>
      <c r="D2817">
        <f t="shared" si="89"/>
        <v>-0.47592791034551829</v>
      </c>
      <c r="E2817">
        <v>8.279442434459279E-3</v>
      </c>
      <c r="G2817">
        <v>2809</v>
      </c>
      <c r="H2817">
        <f t="shared" ca="1" si="90"/>
        <v>-5.0937269265617084E-2</v>
      </c>
    </row>
    <row r="2818" spans="2:8" x14ac:dyDescent="0.3">
      <c r="B2818" s="91">
        <v>43143</v>
      </c>
      <c r="C2818" s="145">
        <v>370.64480600000002</v>
      </c>
      <c r="D2818">
        <f t="shared" si="89"/>
        <v>13.596333785912003</v>
      </c>
      <c r="E2818">
        <v>8.2711958856169828E-3</v>
      </c>
      <c r="G2818">
        <v>2810</v>
      </c>
      <c r="H2818">
        <f t="shared" ca="1" si="90"/>
        <v>1.8326794981753717E-2</v>
      </c>
    </row>
    <row r="2819" spans="2:8" x14ac:dyDescent="0.3">
      <c r="B2819" s="91">
        <v>37762</v>
      </c>
      <c r="C2819" s="145">
        <v>25.393007000000001</v>
      </c>
      <c r="D2819">
        <f t="shared" si="89"/>
        <v>-0.85596750054141912</v>
      </c>
      <c r="E2819">
        <v>8.2695711768316568E-3</v>
      </c>
      <c r="G2819">
        <v>2811</v>
      </c>
      <c r="H2819">
        <f t="shared" ca="1" si="90"/>
        <v>3.6392433213284031E-2</v>
      </c>
    </row>
    <row r="2820" spans="2:8" x14ac:dyDescent="0.3">
      <c r="B2820" s="91">
        <v>43602</v>
      </c>
      <c r="C2820" s="145">
        <v>176.30053699999999</v>
      </c>
      <c r="D2820">
        <f t="shared" si="89"/>
        <v>5.7026939615146395</v>
      </c>
      <c r="E2820">
        <v>8.2669113554675964E-3</v>
      </c>
      <c r="G2820">
        <v>2812</v>
      </c>
      <c r="H2820">
        <f t="shared" ca="1" si="90"/>
        <v>1.1717915471638318E-3</v>
      </c>
    </row>
    <row r="2821" spans="2:8" x14ac:dyDescent="0.3">
      <c r="B2821" s="91">
        <v>33618</v>
      </c>
      <c r="C2821" s="145">
        <v>26.302937</v>
      </c>
      <c r="D2821">
        <f t="shared" si="89"/>
        <v>-0.93739491195618052</v>
      </c>
      <c r="E2821">
        <v>8.2644688291128483E-3</v>
      </c>
      <c r="G2821">
        <v>2813</v>
      </c>
      <c r="H2821">
        <f t="shared" ca="1" si="90"/>
        <v>-4.2986086384847397E-3</v>
      </c>
    </row>
    <row r="2822" spans="2:8" x14ac:dyDescent="0.3">
      <c r="B2822" s="91">
        <v>44704</v>
      </c>
      <c r="C2822" s="145">
        <v>420.14056399999998</v>
      </c>
      <c r="D2822">
        <f t="shared" si="89"/>
        <v>-6.741719378774344E-2</v>
      </c>
      <c r="E2822">
        <v>8.2536370906080032E-3</v>
      </c>
      <c r="G2822">
        <v>2814</v>
      </c>
      <c r="H2822">
        <f t="shared" ca="1" si="90"/>
        <v>-1.6525138364210497E-2</v>
      </c>
    </row>
    <row r="2823" spans="2:8" x14ac:dyDescent="0.3">
      <c r="B2823" s="91">
        <v>42536</v>
      </c>
      <c r="C2823" s="145">
        <v>450.512878</v>
      </c>
      <c r="D2823">
        <f t="shared" si="89"/>
        <v>16.698603017107164</v>
      </c>
      <c r="E2823">
        <v>8.251561228437081E-3</v>
      </c>
      <c r="G2823">
        <v>2815</v>
      </c>
      <c r="H2823">
        <f t="shared" ca="1" si="90"/>
        <v>-2.5597970101787892E-2</v>
      </c>
    </row>
    <row r="2824" spans="2:8" x14ac:dyDescent="0.3">
      <c r="B2824" s="91">
        <v>37595</v>
      </c>
      <c r="C2824" s="145">
        <v>25.454713999999999</v>
      </c>
      <c r="D2824">
        <f t="shared" si="89"/>
        <v>-0.80777332913971656</v>
      </c>
      <c r="E2824">
        <v>8.2491591293698506E-3</v>
      </c>
      <c r="G2824">
        <v>2816</v>
      </c>
      <c r="H2824">
        <f t="shared" ca="1" si="90"/>
        <v>2.8117757556305412E-2</v>
      </c>
    </row>
    <row r="2825" spans="2:8" x14ac:dyDescent="0.3">
      <c r="B2825" s="91">
        <v>39142</v>
      </c>
      <c r="C2825" s="145">
        <v>132.42030299999999</v>
      </c>
      <c r="D2825">
        <f t="shared" ref="D2825:D2888" si="91">(C2825-C2826)/C2826</f>
        <v>1.2898189473593924</v>
      </c>
      <c r="E2825">
        <v>8.2416677110467886E-3</v>
      </c>
      <c r="G2825">
        <v>2817</v>
      </c>
      <c r="H2825">
        <f t="shared" ca="1" si="90"/>
        <v>-2.2635215564331054E-2</v>
      </c>
    </row>
    <row r="2826" spans="2:8" x14ac:dyDescent="0.3">
      <c r="B2826" s="91">
        <v>35583</v>
      </c>
      <c r="C2826" s="145">
        <v>57.830032000000003</v>
      </c>
      <c r="D2826">
        <f t="shared" si="91"/>
        <v>-0.90760500114631737</v>
      </c>
      <c r="E2826">
        <v>8.2164627518182907E-3</v>
      </c>
      <c r="G2826">
        <v>2818</v>
      </c>
      <c r="H2826">
        <f t="shared" ref="H2826:H2889" ca="1" si="92">_xlfn.NORM.INV(RAND(),N$11,N$12)</f>
        <v>-2.9747353515228999E-2</v>
      </c>
    </row>
    <row r="2827" spans="2:8" x14ac:dyDescent="0.3">
      <c r="B2827" s="91">
        <v>45182</v>
      </c>
      <c r="C2827" s="145">
        <v>625.90002400000003</v>
      </c>
      <c r="D2827">
        <f t="shared" si="91"/>
        <v>40.273101643465964</v>
      </c>
      <c r="E2827">
        <v>8.215264334058019E-3</v>
      </c>
      <c r="G2827">
        <v>2819</v>
      </c>
      <c r="H2827">
        <f t="shared" ca="1" si="92"/>
        <v>3.9505453658059589E-2</v>
      </c>
    </row>
    <row r="2828" spans="2:8" x14ac:dyDescent="0.3">
      <c r="B2828" s="91">
        <v>36873</v>
      </c>
      <c r="C2828" s="145">
        <v>15.164840999999999</v>
      </c>
      <c r="D2828">
        <f t="shared" si="91"/>
        <v>-0.95328694606054099</v>
      </c>
      <c r="E2828">
        <v>8.2053417692383862E-3</v>
      </c>
      <c r="G2828">
        <v>2820</v>
      </c>
      <c r="H2828">
        <f t="shared" ca="1" si="92"/>
        <v>2.5832239055225605E-2</v>
      </c>
    </row>
    <row r="2829" spans="2:8" x14ac:dyDescent="0.3">
      <c r="B2829" s="91">
        <v>44350</v>
      </c>
      <c r="C2829" s="145">
        <v>324.63818400000002</v>
      </c>
      <c r="D2829">
        <f t="shared" si="91"/>
        <v>-0.36888438397832429</v>
      </c>
      <c r="E2829">
        <v>8.204299060720472E-3</v>
      </c>
      <c r="G2829">
        <v>2821</v>
      </c>
      <c r="H2829">
        <f t="shared" ca="1" si="92"/>
        <v>4.7012662495213436E-3</v>
      </c>
    </row>
    <row r="2830" spans="2:8" x14ac:dyDescent="0.3">
      <c r="B2830" s="91">
        <v>42118</v>
      </c>
      <c r="C2830" s="145">
        <v>514.38781700000004</v>
      </c>
      <c r="D2830">
        <f t="shared" si="91"/>
        <v>0.21624278742551289</v>
      </c>
      <c r="E2830">
        <v>8.2030965676661328E-3</v>
      </c>
      <c r="G2830">
        <v>2822</v>
      </c>
      <c r="H2830">
        <f t="shared" ca="1" si="92"/>
        <v>5.0243298437171763E-2</v>
      </c>
    </row>
    <row r="2831" spans="2:8" x14ac:dyDescent="0.3">
      <c r="B2831" s="91">
        <v>45019</v>
      </c>
      <c r="C2831" s="145">
        <v>422.93185399999999</v>
      </c>
      <c r="D2831">
        <f t="shared" si="91"/>
        <v>14.94853524924582</v>
      </c>
      <c r="E2831">
        <v>8.1987152506168282E-3</v>
      </c>
      <c r="G2831">
        <v>2823</v>
      </c>
      <c r="H2831">
        <f t="shared" ca="1" si="92"/>
        <v>1.7044297796202097E-2</v>
      </c>
    </row>
    <row r="2832" spans="2:8" x14ac:dyDescent="0.3">
      <c r="B2832" s="91">
        <v>33466</v>
      </c>
      <c r="C2832" s="145">
        <v>26.518539000000001</v>
      </c>
      <c r="D2832">
        <f t="shared" si="91"/>
        <v>-0.8869008133341495</v>
      </c>
      <c r="E2832">
        <v>8.1968793066721224E-3</v>
      </c>
      <c r="G2832">
        <v>2824</v>
      </c>
      <c r="H2832">
        <f t="shared" ca="1" si="92"/>
        <v>-2.6632774023932465E-2</v>
      </c>
    </row>
    <row r="2833" spans="2:8" x14ac:dyDescent="0.3">
      <c r="B2833" s="91">
        <v>40591</v>
      </c>
      <c r="C2833" s="145">
        <v>234.47152700000001</v>
      </c>
      <c r="D2833">
        <f t="shared" si="91"/>
        <v>-0.20418775081354609</v>
      </c>
      <c r="E2833">
        <v>8.1957650850798761E-3</v>
      </c>
      <c r="G2833">
        <v>2825</v>
      </c>
      <c r="H2833">
        <f t="shared" ca="1" si="92"/>
        <v>-1.6742677343599886E-2</v>
      </c>
    </row>
    <row r="2834" spans="2:8" x14ac:dyDescent="0.3">
      <c r="B2834" s="91">
        <v>44442</v>
      </c>
      <c r="C2834" s="145">
        <v>294.63171399999999</v>
      </c>
      <c r="D2834">
        <f t="shared" si="91"/>
        <v>10.910396325298469</v>
      </c>
      <c r="E2834">
        <v>8.1869519159522113E-3</v>
      </c>
      <c r="G2834">
        <v>2826</v>
      </c>
      <c r="H2834">
        <f t="shared" ca="1" si="92"/>
        <v>-5.4483325478833569E-2</v>
      </c>
    </row>
    <row r="2835" spans="2:8" x14ac:dyDescent="0.3">
      <c r="B2835" s="91">
        <v>37713</v>
      </c>
      <c r="C2835" s="145">
        <v>24.737355999999998</v>
      </c>
      <c r="D2835">
        <f t="shared" si="91"/>
        <v>-0.94413046303360837</v>
      </c>
      <c r="E2835">
        <v>8.1735176268269618E-3</v>
      </c>
      <c r="G2835">
        <v>2827</v>
      </c>
      <c r="H2835">
        <f t="shared" ca="1" si="92"/>
        <v>8.4174531196916036E-2</v>
      </c>
    </row>
    <row r="2836" spans="2:8" x14ac:dyDescent="0.3">
      <c r="B2836" s="91">
        <v>44972</v>
      </c>
      <c r="C2836" s="145">
        <v>442.77001999999999</v>
      </c>
      <c r="D2836">
        <f t="shared" si="91"/>
        <v>1.0202417012371692</v>
      </c>
      <c r="E2836">
        <v>8.1716547496070938E-3</v>
      </c>
      <c r="G2836">
        <v>2828</v>
      </c>
      <c r="H2836">
        <f t="shared" ca="1" si="92"/>
        <v>3.7719017764750715E-2</v>
      </c>
    </row>
    <row r="2837" spans="2:8" x14ac:dyDescent="0.3">
      <c r="B2837" s="91">
        <v>40472</v>
      </c>
      <c r="C2837" s="145">
        <v>219.166855</v>
      </c>
      <c r="D2837">
        <f t="shared" si="91"/>
        <v>-0.45343197684784731</v>
      </c>
      <c r="E2837">
        <v>8.1631103900673407E-3</v>
      </c>
      <c r="G2837">
        <v>2829</v>
      </c>
      <c r="H2837">
        <f t="shared" ca="1" si="92"/>
        <v>2.0978374843900527E-2</v>
      </c>
    </row>
    <row r="2838" spans="2:8" x14ac:dyDescent="0.3">
      <c r="B2838" s="91">
        <v>42346</v>
      </c>
      <c r="C2838" s="145">
        <v>400.98733499999997</v>
      </c>
      <c r="D2838">
        <f t="shared" si="91"/>
        <v>1.1643103419390179</v>
      </c>
      <c r="E2838">
        <v>8.1422908510517984E-3</v>
      </c>
      <c r="G2838">
        <v>2830</v>
      </c>
      <c r="H2838">
        <f t="shared" ca="1" si="92"/>
        <v>-5.3906787153550316E-3</v>
      </c>
    </row>
    <row r="2839" spans="2:8" x14ac:dyDescent="0.3">
      <c r="B2839" s="91">
        <v>43389</v>
      </c>
      <c r="C2839" s="145">
        <v>185.27256800000001</v>
      </c>
      <c r="D2839">
        <f t="shared" si="91"/>
        <v>-0.5313327146009188</v>
      </c>
      <c r="E2839">
        <v>8.1367319830311299E-3</v>
      </c>
      <c r="G2839">
        <v>2831</v>
      </c>
      <c r="H2839">
        <f t="shared" ca="1" si="92"/>
        <v>2.8776338299309041E-2</v>
      </c>
    </row>
    <row r="2840" spans="2:8" x14ac:dyDescent="0.3">
      <c r="B2840" s="91">
        <v>44846</v>
      </c>
      <c r="C2840" s="145">
        <v>395.317902</v>
      </c>
      <c r="D2840">
        <f t="shared" si="91"/>
        <v>4.7688948691353157E-2</v>
      </c>
      <c r="E2840">
        <v>8.1351856172202554E-3</v>
      </c>
      <c r="G2840">
        <v>2832</v>
      </c>
      <c r="H2840">
        <f t="shared" ca="1" si="92"/>
        <v>-1.1427665770918444E-2</v>
      </c>
    </row>
    <row r="2841" spans="2:8" x14ac:dyDescent="0.3">
      <c r="B2841" s="91">
        <v>41717</v>
      </c>
      <c r="C2841" s="145">
        <v>377.32373000000001</v>
      </c>
      <c r="D2841">
        <f t="shared" si="91"/>
        <v>5.4889422256827736</v>
      </c>
      <c r="E2841">
        <v>8.1311605751320619E-3</v>
      </c>
      <c r="G2841">
        <v>2833</v>
      </c>
      <c r="H2841">
        <f t="shared" ca="1" si="92"/>
        <v>-3.7974106126096946E-2</v>
      </c>
    </row>
    <row r="2842" spans="2:8" x14ac:dyDescent="0.3">
      <c r="B2842" s="91">
        <v>35384</v>
      </c>
      <c r="C2842" s="145">
        <v>58.148727000000001</v>
      </c>
      <c r="D2842">
        <f t="shared" si="91"/>
        <v>0.21846795725818388</v>
      </c>
      <c r="E2842">
        <v>8.1183301283772637E-3</v>
      </c>
      <c r="G2842">
        <v>2834</v>
      </c>
      <c r="H2842">
        <f t="shared" ca="1" si="92"/>
        <v>-3.6679629287449826E-2</v>
      </c>
    </row>
    <row r="2843" spans="2:8" x14ac:dyDescent="0.3">
      <c r="B2843" s="91">
        <v>35699</v>
      </c>
      <c r="C2843" s="145">
        <v>47.722819999999999</v>
      </c>
      <c r="D2843">
        <f t="shared" si="91"/>
        <v>-0.90510757864125491</v>
      </c>
      <c r="E2843">
        <v>8.1176347146974352E-3</v>
      </c>
      <c r="G2843">
        <v>2835</v>
      </c>
      <c r="H2843">
        <f t="shared" ca="1" si="92"/>
        <v>-3.4102648685047393E-2</v>
      </c>
    </row>
    <row r="2844" spans="2:8" x14ac:dyDescent="0.3">
      <c r="B2844" s="91">
        <v>41890</v>
      </c>
      <c r="C2844" s="145">
        <v>502.91497800000002</v>
      </c>
      <c r="D2844">
        <f t="shared" si="91"/>
        <v>5.2979316136579281E-2</v>
      </c>
      <c r="E2844">
        <v>8.1027397564247001E-3</v>
      </c>
      <c r="G2844">
        <v>2836</v>
      </c>
      <c r="H2844">
        <f t="shared" ca="1" si="92"/>
        <v>-1.6437830062673978E-2</v>
      </c>
    </row>
    <row r="2845" spans="2:8" x14ac:dyDescent="0.3">
      <c r="B2845" s="91">
        <v>44532</v>
      </c>
      <c r="C2845" s="145">
        <v>477.61144999999999</v>
      </c>
      <c r="D2845">
        <f t="shared" si="91"/>
        <v>9.9231405952838428E-2</v>
      </c>
      <c r="E2845">
        <v>8.1010097723783186E-3</v>
      </c>
      <c r="G2845">
        <v>2837</v>
      </c>
      <c r="H2845">
        <f t="shared" ca="1" si="92"/>
        <v>1.9982060338955519E-2</v>
      </c>
    </row>
    <row r="2846" spans="2:8" x14ac:dyDescent="0.3">
      <c r="B2846" s="91">
        <v>44719</v>
      </c>
      <c r="C2846" s="145">
        <v>434.49581899999998</v>
      </c>
      <c r="D2846">
        <f t="shared" si="91"/>
        <v>5.5179164170358161</v>
      </c>
      <c r="E2846">
        <v>8.0953176310724941E-3</v>
      </c>
      <c r="G2846">
        <v>2838</v>
      </c>
      <c r="H2846">
        <f t="shared" ca="1" si="92"/>
        <v>1.7334887185537343E-2</v>
      </c>
    </row>
    <row r="2847" spans="2:8" x14ac:dyDescent="0.3">
      <c r="B2847" s="91">
        <v>37972</v>
      </c>
      <c r="C2847" s="145">
        <v>66.661766</v>
      </c>
      <c r="D2847">
        <f t="shared" si="91"/>
        <v>1.2091132125725651E-2</v>
      </c>
      <c r="E2847">
        <v>8.0916187946731399E-3</v>
      </c>
      <c r="G2847">
        <v>2839</v>
      </c>
      <c r="H2847">
        <f t="shared" ca="1" si="92"/>
        <v>-6.1979962801650967E-2</v>
      </c>
    </row>
    <row r="2848" spans="2:8" x14ac:dyDescent="0.3">
      <c r="B2848" s="91">
        <v>38441</v>
      </c>
      <c r="C2848" s="145">
        <v>65.865379000000004</v>
      </c>
      <c r="D2848">
        <f t="shared" si="91"/>
        <v>-0.57592645050781743</v>
      </c>
      <c r="E2848">
        <v>8.0899576252633706E-3</v>
      </c>
      <c r="G2848">
        <v>2840</v>
      </c>
      <c r="H2848">
        <f t="shared" ca="1" si="92"/>
        <v>1.5752463029174983E-2</v>
      </c>
    </row>
    <row r="2849" spans="2:8" x14ac:dyDescent="0.3">
      <c r="B2849" s="91">
        <v>43655</v>
      </c>
      <c r="C2849" s="145">
        <v>155.315933</v>
      </c>
      <c r="D2849">
        <f t="shared" si="91"/>
        <v>-0.53736092855630002</v>
      </c>
      <c r="E2849">
        <v>8.0880479315711285E-3</v>
      </c>
      <c r="G2849">
        <v>2841</v>
      </c>
      <c r="H2849">
        <f t="shared" ca="1" si="92"/>
        <v>-4.7427203016612348E-3</v>
      </c>
    </row>
    <row r="2850" spans="2:8" x14ac:dyDescent="0.3">
      <c r="B2850" s="91">
        <v>42398</v>
      </c>
      <c r="C2850" s="145">
        <v>335.717285</v>
      </c>
      <c r="D2850">
        <f t="shared" si="91"/>
        <v>4.0085367508384238</v>
      </c>
      <c r="E2850">
        <v>8.0789025041630991E-3</v>
      </c>
      <c r="G2850">
        <v>2842</v>
      </c>
      <c r="H2850">
        <f t="shared" ca="1" si="92"/>
        <v>-1.2071236032259536E-2</v>
      </c>
    </row>
    <row r="2851" spans="2:8" x14ac:dyDescent="0.3">
      <c r="B2851" s="91">
        <v>39973</v>
      </c>
      <c r="C2851" s="145">
        <v>67.029015000000001</v>
      </c>
      <c r="D2851">
        <f t="shared" si="91"/>
        <v>-1.3753028417131172E-2</v>
      </c>
      <c r="E2851">
        <v>8.0788563564576695E-3</v>
      </c>
      <c r="G2851">
        <v>2843</v>
      </c>
      <c r="H2851">
        <f t="shared" ca="1" si="92"/>
        <v>-7.3020131419255212E-3</v>
      </c>
    </row>
    <row r="2852" spans="2:8" x14ac:dyDescent="0.3">
      <c r="B2852" s="91">
        <v>38455</v>
      </c>
      <c r="C2852" s="145">
        <v>67.963722000000004</v>
      </c>
      <c r="D2852">
        <f t="shared" si="91"/>
        <v>1.5218698633537535</v>
      </c>
      <c r="E2852">
        <v>8.0779615121902952E-3</v>
      </c>
      <c r="G2852">
        <v>2844</v>
      </c>
      <c r="H2852">
        <f t="shared" ca="1" si="92"/>
        <v>-2.3894352571525238E-2</v>
      </c>
    </row>
    <row r="2853" spans="2:8" x14ac:dyDescent="0.3">
      <c r="B2853" s="91">
        <v>33644</v>
      </c>
      <c r="C2853" s="145">
        <v>26.949733999999999</v>
      </c>
      <c r="D2853">
        <f t="shared" si="91"/>
        <v>-5.3415101279612777E-2</v>
      </c>
      <c r="E2853">
        <v>8.064784904718611E-3</v>
      </c>
      <c r="G2853">
        <v>2845</v>
      </c>
      <c r="H2853">
        <f t="shared" ca="1" si="92"/>
        <v>7.6510048874713563E-3</v>
      </c>
    </row>
    <row r="2854" spans="2:8" x14ac:dyDescent="0.3">
      <c r="B2854" s="91">
        <v>39827</v>
      </c>
      <c r="C2854" s="145">
        <v>28.470488</v>
      </c>
      <c r="D2854">
        <f t="shared" si="91"/>
        <v>-0.7727961589211515</v>
      </c>
      <c r="E2854">
        <v>8.0593084201428418E-3</v>
      </c>
      <c r="G2854">
        <v>2846</v>
      </c>
      <c r="H2854">
        <f t="shared" ca="1" si="92"/>
        <v>-1.7069763305295163E-3</v>
      </c>
    </row>
    <row r="2855" spans="2:8" x14ac:dyDescent="0.3">
      <c r="B2855" s="91">
        <v>39289</v>
      </c>
      <c r="C2855" s="145">
        <v>125.308128</v>
      </c>
      <c r="D2855">
        <f t="shared" si="91"/>
        <v>0.30415083556613481</v>
      </c>
      <c r="E2855">
        <v>8.0580121074152779E-3</v>
      </c>
      <c r="G2855">
        <v>2847</v>
      </c>
      <c r="H2855">
        <f t="shared" ca="1" si="92"/>
        <v>-1.8062037960099971E-2</v>
      </c>
    </row>
    <row r="2856" spans="2:8" x14ac:dyDescent="0.3">
      <c r="B2856" s="91">
        <v>40058</v>
      </c>
      <c r="C2856" s="145">
        <v>96.084075999999996</v>
      </c>
      <c r="D2856">
        <f t="shared" si="91"/>
        <v>0.54184916710861097</v>
      </c>
      <c r="E2856">
        <v>8.0426176631578777E-3</v>
      </c>
      <c r="G2856">
        <v>2848</v>
      </c>
      <c r="H2856">
        <f t="shared" ca="1" si="92"/>
        <v>-5.1291002755910843E-2</v>
      </c>
    </row>
    <row r="2857" spans="2:8" x14ac:dyDescent="0.3">
      <c r="B2857" s="91">
        <v>38246</v>
      </c>
      <c r="C2857" s="145">
        <v>62.317428999999997</v>
      </c>
      <c r="D2857">
        <f t="shared" si="91"/>
        <v>-0.8758197519798141</v>
      </c>
      <c r="E2857">
        <v>8.0319781898948901E-3</v>
      </c>
      <c r="G2857">
        <v>2849</v>
      </c>
      <c r="H2857">
        <f t="shared" ca="1" si="92"/>
        <v>1.786837139936974E-2</v>
      </c>
    </row>
    <row r="2858" spans="2:8" x14ac:dyDescent="0.3">
      <c r="B2858" s="91">
        <v>41920</v>
      </c>
      <c r="C2858" s="145">
        <v>501.830444</v>
      </c>
      <c r="D2858">
        <f t="shared" si="91"/>
        <v>2.4560817643085175</v>
      </c>
      <c r="E2858">
        <v>8.0205284003461875E-3</v>
      </c>
      <c r="G2858">
        <v>2850</v>
      </c>
      <c r="H2858">
        <f t="shared" ca="1" si="92"/>
        <v>-2.2010987756824207E-2</v>
      </c>
    </row>
    <row r="2859" spans="2:8" x14ac:dyDescent="0.3">
      <c r="B2859" s="91">
        <v>40176</v>
      </c>
      <c r="C2859" s="145">
        <v>145.202133</v>
      </c>
      <c r="D2859">
        <f t="shared" si="91"/>
        <v>4.3451269815285505</v>
      </c>
      <c r="E2859">
        <v>8.0147799453797047E-3</v>
      </c>
      <c r="G2859">
        <v>2851</v>
      </c>
      <c r="H2859">
        <f t="shared" ca="1" si="92"/>
        <v>-6.3238336282234159E-2</v>
      </c>
    </row>
    <row r="2860" spans="2:8" x14ac:dyDescent="0.3">
      <c r="B2860" s="91">
        <v>33639</v>
      </c>
      <c r="C2860" s="145">
        <v>27.165329</v>
      </c>
      <c r="D2860">
        <f t="shared" si="91"/>
        <v>-0.89540188400468568</v>
      </c>
      <c r="E2860">
        <v>7.9998934312301723E-3</v>
      </c>
      <c r="G2860">
        <v>2852</v>
      </c>
      <c r="H2860">
        <f t="shared" ca="1" si="92"/>
        <v>1.3842797238109746E-2</v>
      </c>
    </row>
    <row r="2861" spans="2:8" x14ac:dyDescent="0.3">
      <c r="B2861" s="91">
        <v>41046</v>
      </c>
      <c r="C2861" s="145">
        <v>259.711456</v>
      </c>
      <c r="D2861">
        <f t="shared" si="91"/>
        <v>9.6751777141387496</v>
      </c>
      <c r="E2861">
        <v>7.9927778582048418E-3</v>
      </c>
      <c r="G2861">
        <v>2853</v>
      </c>
      <c r="H2861">
        <f t="shared" ca="1" si="92"/>
        <v>-2.8959726236003916E-2</v>
      </c>
    </row>
    <row r="2862" spans="2:8" x14ac:dyDescent="0.3">
      <c r="B2862" s="91">
        <v>37753</v>
      </c>
      <c r="C2862" s="145">
        <v>24.328537000000001</v>
      </c>
      <c r="D2862">
        <f t="shared" si="91"/>
        <v>-0.89078733041586733</v>
      </c>
      <c r="E2862">
        <v>7.9897834319935263E-3</v>
      </c>
      <c r="G2862">
        <v>2854</v>
      </c>
      <c r="H2862">
        <f t="shared" ca="1" si="92"/>
        <v>2.991699964386059E-2</v>
      </c>
    </row>
    <row r="2863" spans="2:8" x14ac:dyDescent="0.3">
      <c r="B2863" s="91">
        <v>40673</v>
      </c>
      <c r="C2863" s="145">
        <v>222.76295500000001</v>
      </c>
      <c r="D2863">
        <f t="shared" si="91"/>
        <v>0.81149442697180219</v>
      </c>
      <c r="E2863">
        <v>7.9873339175564519E-3</v>
      </c>
      <c r="G2863">
        <v>2855</v>
      </c>
      <c r="H2863">
        <f t="shared" ca="1" si="92"/>
        <v>2.9712994587717111E-2</v>
      </c>
    </row>
    <row r="2864" spans="2:8" x14ac:dyDescent="0.3">
      <c r="B2864" s="91">
        <v>39230</v>
      </c>
      <c r="C2864" s="145">
        <v>122.971924</v>
      </c>
      <c r="D2864">
        <f t="shared" si="91"/>
        <v>-0.69538168982477278</v>
      </c>
      <c r="E2864">
        <v>7.978818103695046E-3</v>
      </c>
      <c r="G2864">
        <v>2856</v>
      </c>
      <c r="H2864">
        <f t="shared" ca="1" si="92"/>
        <v>1.3101987048438173E-2</v>
      </c>
    </row>
    <row r="2865" spans="2:8" x14ac:dyDescent="0.3">
      <c r="B2865" s="91">
        <v>42996</v>
      </c>
      <c r="C2865" s="145">
        <v>403.69183299999997</v>
      </c>
      <c r="D2865">
        <f t="shared" si="91"/>
        <v>-7.3658906722974329E-2</v>
      </c>
      <c r="E2865">
        <v>7.9651657968951104E-3</v>
      </c>
      <c r="G2865">
        <v>2857</v>
      </c>
      <c r="H2865">
        <f t="shared" ca="1" si="92"/>
        <v>-4.7195549735826361E-2</v>
      </c>
    </row>
    <row r="2866" spans="2:8" x14ac:dyDescent="0.3">
      <c r="B2866" s="91">
        <v>44880</v>
      </c>
      <c r="C2866" s="145">
        <v>435.79177900000002</v>
      </c>
      <c r="D2866">
        <f t="shared" si="91"/>
        <v>1.4622258424913007E-2</v>
      </c>
      <c r="E2866">
        <v>7.9547821011951656E-3</v>
      </c>
      <c r="G2866">
        <v>2858</v>
      </c>
      <c r="H2866">
        <f t="shared" ca="1" si="92"/>
        <v>-2.9961061968140273E-2</v>
      </c>
    </row>
    <row r="2867" spans="2:8" x14ac:dyDescent="0.3">
      <c r="B2867" s="91">
        <v>42867</v>
      </c>
      <c r="C2867" s="145">
        <v>429.51135299999999</v>
      </c>
      <c r="D2867">
        <f t="shared" si="91"/>
        <v>0.23629844919079787</v>
      </c>
      <c r="E2867">
        <v>7.9541437715954146E-3</v>
      </c>
      <c r="G2867">
        <v>2859</v>
      </c>
      <c r="H2867">
        <f t="shared" ca="1" si="92"/>
        <v>-5.5832799050244138E-2</v>
      </c>
    </row>
    <row r="2868" spans="2:8" x14ac:dyDescent="0.3">
      <c r="B2868" s="91">
        <v>44258</v>
      </c>
      <c r="C2868" s="145">
        <v>347.41720600000002</v>
      </c>
      <c r="D2868">
        <f t="shared" si="91"/>
        <v>2.4318067827655061</v>
      </c>
      <c r="E2868">
        <v>7.9537216994416023E-3</v>
      </c>
      <c r="G2868">
        <v>2860</v>
      </c>
      <c r="H2868">
        <f t="shared" ca="1" si="92"/>
        <v>5.7191482376366683E-2</v>
      </c>
    </row>
    <row r="2869" spans="2:8" x14ac:dyDescent="0.3">
      <c r="B2869" s="91">
        <v>44014</v>
      </c>
      <c r="C2869" s="145">
        <v>101.234489</v>
      </c>
      <c r="D2869">
        <f t="shared" si="91"/>
        <v>-0.75763721060857658</v>
      </c>
      <c r="E2869">
        <v>7.940532572439497E-3</v>
      </c>
      <c r="G2869">
        <v>2861</v>
      </c>
      <c r="H2869">
        <f t="shared" ca="1" si="92"/>
        <v>-1.2626737672622543E-2</v>
      </c>
    </row>
    <row r="2870" spans="2:8" x14ac:dyDescent="0.3">
      <c r="B2870" s="91">
        <v>45002</v>
      </c>
      <c r="C2870" s="145">
        <v>417.698151</v>
      </c>
      <c r="D2870">
        <f t="shared" si="91"/>
        <v>14.255077604022597</v>
      </c>
      <c r="E2870">
        <v>7.9383860584086793E-3</v>
      </c>
      <c r="G2870">
        <v>2862</v>
      </c>
      <c r="H2870">
        <f t="shared" ca="1" si="92"/>
        <v>-5.4471904362151328E-3</v>
      </c>
    </row>
    <row r="2871" spans="2:8" x14ac:dyDescent="0.3">
      <c r="B2871" s="91">
        <v>33640</v>
      </c>
      <c r="C2871" s="145">
        <v>27.380925999999999</v>
      </c>
      <c r="D2871">
        <f t="shared" si="91"/>
        <v>0.41954277233756199</v>
      </c>
      <c r="E2871">
        <v>7.9364766758392262E-3</v>
      </c>
      <c r="G2871">
        <v>2863</v>
      </c>
      <c r="H2871">
        <f t="shared" ca="1" si="92"/>
        <v>-3.1439851327024412E-2</v>
      </c>
    </row>
    <row r="2872" spans="2:8" x14ac:dyDescent="0.3">
      <c r="B2872" s="91">
        <v>36649</v>
      </c>
      <c r="C2872" s="145">
        <v>19.288553</v>
      </c>
      <c r="D2872">
        <f t="shared" si="91"/>
        <v>-0.88754042915855935</v>
      </c>
      <c r="E2872">
        <v>7.9145780306943535E-3</v>
      </c>
      <c r="G2872">
        <v>2864</v>
      </c>
      <c r="H2872">
        <f t="shared" ca="1" si="92"/>
        <v>2.9950790642574832E-2</v>
      </c>
    </row>
    <row r="2873" spans="2:8" x14ac:dyDescent="0.3">
      <c r="B2873" s="91">
        <v>44159</v>
      </c>
      <c r="C2873" s="145">
        <v>171.51544200000001</v>
      </c>
      <c r="D2873">
        <f t="shared" si="91"/>
        <v>-0.66280796762617245</v>
      </c>
      <c r="E2873">
        <v>7.908637893745931E-3</v>
      </c>
      <c r="G2873">
        <v>2865</v>
      </c>
      <c r="H2873">
        <f t="shared" ca="1" si="92"/>
        <v>-5.211942761632616E-2</v>
      </c>
    </row>
    <row r="2874" spans="2:8" x14ac:dyDescent="0.3">
      <c r="B2874" s="91">
        <v>42129</v>
      </c>
      <c r="C2874" s="145">
        <v>508.658051</v>
      </c>
      <c r="D2874">
        <f t="shared" si="91"/>
        <v>1.7558378601084617</v>
      </c>
      <c r="E2874">
        <v>7.8981225371470305E-3</v>
      </c>
      <c r="G2874">
        <v>2866</v>
      </c>
      <c r="H2874">
        <f t="shared" ca="1" si="92"/>
        <v>-1.0169390059657784E-2</v>
      </c>
    </row>
    <row r="2875" spans="2:8" x14ac:dyDescent="0.3">
      <c r="B2875" s="91">
        <v>43830</v>
      </c>
      <c r="C2875" s="145">
        <v>184.574738</v>
      </c>
      <c r="D2875">
        <f t="shared" si="91"/>
        <v>-0.53971411596304042</v>
      </c>
      <c r="E2875">
        <v>7.8933106707228737E-3</v>
      </c>
      <c r="G2875">
        <v>2867</v>
      </c>
      <c r="H2875">
        <f t="shared" ca="1" si="92"/>
        <v>8.5525995351759029E-3</v>
      </c>
    </row>
    <row r="2876" spans="2:8" x14ac:dyDescent="0.3">
      <c r="B2876" s="91">
        <v>44833</v>
      </c>
      <c r="C2876" s="145">
        <v>401.00021400000003</v>
      </c>
      <c r="D2876">
        <f t="shared" si="91"/>
        <v>-0.33953685555647772</v>
      </c>
      <c r="E2876">
        <v>7.8927992720857158E-3</v>
      </c>
      <c r="G2876">
        <v>2868</v>
      </c>
      <c r="H2876">
        <f t="shared" ca="1" si="92"/>
        <v>-2.8167507850892556E-3</v>
      </c>
    </row>
    <row r="2877" spans="2:8" x14ac:dyDescent="0.3">
      <c r="B2877" s="91">
        <v>45167</v>
      </c>
      <c r="C2877" s="145">
        <v>607.15002400000003</v>
      </c>
      <c r="D2877">
        <f t="shared" si="91"/>
        <v>-0.25853325786749481</v>
      </c>
      <c r="E2877">
        <v>7.8851258478701523E-3</v>
      </c>
      <c r="G2877">
        <v>2869</v>
      </c>
      <c r="H2877">
        <f t="shared" ca="1" si="92"/>
        <v>-4.9753645107945433E-3</v>
      </c>
    </row>
    <row r="2878" spans="2:8" x14ac:dyDescent="0.3">
      <c r="B2878" s="91">
        <v>45307</v>
      </c>
      <c r="C2878" s="145">
        <v>818.84997599999997</v>
      </c>
      <c r="D2878">
        <f t="shared" si="91"/>
        <v>0.73492881899466866</v>
      </c>
      <c r="E2878">
        <v>7.8773634137135739E-3</v>
      </c>
      <c r="G2878">
        <v>2870</v>
      </c>
      <c r="H2878">
        <f t="shared" ca="1" si="92"/>
        <v>3.7693758710547809E-2</v>
      </c>
    </row>
    <row r="2879" spans="2:8" x14ac:dyDescent="0.3">
      <c r="B2879" s="91">
        <v>42809</v>
      </c>
      <c r="C2879" s="145">
        <v>471.97900399999997</v>
      </c>
      <c r="D2879">
        <f t="shared" si="91"/>
        <v>5.3254670194843898</v>
      </c>
      <c r="E2879">
        <v>7.8766028091633074E-3</v>
      </c>
      <c r="G2879">
        <v>2871</v>
      </c>
      <c r="H2879">
        <f t="shared" ca="1" si="92"/>
        <v>-1.7331883196808423E-2</v>
      </c>
    </row>
    <row r="2880" spans="2:8" x14ac:dyDescent="0.3">
      <c r="B2880" s="91">
        <v>35251</v>
      </c>
      <c r="C2880" s="145">
        <v>74.615677000000005</v>
      </c>
      <c r="D2880">
        <f t="shared" si="91"/>
        <v>-0.84860794590324751</v>
      </c>
      <c r="E2880">
        <v>7.8581833553153894E-3</v>
      </c>
      <c r="G2880">
        <v>2872</v>
      </c>
      <c r="H2880">
        <f t="shared" ca="1" si="92"/>
        <v>-2.9739701861753752E-2</v>
      </c>
    </row>
    <row r="2881" spans="2:8" x14ac:dyDescent="0.3">
      <c r="B2881" s="91">
        <v>44588</v>
      </c>
      <c r="C2881" s="145">
        <v>492.86389200000002</v>
      </c>
      <c r="D2881">
        <f t="shared" si="91"/>
        <v>5.9830506860829242</v>
      </c>
      <c r="E2881">
        <v>7.8483458812999701E-3</v>
      </c>
      <c r="G2881">
        <v>2873</v>
      </c>
      <c r="H2881">
        <f t="shared" ca="1" si="92"/>
        <v>-5.7964015807475209E-3</v>
      </c>
    </row>
    <row r="2882" spans="2:8" x14ac:dyDescent="0.3">
      <c r="B2882" s="91">
        <v>43916</v>
      </c>
      <c r="C2882" s="145">
        <v>70.580025000000006</v>
      </c>
      <c r="D2882">
        <f t="shared" si="91"/>
        <v>-0.18982932666886104</v>
      </c>
      <c r="E2882">
        <v>7.8292224420386351E-3</v>
      </c>
      <c r="G2882">
        <v>2874</v>
      </c>
      <c r="H2882">
        <f t="shared" ca="1" si="92"/>
        <v>7.1463379943311985E-4</v>
      </c>
    </row>
    <row r="2883" spans="2:8" x14ac:dyDescent="0.3">
      <c r="B2883" s="91">
        <v>38614</v>
      </c>
      <c r="C2883" s="145">
        <v>87.117476999999994</v>
      </c>
      <c r="D2883">
        <f t="shared" si="91"/>
        <v>-0.76323450374140001</v>
      </c>
      <c r="E2883">
        <v>7.8272803331015002E-3</v>
      </c>
      <c r="G2883">
        <v>2875</v>
      </c>
      <c r="H2883">
        <f t="shared" ca="1" si="92"/>
        <v>5.4569228253427277E-2</v>
      </c>
    </row>
    <row r="2884" spans="2:8" x14ac:dyDescent="0.3">
      <c r="B2884" s="91">
        <v>41638</v>
      </c>
      <c r="C2884" s="145">
        <v>367.94836400000003</v>
      </c>
      <c r="D2884">
        <f t="shared" si="91"/>
        <v>-0.19569589175198518</v>
      </c>
      <c r="E2884">
        <v>7.7977930617457837E-3</v>
      </c>
      <c r="G2884">
        <v>2876</v>
      </c>
      <c r="H2884">
        <f t="shared" ca="1" si="92"/>
        <v>6.6376148365669227E-2</v>
      </c>
    </row>
    <row r="2885" spans="2:8" x14ac:dyDescent="0.3">
      <c r="B2885" s="91">
        <v>42853</v>
      </c>
      <c r="C2885" s="145">
        <v>457.47418199999998</v>
      </c>
      <c r="D2885">
        <f t="shared" si="91"/>
        <v>0.18336331942588693</v>
      </c>
      <c r="E2885">
        <v>7.7961340573772155E-3</v>
      </c>
      <c r="G2885">
        <v>2877</v>
      </c>
      <c r="H2885">
        <f t="shared" ca="1" si="92"/>
        <v>-2.2658782767899392E-2</v>
      </c>
    </row>
    <row r="2886" spans="2:8" x14ac:dyDescent="0.3">
      <c r="B2886" s="91">
        <v>42310</v>
      </c>
      <c r="C2886" s="145">
        <v>386.58810399999999</v>
      </c>
      <c r="D2886">
        <f t="shared" si="91"/>
        <v>3.6110937861762378</v>
      </c>
      <c r="E2886">
        <v>7.7933078598653466E-3</v>
      </c>
      <c r="G2886">
        <v>2878</v>
      </c>
      <c r="H2886">
        <f t="shared" ca="1" si="92"/>
        <v>-3.5991875684391085E-2</v>
      </c>
    </row>
    <row r="2887" spans="2:8" x14ac:dyDescent="0.3">
      <c r="B2887" s="91">
        <v>43972</v>
      </c>
      <c r="C2887" s="145">
        <v>83.838699000000005</v>
      </c>
      <c r="D2887">
        <f t="shared" si="91"/>
        <v>-0.79372088539725882</v>
      </c>
      <c r="E2887">
        <v>7.7890779163830599E-3</v>
      </c>
      <c r="G2887">
        <v>2879</v>
      </c>
      <c r="H2887">
        <f t="shared" ca="1" si="92"/>
        <v>3.4607913125884238E-2</v>
      </c>
    </row>
    <row r="2888" spans="2:8" x14ac:dyDescent="0.3">
      <c r="B2888" s="91">
        <v>44861</v>
      </c>
      <c r="C2888" s="145">
        <v>406.433289</v>
      </c>
      <c r="D2888">
        <f t="shared" si="91"/>
        <v>20.030701947747126</v>
      </c>
      <c r="E2888">
        <v>7.78646922414181E-3</v>
      </c>
      <c r="G2888">
        <v>2880</v>
      </c>
      <c r="H2888">
        <f t="shared" ca="1" si="92"/>
        <v>3.4025989864766029E-2</v>
      </c>
    </row>
    <row r="2889" spans="2:8" x14ac:dyDescent="0.3">
      <c r="B2889" s="91">
        <v>36041</v>
      </c>
      <c r="C2889" s="145">
        <v>19.325711999999999</v>
      </c>
      <c r="D2889">
        <f t="shared" ref="D2889:D2952" si="93">(C2889-C2890)/C2890</f>
        <v>-0.66311549146910853</v>
      </c>
      <c r="E2889">
        <v>7.7730465032710703E-3</v>
      </c>
      <c r="G2889">
        <v>2881</v>
      </c>
      <c r="H2889">
        <f t="shared" ca="1" si="92"/>
        <v>3.1454908077199431E-2</v>
      </c>
    </row>
    <row r="2890" spans="2:8" x14ac:dyDescent="0.3">
      <c r="B2890" s="91">
        <v>35578</v>
      </c>
      <c r="C2890" s="145">
        <v>57.365985999999999</v>
      </c>
      <c r="D2890">
        <f t="shared" si="93"/>
        <v>-0.6396147028793816</v>
      </c>
      <c r="E2890">
        <v>7.7696271026607309E-3</v>
      </c>
      <c r="G2890">
        <v>2882</v>
      </c>
      <c r="H2890">
        <f t="shared" ref="H2890:H2953" ca="1" si="94">_xlfn.NORM.INV(RAND(),N$11,N$12)</f>
        <v>8.4995464005319689E-3</v>
      </c>
    </row>
    <row r="2891" spans="2:8" x14ac:dyDescent="0.3">
      <c r="B2891" s="91">
        <v>39097</v>
      </c>
      <c r="C2891" s="145">
        <v>159.179596</v>
      </c>
      <c r="D2891">
        <f t="shared" si="93"/>
        <v>1.2710998416004424</v>
      </c>
      <c r="E2891">
        <v>7.7561141458707007E-3</v>
      </c>
      <c r="G2891">
        <v>2883</v>
      </c>
      <c r="H2891">
        <f t="shared" ca="1" si="94"/>
        <v>-2.4069928594346933E-3</v>
      </c>
    </row>
    <row r="2892" spans="2:8" x14ac:dyDescent="0.3">
      <c r="B2892" s="91">
        <v>35300</v>
      </c>
      <c r="C2892" s="145">
        <v>70.089211000000006</v>
      </c>
      <c r="D2892">
        <f t="shared" si="93"/>
        <v>-0.53374150602869563</v>
      </c>
      <c r="E2892">
        <v>7.7525932487898372E-3</v>
      </c>
      <c r="G2892">
        <v>2884</v>
      </c>
      <c r="H2892">
        <f t="shared" ca="1" si="94"/>
        <v>-3.1996832030225374E-2</v>
      </c>
    </row>
    <row r="2893" spans="2:8" x14ac:dyDescent="0.3">
      <c r="B2893" s="91">
        <v>38806</v>
      </c>
      <c r="C2893" s="145">
        <v>150.32264699999999</v>
      </c>
      <c r="D2893">
        <f t="shared" si="93"/>
        <v>0.11938562449113042</v>
      </c>
      <c r="E2893">
        <v>7.7441954249205507E-3</v>
      </c>
      <c r="G2893">
        <v>2885</v>
      </c>
      <c r="H2893">
        <f t="shared" ca="1" si="94"/>
        <v>-1.5700312445313763E-2</v>
      </c>
    </row>
    <row r="2894" spans="2:8" x14ac:dyDescent="0.3">
      <c r="B2894" s="91">
        <v>38863</v>
      </c>
      <c r="C2894" s="145">
        <v>134.290314</v>
      </c>
      <c r="D2894">
        <f t="shared" si="93"/>
        <v>-0.17305793457954627</v>
      </c>
      <c r="E2894">
        <v>7.7397291945756237E-3</v>
      </c>
      <c r="G2894">
        <v>2886</v>
      </c>
      <c r="H2894">
        <f t="shared" ca="1" si="94"/>
        <v>-1.6121612051052572E-2</v>
      </c>
    </row>
    <row r="2895" spans="2:8" x14ac:dyDescent="0.3">
      <c r="B2895" s="91">
        <v>43514</v>
      </c>
      <c r="C2895" s="145">
        <v>162.39385999999999</v>
      </c>
      <c r="D2895">
        <f t="shared" si="93"/>
        <v>-0.32872192225232033</v>
      </c>
      <c r="E2895">
        <v>7.7327110820180787E-3</v>
      </c>
      <c r="G2895">
        <v>2887</v>
      </c>
      <c r="H2895">
        <f t="shared" ca="1" si="94"/>
        <v>-4.4504751699712138E-2</v>
      </c>
    </row>
    <row r="2896" spans="2:8" x14ac:dyDescent="0.3">
      <c r="B2896" s="91">
        <v>41143</v>
      </c>
      <c r="C2896" s="145">
        <v>241.917419</v>
      </c>
      <c r="D2896">
        <f t="shared" si="93"/>
        <v>8.6057143730687695</v>
      </c>
      <c r="E2896">
        <v>7.7172713394427269E-3</v>
      </c>
      <c r="G2896">
        <v>2888</v>
      </c>
      <c r="H2896">
        <f t="shared" ca="1" si="94"/>
        <v>-1.3806755892722211E-2</v>
      </c>
    </row>
    <row r="2897" spans="2:8" x14ac:dyDescent="0.3">
      <c r="B2897" s="91">
        <v>37761</v>
      </c>
      <c r="C2897" s="145">
        <v>25.184740000000001</v>
      </c>
      <c r="D2897">
        <f t="shared" si="93"/>
        <v>-0.89262374013805379</v>
      </c>
      <c r="E2897">
        <v>7.7159790512951656E-3</v>
      </c>
      <c r="G2897">
        <v>2889</v>
      </c>
      <c r="H2897">
        <f t="shared" ca="1" si="94"/>
        <v>-3.1125629862891507E-2</v>
      </c>
    </row>
    <row r="2898" spans="2:8" x14ac:dyDescent="0.3">
      <c r="B2898" s="91">
        <v>40632</v>
      </c>
      <c r="C2898" s="145">
        <v>234.54663099999999</v>
      </c>
      <c r="D2898">
        <f t="shared" si="93"/>
        <v>-0.39069910528872775</v>
      </c>
      <c r="E2898">
        <v>7.7049397211290177E-3</v>
      </c>
      <c r="G2898">
        <v>2890</v>
      </c>
      <c r="H2898">
        <f t="shared" ca="1" si="94"/>
        <v>1.7700412348825934E-3</v>
      </c>
    </row>
    <row r="2899" spans="2:8" x14ac:dyDescent="0.3">
      <c r="B2899" s="91">
        <v>42305</v>
      </c>
      <c r="C2899" s="145">
        <v>384.943848</v>
      </c>
      <c r="D2899">
        <f t="shared" si="93"/>
        <v>0.4937672878338864</v>
      </c>
      <c r="E2899">
        <v>7.6952182117391941E-3</v>
      </c>
      <c r="G2899">
        <v>2891</v>
      </c>
      <c r="H2899">
        <f t="shared" ca="1" si="94"/>
        <v>-5.5920728800392689E-3</v>
      </c>
    </row>
    <row r="2900" spans="2:8" x14ac:dyDescent="0.3">
      <c r="B2900" s="91">
        <v>41054</v>
      </c>
      <c r="C2900" s="145">
        <v>257.70001200000002</v>
      </c>
      <c r="D2900">
        <f t="shared" si="93"/>
        <v>4.6480310289703874</v>
      </c>
      <c r="E2900">
        <v>7.6777691114800605E-3</v>
      </c>
      <c r="G2900">
        <v>2892</v>
      </c>
      <c r="H2900">
        <f t="shared" ca="1" si="94"/>
        <v>-6.1652375764006381E-2</v>
      </c>
    </row>
    <row r="2901" spans="2:8" x14ac:dyDescent="0.3">
      <c r="B2901" s="91">
        <v>34849</v>
      </c>
      <c r="C2901" s="145">
        <v>45.626522000000001</v>
      </c>
      <c r="D2901">
        <f t="shared" si="93"/>
        <v>-0.79663624254683318</v>
      </c>
      <c r="E2901">
        <v>7.6776846426319647E-3</v>
      </c>
      <c r="G2901">
        <v>2893</v>
      </c>
      <c r="H2901">
        <f t="shared" ca="1" si="94"/>
        <v>1.6287176820348259E-2</v>
      </c>
    </row>
    <row r="2902" spans="2:8" x14ac:dyDescent="0.3">
      <c r="B2902" s="91">
        <v>40477</v>
      </c>
      <c r="C2902" s="145">
        <v>224.359161</v>
      </c>
      <c r="D2902">
        <f t="shared" si="93"/>
        <v>3.4421389537385214</v>
      </c>
      <c r="E2902">
        <v>7.6750941169857157E-3</v>
      </c>
      <c r="G2902">
        <v>2894</v>
      </c>
      <c r="H2902">
        <f t="shared" ca="1" si="94"/>
        <v>-5.0498496339095467E-3</v>
      </c>
    </row>
    <row r="2903" spans="2:8" x14ac:dyDescent="0.3">
      <c r="B2903" s="91">
        <v>35677</v>
      </c>
      <c r="C2903" s="145">
        <v>50.507010999999999</v>
      </c>
      <c r="D2903">
        <f t="shared" si="93"/>
        <v>2.5566697066689992</v>
      </c>
      <c r="E2903">
        <v>7.6667206541446301E-3</v>
      </c>
      <c r="G2903">
        <v>2895</v>
      </c>
      <c r="H2903">
        <f t="shared" ca="1" si="94"/>
        <v>3.3209209721828413E-2</v>
      </c>
    </row>
    <row r="2904" spans="2:8" x14ac:dyDescent="0.3">
      <c r="B2904" s="91">
        <v>36787</v>
      </c>
      <c r="C2904" s="145">
        <v>14.200647</v>
      </c>
      <c r="D2904">
        <f t="shared" si="93"/>
        <v>-0.27745479273691981</v>
      </c>
      <c r="E2904">
        <v>7.6629274141084671E-3</v>
      </c>
      <c r="G2904">
        <v>2896</v>
      </c>
      <c r="H2904">
        <f t="shared" ca="1" si="94"/>
        <v>3.7600264826008811E-2</v>
      </c>
    </row>
    <row r="2905" spans="2:8" x14ac:dyDescent="0.3">
      <c r="B2905" s="91">
        <v>36007</v>
      </c>
      <c r="C2905" s="145">
        <v>19.653645000000001</v>
      </c>
      <c r="D2905">
        <f t="shared" si="93"/>
        <v>-0.86090367308412408</v>
      </c>
      <c r="E2905">
        <v>7.6425122898051067E-3</v>
      </c>
      <c r="G2905">
        <v>2897</v>
      </c>
      <c r="H2905">
        <f t="shared" ca="1" si="94"/>
        <v>5.3523822579674987E-2</v>
      </c>
    </row>
    <row r="2906" spans="2:8" x14ac:dyDescent="0.3">
      <c r="B2906" s="91">
        <v>40340</v>
      </c>
      <c r="C2906" s="145">
        <v>141.29521199999999</v>
      </c>
      <c r="D2906">
        <f t="shared" si="93"/>
        <v>-0.77228813537469787</v>
      </c>
      <c r="E2906">
        <v>7.6403980532667986E-3</v>
      </c>
      <c r="G2906">
        <v>2898</v>
      </c>
      <c r="H2906">
        <f t="shared" ca="1" si="94"/>
        <v>-4.7939243572194777E-2</v>
      </c>
    </row>
    <row r="2907" spans="2:8" x14ac:dyDescent="0.3">
      <c r="B2907" s="91">
        <v>45159</v>
      </c>
      <c r="C2907" s="145">
        <v>620.5</v>
      </c>
      <c r="D2907">
        <f t="shared" si="93"/>
        <v>9.1071325116747256E-3</v>
      </c>
      <c r="E2907">
        <v>7.6323678005658152E-3</v>
      </c>
      <c r="G2907">
        <v>2899</v>
      </c>
      <c r="H2907">
        <f t="shared" ca="1" si="94"/>
        <v>4.2685260296795695E-2</v>
      </c>
    </row>
    <row r="2908" spans="2:8" x14ac:dyDescent="0.3">
      <c r="B2908" s="91">
        <v>45176</v>
      </c>
      <c r="C2908" s="145">
        <v>614.90002400000003</v>
      </c>
      <c r="D2908">
        <f t="shared" si="93"/>
        <v>0.78676442145773284</v>
      </c>
      <c r="E2908">
        <v>7.6198672675133637E-3</v>
      </c>
      <c r="G2908">
        <v>2900</v>
      </c>
      <c r="H2908">
        <f t="shared" ca="1" si="94"/>
        <v>4.1025852751299264E-3</v>
      </c>
    </row>
    <row r="2909" spans="2:8" x14ac:dyDescent="0.3">
      <c r="B2909" s="91">
        <v>41555</v>
      </c>
      <c r="C2909" s="145">
        <v>344.14163200000002</v>
      </c>
      <c r="D2909">
        <f t="shared" si="93"/>
        <v>6.9705311770802574</v>
      </c>
      <c r="E2909">
        <v>7.6170616568889578E-3</v>
      </c>
      <c r="G2909">
        <v>2901</v>
      </c>
      <c r="H2909">
        <f t="shared" ca="1" si="94"/>
        <v>-4.2056980116599654E-2</v>
      </c>
    </row>
    <row r="2910" spans="2:8" x14ac:dyDescent="0.3">
      <c r="B2910" s="91">
        <v>35795</v>
      </c>
      <c r="C2910" s="145">
        <v>43.176749999999998</v>
      </c>
      <c r="D2910">
        <f t="shared" si="93"/>
        <v>-0.64405438654911684</v>
      </c>
      <c r="E2910">
        <v>7.6143620451686409E-3</v>
      </c>
      <c r="G2910">
        <v>2902</v>
      </c>
      <c r="H2910">
        <f t="shared" ca="1" si="94"/>
        <v>3.0924939194695179E-2</v>
      </c>
    </row>
    <row r="2911" spans="2:8" x14ac:dyDescent="0.3">
      <c r="B2911" s="91">
        <v>39406</v>
      </c>
      <c r="C2911" s="145">
        <v>121.301537</v>
      </c>
      <c r="D2911">
        <f t="shared" si="93"/>
        <v>-0.65344092078386373</v>
      </c>
      <c r="E2911">
        <v>7.6090213539882351E-3</v>
      </c>
      <c r="G2911">
        <v>2903</v>
      </c>
      <c r="H2911">
        <f t="shared" ca="1" si="94"/>
        <v>-3.280187320583107E-2</v>
      </c>
    </row>
    <row r="2912" spans="2:8" x14ac:dyDescent="0.3">
      <c r="B2912" s="91">
        <v>42235</v>
      </c>
      <c r="C2912" s="145">
        <v>350.016907</v>
      </c>
      <c r="D2912">
        <f t="shared" si="93"/>
        <v>-0.25478551126122573</v>
      </c>
      <c r="E2912">
        <v>7.6018041545797589E-3</v>
      </c>
      <c r="G2912">
        <v>2904</v>
      </c>
      <c r="H2912">
        <f t="shared" ca="1" si="94"/>
        <v>-1.2017241874231087E-2</v>
      </c>
    </row>
    <row r="2913" spans="2:8" x14ac:dyDescent="0.3">
      <c r="B2913" s="91">
        <v>44557</v>
      </c>
      <c r="C2913" s="145">
        <v>469.686127</v>
      </c>
      <c r="D2913">
        <f t="shared" si="93"/>
        <v>15.379918728512491</v>
      </c>
      <c r="E2913">
        <v>7.5919609386182838E-3</v>
      </c>
      <c r="G2913">
        <v>2905</v>
      </c>
      <c r="H2913">
        <f t="shared" ca="1" si="94"/>
        <v>-1.496789048180187E-2</v>
      </c>
    </row>
    <row r="2914" spans="2:8" x14ac:dyDescent="0.3">
      <c r="B2914" s="91">
        <v>33478</v>
      </c>
      <c r="C2914" s="145">
        <v>28.674509</v>
      </c>
      <c r="D2914">
        <f t="shared" si="93"/>
        <v>-0.88948767234013337</v>
      </c>
      <c r="E2914">
        <v>7.5757288261757479E-3</v>
      </c>
      <c r="G2914">
        <v>2906</v>
      </c>
      <c r="H2914">
        <f t="shared" ca="1" si="94"/>
        <v>4.6082819336076804E-3</v>
      </c>
    </row>
    <row r="2915" spans="2:8" x14ac:dyDescent="0.3">
      <c r="B2915" s="91">
        <v>41233</v>
      </c>
      <c r="C2915" s="145">
        <v>259.46887199999998</v>
      </c>
      <c r="D2915">
        <f t="shared" si="93"/>
        <v>2.9913106664707123</v>
      </c>
      <c r="E2915">
        <v>7.572784858863325E-3</v>
      </c>
      <c r="G2915">
        <v>2907</v>
      </c>
      <c r="H2915">
        <f t="shared" ca="1" si="94"/>
        <v>2.5564669359114535E-2</v>
      </c>
    </row>
    <row r="2916" spans="2:8" x14ac:dyDescent="0.3">
      <c r="B2916" s="91">
        <v>38278</v>
      </c>
      <c r="C2916" s="145">
        <v>65.008437999999998</v>
      </c>
      <c r="D2916">
        <f t="shared" si="93"/>
        <v>0.14101008479869159</v>
      </c>
      <c r="E2916">
        <v>7.5719432720110806E-3</v>
      </c>
      <c r="G2916">
        <v>2908</v>
      </c>
      <c r="H2916">
        <f t="shared" ca="1" si="94"/>
        <v>1.8948526564892248E-2</v>
      </c>
    </row>
    <row r="2917" spans="2:8" x14ac:dyDescent="0.3">
      <c r="B2917" s="91">
        <v>35642</v>
      </c>
      <c r="C2917" s="145">
        <v>56.974463999999998</v>
      </c>
      <c r="D2917">
        <f t="shared" si="93"/>
        <v>1.0494553793125252</v>
      </c>
      <c r="E2917">
        <v>7.5652013998982652E-3</v>
      </c>
      <c r="G2917">
        <v>2909</v>
      </c>
      <c r="H2917">
        <f t="shared" ca="1" si="94"/>
        <v>1.4104033815658281E-2</v>
      </c>
    </row>
    <row r="2918" spans="2:8" x14ac:dyDescent="0.3">
      <c r="B2918" s="91">
        <v>36231</v>
      </c>
      <c r="C2918" s="145">
        <v>27.799807000000001</v>
      </c>
      <c r="D2918">
        <f t="shared" si="93"/>
        <v>-0.53589494391593695</v>
      </c>
      <c r="E2918">
        <v>7.5633740922126077E-3</v>
      </c>
      <c r="G2918">
        <v>2910</v>
      </c>
      <c r="H2918">
        <f t="shared" ca="1" si="94"/>
        <v>3.0825375144318205E-2</v>
      </c>
    </row>
    <row r="2919" spans="2:8" x14ac:dyDescent="0.3">
      <c r="B2919" s="91">
        <v>35128</v>
      </c>
      <c r="C2919" s="145">
        <v>59.899814999999997</v>
      </c>
      <c r="D2919">
        <f t="shared" si="93"/>
        <v>-0.6538795829944517</v>
      </c>
      <c r="E2919">
        <v>7.5504279285093746E-3</v>
      </c>
      <c r="G2919">
        <v>2911</v>
      </c>
      <c r="H2919">
        <f t="shared" ca="1" si="94"/>
        <v>1.1590803394862818E-2</v>
      </c>
    </row>
    <row r="2920" spans="2:8" x14ac:dyDescent="0.3">
      <c r="B2920" s="91">
        <v>43494</v>
      </c>
      <c r="C2920" s="145">
        <v>173.06062299999999</v>
      </c>
      <c r="D2920">
        <f t="shared" si="93"/>
        <v>2.972701423110828</v>
      </c>
      <c r="E2920">
        <v>7.5449686205538878E-3</v>
      </c>
      <c r="G2920">
        <v>2912</v>
      </c>
      <c r="H2920">
        <f t="shared" ca="1" si="94"/>
        <v>-1.6566618978510438E-2</v>
      </c>
    </row>
    <row r="2921" spans="2:8" x14ac:dyDescent="0.3">
      <c r="B2921" s="91">
        <v>34548</v>
      </c>
      <c r="C2921" s="145">
        <v>43.562454000000002</v>
      </c>
      <c r="D2921">
        <f t="shared" si="93"/>
        <v>-0.63261440601882013</v>
      </c>
      <c r="E2921">
        <v>7.5375335737303227E-3</v>
      </c>
      <c r="G2921">
        <v>2913</v>
      </c>
      <c r="H2921">
        <f t="shared" ca="1" si="94"/>
        <v>-5.6490584955263198E-2</v>
      </c>
    </row>
    <row r="2922" spans="2:8" x14ac:dyDescent="0.3">
      <c r="B2922" s="91">
        <v>40137</v>
      </c>
      <c r="C2922" s="145">
        <v>118.574203</v>
      </c>
      <c r="D2922">
        <f t="shared" si="93"/>
        <v>-0.60510041971671535</v>
      </c>
      <c r="E2922">
        <v>7.5341201609539256E-3</v>
      </c>
      <c r="G2922">
        <v>2914</v>
      </c>
      <c r="H2922">
        <f t="shared" ca="1" si="94"/>
        <v>-5.7089153528424512E-4</v>
      </c>
    </row>
    <row r="2923" spans="2:8" x14ac:dyDescent="0.3">
      <c r="B2923" s="91">
        <v>44452</v>
      </c>
      <c r="C2923" s="145">
        <v>300.26419099999998</v>
      </c>
      <c r="D2923">
        <f t="shared" si="93"/>
        <v>0.91052710812805093</v>
      </c>
      <c r="E2923">
        <v>7.5263510047383735E-3</v>
      </c>
      <c r="G2923">
        <v>2915</v>
      </c>
      <c r="H2923">
        <f t="shared" ca="1" si="94"/>
        <v>3.4438036848478355E-2</v>
      </c>
    </row>
    <row r="2924" spans="2:8" x14ac:dyDescent="0.3">
      <c r="B2924" s="91">
        <v>40294</v>
      </c>
      <c r="C2924" s="145">
        <v>157.16301000000001</v>
      </c>
      <c r="D2924">
        <f t="shared" si="93"/>
        <v>-2.929904893449042E-2</v>
      </c>
      <c r="E2924">
        <v>7.5198414975217844E-3</v>
      </c>
      <c r="G2924">
        <v>2916</v>
      </c>
      <c r="H2924">
        <f t="shared" ca="1" si="94"/>
        <v>-2.9067365603989658E-2</v>
      </c>
    </row>
    <row r="2925" spans="2:8" x14ac:dyDescent="0.3">
      <c r="B2925" s="91">
        <v>39099</v>
      </c>
      <c r="C2925" s="145">
        <v>161.906723</v>
      </c>
      <c r="D2925">
        <f t="shared" si="93"/>
        <v>0.81232254052577813</v>
      </c>
      <c r="E2925">
        <v>7.5191347568404942E-3</v>
      </c>
      <c r="G2925">
        <v>2917</v>
      </c>
      <c r="H2925">
        <f t="shared" ca="1" si="94"/>
        <v>-1.7336489310382703E-3</v>
      </c>
    </row>
    <row r="2926" spans="2:8" x14ac:dyDescent="0.3">
      <c r="B2926" s="91">
        <v>38035</v>
      </c>
      <c r="C2926" s="145">
        <v>89.336594000000005</v>
      </c>
      <c r="D2926">
        <f t="shared" si="93"/>
        <v>-0.64379882076487382</v>
      </c>
      <c r="E2926">
        <v>7.5093093281800036E-3</v>
      </c>
      <c r="G2926">
        <v>2918</v>
      </c>
      <c r="H2926">
        <f t="shared" ca="1" si="94"/>
        <v>-3.0761616857930541E-2</v>
      </c>
    </row>
    <row r="2927" spans="2:8" x14ac:dyDescent="0.3">
      <c r="B2927" s="91">
        <v>41050</v>
      </c>
      <c r="C2927" s="145">
        <v>250.80375699999999</v>
      </c>
      <c r="D2927">
        <f t="shared" si="93"/>
        <v>0.92571166399519111</v>
      </c>
      <c r="E2927">
        <v>7.5028189470439117E-3</v>
      </c>
      <c r="G2927">
        <v>2919</v>
      </c>
      <c r="H2927">
        <f t="shared" ca="1" si="94"/>
        <v>-2.2507671518858394E-2</v>
      </c>
    </row>
    <row r="2928" spans="2:8" x14ac:dyDescent="0.3">
      <c r="B2928" s="91">
        <v>40231</v>
      </c>
      <c r="C2928" s="145">
        <v>130.23951700000001</v>
      </c>
      <c r="D2928">
        <f t="shared" si="93"/>
        <v>5.2814394832377927</v>
      </c>
      <c r="E2928">
        <v>7.5022840426046296E-3</v>
      </c>
      <c r="G2928">
        <v>2920</v>
      </c>
      <c r="H2928">
        <f t="shared" ca="1" si="94"/>
        <v>1.5814101744867276E-2</v>
      </c>
    </row>
    <row r="2929" spans="2:8" x14ac:dyDescent="0.3">
      <c r="B2929" s="91">
        <v>37475</v>
      </c>
      <c r="C2929" s="145">
        <v>20.734024000000002</v>
      </c>
      <c r="D2929">
        <f t="shared" si="93"/>
        <v>-0.85530553526101061</v>
      </c>
      <c r="E2929">
        <v>7.4965939812863319E-3</v>
      </c>
      <c r="G2929">
        <v>2921</v>
      </c>
      <c r="H2929">
        <f t="shared" ca="1" si="94"/>
        <v>-8.3321740876033511E-3</v>
      </c>
    </row>
    <row r="2930" spans="2:8" x14ac:dyDescent="0.3">
      <c r="B2930" s="91">
        <v>38972</v>
      </c>
      <c r="C2930" s="145">
        <v>143.29521199999999</v>
      </c>
      <c r="D2930">
        <f t="shared" si="93"/>
        <v>-0.631234693106693</v>
      </c>
      <c r="E2930">
        <v>7.492634898385182E-3</v>
      </c>
      <c r="G2930">
        <v>2922</v>
      </c>
      <c r="H2930">
        <f t="shared" ca="1" si="94"/>
        <v>4.2641779612436127E-2</v>
      </c>
    </row>
    <row r="2931" spans="2:8" x14ac:dyDescent="0.3">
      <c r="B2931" s="91">
        <v>42503</v>
      </c>
      <c r="C2931" s="145">
        <v>388.58105499999999</v>
      </c>
      <c r="D2931">
        <f t="shared" si="93"/>
        <v>-5.2177129295262664E-2</v>
      </c>
      <c r="E2931">
        <v>7.4926050365424386E-3</v>
      </c>
      <c r="G2931">
        <v>2923</v>
      </c>
      <c r="H2931">
        <f t="shared" ca="1" si="94"/>
        <v>-6.0195910585957146E-3</v>
      </c>
    </row>
    <row r="2932" spans="2:8" x14ac:dyDescent="0.3">
      <c r="B2932" s="91">
        <v>43004</v>
      </c>
      <c r="C2932" s="145">
        <v>409.97222900000003</v>
      </c>
      <c r="D2932">
        <f t="shared" si="93"/>
        <v>17.754271929288862</v>
      </c>
      <c r="E2932">
        <v>7.4717618728244476E-3</v>
      </c>
      <c r="G2932">
        <v>2924</v>
      </c>
      <c r="H2932">
        <f t="shared" ca="1" si="94"/>
        <v>-3.2455782293532112E-3</v>
      </c>
    </row>
    <row r="2933" spans="2:8" x14ac:dyDescent="0.3">
      <c r="B2933" s="91">
        <v>37546</v>
      </c>
      <c r="C2933" s="145">
        <v>21.860205000000001</v>
      </c>
      <c r="D2933">
        <f t="shared" si="93"/>
        <v>-0.7947553556073762</v>
      </c>
      <c r="E2933">
        <v>7.4655910635966789E-3</v>
      </c>
      <c r="G2933">
        <v>2925</v>
      </c>
      <c r="H2933">
        <f t="shared" ca="1" si="94"/>
        <v>8.7591663812176205E-3</v>
      </c>
    </row>
    <row r="2934" spans="2:8" x14ac:dyDescent="0.3">
      <c r="B2934" s="91">
        <v>39559</v>
      </c>
      <c r="C2934" s="145">
        <v>106.50804100000001</v>
      </c>
      <c r="D2934">
        <f t="shared" si="93"/>
        <v>6.8543320192147439</v>
      </c>
      <c r="E2934">
        <v>7.4499603804101837E-3</v>
      </c>
      <c r="G2934">
        <v>2926</v>
      </c>
      <c r="H2934">
        <f t="shared" ca="1" si="94"/>
        <v>-2.8572605459438741E-2</v>
      </c>
    </row>
    <row r="2935" spans="2:8" x14ac:dyDescent="0.3">
      <c r="B2935" s="91">
        <v>36860</v>
      </c>
      <c r="C2935" s="145">
        <v>13.560420000000001</v>
      </c>
      <c r="D2935">
        <f t="shared" si="93"/>
        <v>-0.53581673955247755</v>
      </c>
      <c r="E2935">
        <v>7.4498460046193357E-3</v>
      </c>
      <c r="G2935">
        <v>2927</v>
      </c>
      <c r="H2935">
        <f t="shared" ca="1" si="94"/>
        <v>-6.1426115649594985E-2</v>
      </c>
    </row>
    <row r="2936" spans="2:8" x14ac:dyDescent="0.3">
      <c r="B2936" s="91">
        <v>33655</v>
      </c>
      <c r="C2936" s="145">
        <v>29.213505000000001</v>
      </c>
      <c r="D2936">
        <f t="shared" si="93"/>
        <v>-0.39223429787693859</v>
      </c>
      <c r="E2936">
        <v>7.4349851330644699E-3</v>
      </c>
      <c r="G2936">
        <v>2928</v>
      </c>
      <c r="H2936">
        <f t="shared" ca="1" si="94"/>
        <v>4.5830511808190859E-2</v>
      </c>
    </row>
    <row r="2937" spans="2:8" x14ac:dyDescent="0.3">
      <c r="B2937" s="91">
        <v>35486</v>
      </c>
      <c r="C2937" s="145">
        <v>48.067050999999999</v>
      </c>
      <c r="D2937">
        <f t="shared" si="93"/>
        <v>1.2969066601143229</v>
      </c>
      <c r="E2937">
        <v>7.4348305609464611E-3</v>
      </c>
      <c r="G2937">
        <v>2929</v>
      </c>
      <c r="H2937">
        <f t="shared" ca="1" si="94"/>
        <v>1.5483354117129715E-2</v>
      </c>
    </row>
    <row r="2938" spans="2:8" x14ac:dyDescent="0.3">
      <c r="B2938" s="91">
        <v>37497</v>
      </c>
      <c r="C2938" s="145">
        <v>20.926863000000001</v>
      </c>
      <c r="D2938">
        <f t="shared" si="93"/>
        <v>-0.93931342740402346</v>
      </c>
      <c r="E2938">
        <v>7.4267095520247047E-3</v>
      </c>
      <c r="G2938">
        <v>2930</v>
      </c>
      <c r="H2938">
        <f t="shared" ca="1" si="94"/>
        <v>1.6316073647513092E-2</v>
      </c>
    </row>
    <row r="2939" spans="2:8" x14ac:dyDescent="0.3">
      <c r="B2939" s="91">
        <v>42437</v>
      </c>
      <c r="C2939" s="145">
        <v>344.83514400000001</v>
      </c>
      <c r="D2939">
        <f t="shared" si="93"/>
        <v>0.76828489712774173</v>
      </c>
      <c r="E2939">
        <v>7.4235752671376592E-3</v>
      </c>
      <c r="G2939">
        <v>2931</v>
      </c>
      <c r="H2939">
        <f t="shared" ca="1" si="94"/>
        <v>-1.2262859919326258E-2</v>
      </c>
    </row>
    <row r="2940" spans="2:8" x14ac:dyDescent="0.3">
      <c r="B2940" s="91">
        <v>40914</v>
      </c>
      <c r="C2940" s="145">
        <v>195.011078</v>
      </c>
      <c r="D2940">
        <f t="shared" si="93"/>
        <v>5.6508330581920632</v>
      </c>
      <c r="E2940">
        <v>7.4222239575303193E-3</v>
      </c>
      <c r="G2940">
        <v>2932</v>
      </c>
      <c r="H2940">
        <f t="shared" ca="1" si="94"/>
        <v>1.9472203131911184E-3</v>
      </c>
    </row>
    <row r="2941" spans="2:8" x14ac:dyDescent="0.3">
      <c r="B2941" s="91">
        <v>33850</v>
      </c>
      <c r="C2941" s="145">
        <v>29.321300999999998</v>
      </c>
      <c r="D2941">
        <f t="shared" si="93"/>
        <v>0</v>
      </c>
      <c r="E2941">
        <v>7.4073450548611652E-3</v>
      </c>
      <c r="G2941">
        <v>2933</v>
      </c>
      <c r="H2941">
        <f t="shared" ca="1" si="94"/>
        <v>1.8706869055346024E-2</v>
      </c>
    </row>
    <row r="2942" spans="2:8" x14ac:dyDescent="0.3">
      <c r="B2942" s="91">
        <v>33840</v>
      </c>
      <c r="C2942" s="145">
        <v>29.321300999999998</v>
      </c>
      <c r="D2942">
        <f t="shared" si="93"/>
        <v>-0.27772158663830432</v>
      </c>
      <c r="E2942">
        <v>7.4073450548611652E-3</v>
      </c>
      <c r="G2942">
        <v>2934</v>
      </c>
      <c r="H2942">
        <f t="shared" ca="1" si="94"/>
        <v>1.622074354941214E-2</v>
      </c>
    </row>
    <row r="2943" spans="2:8" x14ac:dyDescent="0.3">
      <c r="B2943" s="91">
        <v>35909</v>
      </c>
      <c r="C2943" s="145">
        <v>40.595565999999998</v>
      </c>
      <c r="D2943">
        <f t="shared" si="93"/>
        <v>-0.90825258409565135</v>
      </c>
      <c r="E2943">
        <v>7.3764887288314662E-3</v>
      </c>
      <c r="G2943">
        <v>2935</v>
      </c>
      <c r="H2943">
        <f t="shared" ca="1" si="94"/>
        <v>1.5214972285265296E-2</v>
      </c>
    </row>
    <row r="2944" spans="2:8" x14ac:dyDescent="0.3">
      <c r="B2944" s="91">
        <v>42849</v>
      </c>
      <c r="C2944" s="145">
        <v>442.47094700000002</v>
      </c>
      <c r="D2944">
        <f t="shared" si="93"/>
        <v>1.4977499976121638</v>
      </c>
      <c r="E2944">
        <v>7.376295476780011E-3</v>
      </c>
      <c r="G2944">
        <v>2936</v>
      </c>
      <c r="H2944">
        <f t="shared" ca="1" si="94"/>
        <v>8.6265263727911927E-3</v>
      </c>
    </row>
    <row r="2945" spans="2:8" x14ac:dyDescent="0.3">
      <c r="B2945" s="91">
        <v>40900</v>
      </c>
      <c r="C2945" s="145">
        <v>177.14781199999999</v>
      </c>
      <c r="D2945">
        <f t="shared" si="93"/>
        <v>-0.56074668877267564</v>
      </c>
      <c r="E2945">
        <v>7.352914123732443E-3</v>
      </c>
      <c r="G2945">
        <v>2937</v>
      </c>
      <c r="H2945">
        <f t="shared" ca="1" si="94"/>
        <v>3.715115897428959E-3</v>
      </c>
    </row>
    <row r="2946" spans="2:8" x14ac:dyDescent="0.3">
      <c r="B2946" s="91">
        <v>44859</v>
      </c>
      <c r="C2946" s="145">
        <v>403.29306000000003</v>
      </c>
      <c r="D2946">
        <f t="shared" si="93"/>
        <v>11.518506787425828</v>
      </c>
      <c r="E2946">
        <v>7.3455965778375437E-3</v>
      </c>
      <c r="G2946">
        <v>2938</v>
      </c>
      <c r="H2946">
        <f t="shared" ca="1" si="94"/>
        <v>-9.2551952367661595E-3</v>
      </c>
    </row>
    <row r="2947" spans="2:8" x14ac:dyDescent="0.3">
      <c r="B2947" s="91">
        <v>36340</v>
      </c>
      <c r="C2947" s="145">
        <v>32.215747999999998</v>
      </c>
      <c r="D2947">
        <f t="shared" si="93"/>
        <v>-0.62943777359098896</v>
      </c>
      <c r="E2947">
        <v>7.3408002293362008E-3</v>
      </c>
      <c r="G2947">
        <v>2939</v>
      </c>
      <c r="H2947">
        <f t="shared" ca="1" si="94"/>
        <v>4.1289448281893834E-2</v>
      </c>
    </row>
    <row r="2948" spans="2:8" x14ac:dyDescent="0.3">
      <c r="B2948" s="91">
        <v>39611</v>
      </c>
      <c r="C2948" s="145">
        <v>86.937484999999995</v>
      </c>
      <c r="D2948">
        <f t="shared" si="93"/>
        <v>-0.37664235274457858</v>
      </c>
      <c r="E2948">
        <v>7.3406832861830406E-3</v>
      </c>
      <c r="G2948">
        <v>2940</v>
      </c>
      <c r="H2948">
        <f t="shared" ca="1" si="94"/>
        <v>3.4639950813074152E-2</v>
      </c>
    </row>
    <row r="2949" spans="2:8" x14ac:dyDescent="0.3">
      <c r="B2949" s="91">
        <v>40329</v>
      </c>
      <c r="C2949" s="145">
        <v>139.46646100000001</v>
      </c>
      <c r="D2949">
        <f t="shared" si="93"/>
        <v>-0.66622655733403635</v>
      </c>
      <c r="E2949">
        <v>7.3381902562495421E-3</v>
      </c>
      <c r="G2949">
        <v>2941</v>
      </c>
      <c r="H2949">
        <f t="shared" ca="1" si="94"/>
        <v>-5.9295463382713163E-3</v>
      </c>
    </row>
    <row r="2950" spans="2:8" x14ac:dyDescent="0.3">
      <c r="B2950" s="91">
        <v>45008</v>
      </c>
      <c r="C2950" s="145">
        <v>417.84768700000001</v>
      </c>
      <c r="D2950">
        <f t="shared" si="93"/>
        <v>0.41461352441323818</v>
      </c>
      <c r="E2950">
        <v>7.3299042863746314E-3</v>
      </c>
      <c r="G2950">
        <v>2942</v>
      </c>
      <c r="H2950">
        <f t="shared" ca="1" si="94"/>
        <v>-7.9896686082818649E-2</v>
      </c>
    </row>
    <row r="2951" spans="2:8" x14ac:dyDescent="0.3">
      <c r="B2951" s="91">
        <v>43248</v>
      </c>
      <c r="C2951" s="145">
        <v>295.37939499999999</v>
      </c>
      <c r="D2951">
        <f t="shared" si="93"/>
        <v>-0.17327006126104341</v>
      </c>
      <c r="E2951">
        <v>7.3092717558845373E-3</v>
      </c>
      <c r="G2951">
        <v>2943</v>
      </c>
      <c r="H2951">
        <f t="shared" ca="1" si="94"/>
        <v>-2.332652518247632E-2</v>
      </c>
    </row>
    <row r="2952" spans="2:8" x14ac:dyDescent="0.3">
      <c r="B2952" s="91">
        <v>43202</v>
      </c>
      <c r="C2952" s="145">
        <v>357.28643799999998</v>
      </c>
      <c r="D2952">
        <f t="shared" si="93"/>
        <v>23.01723808083354</v>
      </c>
      <c r="E2952">
        <v>7.307468430319786E-3</v>
      </c>
      <c r="G2952">
        <v>2944</v>
      </c>
      <c r="H2952">
        <f t="shared" ca="1" si="94"/>
        <v>-1.7427439224851005E-2</v>
      </c>
    </row>
    <row r="2953" spans="2:8" x14ac:dyDescent="0.3">
      <c r="B2953" s="91">
        <v>34094</v>
      </c>
      <c r="C2953" s="145">
        <v>14.876250000000001</v>
      </c>
      <c r="D2953">
        <f t="shared" ref="D2953:D3016" si="95">(C2953-C2954)/C2954</f>
        <v>-0.98524035157677503</v>
      </c>
      <c r="E2953">
        <v>7.299207797811221E-3</v>
      </c>
      <c r="G2953">
        <v>2945</v>
      </c>
      <c r="H2953">
        <f t="shared" ca="1" si="94"/>
        <v>-5.2031140469494652E-3</v>
      </c>
    </row>
    <row r="2954" spans="2:8" x14ac:dyDescent="0.3">
      <c r="B2954" s="91">
        <v>45412</v>
      </c>
      <c r="C2954" s="145">
        <v>1007.900024</v>
      </c>
      <c r="D2954">
        <f t="shared" si="95"/>
        <v>11.483598776079717</v>
      </c>
      <c r="E2954">
        <v>7.2956707726325801E-3</v>
      </c>
      <c r="G2954">
        <v>2946</v>
      </c>
      <c r="H2954">
        <f t="shared" ref="H2954:H3017" ca="1" si="96">_xlfn.NORM.INV(RAND(),N$11,N$12)</f>
        <v>-9.1510813464583673E-3</v>
      </c>
    </row>
    <row r="2955" spans="2:8" x14ac:dyDescent="0.3">
      <c r="B2955" s="91">
        <v>38394</v>
      </c>
      <c r="C2955" s="145">
        <v>80.737938</v>
      </c>
      <c r="D2955">
        <f t="shared" si="95"/>
        <v>-0.80837673425946921</v>
      </c>
      <c r="E2955">
        <v>7.2938345043829025E-3</v>
      </c>
      <c r="G2955">
        <v>2947</v>
      </c>
      <c r="H2955">
        <f t="shared" ca="1" si="96"/>
        <v>1.586008074804824E-2</v>
      </c>
    </row>
    <row r="2956" spans="2:8" x14ac:dyDescent="0.3">
      <c r="B2956" s="91">
        <v>42863</v>
      </c>
      <c r="C2956" s="145">
        <v>421.33682299999998</v>
      </c>
      <c r="D2956">
        <f t="shared" si="95"/>
        <v>0.59477655679255637</v>
      </c>
      <c r="E2956">
        <v>7.268837989588205E-3</v>
      </c>
      <c r="G2956">
        <v>2948</v>
      </c>
      <c r="H2956">
        <f t="shared" ca="1" si="96"/>
        <v>2.1350070042585316E-2</v>
      </c>
    </row>
    <row r="2957" spans="2:8" x14ac:dyDescent="0.3">
      <c r="B2957" s="91">
        <v>41380</v>
      </c>
      <c r="C2957" s="145">
        <v>264.19802900000002</v>
      </c>
      <c r="D2957">
        <f t="shared" si="95"/>
        <v>16.631950574110473</v>
      </c>
      <c r="E2957">
        <v>7.2491561080090527E-3</v>
      </c>
      <c r="G2957">
        <v>2949</v>
      </c>
      <c r="H2957">
        <f t="shared" ca="1" si="96"/>
        <v>4.7282491403887371E-2</v>
      </c>
    </row>
    <row r="2958" spans="2:8" x14ac:dyDescent="0.3">
      <c r="B2958" s="91">
        <v>34099</v>
      </c>
      <c r="C2958" s="145">
        <v>14.98405</v>
      </c>
      <c r="D2958">
        <f t="shared" si="95"/>
        <v>-0.80789623087483176</v>
      </c>
      <c r="E2958">
        <v>7.2464498781614466E-3</v>
      </c>
      <c r="G2958">
        <v>2950</v>
      </c>
      <c r="H2958">
        <f t="shared" ca="1" si="96"/>
        <v>1.2224646216456758E-2</v>
      </c>
    </row>
    <row r="2959" spans="2:8" x14ac:dyDescent="0.3">
      <c r="B2959" s="91">
        <v>38590</v>
      </c>
      <c r="C2959" s="145">
        <v>77.999770999999996</v>
      </c>
      <c r="D2959">
        <f t="shared" si="95"/>
        <v>0.59434165259843386</v>
      </c>
      <c r="E2959">
        <v>7.2456818250052962E-3</v>
      </c>
      <c r="G2959">
        <v>2951</v>
      </c>
      <c r="H2959">
        <f t="shared" ca="1" si="96"/>
        <v>2.0949301963679775E-2</v>
      </c>
    </row>
    <row r="2960" spans="2:8" x14ac:dyDescent="0.3">
      <c r="B2960" s="91">
        <v>34887</v>
      </c>
      <c r="C2960" s="145">
        <v>48.922871000000001</v>
      </c>
      <c r="D2960">
        <f t="shared" si="95"/>
        <v>-0.69413929825730836</v>
      </c>
      <c r="E2960">
        <v>7.2202874378712659E-3</v>
      </c>
      <c r="G2960">
        <v>2952</v>
      </c>
      <c r="H2960">
        <f t="shared" ca="1" si="96"/>
        <v>9.096474022279824E-3</v>
      </c>
    </row>
    <row r="2961" spans="2:8" x14ac:dyDescent="0.3">
      <c r="B2961" s="91">
        <v>43641</v>
      </c>
      <c r="C2961" s="145">
        <v>159.95147700000001</v>
      </c>
      <c r="D2961">
        <f t="shared" si="95"/>
        <v>-0.54904440742147465</v>
      </c>
      <c r="E2961">
        <v>7.219058657919027E-3</v>
      </c>
      <c r="G2961">
        <v>2953</v>
      </c>
      <c r="H2961">
        <f t="shared" ca="1" si="96"/>
        <v>-1.4842001668922796E-2</v>
      </c>
    </row>
    <row r="2962" spans="2:8" x14ac:dyDescent="0.3">
      <c r="B2962" s="91">
        <v>43201</v>
      </c>
      <c r="C2962" s="145">
        <v>354.69451900000001</v>
      </c>
      <c r="D2962">
        <f t="shared" si="95"/>
        <v>5.034520628443703</v>
      </c>
      <c r="E2962">
        <v>7.218703457211614E-3</v>
      </c>
      <c r="G2962">
        <v>2954</v>
      </c>
      <c r="H2962">
        <f t="shared" ca="1" si="96"/>
        <v>-2.3337933574739993E-2</v>
      </c>
    </row>
    <row r="2963" spans="2:8" x14ac:dyDescent="0.3">
      <c r="B2963" s="91">
        <v>35004</v>
      </c>
      <c r="C2963" s="145">
        <v>58.77758</v>
      </c>
      <c r="D2963">
        <f t="shared" si="95"/>
        <v>1.5971519761437485</v>
      </c>
      <c r="E2963">
        <v>7.2115926293683137E-3</v>
      </c>
      <c r="G2963">
        <v>2955</v>
      </c>
      <c r="H2963">
        <f t="shared" ca="1" si="96"/>
        <v>1.5752765988944598E-2</v>
      </c>
    </row>
    <row r="2964" spans="2:8" x14ac:dyDescent="0.3">
      <c r="B2964" s="91">
        <v>37574</v>
      </c>
      <c r="C2964" s="145">
        <v>22.631551999999999</v>
      </c>
      <c r="D2964">
        <f t="shared" si="95"/>
        <v>-0.95374330884238456</v>
      </c>
      <c r="E2964">
        <v>7.2089497039773479E-3</v>
      </c>
      <c r="G2964">
        <v>2956</v>
      </c>
      <c r="H2964">
        <f t="shared" ca="1" si="96"/>
        <v>5.4751468862538656E-2</v>
      </c>
    </row>
    <row r="2965" spans="2:8" x14ac:dyDescent="0.3">
      <c r="B2965" s="91">
        <v>41925</v>
      </c>
      <c r="C2965" s="145">
        <v>489.26007099999998</v>
      </c>
      <c r="D2965">
        <f t="shared" si="95"/>
        <v>1.4647384556056188E-2</v>
      </c>
      <c r="E2965">
        <v>7.2052674402776698E-3</v>
      </c>
      <c r="G2965">
        <v>2957</v>
      </c>
      <c r="H2965">
        <f t="shared" ca="1" si="96"/>
        <v>-2.1994329309224042E-2</v>
      </c>
    </row>
    <row r="2966" spans="2:8" x14ac:dyDescent="0.3">
      <c r="B2966" s="91">
        <v>45049</v>
      </c>
      <c r="C2966" s="145">
        <v>482.19714399999998</v>
      </c>
      <c r="D2966">
        <f t="shared" si="95"/>
        <v>0.37334341783118463</v>
      </c>
      <c r="E2966">
        <v>7.1838008510703407E-3</v>
      </c>
      <c r="G2966">
        <v>2958</v>
      </c>
      <c r="H2966">
        <f t="shared" ca="1" si="96"/>
        <v>1.8546594000378911E-3</v>
      </c>
    </row>
    <row r="2967" spans="2:8" x14ac:dyDescent="0.3">
      <c r="B2967" s="91">
        <v>41676</v>
      </c>
      <c r="C2967" s="145">
        <v>351.11184700000001</v>
      </c>
      <c r="D2967">
        <f t="shared" si="95"/>
        <v>1.8628157970243215</v>
      </c>
      <c r="E2967">
        <v>7.1811746123901397E-3</v>
      </c>
      <c r="G2967">
        <v>2959</v>
      </c>
      <c r="H2967">
        <f t="shared" ca="1" si="96"/>
        <v>-7.692573384620803E-2</v>
      </c>
    </row>
    <row r="2968" spans="2:8" x14ac:dyDescent="0.3">
      <c r="B2968" s="91">
        <v>39272</v>
      </c>
      <c r="C2968" s="145">
        <v>122.64563</v>
      </c>
      <c r="D2968">
        <f t="shared" si="95"/>
        <v>-0.75736538473876447</v>
      </c>
      <c r="E2968">
        <v>7.1708769182248864E-3</v>
      </c>
      <c r="G2968">
        <v>2960</v>
      </c>
      <c r="H2968">
        <f t="shared" ca="1" si="96"/>
        <v>-3.2724174375085625E-3</v>
      </c>
    </row>
    <row r="2969" spans="2:8" x14ac:dyDescent="0.3">
      <c r="B2969" s="91">
        <v>44512</v>
      </c>
      <c r="C2969" s="145">
        <v>505.47457900000001</v>
      </c>
      <c r="D2969">
        <f t="shared" si="95"/>
        <v>23.914710463689282</v>
      </c>
      <c r="E2969">
        <v>7.1506430209170996E-3</v>
      </c>
      <c r="G2969">
        <v>2961</v>
      </c>
      <c r="H2969">
        <f t="shared" ca="1" si="96"/>
        <v>1.4917745170203981E-2</v>
      </c>
    </row>
    <row r="2970" spans="2:8" x14ac:dyDescent="0.3">
      <c r="B2970" s="91">
        <v>36663</v>
      </c>
      <c r="C2970" s="145">
        <v>20.288198000000001</v>
      </c>
      <c r="D2970">
        <f t="shared" si="95"/>
        <v>-0.33260961043308368</v>
      </c>
      <c r="E2970">
        <v>7.1429606814988394E-3</v>
      </c>
      <c r="G2970">
        <v>2962</v>
      </c>
      <c r="H2970">
        <f t="shared" ca="1" si="96"/>
        <v>4.5914003768302576E-2</v>
      </c>
    </row>
    <row r="2971" spans="2:8" x14ac:dyDescent="0.3">
      <c r="B2971" s="91">
        <v>33892</v>
      </c>
      <c r="C2971" s="145">
        <v>30.399296</v>
      </c>
      <c r="D2971">
        <f t="shared" si="95"/>
        <v>-0.91403284395830076</v>
      </c>
      <c r="E2971">
        <v>7.1427288806389421E-3</v>
      </c>
      <c r="G2971">
        <v>2963</v>
      </c>
      <c r="H2971">
        <f t="shared" ca="1" si="96"/>
        <v>3.6016171819618269E-2</v>
      </c>
    </row>
    <row r="2972" spans="2:8" x14ac:dyDescent="0.3">
      <c r="B2972" s="91">
        <v>41677</v>
      </c>
      <c r="C2972" s="145">
        <v>353.61523399999999</v>
      </c>
      <c r="D2972">
        <f t="shared" si="95"/>
        <v>0.28777397198775989</v>
      </c>
      <c r="E2972">
        <v>7.1298847401180827E-3</v>
      </c>
      <c r="G2972">
        <v>2964</v>
      </c>
      <c r="H2972">
        <f t="shared" ca="1" si="96"/>
        <v>-3.6440157226395778E-2</v>
      </c>
    </row>
    <row r="2973" spans="2:8" x14ac:dyDescent="0.3">
      <c r="B2973" s="91">
        <v>43291</v>
      </c>
      <c r="C2973" s="145">
        <v>274.594177</v>
      </c>
      <c r="D2973">
        <f t="shared" si="95"/>
        <v>9.9501483724727695</v>
      </c>
      <c r="E2973">
        <v>7.1297902186316826E-3</v>
      </c>
      <c r="G2973">
        <v>2965</v>
      </c>
      <c r="H2973">
        <f t="shared" ca="1" si="96"/>
        <v>-1.1089054045367188E-2</v>
      </c>
    </row>
    <row r="2974" spans="2:8" x14ac:dyDescent="0.3">
      <c r="B2974" s="91">
        <v>37622</v>
      </c>
      <c r="C2974" s="145">
        <v>25.076754000000001</v>
      </c>
      <c r="D2974">
        <f t="shared" si="95"/>
        <v>0.53132383960640639</v>
      </c>
      <c r="E2974">
        <v>7.1251682072562533E-3</v>
      </c>
      <c r="G2974">
        <v>2966</v>
      </c>
      <c r="H2974">
        <f t="shared" ca="1" si="96"/>
        <v>-5.8962158572501422E-3</v>
      </c>
    </row>
    <row r="2975" spans="2:8" x14ac:dyDescent="0.3">
      <c r="B2975" s="91">
        <v>37237</v>
      </c>
      <c r="C2975" s="145">
        <v>16.375865999999998</v>
      </c>
      <c r="D2975">
        <f t="shared" si="95"/>
        <v>-0.91709863377066014</v>
      </c>
      <c r="E2975">
        <v>7.1157962632842995E-3</v>
      </c>
      <c r="G2975">
        <v>2967</v>
      </c>
      <c r="H2975">
        <f t="shared" ca="1" si="96"/>
        <v>-1.9814828332919428E-2</v>
      </c>
    </row>
    <row r="2976" spans="2:8" x14ac:dyDescent="0.3">
      <c r="B2976" s="91">
        <v>44204</v>
      </c>
      <c r="C2976" s="145">
        <v>197.53433200000001</v>
      </c>
      <c r="D2976">
        <f t="shared" si="95"/>
        <v>-0.5885590026360723</v>
      </c>
      <c r="E2976">
        <v>7.1155258282478654E-3</v>
      </c>
      <c r="G2976">
        <v>2968</v>
      </c>
      <c r="H2976">
        <f t="shared" ca="1" si="96"/>
        <v>-1.331714659272556E-2</v>
      </c>
    </row>
    <row r="2977" spans="2:8" x14ac:dyDescent="0.3">
      <c r="B2977" s="91">
        <v>45043</v>
      </c>
      <c r="C2977" s="145">
        <v>480.10366800000003</v>
      </c>
      <c r="D2977">
        <f t="shared" si="95"/>
        <v>1.5963565419354104</v>
      </c>
      <c r="E2977">
        <v>7.1099932944524626E-3</v>
      </c>
      <c r="G2977">
        <v>2969</v>
      </c>
      <c r="H2977">
        <f t="shared" ca="1" si="96"/>
        <v>1.563484246851329E-2</v>
      </c>
    </row>
    <row r="2978" spans="2:8" x14ac:dyDescent="0.3">
      <c r="B2978" s="91">
        <v>40722</v>
      </c>
      <c r="C2978" s="145">
        <v>184.91438299999999</v>
      </c>
      <c r="D2978">
        <f t="shared" si="95"/>
        <v>1.6554693416091364</v>
      </c>
      <c r="E2978">
        <v>7.1081106864387738E-3</v>
      </c>
      <c r="G2978">
        <v>2970</v>
      </c>
      <c r="H2978">
        <f t="shared" ca="1" si="96"/>
        <v>-5.6357158011086095E-2</v>
      </c>
    </row>
    <row r="2979" spans="2:8" x14ac:dyDescent="0.3">
      <c r="B2979" s="91">
        <v>35221</v>
      </c>
      <c r="C2979" s="145">
        <v>69.635292000000007</v>
      </c>
      <c r="D2979">
        <f t="shared" si="95"/>
        <v>-0.82444262601589591</v>
      </c>
      <c r="E2979">
        <v>7.1007136117823659E-3</v>
      </c>
      <c r="G2979">
        <v>2971</v>
      </c>
      <c r="H2979">
        <f t="shared" ca="1" si="96"/>
        <v>3.1919871157288511E-2</v>
      </c>
    </row>
    <row r="2980" spans="2:8" x14ac:dyDescent="0.3">
      <c r="B2980" s="91">
        <v>42202</v>
      </c>
      <c r="C2980" s="145">
        <v>396.65261800000002</v>
      </c>
      <c r="D2980">
        <f t="shared" si="95"/>
        <v>0.36497040501128364</v>
      </c>
      <c r="E2980">
        <v>7.0840999196834136E-3</v>
      </c>
      <c r="G2980">
        <v>2972</v>
      </c>
      <c r="H2980">
        <f t="shared" ca="1" si="96"/>
        <v>-3.0054758180648369E-2</v>
      </c>
    </row>
    <row r="2981" spans="2:8" x14ac:dyDescent="0.3">
      <c r="B2981" s="91">
        <v>44321</v>
      </c>
      <c r="C2981" s="145">
        <v>290.59429899999998</v>
      </c>
      <c r="D2981">
        <f t="shared" si="95"/>
        <v>0.70517693423756955</v>
      </c>
      <c r="E2981">
        <v>7.082322346898577E-3</v>
      </c>
      <c r="G2981">
        <v>2973</v>
      </c>
      <c r="H2981">
        <f t="shared" ca="1" si="96"/>
        <v>2.7500180766188431E-2</v>
      </c>
    </row>
    <row r="2982" spans="2:8" x14ac:dyDescent="0.3">
      <c r="B2982" s="91">
        <v>43873</v>
      </c>
      <c r="C2982" s="145">
        <v>170.41885400000001</v>
      </c>
      <c r="D2982">
        <f t="shared" si="95"/>
        <v>2.4100837587195643</v>
      </c>
      <c r="E2982">
        <v>7.0692339048371482E-3</v>
      </c>
      <c r="G2982">
        <v>2974</v>
      </c>
      <c r="H2982">
        <f t="shared" ca="1" si="96"/>
        <v>7.8827991147343017E-4</v>
      </c>
    </row>
    <row r="2983" spans="2:8" x14ac:dyDescent="0.3">
      <c r="B2983" s="91">
        <v>34857</v>
      </c>
      <c r="C2983" s="145">
        <v>49.974975999999998</v>
      </c>
      <c r="D2983">
        <f t="shared" si="95"/>
        <v>7.0674303254093561E-3</v>
      </c>
      <c r="E2983">
        <v>7.0674303254093561E-3</v>
      </c>
      <c r="G2983">
        <v>2975</v>
      </c>
      <c r="H2983">
        <f t="shared" ca="1" si="96"/>
        <v>-7.0363669169933845E-3</v>
      </c>
    </row>
    <row r="2984" spans="2:8" x14ac:dyDescent="0.3">
      <c r="B2984" s="91">
        <v>34851</v>
      </c>
      <c r="C2984" s="145">
        <v>49.62426</v>
      </c>
      <c r="D2984">
        <f t="shared" si="95"/>
        <v>-0.87318797641767676</v>
      </c>
      <c r="E2984">
        <v>7.0545808790429595E-3</v>
      </c>
      <c r="G2984">
        <v>2976</v>
      </c>
      <c r="H2984">
        <f t="shared" ca="1" si="96"/>
        <v>-5.0898816007034768E-2</v>
      </c>
    </row>
    <row r="2985" spans="2:8" x14ac:dyDescent="0.3">
      <c r="B2985" s="91">
        <v>42506</v>
      </c>
      <c r="C2985" s="145">
        <v>391.32141100000001</v>
      </c>
      <c r="D2985">
        <f t="shared" si="95"/>
        <v>-0.11390284725637714</v>
      </c>
      <c r="E2985">
        <v>7.0522120539304725E-3</v>
      </c>
      <c r="G2985">
        <v>2977</v>
      </c>
      <c r="H2985">
        <f t="shared" ca="1" si="96"/>
        <v>-1.0816595911885631E-2</v>
      </c>
    </row>
    <row r="2986" spans="2:8" x14ac:dyDescent="0.3">
      <c r="B2986" s="91">
        <v>44977</v>
      </c>
      <c r="C2986" s="145">
        <v>441.62359600000002</v>
      </c>
      <c r="D2986">
        <f t="shared" si="95"/>
        <v>-0.16257087351387789</v>
      </c>
      <c r="E2986">
        <v>7.0470417300231968E-3</v>
      </c>
      <c r="G2986">
        <v>2978</v>
      </c>
      <c r="H2986">
        <f t="shared" ca="1" si="96"/>
        <v>1.0722539629014538E-2</v>
      </c>
    </row>
    <row r="2987" spans="2:8" x14ac:dyDescent="0.3">
      <c r="B2987" s="91">
        <v>42612</v>
      </c>
      <c r="C2987" s="145">
        <v>527.35638400000005</v>
      </c>
      <c r="D2987">
        <f t="shared" si="95"/>
        <v>9.5155111133559185</v>
      </c>
      <c r="E2987">
        <v>7.0436575801454473E-3</v>
      </c>
      <c r="G2987">
        <v>2979</v>
      </c>
      <c r="H2987">
        <f t="shared" ca="1" si="96"/>
        <v>-6.4884476486536627E-2</v>
      </c>
    </row>
    <row r="2988" spans="2:8" x14ac:dyDescent="0.3">
      <c r="B2988" s="91">
        <v>34864</v>
      </c>
      <c r="C2988" s="145">
        <v>50.150333000000003</v>
      </c>
      <c r="D2988">
        <f t="shared" si="95"/>
        <v>-0.71872163257793664</v>
      </c>
      <c r="E2988">
        <v>7.042443012920941E-3</v>
      </c>
      <c r="G2988">
        <v>2980</v>
      </c>
      <c r="H2988">
        <f t="shared" ca="1" si="96"/>
        <v>1.3034637055464799E-3</v>
      </c>
    </row>
    <row r="2989" spans="2:8" x14ac:dyDescent="0.3">
      <c r="B2989" s="91">
        <v>44176</v>
      </c>
      <c r="C2989" s="145">
        <v>178.29431199999999</v>
      </c>
      <c r="D2989">
        <f t="shared" si="95"/>
        <v>-2.7943165412656706E-4</v>
      </c>
      <c r="E2989">
        <v>7.0382470925163237E-3</v>
      </c>
      <c r="G2989">
        <v>2981</v>
      </c>
      <c r="H2989">
        <f t="shared" ca="1" si="96"/>
        <v>-2.6874992783925074E-2</v>
      </c>
    </row>
    <row r="2990" spans="2:8" x14ac:dyDescent="0.3">
      <c r="B2990" s="91">
        <v>44180</v>
      </c>
      <c r="C2990" s="145">
        <v>178.34414699999999</v>
      </c>
      <c r="D2990">
        <f t="shared" si="95"/>
        <v>-0.67197004016103179</v>
      </c>
      <c r="E2990">
        <v>7.0362665452001786E-3</v>
      </c>
      <c r="G2990">
        <v>2982</v>
      </c>
      <c r="H2990">
        <f t="shared" ca="1" si="96"/>
        <v>-2.7964244227738744E-2</v>
      </c>
    </row>
    <row r="2991" spans="2:8" x14ac:dyDescent="0.3">
      <c r="B2991" s="91">
        <v>42086</v>
      </c>
      <c r="C2991" s="145">
        <v>543.68249500000002</v>
      </c>
      <c r="D2991">
        <f t="shared" si="95"/>
        <v>0.18909185529707367</v>
      </c>
      <c r="E2991">
        <v>7.0306897102983684E-3</v>
      </c>
      <c r="G2991">
        <v>2983</v>
      </c>
      <c r="H2991">
        <f t="shared" ca="1" si="96"/>
        <v>1.0486984799495656E-3</v>
      </c>
    </row>
    <row r="2992" spans="2:8" x14ac:dyDescent="0.3">
      <c r="B2992" s="91">
        <v>42787</v>
      </c>
      <c r="C2992" s="145">
        <v>457.22497600000003</v>
      </c>
      <c r="D2992">
        <f t="shared" si="95"/>
        <v>2.6022916634824003</v>
      </c>
      <c r="E2992">
        <v>7.0260323946190429E-3</v>
      </c>
      <c r="G2992">
        <v>2984</v>
      </c>
      <c r="H2992">
        <f t="shared" ca="1" si="96"/>
        <v>-4.004553681194295E-2</v>
      </c>
    </row>
    <row r="2993" spans="2:8" x14ac:dyDescent="0.3">
      <c r="B2993" s="91">
        <v>39420</v>
      </c>
      <c r="C2993" s="145">
        <v>126.92614</v>
      </c>
      <c r="D2993">
        <f t="shared" si="95"/>
        <v>0.64279965855959942</v>
      </c>
      <c r="E2993">
        <v>6.9956312213206159E-3</v>
      </c>
      <c r="G2993">
        <v>2985</v>
      </c>
      <c r="H2993">
        <f t="shared" ca="1" si="96"/>
        <v>-9.9787327545465127E-3</v>
      </c>
    </row>
    <row r="2994" spans="2:8" x14ac:dyDescent="0.3">
      <c r="B2994" s="91">
        <v>38419</v>
      </c>
      <c r="C2994" s="145">
        <v>77.262092999999993</v>
      </c>
      <c r="D2994">
        <f t="shared" si="95"/>
        <v>3.9772507921447886</v>
      </c>
      <c r="E2994">
        <v>6.9940528615326999E-3</v>
      </c>
      <c r="G2994">
        <v>2986</v>
      </c>
      <c r="H2994">
        <f t="shared" ca="1" si="96"/>
        <v>-1.7986009277960017E-2</v>
      </c>
    </row>
    <row r="2995" spans="2:8" x14ac:dyDescent="0.3">
      <c r="B2995" s="91">
        <v>34101</v>
      </c>
      <c r="C2995" s="145">
        <v>15.523046000000001</v>
      </c>
      <c r="D2995">
        <f t="shared" si="95"/>
        <v>-0.96996542282209208</v>
      </c>
      <c r="E2995">
        <v>6.9930115294292708E-3</v>
      </c>
      <c r="G2995">
        <v>2987</v>
      </c>
      <c r="H2995">
        <f t="shared" ca="1" si="96"/>
        <v>1.3725748344327592E-2</v>
      </c>
    </row>
    <row r="2996" spans="2:8" x14ac:dyDescent="0.3">
      <c r="B2996" s="91">
        <v>45072</v>
      </c>
      <c r="C2996" s="145">
        <v>516.83917199999996</v>
      </c>
      <c r="D2996">
        <f t="shared" si="95"/>
        <v>0.21838319998030364</v>
      </c>
      <c r="E2996">
        <v>6.9924303308498501E-3</v>
      </c>
      <c r="G2996">
        <v>2988</v>
      </c>
      <c r="H2996">
        <f t="shared" ca="1" si="96"/>
        <v>1.2331941930504176E-2</v>
      </c>
    </row>
    <row r="2997" spans="2:8" x14ac:dyDescent="0.3">
      <c r="B2997" s="91">
        <v>41750</v>
      </c>
      <c r="C2997" s="145">
        <v>424.20083599999998</v>
      </c>
      <c r="D2997">
        <f t="shared" si="95"/>
        <v>2.7746690061381938</v>
      </c>
      <c r="E2997">
        <v>6.9913835416190026E-3</v>
      </c>
      <c r="G2997">
        <v>2989</v>
      </c>
      <c r="H2997">
        <f t="shared" ca="1" si="96"/>
        <v>-5.1869494157994717E-2</v>
      </c>
    </row>
    <row r="2998" spans="2:8" x14ac:dyDescent="0.3">
      <c r="B2998" s="91">
        <v>39297</v>
      </c>
      <c r="C2998" s="145">
        <v>112.38093600000001</v>
      </c>
      <c r="D2998">
        <f t="shared" si="95"/>
        <v>-1.0850696171177341E-2</v>
      </c>
      <c r="E2998">
        <v>6.9807160497975381E-3</v>
      </c>
      <c r="G2998">
        <v>2990</v>
      </c>
      <c r="H2998">
        <f t="shared" ca="1" si="96"/>
        <v>1.2459050991594665E-2</v>
      </c>
    </row>
    <row r="2999" spans="2:8" x14ac:dyDescent="0.3">
      <c r="B2999" s="91">
        <v>39303</v>
      </c>
      <c r="C2999" s="145">
        <v>113.613724</v>
      </c>
      <c r="D2999">
        <f t="shared" si="95"/>
        <v>-0.21020217118949491</v>
      </c>
      <c r="E2999">
        <v>6.980706364460851E-3</v>
      </c>
      <c r="G2999">
        <v>2991</v>
      </c>
      <c r="H2999">
        <f t="shared" ca="1" si="96"/>
        <v>1.4069124570588542E-2</v>
      </c>
    </row>
    <row r="3000" spans="2:8" x14ac:dyDescent="0.3">
      <c r="B3000" s="91">
        <v>44085</v>
      </c>
      <c r="C3000" s="145">
        <v>143.851654</v>
      </c>
      <c r="D3000">
        <f t="shared" si="95"/>
        <v>1.8386338018811095</v>
      </c>
      <c r="E3000">
        <v>6.9783250565239215E-3</v>
      </c>
      <c r="G3000">
        <v>2992</v>
      </c>
      <c r="H3000">
        <f t="shared" ca="1" si="96"/>
        <v>1.2666005008566768E-2</v>
      </c>
    </row>
    <row r="3001" spans="2:8" x14ac:dyDescent="0.3">
      <c r="B3001" s="91">
        <v>34912</v>
      </c>
      <c r="C3001" s="145">
        <v>50.676369000000001</v>
      </c>
      <c r="D3001">
        <f t="shared" si="95"/>
        <v>2.2443380547980301</v>
      </c>
      <c r="E3001">
        <v>6.9686908260427425E-3</v>
      </c>
      <c r="G3001">
        <v>2993</v>
      </c>
      <c r="H3001">
        <f t="shared" ca="1" si="96"/>
        <v>3.7630413234406988E-2</v>
      </c>
    </row>
    <row r="3002" spans="2:8" x14ac:dyDescent="0.3">
      <c r="B3002" s="91">
        <v>37260</v>
      </c>
      <c r="C3002" s="145">
        <v>15.619941000000001</v>
      </c>
      <c r="D3002">
        <f t="shared" si="95"/>
        <v>-0.22235018808542395</v>
      </c>
      <c r="E3002">
        <v>6.961729056519126E-3</v>
      </c>
      <c r="G3002">
        <v>2994</v>
      </c>
      <c r="H3002">
        <f t="shared" ca="1" si="96"/>
        <v>1.734818974252594E-2</v>
      </c>
    </row>
    <row r="3003" spans="2:8" x14ac:dyDescent="0.3">
      <c r="B3003" s="91">
        <v>37532</v>
      </c>
      <c r="C3003" s="145">
        <v>20.086086000000002</v>
      </c>
      <c r="D3003">
        <f t="shared" si="95"/>
        <v>-0.63083678481205141</v>
      </c>
      <c r="E3003">
        <v>6.9606117457547073E-3</v>
      </c>
      <c r="G3003">
        <v>2995</v>
      </c>
      <c r="H3003">
        <f t="shared" ca="1" si="96"/>
        <v>-5.6986700858290915E-3</v>
      </c>
    </row>
    <row r="3004" spans="2:8" x14ac:dyDescent="0.3">
      <c r="B3004" s="91">
        <v>35510</v>
      </c>
      <c r="C3004" s="145">
        <v>54.409770999999999</v>
      </c>
      <c r="D3004">
        <f t="shared" si="95"/>
        <v>-0.88745365878173743</v>
      </c>
      <c r="E3004">
        <v>6.958965203822963E-3</v>
      </c>
      <c r="G3004">
        <v>2996</v>
      </c>
      <c r="H3004">
        <f t="shared" ca="1" si="96"/>
        <v>-1.3909861698369283E-2</v>
      </c>
    </row>
    <row r="3005" spans="2:8" x14ac:dyDescent="0.3">
      <c r="B3005" s="91">
        <v>45044</v>
      </c>
      <c r="C3005" s="145">
        <v>483.44326799999999</v>
      </c>
      <c r="D3005">
        <f t="shared" si="95"/>
        <v>9.4961115647656875</v>
      </c>
      <c r="E3005">
        <v>6.9559976784013275E-3</v>
      </c>
      <c r="G3005">
        <v>2997</v>
      </c>
      <c r="H3005">
        <f t="shared" ca="1" si="96"/>
        <v>3.6194907976177956E-2</v>
      </c>
    </row>
    <row r="3006" spans="2:8" x14ac:dyDescent="0.3">
      <c r="B3006" s="91">
        <v>36410</v>
      </c>
      <c r="C3006" s="145">
        <v>46.059272999999997</v>
      </c>
      <c r="D3006">
        <f t="shared" si="95"/>
        <v>-0.88806099406274008</v>
      </c>
      <c r="E3006">
        <v>6.9533345842837397E-3</v>
      </c>
      <c r="G3006">
        <v>2998</v>
      </c>
      <c r="H3006">
        <f t="shared" ca="1" si="96"/>
        <v>-5.6263033579514576E-3</v>
      </c>
    </row>
    <row r="3007" spans="2:8" x14ac:dyDescent="0.3">
      <c r="B3007" s="91">
        <v>44865</v>
      </c>
      <c r="C3007" s="145">
        <v>411.46758999999997</v>
      </c>
      <c r="D3007">
        <f t="shared" si="95"/>
        <v>1.8140675257331691</v>
      </c>
      <c r="E3007">
        <v>6.9529422563004211E-3</v>
      </c>
      <c r="G3007">
        <v>2999</v>
      </c>
      <c r="H3007">
        <f t="shared" ca="1" si="96"/>
        <v>-9.0956942341253251E-4</v>
      </c>
    </row>
    <row r="3008" spans="2:8" x14ac:dyDescent="0.3">
      <c r="B3008" s="91">
        <v>40178</v>
      </c>
      <c r="C3008" s="145">
        <v>146.21809400000001</v>
      </c>
      <c r="D3008">
        <f t="shared" si="95"/>
        <v>2.2227185887738083</v>
      </c>
      <c r="E3008">
        <v>6.9327486592305407E-3</v>
      </c>
      <c r="G3008">
        <v>3000</v>
      </c>
      <c r="H3008">
        <f t="shared" ca="1" si="96"/>
        <v>-2.8601412402440369E-2</v>
      </c>
    </row>
    <row r="3009" spans="2:8" x14ac:dyDescent="0.3">
      <c r="B3009" s="91">
        <v>35468</v>
      </c>
      <c r="C3009" s="145">
        <v>45.371040000000001</v>
      </c>
      <c r="D3009">
        <f t="shared" si="95"/>
        <v>-0.67517612217061229</v>
      </c>
      <c r="E3009">
        <v>6.9280029912865944E-3</v>
      </c>
      <c r="G3009">
        <v>3001</v>
      </c>
      <c r="H3009">
        <f t="shared" ca="1" si="96"/>
        <v>-7.4175529122215145E-3</v>
      </c>
    </row>
    <row r="3010" spans="2:8" x14ac:dyDescent="0.3">
      <c r="B3010" s="91">
        <v>40367</v>
      </c>
      <c r="C3010" s="145">
        <v>139.67889400000001</v>
      </c>
      <c r="D3010">
        <f t="shared" si="95"/>
        <v>3.3675611336762583</v>
      </c>
      <c r="E3010">
        <v>6.9245062610253112E-3</v>
      </c>
      <c r="G3010">
        <v>3002</v>
      </c>
      <c r="H3010">
        <f t="shared" ca="1" si="96"/>
        <v>3.2860639193602381E-2</v>
      </c>
    </row>
    <row r="3011" spans="2:8" x14ac:dyDescent="0.3">
      <c r="B3011" s="91">
        <v>36339</v>
      </c>
      <c r="C3011" s="145">
        <v>31.980982000000001</v>
      </c>
      <c r="D3011">
        <f t="shared" si="95"/>
        <v>-0.83694711102962227</v>
      </c>
      <c r="E3011">
        <v>6.9148176850624453E-3</v>
      </c>
      <c r="G3011">
        <v>3003</v>
      </c>
      <c r="H3011">
        <f t="shared" ca="1" si="96"/>
        <v>-1.559300678844748E-2</v>
      </c>
    </row>
    <row r="3012" spans="2:8" x14ac:dyDescent="0.3">
      <c r="B3012" s="91">
        <v>44203</v>
      </c>
      <c r="C3012" s="145">
        <v>196.13870199999999</v>
      </c>
      <c r="D3012">
        <f t="shared" si="95"/>
        <v>3.2291912988395155</v>
      </c>
      <c r="E3012">
        <v>6.909005199404651E-3</v>
      </c>
      <c r="G3012">
        <v>3004</v>
      </c>
      <c r="H3012">
        <f t="shared" ca="1" si="96"/>
        <v>3.1753554751477099E-2</v>
      </c>
    </row>
    <row r="3013" spans="2:8" x14ac:dyDescent="0.3">
      <c r="B3013" s="91">
        <v>36411</v>
      </c>
      <c r="C3013" s="145">
        <v>46.377353999999997</v>
      </c>
      <c r="D3013">
        <f t="shared" si="95"/>
        <v>0.47335922099263372</v>
      </c>
      <c r="E3013">
        <v>6.9059057879615124E-3</v>
      </c>
      <c r="G3013">
        <v>3005</v>
      </c>
      <c r="H3013">
        <f t="shared" ca="1" si="96"/>
        <v>8.3241133134091903E-3</v>
      </c>
    </row>
    <row r="3014" spans="2:8" x14ac:dyDescent="0.3">
      <c r="B3014" s="91">
        <v>33878</v>
      </c>
      <c r="C3014" s="145">
        <v>31.477288999999999</v>
      </c>
      <c r="D3014">
        <f t="shared" si="95"/>
        <v>-0.6690210291951959</v>
      </c>
      <c r="E3014">
        <v>6.8969424195033822E-3</v>
      </c>
      <c r="G3014">
        <v>3006</v>
      </c>
      <c r="H3014">
        <f t="shared" ca="1" si="96"/>
        <v>2.1411086743383181E-2</v>
      </c>
    </row>
    <row r="3015" spans="2:8" x14ac:dyDescent="0.3">
      <c r="B3015" s="91">
        <v>43999</v>
      </c>
      <c r="C3015" s="145">
        <v>95.103592000000006</v>
      </c>
      <c r="D3015">
        <f t="shared" si="95"/>
        <v>-0.36226671167422847</v>
      </c>
      <c r="E3015">
        <v>6.8601535290460456E-3</v>
      </c>
      <c r="G3015">
        <v>3007</v>
      </c>
      <c r="H3015">
        <f t="shared" ca="1" si="96"/>
        <v>3.336361945149062E-2</v>
      </c>
    </row>
    <row r="3016" spans="2:8" x14ac:dyDescent="0.3">
      <c r="B3016" s="91">
        <v>40350</v>
      </c>
      <c r="C3016" s="145">
        <v>149.127533</v>
      </c>
      <c r="D3016">
        <f t="shared" si="95"/>
        <v>0.9408596498911348</v>
      </c>
      <c r="E3016">
        <v>6.8596342073058286E-3</v>
      </c>
      <c r="G3016">
        <v>3008</v>
      </c>
      <c r="H3016">
        <f t="shared" ca="1" si="96"/>
        <v>-2.9865597970431187E-2</v>
      </c>
    </row>
    <row r="3017" spans="2:8" x14ac:dyDescent="0.3">
      <c r="B3017" s="91">
        <v>38105</v>
      </c>
      <c r="C3017" s="145">
        <v>76.835814999999997</v>
      </c>
      <c r="D3017">
        <f t="shared" ref="D3017:D3080" si="97">(C3017-C3018)/C3018</f>
        <v>2.7646063437463875</v>
      </c>
      <c r="E3017">
        <v>6.8559169674446774E-3</v>
      </c>
      <c r="G3017">
        <v>3009</v>
      </c>
      <c r="H3017">
        <f t="shared" ca="1" si="96"/>
        <v>1.0636132062453849E-2</v>
      </c>
    </row>
    <row r="3018" spans="2:8" x14ac:dyDescent="0.3">
      <c r="B3018" s="91">
        <v>36693</v>
      </c>
      <c r="C3018" s="145">
        <v>20.410053000000001</v>
      </c>
      <c r="D3018">
        <f t="shared" si="97"/>
        <v>-0.97166451014851341</v>
      </c>
      <c r="E3018">
        <v>6.8493698056869565E-3</v>
      </c>
      <c r="G3018">
        <v>3010</v>
      </c>
      <c r="H3018">
        <f t="shared" ref="H3018:H3081" ca="1" si="98">_xlfn.NORM.INV(RAND(),N$11,N$12)</f>
        <v>5.4171828261175253E-2</v>
      </c>
    </row>
    <row r="3019" spans="2:8" x14ac:dyDescent="0.3">
      <c r="B3019" s="91">
        <v>45273</v>
      </c>
      <c r="C3019" s="145">
        <v>720.29998799999998</v>
      </c>
      <c r="D3019">
        <f t="shared" si="97"/>
        <v>0.15625689858425301</v>
      </c>
      <c r="E3019">
        <v>6.8492645172177884E-3</v>
      </c>
      <c r="G3019">
        <v>3011</v>
      </c>
      <c r="H3019">
        <f t="shared" ca="1" si="98"/>
        <v>-1.1542925221216931E-2</v>
      </c>
    </row>
    <row r="3020" spans="2:8" x14ac:dyDescent="0.3">
      <c r="B3020" s="91">
        <v>45121</v>
      </c>
      <c r="C3020" s="145">
        <v>622.95843500000001</v>
      </c>
      <c r="D3020">
        <f t="shared" si="97"/>
        <v>2.6954462865004913</v>
      </c>
      <c r="E3020">
        <v>6.8475942203932733E-3</v>
      </c>
      <c r="G3020">
        <v>3012</v>
      </c>
      <c r="H3020">
        <f t="shared" ca="1" si="98"/>
        <v>4.4053572785375729E-2</v>
      </c>
    </row>
    <row r="3021" spans="2:8" x14ac:dyDescent="0.3">
      <c r="B3021" s="91">
        <v>44155</v>
      </c>
      <c r="C3021" s="145">
        <v>168.57461499999999</v>
      </c>
      <c r="D3021">
        <f t="shared" si="97"/>
        <v>0.27478335363790762</v>
      </c>
      <c r="E3021">
        <v>6.8473420695489571E-3</v>
      </c>
      <c r="G3021">
        <v>3013</v>
      </c>
      <c r="H3021">
        <f t="shared" ca="1" si="98"/>
        <v>2.3205622052562477E-2</v>
      </c>
    </row>
    <row r="3022" spans="2:8" x14ac:dyDescent="0.3">
      <c r="B3022" s="91">
        <v>43761</v>
      </c>
      <c r="C3022" s="145">
        <v>132.237854</v>
      </c>
      <c r="D3022">
        <f t="shared" si="97"/>
        <v>0.96306209522692066</v>
      </c>
      <c r="E3022">
        <v>6.8311066401588513E-3</v>
      </c>
      <c r="G3022">
        <v>3014</v>
      </c>
      <c r="H3022">
        <f t="shared" ca="1" si="98"/>
        <v>1.8098148511322326E-2</v>
      </c>
    </row>
    <row r="3023" spans="2:8" x14ac:dyDescent="0.3">
      <c r="B3023" s="91">
        <v>38296</v>
      </c>
      <c r="C3023" s="145">
        <v>67.363051999999996</v>
      </c>
      <c r="D3023">
        <f t="shared" si="97"/>
        <v>0.65720623383414545</v>
      </c>
      <c r="E3023">
        <v>6.8231296970369315E-3</v>
      </c>
      <c r="G3023">
        <v>3015</v>
      </c>
      <c r="H3023">
        <f t="shared" ca="1" si="98"/>
        <v>3.9972924672321108E-2</v>
      </c>
    </row>
    <row r="3024" spans="2:8" x14ac:dyDescent="0.3">
      <c r="B3024" s="91">
        <v>37853</v>
      </c>
      <c r="C3024" s="145">
        <v>40.648563000000003</v>
      </c>
      <c r="D3024">
        <f t="shared" si="97"/>
        <v>-0.77941439272173951</v>
      </c>
      <c r="E3024">
        <v>6.8213131172649632E-3</v>
      </c>
      <c r="G3024">
        <v>3016</v>
      </c>
      <c r="H3024">
        <f t="shared" ca="1" si="98"/>
        <v>1.2721576548539381E-2</v>
      </c>
    </row>
    <row r="3025" spans="2:8" x14ac:dyDescent="0.3">
      <c r="B3025" s="91">
        <v>44168</v>
      </c>
      <c r="C3025" s="145">
        <v>184.27568099999999</v>
      </c>
      <c r="D3025">
        <f t="shared" si="97"/>
        <v>1.6122365710379212</v>
      </c>
      <c r="E3025">
        <v>6.8083266289515445E-3</v>
      </c>
      <c r="G3025">
        <v>3017</v>
      </c>
      <c r="H3025">
        <f t="shared" ca="1" si="98"/>
        <v>-4.3012609632576138E-2</v>
      </c>
    </row>
    <row r="3026" spans="2:8" x14ac:dyDescent="0.3">
      <c r="B3026" s="91">
        <v>35282</v>
      </c>
      <c r="C3026" s="145">
        <v>70.543259000000006</v>
      </c>
      <c r="D3026">
        <f t="shared" si="97"/>
        <v>-0.76382807680511877</v>
      </c>
      <c r="E3026">
        <v>6.7838023248639216E-3</v>
      </c>
      <c r="G3026">
        <v>3018</v>
      </c>
      <c r="H3026">
        <f t="shared" ca="1" si="98"/>
        <v>-9.1372503922413652E-4</v>
      </c>
    </row>
    <row r="3027" spans="2:8" x14ac:dyDescent="0.3">
      <c r="B3027" s="91">
        <v>41023</v>
      </c>
      <c r="C3027" s="145">
        <v>298.69451900000001</v>
      </c>
      <c r="D3027">
        <f t="shared" si="97"/>
        <v>-0.24163356934373459</v>
      </c>
      <c r="E3027">
        <v>6.7796715286500796E-3</v>
      </c>
      <c r="G3027">
        <v>3019</v>
      </c>
      <c r="H3027">
        <f t="shared" ca="1" si="98"/>
        <v>-4.5460296246580816E-2</v>
      </c>
    </row>
    <row r="3028" spans="2:8" x14ac:dyDescent="0.3">
      <c r="B3028" s="91">
        <v>41696</v>
      </c>
      <c r="C3028" s="145">
        <v>393.86569200000002</v>
      </c>
      <c r="D3028">
        <f t="shared" si="97"/>
        <v>0.5506008190168864</v>
      </c>
      <c r="E3028">
        <v>6.7753112834953956E-3</v>
      </c>
      <c r="G3028">
        <v>3020</v>
      </c>
      <c r="H3028">
        <f t="shared" ca="1" si="98"/>
        <v>3.1378737951886476E-2</v>
      </c>
    </row>
    <row r="3029" spans="2:8" x14ac:dyDescent="0.3">
      <c r="B3029" s="91">
        <v>41236</v>
      </c>
      <c r="C3029" s="145">
        <v>254.00843800000001</v>
      </c>
      <c r="D3029">
        <f t="shared" si="97"/>
        <v>2.3911688831980853</v>
      </c>
      <c r="E3029">
        <v>6.7633462420945362E-3</v>
      </c>
      <c r="G3029">
        <v>3021</v>
      </c>
      <c r="H3029">
        <f t="shared" ca="1" si="98"/>
        <v>7.9035110971488409E-2</v>
      </c>
    </row>
    <row r="3030" spans="2:8" x14ac:dyDescent="0.3">
      <c r="B3030" s="91">
        <v>39680</v>
      </c>
      <c r="C3030" s="145">
        <v>74.902916000000005</v>
      </c>
      <c r="D3030">
        <f t="shared" si="97"/>
        <v>-0.59679976118555977</v>
      </c>
      <c r="E3030">
        <v>6.7552664624220575E-3</v>
      </c>
      <c r="G3030">
        <v>3022</v>
      </c>
      <c r="H3030">
        <f t="shared" ca="1" si="98"/>
        <v>-3.8504489200154486E-2</v>
      </c>
    </row>
    <row r="3031" spans="2:8" x14ac:dyDescent="0.3">
      <c r="B3031" s="91">
        <v>43594</v>
      </c>
      <c r="C3031" s="145">
        <v>185.77101099999999</v>
      </c>
      <c r="D3031">
        <f t="shared" si="97"/>
        <v>-0.63776259772717847</v>
      </c>
      <c r="E3031">
        <v>6.7530668570683749E-3</v>
      </c>
      <c r="G3031">
        <v>3023</v>
      </c>
      <c r="H3031">
        <f t="shared" ca="1" si="98"/>
        <v>1.0337710917037049E-3</v>
      </c>
    </row>
    <row r="3032" spans="2:8" x14ac:dyDescent="0.3">
      <c r="B3032" s="91">
        <v>42146</v>
      </c>
      <c r="C3032" s="145">
        <v>512.84326199999998</v>
      </c>
      <c r="D3032">
        <f t="shared" si="97"/>
        <v>0.70546457049585953</v>
      </c>
      <c r="E3032">
        <v>6.7487227746961696E-3</v>
      </c>
      <c r="G3032">
        <v>3024</v>
      </c>
      <c r="H3032">
        <f t="shared" ca="1" si="98"/>
        <v>1.0247065472936101E-2</v>
      </c>
    </row>
    <row r="3033" spans="2:8" x14ac:dyDescent="0.3">
      <c r="B3033" s="91">
        <v>41024</v>
      </c>
      <c r="C3033" s="145">
        <v>300.70590199999998</v>
      </c>
      <c r="D3033">
        <f t="shared" si="97"/>
        <v>-0.46321361961011853</v>
      </c>
      <c r="E3033">
        <v>6.733913319648047E-3</v>
      </c>
      <c r="G3033">
        <v>3025</v>
      </c>
      <c r="H3033">
        <f t="shared" ca="1" si="98"/>
        <v>-1.1435333788794688E-2</v>
      </c>
    </row>
    <row r="3034" spans="2:8" x14ac:dyDescent="0.3">
      <c r="B3034" s="91">
        <v>42060</v>
      </c>
      <c r="C3034" s="145">
        <v>560.196594</v>
      </c>
      <c r="D3034">
        <f t="shared" si="97"/>
        <v>17.631349568115574</v>
      </c>
      <c r="E3034">
        <v>6.7328969512059529E-3</v>
      </c>
      <c r="G3034">
        <v>3026</v>
      </c>
      <c r="H3034">
        <f t="shared" ca="1" si="98"/>
        <v>-2.3521966233278138E-2</v>
      </c>
    </row>
    <row r="3035" spans="2:8" x14ac:dyDescent="0.3">
      <c r="B3035" s="91">
        <v>37792</v>
      </c>
      <c r="C3035" s="145">
        <v>30.067419000000001</v>
      </c>
      <c r="D3035">
        <f t="shared" si="97"/>
        <v>-0.48803194505373931</v>
      </c>
      <c r="E3035">
        <v>6.7145960198380554E-3</v>
      </c>
      <c r="G3035">
        <v>3027</v>
      </c>
      <c r="H3035">
        <f t="shared" ca="1" si="98"/>
        <v>-1.6886445174324936E-2</v>
      </c>
    </row>
    <row r="3036" spans="2:8" x14ac:dyDescent="0.3">
      <c r="B3036" s="91">
        <v>35593</v>
      </c>
      <c r="C3036" s="145">
        <v>58.729092000000001</v>
      </c>
      <c r="D3036">
        <f t="shared" si="97"/>
        <v>2.6320144169639277</v>
      </c>
      <c r="E3036">
        <v>6.7117151840477745E-3</v>
      </c>
      <c r="G3036">
        <v>3028</v>
      </c>
      <c r="H3036">
        <f t="shared" ca="1" si="98"/>
        <v>-2.0938884011584363E-2</v>
      </c>
    </row>
    <row r="3037" spans="2:8" x14ac:dyDescent="0.3">
      <c r="B3037" s="91">
        <v>34163</v>
      </c>
      <c r="C3037" s="145">
        <v>16.169840000000001</v>
      </c>
      <c r="D3037">
        <f t="shared" si="97"/>
        <v>-0.95995992188715085</v>
      </c>
      <c r="E3037">
        <v>6.7116642801906467E-3</v>
      </c>
      <c r="G3037">
        <v>3029</v>
      </c>
      <c r="H3037">
        <f t="shared" ca="1" si="98"/>
        <v>-8.8484879690338848E-3</v>
      </c>
    </row>
    <row r="3038" spans="2:8" x14ac:dyDescent="0.3">
      <c r="B3038" s="91">
        <v>43084</v>
      </c>
      <c r="C3038" s="145">
        <v>403.84136999999998</v>
      </c>
      <c r="D3038">
        <f t="shared" si="97"/>
        <v>30.653448120586813</v>
      </c>
      <c r="E3038">
        <v>6.7098414195822459E-3</v>
      </c>
      <c r="G3038">
        <v>3030</v>
      </c>
      <c r="H3038">
        <f t="shared" ca="1" si="98"/>
        <v>1.2936252916869855E-2</v>
      </c>
    </row>
    <row r="3039" spans="2:8" x14ac:dyDescent="0.3">
      <c r="B3039" s="91">
        <v>37193</v>
      </c>
      <c r="C3039" s="145">
        <v>12.758210999999999</v>
      </c>
      <c r="D3039">
        <f t="shared" si="97"/>
        <v>-0.97253425254992409</v>
      </c>
      <c r="E3039">
        <v>6.6951458259572518E-3</v>
      </c>
      <c r="G3039">
        <v>3031</v>
      </c>
      <c r="H3039">
        <f t="shared" ca="1" si="98"/>
        <v>6.0053701442557048E-2</v>
      </c>
    </row>
    <row r="3040" spans="2:8" x14ac:dyDescent="0.3">
      <c r="B3040" s="91">
        <v>42529</v>
      </c>
      <c r="C3040" s="145">
        <v>464.51351899999997</v>
      </c>
      <c r="D3040">
        <f t="shared" si="97"/>
        <v>6.0081577258805314</v>
      </c>
      <c r="E3040">
        <v>6.6947282077890113E-3</v>
      </c>
      <c r="G3040">
        <v>3032</v>
      </c>
      <c r="H3040">
        <f t="shared" ca="1" si="98"/>
        <v>3.5015567292975974E-2</v>
      </c>
    </row>
    <row r="3041" spans="2:8" x14ac:dyDescent="0.3">
      <c r="B3041" s="91">
        <v>38251</v>
      </c>
      <c r="C3041" s="145">
        <v>66.281829999999999</v>
      </c>
      <c r="D3041">
        <f t="shared" si="97"/>
        <v>1.4806317337393053</v>
      </c>
      <c r="E3041">
        <v>6.6898373092585117E-3</v>
      </c>
      <c r="G3041">
        <v>3033</v>
      </c>
      <c r="H3041">
        <f t="shared" ca="1" si="98"/>
        <v>-3.10375240461291E-3</v>
      </c>
    </row>
    <row r="3042" spans="2:8" x14ac:dyDescent="0.3">
      <c r="B3042" s="91">
        <v>37776</v>
      </c>
      <c r="C3042" s="145">
        <v>26.719738</v>
      </c>
      <c r="D3042">
        <f t="shared" si="97"/>
        <v>1.298606542146121</v>
      </c>
      <c r="E3042">
        <v>6.6841165314599918E-3</v>
      </c>
      <c r="G3042">
        <v>3034</v>
      </c>
      <c r="H3042">
        <f t="shared" ca="1" si="98"/>
        <v>7.5475428302780798E-3</v>
      </c>
    </row>
    <row r="3043" spans="2:8" x14ac:dyDescent="0.3">
      <c r="B3043" s="91">
        <v>36817</v>
      </c>
      <c r="C3043" s="145">
        <v>11.624320000000001</v>
      </c>
      <c r="D3043">
        <f t="shared" si="97"/>
        <v>-0.95945793034135052</v>
      </c>
      <c r="E3043">
        <v>6.6799830434863712E-3</v>
      </c>
      <c r="G3043">
        <v>3035</v>
      </c>
      <c r="H3043">
        <f t="shared" ca="1" si="98"/>
        <v>5.5337582255524723E-3</v>
      </c>
    </row>
    <row r="3044" spans="2:8" x14ac:dyDescent="0.3">
      <c r="B3044" s="91">
        <v>41260</v>
      </c>
      <c r="C3044" s="145">
        <v>286.72241200000002</v>
      </c>
      <c r="D3044">
        <f t="shared" si="97"/>
        <v>-0.48577717397277315</v>
      </c>
      <c r="E3044">
        <v>6.6758704829136106E-3</v>
      </c>
      <c r="G3044">
        <v>3036</v>
      </c>
      <c r="H3044">
        <f t="shared" ca="1" si="98"/>
        <v>-1.7290334358312315E-2</v>
      </c>
    </row>
    <row r="3045" spans="2:8" x14ac:dyDescent="0.3">
      <c r="B3045" s="91">
        <v>42048</v>
      </c>
      <c r="C3045" s="145">
        <v>557.58398399999999</v>
      </c>
      <c r="D3045">
        <f t="shared" si="97"/>
        <v>0.48342603699885722</v>
      </c>
      <c r="E3045">
        <v>6.6751284570880209E-3</v>
      </c>
      <c r="G3045">
        <v>3037</v>
      </c>
      <c r="H3045">
        <f t="shared" ca="1" si="98"/>
        <v>9.490223077245381E-3</v>
      </c>
    </row>
    <row r="3046" spans="2:8" x14ac:dyDescent="0.3">
      <c r="B3046" s="91">
        <v>42451</v>
      </c>
      <c r="C3046" s="145">
        <v>375.87582400000002</v>
      </c>
      <c r="D3046">
        <f t="shared" si="97"/>
        <v>22.091547255906988</v>
      </c>
      <c r="E3046">
        <v>6.6720510525202972E-3</v>
      </c>
      <c r="G3046">
        <v>3038</v>
      </c>
      <c r="H3046">
        <f t="shared" ca="1" si="98"/>
        <v>7.9729490158832444E-3</v>
      </c>
    </row>
    <row r="3047" spans="2:8" x14ac:dyDescent="0.3">
      <c r="B3047" s="91">
        <v>34164</v>
      </c>
      <c r="C3047" s="145">
        <v>16.277636999999999</v>
      </c>
      <c r="D3047">
        <f t="shared" si="97"/>
        <v>-0.8639073851964052</v>
      </c>
      <c r="E3047">
        <v>6.666547102506761E-3</v>
      </c>
      <c r="G3047">
        <v>3039</v>
      </c>
      <c r="H3047">
        <f t="shared" ca="1" si="98"/>
        <v>-6.3245149581182061E-3</v>
      </c>
    </row>
    <row r="3048" spans="2:8" x14ac:dyDescent="0.3">
      <c r="B3048" s="91">
        <v>39226</v>
      </c>
      <c r="C3048" s="145">
        <v>119.607056</v>
      </c>
      <c r="D3048">
        <f t="shared" si="97"/>
        <v>-0.71855538464686519</v>
      </c>
      <c r="E3048">
        <v>6.638354641302819E-3</v>
      </c>
      <c r="G3048">
        <v>3040</v>
      </c>
      <c r="H3048">
        <f t="shared" ca="1" si="98"/>
        <v>1.1286278471185855E-2</v>
      </c>
    </row>
    <row r="3049" spans="2:8" x14ac:dyDescent="0.3">
      <c r="B3049" s="91">
        <v>44686</v>
      </c>
      <c r="C3049" s="145">
        <v>424.97546399999999</v>
      </c>
      <c r="D3049">
        <f t="shared" si="97"/>
        <v>6.2595024815009941</v>
      </c>
      <c r="E3049">
        <v>6.6115457942296143E-3</v>
      </c>
      <c r="G3049">
        <v>3041</v>
      </c>
      <c r="H3049">
        <f t="shared" ca="1" si="98"/>
        <v>-3.017415069240308E-2</v>
      </c>
    </row>
    <row r="3050" spans="2:8" x14ac:dyDescent="0.3">
      <c r="B3050" s="91">
        <v>35586</v>
      </c>
      <c r="C3050" s="145">
        <v>58.540576999999999</v>
      </c>
      <c r="D3050">
        <f t="shared" si="97"/>
        <v>-0.90615576464050307</v>
      </c>
      <c r="E3050">
        <v>6.6075378548366348E-3</v>
      </c>
      <c r="G3050">
        <v>3042</v>
      </c>
      <c r="H3050">
        <f t="shared" ca="1" si="98"/>
        <v>1.2198608980168259E-2</v>
      </c>
    </row>
    <row r="3051" spans="2:8" x14ac:dyDescent="0.3">
      <c r="B3051" s="91">
        <v>45128</v>
      </c>
      <c r="C3051" s="145">
        <v>623.80578600000001</v>
      </c>
      <c r="D3051">
        <f t="shared" si="97"/>
        <v>30.742508967124728</v>
      </c>
      <c r="E3051">
        <v>6.5952824679529161E-3</v>
      </c>
      <c r="G3051">
        <v>3043</v>
      </c>
      <c r="H3051">
        <f t="shared" ca="1" si="98"/>
        <v>-2.8629637040577281E-2</v>
      </c>
    </row>
    <row r="3052" spans="2:8" x14ac:dyDescent="0.3">
      <c r="B3052" s="91">
        <v>36670</v>
      </c>
      <c r="C3052" s="145">
        <v>19.652062999999998</v>
      </c>
      <c r="D3052">
        <f t="shared" si="97"/>
        <v>-0.95836681707492033</v>
      </c>
      <c r="E3052">
        <v>6.5944736747346562E-3</v>
      </c>
      <c r="G3052">
        <v>3044</v>
      </c>
      <c r="H3052">
        <f t="shared" ca="1" si="98"/>
        <v>4.3676502326621118E-2</v>
      </c>
    </row>
    <row r="3053" spans="2:8" x14ac:dyDescent="0.3">
      <c r="B3053" s="91">
        <v>42830</v>
      </c>
      <c r="C3053" s="145">
        <v>472.028839</v>
      </c>
      <c r="D3053">
        <f t="shared" si="97"/>
        <v>7.1962600805452146</v>
      </c>
      <c r="E3053">
        <v>6.5901890245100656E-3</v>
      </c>
      <c r="G3053">
        <v>3045</v>
      </c>
      <c r="H3053">
        <f t="shared" ca="1" si="98"/>
        <v>-5.7695179368776398E-2</v>
      </c>
    </row>
    <row r="3054" spans="2:8" x14ac:dyDescent="0.3">
      <c r="B3054" s="91">
        <v>35633</v>
      </c>
      <c r="C3054" s="145">
        <v>57.590758999999998</v>
      </c>
      <c r="D3054">
        <f t="shared" si="97"/>
        <v>-0.15936114566165716</v>
      </c>
      <c r="E3054">
        <v>6.5899750413021792E-3</v>
      </c>
      <c r="G3054">
        <v>3046</v>
      </c>
      <c r="H3054">
        <f t="shared" ca="1" si="98"/>
        <v>-4.2985993718086174E-2</v>
      </c>
    </row>
    <row r="3055" spans="2:8" x14ac:dyDescent="0.3">
      <c r="B3055" s="91">
        <v>38202</v>
      </c>
      <c r="C3055" s="145">
        <v>68.508324000000002</v>
      </c>
      <c r="D3055">
        <f t="shared" si="97"/>
        <v>-0.83664881599814844</v>
      </c>
      <c r="E3055">
        <v>6.5898203495155317E-3</v>
      </c>
      <c r="G3055">
        <v>3047</v>
      </c>
      <c r="H3055">
        <f t="shared" ca="1" si="98"/>
        <v>7.6414479041081104E-3</v>
      </c>
    </row>
    <row r="3056" spans="2:8" x14ac:dyDescent="0.3">
      <c r="B3056" s="91">
        <v>44985</v>
      </c>
      <c r="C3056" s="145">
        <v>419.39288299999998</v>
      </c>
      <c r="D3056">
        <f t="shared" si="97"/>
        <v>24.428179120491418</v>
      </c>
      <c r="E3056">
        <v>6.5797326392458052E-3</v>
      </c>
      <c r="G3056">
        <v>3048</v>
      </c>
      <c r="H3056">
        <f t="shared" ca="1" si="98"/>
        <v>-7.8590491195138119E-3</v>
      </c>
    </row>
    <row r="3057" spans="2:8" x14ac:dyDescent="0.3">
      <c r="B3057" s="91">
        <v>33332</v>
      </c>
      <c r="C3057" s="145">
        <v>16.493233</v>
      </c>
      <c r="D3057">
        <f t="shared" si="97"/>
        <v>-0.96274149792274644</v>
      </c>
      <c r="E3057">
        <v>6.5790144209189353E-3</v>
      </c>
      <c r="G3057">
        <v>3049</v>
      </c>
      <c r="H3057">
        <f t="shared" ca="1" si="98"/>
        <v>9.0233192979623025E-2</v>
      </c>
    </row>
    <row r="3058" spans="2:8" x14ac:dyDescent="0.3">
      <c r="B3058" s="91">
        <v>44769</v>
      </c>
      <c r="C3058" s="145">
        <v>442.67031900000001</v>
      </c>
      <c r="D3058">
        <f t="shared" si="97"/>
        <v>3.0679309238313452</v>
      </c>
      <c r="E3058">
        <v>6.5737332851027418E-3</v>
      </c>
      <c r="G3058">
        <v>3050</v>
      </c>
      <c r="H3058">
        <f t="shared" ca="1" si="98"/>
        <v>5.3246079128739479E-2</v>
      </c>
    </row>
    <row r="3059" spans="2:8" x14ac:dyDescent="0.3">
      <c r="B3059" s="91">
        <v>39596</v>
      </c>
      <c r="C3059" s="145">
        <v>108.81952699999999</v>
      </c>
      <c r="D3059">
        <f t="shared" si="97"/>
        <v>-0.714837725097346</v>
      </c>
      <c r="E3059">
        <v>6.5725905392254348E-3</v>
      </c>
      <c r="G3059">
        <v>3051</v>
      </c>
      <c r="H3059">
        <f t="shared" ca="1" si="98"/>
        <v>-1.2009964429562293E-2</v>
      </c>
    </row>
    <row r="3060" spans="2:8" x14ac:dyDescent="0.3">
      <c r="B3060" s="91">
        <v>42355</v>
      </c>
      <c r="C3060" s="145">
        <v>381.60562099999999</v>
      </c>
      <c r="D3060">
        <f t="shared" si="97"/>
        <v>13.52934122211129</v>
      </c>
      <c r="E3060">
        <v>6.5711324452161135E-3</v>
      </c>
      <c r="G3060">
        <v>3052</v>
      </c>
      <c r="H3060">
        <f t="shared" ca="1" si="98"/>
        <v>6.2507651942817682E-2</v>
      </c>
    </row>
    <row r="3061" spans="2:8" x14ac:dyDescent="0.3">
      <c r="B3061" s="91">
        <v>35986</v>
      </c>
      <c r="C3061" s="145">
        <v>26.264482000000001</v>
      </c>
      <c r="D3061">
        <f t="shared" si="97"/>
        <v>0.43660820096567804</v>
      </c>
      <c r="E3061">
        <v>6.5696010138481748E-3</v>
      </c>
      <c r="G3061">
        <v>3053</v>
      </c>
      <c r="H3061">
        <f t="shared" ca="1" si="98"/>
        <v>-8.4035469153022225E-3</v>
      </c>
    </row>
    <row r="3062" spans="2:8" x14ac:dyDescent="0.3">
      <c r="B3062" s="91">
        <v>36082</v>
      </c>
      <c r="C3062" s="145">
        <v>18.282285999999999</v>
      </c>
      <c r="D3062">
        <f t="shared" si="97"/>
        <v>-0.78258130558371164</v>
      </c>
      <c r="E3062">
        <v>6.565532326203472E-3</v>
      </c>
      <c r="G3062">
        <v>3054</v>
      </c>
      <c r="H3062">
        <f t="shared" ca="1" si="98"/>
        <v>2.8411982388331224E-2</v>
      </c>
    </row>
    <row r="3063" spans="2:8" x14ac:dyDescent="0.3">
      <c r="B3063" s="91">
        <v>43966</v>
      </c>
      <c r="C3063" s="145">
        <v>84.087920999999994</v>
      </c>
      <c r="D3063">
        <f t="shared" si="97"/>
        <v>4.9085775216948315</v>
      </c>
      <c r="E3063">
        <v>6.5631840503012759E-3</v>
      </c>
      <c r="G3063">
        <v>3055</v>
      </c>
      <c r="H3063">
        <f t="shared" ca="1" si="98"/>
        <v>-1.3497790008161656E-2</v>
      </c>
    </row>
    <row r="3064" spans="2:8" x14ac:dyDescent="0.3">
      <c r="B3064" s="91">
        <v>36746</v>
      </c>
      <c r="C3064" s="145">
        <v>14.2315</v>
      </c>
      <c r="D3064">
        <f t="shared" si="97"/>
        <v>-0.86161009475860162</v>
      </c>
      <c r="E3064">
        <v>6.5468155840592273E-3</v>
      </c>
      <c r="G3064">
        <v>3056</v>
      </c>
      <c r="H3064">
        <f t="shared" ca="1" si="98"/>
        <v>2.3241054384060865E-3</v>
      </c>
    </row>
    <row r="3065" spans="2:8" x14ac:dyDescent="0.3">
      <c r="B3065" s="91">
        <v>38705</v>
      </c>
      <c r="C3065" s="145">
        <v>102.836258</v>
      </c>
      <c r="D3065">
        <f t="shared" si="97"/>
        <v>-0.60582054058045431</v>
      </c>
      <c r="E3065">
        <v>6.5419089374317823E-3</v>
      </c>
      <c r="G3065">
        <v>3057</v>
      </c>
      <c r="H3065">
        <f t="shared" ca="1" si="98"/>
        <v>2.5603958823824199E-2</v>
      </c>
    </row>
    <row r="3066" spans="2:8" x14ac:dyDescent="0.3">
      <c r="B3066" s="91">
        <v>43341</v>
      </c>
      <c r="C3066" s="145">
        <v>260.88690200000002</v>
      </c>
      <c r="D3066">
        <f t="shared" si="97"/>
        <v>2.0180963220180081</v>
      </c>
      <c r="E3066">
        <v>6.5385193022557799E-3</v>
      </c>
      <c r="G3066">
        <v>3058</v>
      </c>
      <c r="H3066">
        <f t="shared" ca="1" si="98"/>
        <v>-8.492210038185051E-2</v>
      </c>
    </row>
    <row r="3067" spans="2:8" x14ac:dyDescent="0.3">
      <c r="B3067" s="91">
        <v>38611</v>
      </c>
      <c r="C3067" s="145">
        <v>86.440880000000007</v>
      </c>
      <c r="D3067">
        <f t="shared" si="97"/>
        <v>-0.91234954476962626</v>
      </c>
      <c r="E3067">
        <v>6.5335050213913698E-3</v>
      </c>
      <c r="G3067">
        <v>3059</v>
      </c>
      <c r="H3067">
        <f t="shared" ca="1" si="98"/>
        <v>-1.53595943489289E-2</v>
      </c>
    </row>
    <row r="3068" spans="2:8" x14ac:dyDescent="0.3">
      <c r="B3068" s="91">
        <v>45377</v>
      </c>
      <c r="C3068" s="145">
        <v>986.20001200000002</v>
      </c>
      <c r="D3068">
        <f t="shared" si="97"/>
        <v>1.5532198225802207</v>
      </c>
      <c r="E3068">
        <v>6.531969869752673E-3</v>
      </c>
      <c r="G3068">
        <v>3060</v>
      </c>
      <c r="H3068">
        <f t="shared" ca="1" si="98"/>
        <v>-2.3255821787375023E-3</v>
      </c>
    </row>
    <row r="3069" spans="2:8" x14ac:dyDescent="0.3">
      <c r="B3069" s="91">
        <v>41617</v>
      </c>
      <c r="C3069" s="145">
        <v>386.257385</v>
      </c>
      <c r="D3069">
        <f t="shared" si="97"/>
        <v>0.98636883343264548</v>
      </c>
      <c r="E3069">
        <v>6.5233373915230776E-3</v>
      </c>
      <c r="G3069">
        <v>3061</v>
      </c>
      <c r="H3069">
        <f t="shared" ca="1" si="98"/>
        <v>1.9173908282490514E-2</v>
      </c>
    </row>
    <row r="3070" spans="2:8" x14ac:dyDescent="0.3">
      <c r="B3070" s="91">
        <v>40438</v>
      </c>
      <c r="C3070" s="145">
        <v>194.45401000000001</v>
      </c>
      <c r="D3070">
        <f t="shared" si="97"/>
        <v>10.637797902330934</v>
      </c>
      <c r="E3070">
        <v>6.5124541947285215E-3</v>
      </c>
      <c r="G3070">
        <v>3062</v>
      </c>
      <c r="H3070">
        <f t="shared" ca="1" si="98"/>
        <v>2.0536934053254855E-2</v>
      </c>
    </row>
    <row r="3071" spans="2:8" x14ac:dyDescent="0.3">
      <c r="B3071" s="91">
        <v>34156</v>
      </c>
      <c r="C3071" s="145">
        <v>16.708832000000001</v>
      </c>
      <c r="D3071">
        <f t="shared" si="97"/>
        <v>0</v>
      </c>
      <c r="E3071">
        <v>6.4934509501036212E-3</v>
      </c>
      <c r="G3071">
        <v>3063</v>
      </c>
      <c r="H3071">
        <f t="shared" ca="1" si="98"/>
        <v>7.7420125256549038E-2</v>
      </c>
    </row>
    <row r="3072" spans="2:8" x14ac:dyDescent="0.3">
      <c r="B3072" s="91">
        <v>34127</v>
      </c>
      <c r="C3072" s="145">
        <v>16.708832000000001</v>
      </c>
      <c r="D3072">
        <f t="shared" si="97"/>
        <v>-0.89487680887049592</v>
      </c>
      <c r="E3072">
        <v>6.4934509501036212E-3</v>
      </c>
      <c r="G3072">
        <v>3064</v>
      </c>
      <c r="H3072">
        <f t="shared" ca="1" si="98"/>
        <v>7.4162221119132468E-2</v>
      </c>
    </row>
    <row r="3073" spans="2:8" x14ac:dyDescent="0.3">
      <c r="B3073" s="91">
        <v>38849</v>
      </c>
      <c r="C3073" s="145">
        <v>158.94525100000001</v>
      </c>
      <c r="D3073">
        <f t="shared" si="97"/>
        <v>3.3967026704535961</v>
      </c>
      <c r="E3073">
        <v>6.4789036573598864E-3</v>
      </c>
      <c r="G3073">
        <v>3065</v>
      </c>
      <c r="H3073">
        <f t="shared" ca="1" si="98"/>
        <v>-2.1028590840305873E-2</v>
      </c>
    </row>
    <row r="3074" spans="2:8" x14ac:dyDescent="0.3">
      <c r="B3074" s="91">
        <v>35853</v>
      </c>
      <c r="C3074" s="145">
        <v>36.151012000000001</v>
      </c>
      <c r="D3074">
        <f t="shared" si="97"/>
        <v>0.66904853000184272</v>
      </c>
      <c r="E3074">
        <v>6.4592271673020833E-3</v>
      </c>
      <c r="G3074">
        <v>3066</v>
      </c>
      <c r="H3074">
        <f t="shared" ca="1" si="98"/>
        <v>4.519579640169533E-3</v>
      </c>
    </row>
    <row r="3075" spans="2:8" x14ac:dyDescent="0.3">
      <c r="B3075" s="91">
        <v>37501</v>
      </c>
      <c r="C3075" s="145">
        <v>21.659652999999999</v>
      </c>
      <c r="D3075">
        <f t="shared" si="97"/>
        <v>-0.6040965911585493</v>
      </c>
      <c r="E3075">
        <v>6.4517097337473146E-3</v>
      </c>
      <c r="G3075">
        <v>3067</v>
      </c>
      <c r="H3075">
        <f t="shared" ca="1" si="98"/>
        <v>-1.5932693341926631E-2</v>
      </c>
    </row>
    <row r="3076" spans="2:8" x14ac:dyDescent="0.3">
      <c r="B3076" s="91">
        <v>34956</v>
      </c>
      <c r="C3076" s="145">
        <v>54.709437999999999</v>
      </c>
      <c r="D3076">
        <f t="shared" si="97"/>
        <v>-0.88279775452244169</v>
      </c>
      <c r="E3076">
        <v>6.4515105960325433E-3</v>
      </c>
      <c r="G3076">
        <v>3068</v>
      </c>
      <c r="H3076">
        <f t="shared" ca="1" si="98"/>
        <v>2.160042677814859E-3</v>
      </c>
    </row>
    <row r="3077" spans="2:8" x14ac:dyDescent="0.3">
      <c r="B3077" s="91">
        <v>44781</v>
      </c>
      <c r="C3077" s="145">
        <v>466.79513500000002</v>
      </c>
      <c r="D3077">
        <f t="shared" si="97"/>
        <v>17.450075346497844</v>
      </c>
      <c r="E3077">
        <v>6.4481072685814338E-3</v>
      </c>
      <c r="G3077">
        <v>3069</v>
      </c>
      <c r="H3077">
        <f t="shared" ca="1" si="98"/>
        <v>1.0198325828175659E-2</v>
      </c>
    </row>
    <row r="3078" spans="2:8" x14ac:dyDescent="0.3">
      <c r="B3078" s="91">
        <v>37659</v>
      </c>
      <c r="C3078" s="145">
        <v>25.300446000000001</v>
      </c>
      <c r="D3078">
        <f t="shared" si="97"/>
        <v>-0.60854001475979269</v>
      </c>
      <c r="E3078">
        <v>6.4436718523193798E-3</v>
      </c>
      <c r="G3078">
        <v>3070</v>
      </c>
      <c r="H3078">
        <f t="shared" ca="1" si="98"/>
        <v>-1.3719649936440486E-2</v>
      </c>
    </row>
    <row r="3079" spans="2:8" x14ac:dyDescent="0.3">
      <c r="B3079" s="91">
        <v>35611</v>
      </c>
      <c r="C3079" s="145">
        <v>64.630989</v>
      </c>
      <c r="D3079">
        <f t="shared" si="97"/>
        <v>-0.78203925231225568</v>
      </c>
      <c r="E3079">
        <v>6.4355609555194621E-3</v>
      </c>
      <c r="G3079">
        <v>3071</v>
      </c>
      <c r="H3079">
        <f t="shared" ca="1" si="98"/>
        <v>4.5272581895160334E-2</v>
      </c>
    </row>
    <row r="3080" spans="2:8" x14ac:dyDescent="0.3">
      <c r="B3080" s="91">
        <v>44445</v>
      </c>
      <c r="C3080" s="145">
        <v>296.52581800000002</v>
      </c>
      <c r="D3080">
        <f t="shared" si="97"/>
        <v>-0.42717417814605763</v>
      </c>
      <c r="E3080">
        <v>6.4287173104522859E-3</v>
      </c>
      <c r="G3080">
        <v>3072</v>
      </c>
      <c r="H3080">
        <f t="shared" ca="1" si="98"/>
        <v>1.9779252848576356E-2</v>
      </c>
    </row>
    <row r="3081" spans="2:8" x14ac:dyDescent="0.3">
      <c r="B3081" s="91">
        <v>41879</v>
      </c>
      <c r="C3081" s="145">
        <v>517.65441899999996</v>
      </c>
      <c r="D3081">
        <f t="shared" ref="D3081:D3144" si="99">(C3081-C3082)/C3082</f>
        <v>2.1508967936324295</v>
      </c>
      <c r="E3081">
        <v>6.4213978095754437E-3</v>
      </c>
      <c r="G3081">
        <v>3073</v>
      </c>
      <c r="H3081">
        <f t="shared" ca="1" si="98"/>
        <v>-2.7263464946295835E-3</v>
      </c>
    </row>
    <row r="3082" spans="2:8" x14ac:dyDescent="0.3">
      <c r="B3082" s="91">
        <v>43516</v>
      </c>
      <c r="C3082" s="145">
        <v>164.28796399999999</v>
      </c>
      <c r="D3082">
        <f t="shared" si="99"/>
        <v>0.23445686906479921</v>
      </c>
      <c r="E3082">
        <v>6.412215992545758E-3</v>
      </c>
      <c r="G3082">
        <v>3074</v>
      </c>
      <c r="H3082">
        <f t="shared" ref="H3082:H3145" ca="1" si="100">_xlfn.NORM.INV(RAND(),N$11,N$12)</f>
        <v>4.2014911853576413E-2</v>
      </c>
    </row>
    <row r="3083" spans="2:8" x14ac:dyDescent="0.3">
      <c r="B3083" s="91">
        <v>43762</v>
      </c>
      <c r="C3083" s="145">
        <v>133.08521999999999</v>
      </c>
      <c r="D3083">
        <f t="shared" si="99"/>
        <v>3.9923130097995241</v>
      </c>
      <c r="E3083">
        <v>6.4078928564584381E-3</v>
      </c>
      <c r="G3083">
        <v>3075</v>
      </c>
      <c r="H3083">
        <f t="shared" ca="1" si="100"/>
        <v>-3.2164606057360823E-2</v>
      </c>
    </row>
    <row r="3084" spans="2:8" x14ac:dyDescent="0.3">
      <c r="B3084" s="91">
        <v>37774</v>
      </c>
      <c r="C3084" s="145">
        <v>26.658028000000002</v>
      </c>
      <c r="D3084">
        <f t="shared" si="99"/>
        <v>-0.89768220892801964</v>
      </c>
      <c r="E3084">
        <v>6.4064814049629203E-3</v>
      </c>
      <c r="G3084">
        <v>3076</v>
      </c>
      <c r="H3084">
        <f t="shared" ca="1" si="100"/>
        <v>1.4217080017248111E-2</v>
      </c>
    </row>
    <row r="3085" spans="2:8" x14ac:dyDescent="0.3">
      <c r="B3085" s="91">
        <v>41366</v>
      </c>
      <c r="C3085" s="145">
        <v>260.541473</v>
      </c>
      <c r="D3085">
        <f t="shared" si="99"/>
        <v>11.35257430052296</v>
      </c>
      <c r="E3085">
        <v>6.403076870543636E-3</v>
      </c>
      <c r="G3085">
        <v>3077</v>
      </c>
      <c r="H3085">
        <f t="shared" ca="1" si="100"/>
        <v>-2.8755743277607625E-2</v>
      </c>
    </row>
    <row r="3086" spans="2:8" x14ac:dyDescent="0.3">
      <c r="B3086" s="91">
        <v>36265</v>
      </c>
      <c r="C3086" s="145">
        <v>21.092078999999998</v>
      </c>
      <c r="D3086">
        <f t="shared" si="99"/>
        <v>0.58058929411799953</v>
      </c>
      <c r="E3086">
        <v>6.4009667367880664E-3</v>
      </c>
      <c r="G3086">
        <v>3078</v>
      </c>
      <c r="H3086">
        <f t="shared" ca="1" si="100"/>
        <v>-4.0916555274899909E-2</v>
      </c>
    </row>
    <row r="3087" spans="2:8" x14ac:dyDescent="0.3">
      <c r="B3087" s="91">
        <v>36794</v>
      </c>
      <c r="C3087" s="145">
        <v>13.344440000000001</v>
      </c>
      <c r="D3087">
        <f t="shared" si="99"/>
        <v>-0.97424225675172171</v>
      </c>
      <c r="E3087">
        <v>6.3989902555071773E-3</v>
      </c>
      <c r="G3087">
        <v>3079</v>
      </c>
      <c r="H3087">
        <f t="shared" ca="1" si="100"/>
        <v>1.0193291634098215E-2</v>
      </c>
    </row>
    <row r="3088" spans="2:8" x14ac:dyDescent="0.3">
      <c r="B3088" s="91">
        <v>42139</v>
      </c>
      <c r="C3088" s="145">
        <v>518.07488999999998</v>
      </c>
      <c r="D3088">
        <f t="shared" si="99"/>
        <v>0.49913524698295686</v>
      </c>
      <c r="E3088">
        <v>6.3881119371578983E-3</v>
      </c>
      <c r="G3088">
        <v>3080</v>
      </c>
      <c r="H3088">
        <f t="shared" ca="1" si="100"/>
        <v>-3.7028645667369418E-3</v>
      </c>
    </row>
    <row r="3089" spans="2:8" x14ac:dyDescent="0.3">
      <c r="B3089" s="91">
        <v>42261</v>
      </c>
      <c r="C3089" s="145">
        <v>345.58248900000001</v>
      </c>
      <c r="D3089">
        <f t="shared" si="99"/>
        <v>-8.4122705100620324E-2</v>
      </c>
      <c r="E3089">
        <v>6.3840774236988331E-3</v>
      </c>
      <c r="G3089">
        <v>3081</v>
      </c>
      <c r="H3089">
        <f t="shared" ca="1" si="100"/>
        <v>-3.738564021016786E-2</v>
      </c>
    </row>
    <row r="3090" spans="2:8" x14ac:dyDescent="0.3">
      <c r="B3090" s="91">
        <v>42977</v>
      </c>
      <c r="C3090" s="145">
        <v>377.324005</v>
      </c>
      <c r="D3090">
        <f t="shared" si="99"/>
        <v>-0.12747808122386636</v>
      </c>
      <c r="E3090">
        <v>6.3812916973213247E-3</v>
      </c>
      <c r="G3090">
        <v>3082</v>
      </c>
      <c r="H3090">
        <f t="shared" ca="1" si="100"/>
        <v>9.9165086331799625E-3</v>
      </c>
    </row>
    <row r="3091" spans="2:8" x14ac:dyDescent="0.3">
      <c r="B3091" s="91">
        <v>44669</v>
      </c>
      <c r="C3091" s="145">
        <v>432.452179</v>
      </c>
      <c r="D3091">
        <f t="shared" si="99"/>
        <v>1.7438327854736788</v>
      </c>
      <c r="E3091">
        <v>6.3797686370982293E-3</v>
      </c>
      <c r="G3091">
        <v>3083</v>
      </c>
      <c r="H3091">
        <f t="shared" ca="1" si="100"/>
        <v>-5.2598044563241485E-2</v>
      </c>
    </row>
    <row r="3092" spans="2:8" x14ac:dyDescent="0.3">
      <c r="B3092" s="91">
        <v>43445</v>
      </c>
      <c r="C3092" s="145">
        <v>157.60879499999999</v>
      </c>
      <c r="D3092">
        <f t="shared" si="99"/>
        <v>0.49080738681837333</v>
      </c>
      <c r="E3092">
        <v>6.3654297314443241E-3</v>
      </c>
      <c r="G3092">
        <v>3084</v>
      </c>
      <c r="H3092">
        <f t="shared" ca="1" si="100"/>
        <v>-4.5628909765872468E-3</v>
      </c>
    </row>
    <row r="3093" spans="2:8" x14ac:dyDescent="0.3">
      <c r="B3093" s="91">
        <v>39555</v>
      </c>
      <c r="C3093" s="145">
        <v>105.720428</v>
      </c>
      <c r="D3093">
        <f t="shared" si="99"/>
        <v>-0.65674083718635745</v>
      </c>
      <c r="E3093">
        <v>6.3565264574267548E-3</v>
      </c>
      <c r="G3093">
        <v>3085</v>
      </c>
      <c r="H3093">
        <f t="shared" ca="1" si="100"/>
        <v>-4.8502051040091178E-2</v>
      </c>
    </row>
    <row r="3094" spans="2:8" x14ac:dyDescent="0.3">
      <c r="B3094" s="91">
        <v>44274</v>
      </c>
      <c r="C3094" s="145">
        <v>307.99011200000001</v>
      </c>
      <c r="D3094">
        <f t="shared" si="99"/>
        <v>0.55943288248174983</v>
      </c>
      <c r="E3094">
        <v>6.3518820428331239E-3</v>
      </c>
      <c r="G3094">
        <v>3086</v>
      </c>
      <c r="H3094">
        <f t="shared" ca="1" si="100"/>
        <v>-4.5895865344550958E-2</v>
      </c>
    </row>
    <row r="3095" spans="2:8" x14ac:dyDescent="0.3">
      <c r="B3095" s="91">
        <v>40920</v>
      </c>
      <c r="C3095" s="145">
        <v>197.50135800000001</v>
      </c>
      <c r="D3095">
        <f t="shared" si="99"/>
        <v>2.2734283164651834</v>
      </c>
      <c r="E3095">
        <v>6.3445024236430548E-3</v>
      </c>
      <c r="G3095">
        <v>3087</v>
      </c>
      <c r="H3095">
        <f t="shared" ca="1" si="100"/>
        <v>-3.3744625778653141E-3</v>
      </c>
    </row>
    <row r="3096" spans="2:8" x14ac:dyDescent="0.3">
      <c r="B3096" s="91">
        <v>35109</v>
      </c>
      <c r="C3096" s="145">
        <v>60.334713000000001</v>
      </c>
      <c r="D3096">
        <f t="shared" si="99"/>
        <v>-0.86673399185070776</v>
      </c>
      <c r="E3096">
        <v>6.3175896378300138E-3</v>
      </c>
      <c r="G3096">
        <v>3088</v>
      </c>
      <c r="H3096">
        <f t="shared" ca="1" si="100"/>
        <v>-2.5528205276639987E-2</v>
      </c>
    </row>
    <row r="3097" spans="2:8" x14ac:dyDescent="0.3">
      <c r="B3097" s="91">
        <v>42933</v>
      </c>
      <c r="C3097" s="145">
        <v>452.73895299999998</v>
      </c>
      <c r="D3097">
        <f t="shared" si="99"/>
        <v>0.84271074505216104</v>
      </c>
      <c r="E3097">
        <v>6.3151142747203881E-3</v>
      </c>
      <c r="G3097">
        <v>3089</v>
      </c>
      <c r="H3097">
        <f t="shared" ca="1" si="100"/>
        <v>5.3666654156420211E-2</v>
      </c>
    </row>
    <row r="3098" spans="2:8" x14ac:dyDescent="0.3">
      <c r="B3098" s="91">
        <v>40543</v>
      </c>
      <c r="C3098" s="145">
        <v>245.69181800000001</v>
      </c>
      <c r="D3098">
        <f t="shared" si="99"/>
        <v>0.92921769988430836</v>
      </c>
      <c r="E3098">
        <v>6.306957303910646E-3</v>
      </c>
      <c r="G3098">
        <v>3090</v>
      </c>
      <c r="H3098">
        <f t="shared" ca="1" si="100"/>
        <v>-1.7935000228834846E-2</v>
      </c>
    </row>
    <row r="3099" spans="2:8" x14ac:dyDescent="0.3">
      <c r="B3099" s="91">
        <v>44120</v>
      </c>
      <c r="C3099" s="145">
        <v>127.353081</v>
      </c>
      <c r="D3099">
        <f t="shared" si="99"/>
        <v>-0.74635162477541861</v>
      </c>
      <c r="E3099">
        <v>6.3017062900394914E-3</v>
      </c>
      <c r="G3099">
        <v>3091</v>
      </c>
      <c r="H3099">
        <f t="shared" ca="1" si="100"/>
        <v>-4.6963657474732329E-2</v>
      </c>
    </row>
    <row r="3100" spans="2:8" x14ac:dyDescent="0.3">
      <c r="B3100" s="91">
        <v>45055</v>
      </c>
      <c r="C3100" s="145">
        <v>502.08514400000001</v>
      </c>
      <c r="D3100">
        <f t="shared" si="99"/>
        <v>0.20750413902266765</v>
      </c>
      <c r="E3100">
        <v>6.2936763367876626E-3</v>
      </c>
      <c r="G3100">
        <v>3092</v>
      </c>
      <c r="H3100">
        <f t="shared" ca="1" si="100"/>
        <v>-6.8523956659455557E-2</v>
      </c>
    </row>
    <row r="3101" spans="2:8" x14ac:dyDescent="0.3">
      <c r="B3101" s="91">
        <v>44740</v>
      </c>
      <c r="C3101" s="145">
        <v>415.80407700000001</v>
      </c>
      <c r="D3101">
        <f t="shared" si="99"/>
        <v>0.10402335567980721</v>
      </c>
      <c r="E3101">
        <v>6.2726106911888558E-3</v>
      </c>
      <c r="G3101">
        <v>3093</v>
      </c>
      <c r="H3101">
        <f t="shared" ca="1" si="100"/>
        <v>-3.0884144314461629E-2</v>
      </c>
    </row>
    <row r="3102" spans="2:8" x14ac:dyDescent="0.3">
      <c r="B3102" s="91">
        <v>43138</v>
      </c>
      <c r="C3102" s="145">
        <v>376.62616000000003</v>
      </c>
      <c r="D3102">
        <f t="shared" si="99"/>
        <v>7.9723306918968433</v>
      </c>
      <c r="E3102">
        <v>6.2591114427979766E-3</v>
      </c>
      <c r="G3102">
        <v>3094</v>
      </c>
      <c r="H3102">
        <f t="shared" ca="1" si="100"/>
        <v>-2.0937728787899543E-2</v>
      </c>
    </row>
    <row r="3103" spans="2:8" x14ac:dyDescent="0.3">
      <c r="B3103" s="91">
        <v>34829</v>
      </c>
      <c r="C3103" s="145">
        <v>41.976402</v>
      </c>
      <c r="D3103">
        <f t="shared" si="99"/>
        <v>-0.62002611906174188</v>
      </c>
      <c r="E3103">
        <v>6.250265487777862E-3</v>
      </c>
      <c r="G3103">
        <v>3095</v>
      </c>
      <c r="H3103">
        <f t="shared" ca="1" si="100"/>
        <v>-1.0506980359222024E-2</v>
      </c>
    </row>
    <row r="3104" spans="2:8" x14ac:dyDescent="0.3">
      <c r="B3104" s="91">
        <v>39246</v>
      </c>
      <c r="C3104" s="145">
        <v>110.47180899999999</v>
      </c>
      <c r="D3104">
        <f t="shared" si="99"/>
        <v>-0.78926285604053104</v>
      </c>
      <c r="E3104">
        <v>6.2382928910861323E-3</v>
      </c>
      <c r="G3104">
        <v>3096</v>
      </c>
      <c r="H3104">
        <f t="shared" ca="1" si="100"/>
        <v>2.6665881355342622E-2</v>
      </c>
    </row>
    <row r="3105" spans="2:8" x14ac:dyDescent="0.3">
      <c r="B3105" s="91">
        <v>42772</v>
      </c>
      <c r="C3105" s="145">
        <v>524.21612500000003</v>
      </c>
      <c r="D3105">
        <f t="shared" si="99"/>
        <v>8.131343719682155</v>
      </c>
      <c r="E3105">
        <v>6.2188400267154612E-3</v>
      </c>
      <c r="G3105">
        <v>3097</v>
      </c>
      <c r="H3105">
        <f t="shared" ca="1" si="100"/>
        <v>1.0454522217937856E-2</v>
      </c>
    </row>
    <row r="3106" spans="2:8" x14ac:dyDescent="0.3">
      <c r="B3106" s="91">
        <v>37923</v>
      </c>
      <c r="C3106" s="145">
        <v>57.408431999999998</v>
      </c>
      <c r="D3106">
        <f t="shared" si="99"/>
        <v>-0.73274806618206356</v>
      </c>
      <c r="E3106">
        <v>6.2062237509012338E-3</v>
      </c>
      <c r="G3106">
        <v>3098</v>
      </c>
      <c r="H3106">
        <f t="shared" ca="1" si="100"/>
        <v>-1.6867856571469862E-2</v>
      </c>
    </row>
    <row r="3107" spans="2:8" x14ac:dyDescent="0.3">
      <c r="B3107" s="91">
        <v>40597</v>
      </c>
      <c r="C3107" s="145">
        <v>214.81016500000001</v>
      </c>
      <c r="D3107">
        <f t="shared" si="99"/>
        <v>-0.26627816955026135</v>
      </c>
      <c r="E3107">
        <v>6.2012555916825772E-3</v>
      </c>
      <c r="G3107">
        <v>3099</v>
      </c>
      <c r="H3107">
        <f t="shared" ca="1" si="100"/>
        <v>-2.4318224553007514E-2</v>
      </c>
    </row>
    <row r="3108" spans="2:8" x14ac:dyDescent="0.3">
      <c r="B3108" s="91">
        <v>41402</v>
      </c>
      <c r="C3108" s="145">
        <v>292.767853</v>
      </c>
      <c r="D3108">
        <f t="shared" si="99"/>
        <v>22.371312666822277</v>
      </c>
      <c r="E3108">
        <v>6.1997163023205012E-3</v>
      </c>
      <c r="G3108">
        <v>3100</v>
      </c>
      <c r="H3108">
        <f t="shared" ca="1" si="100"/>
        <v>-8.2687330691758112E-3</v>
      </c>
    </row>
    <row r="3109" spans="2:8" x14ac:dyDescent="0.3">
      <c r="B3109" s="91">
        <v>37035</v>
      </c>
      <c r="C3109" s="145">
        <v>12.526804</v>
      </c>
      <c r="D3109">
        <f t="shared" si="99"/>
        <v>-0.81489872680041664</v>
      </c>
      <c r="E3109">
        <v>6.1955854094457507E-3</v>
      </c>
      <c r="G3109">
        <v>3101</v>
      </c>
      <c r="H3109">
        <f t="shared" ca="1" si="100"/>
        <v>4.2966012837988642E-2</v>
      </c>
    </row>
    <row r="3110" spans="2:8" x14ac:dyDescent="0.3">
      <c r="B3110" s="91">
        <v>38518</v>
      </c>
      <c r="C3110" s="145">
        <v>67.675407000000007</v>
      </c>
      <c r="D3110">
        <f t="shared" si="99"/>
        <v>-0.82985882591127769</v>
      </c>
      <c r="E3110">
        <v>6.1922041395666132E-3</v>
      </c>
      <c r="G3110">
        <v>3102</v>
      </c>
      <c r="H3110">
        <f t="shared" ca="1" si="100"/>
        <v>1.9464053896729751E-2</v>
      </c>
    </row>
    <row r="3111" spans="2:8" x14ac:dyDescent="0.3">
      <c r="B3111" s="91">
        <v>44847</v>
      </c>
      <c r="C3111" s="145">
        <v>397.76031499999999</v>
      </c>
      <c r="D3111">
        <f t="shared" si="99"/>
        <v>1.7967736931917222</v>
      </c>
      <c r="E3111">
        <v>6.1783516194012069E-3</v>
      </c>
      <c r="G3111">
        <v>3103</v>
      </c>
      <c r="H3111">
        <f t="shared" ca="1" si="100"/>
        <v>-8.5143137735181652E-3</v>
      </c>
    </row>
    <row r="3112" spans="2:8" x14ac:dyDescent="0.3">
      <c r="B3112" s="91">
        <v>38981</v>
      </c>
      <c r="C3112" s="145">
        <v>142.22112999999999</v>
      </c>
      <c r="D3112">
        <f t="shared" si="99"/>
        <v>2.6205184595372382E-3</v>
      </c>
      <c r="E3112">
        <v>6.1737487378710626E-3</v>
      </c>
      <c r="G3112">
        <v>3104</v>
      </c>
      <c r="H3112">
        <f t="shared" ca="1" si="100"/>
        <v>4.948877180689008E-3</v>
      </c>
    </row>
    <row r="3113" spans="2:8" x14ac:dyDescent="0.3">
      <c r="B3113" s="91">
        <v>40365</v>
      </c>
      <c r="C3113" s="145">
        <v>141.849411</v>
      </c>
      <c r="D3113">
        <f t="shared" si="99"/>
        <v>-0.25721833999155946</v>
      </c>
      <c r="E3113">
        <v>6.1583387986601477E-3</v>
      </c>
      <c r="G3113">
        <v>3105</v>
      </c>
      <c r="H3113">
        <f t="shared" ca="1" si="100"/>
        <v>1.748634351777523E-2</v>
      </c>
    </row>
    <row r="3114" spans="2:8" x14ac:dyDescent="0.3">
      <c r="B3114" s="91">
        <v>40423</v>
      </c>
      <c r="C3114" s="145">
        <v>190.97053500000001</v>
      </c>
      <c r="D3114">
        <f t="shared" si="99"/>
        <v>8.4243617266870725</v>
      </c>
      <c r="E3114">
        <v>6.1340232199613657E-3</v>
      </c>
      <c r="G3114">
        <v>3106</v>
      </c>
      <c r="H3114">
        <f t="shared" ca="1" si="100"/>
        <v>2.6698379478160877E-2</v>
      </c>
    </row>
    <row r="3115" spans="2:8" x14ac:dyDescent="0.3">
      <c r="B3115" s="91">
        <v>37379</v>
      </c>
      <c r="C3115" s="145">
        <v>20.263497999999998</v>
      </c>
      <c r="D3115">
        <f t="shared" si="99"/>
        <v>-4.1984019685768273E-2</v>
      </c>
      <c r="E3115">
        <v>6.1278297611781357E-3</v>
      </c>
      <c r="G3115">
        <v>3107</v>
      </c>
      <c r="H3115">
        <f t="shared" ca="1" si="100"/>
        <v>-1.6554334251971829E-2</v>
      </c>
    </row>
    <row r="3116" spans="2:8" x14ac:dyDescent="0.3">
      <c r="B3116" s="91">
        <v>36626</v>
      </c>
      <c r="C3116" s="145">
        <v>21.151523999999998</v>
      </c>
      <c r="D3116">
        <f t="shared" si="99"/>
        <v>-0.95395519315410471</v>
      </c>
      <c r="E3116">
        <v>6.1239757004556182E-3</v>
      </c>
      <c r="G3116">
        <v>3108</v>
      </c>
      <c r="H3116">
        <f t="shared" ca="1" si="100"/>
        <v>-3.2198691212271834E-2</v>
      </c>
    </row>
    <row r="3117" spans="2:8" x14ac:dyDescent="0.3">
      <c r="B3117" s="91">
        <v>42894</v>
      </c>
      <c r="C3117" s="145">
        <v>459.36828600000001</v>
      </c>
      <c r="D3117">
        <f t="shared" si="99"/>
        <v>8.1648688996095071</v>
      </c>
      <c r="E3117">
        <v>6.1135143129287303E-3</v>
      </c>
      <c r="G3117">
        <v>3109</v>
      </c>
      <c r="H3117">
        <f t="shared" ca="1" si="100"/>
        <v>-4.1570545844433308E-3</v>
      </c>
    </row>
    <row r="3118" spans="2:8" x14ac:dyDescent="0.3">
      <c r="B3118" s="91">
        <v>35676</v>
      </c>
      <c r="C3118" s="145">
        <v>50.122734000000001</v>
      </c>
      <c r="D3118">
        <f t="shared" si="99"/>
        <v>-0.29044412448221141</v>
      </c>
      <c r="E3118">
        <v>6.1126237885606198E-3</v>
      </c>
      <c r="G3118">
        <v>3110</v>
      </c>
      <c r="H3118">
        <f t="shared" ca="1" si="100"/>
        <v>2.2055538726519579E-3</v>
      </c>
    </row>
    <row r="3119" spans="2:8" x14ac:dyDescent="0.3">
      <c r="B3119" s="91">
        <v>38534</v>
      </c>
      <c r="C3119" s="145">
        <v>70.639587000000006</v>
      </c>
      <c r="D3119">
        <f t="shared" si="99"/>
        <v>0.8154782504999406</v>
      </c>
      <c r="E3119">
        <v>6.1110637456270349E-3</v>
      </c>
      <c r="G3119">
        <v>3111</v>
      </c>
      <c r="H3119">
        <f t="shared" ca="1" si="100"/>
        <v>-2.9683086699433401E-2</v>
      </c>
    </row>
    <row r="3120" spans="2:8" x14ac:dyDescent="0.3">
      <c r="B3120" s="91">
        <v>37844</v>
      </c>
      <c r="C3120" s="145">
        <v>38.90963</v>
      </c>
      <c r="D3120">
        <f t="shared" si="99"/>
        <v>-5.7783165246160166E-2</v>
      </c>
      <c r="E3120">
        <v>6.1036500887685797E-3</v>
      </c>
      <c r="G3120">
        <v>3112</v>
      </c>
      <c r="H3120">
        <f t="shared" ca="1" si="100"/>
        <v>-6.8539033896612023E-3</v>
      </c>
    </row>
    <row r="3121" spans="2:8" x14ac:dyDescent="0.3">
      <c r="B3121" s="91">
        <v>36433</v>
      </c>
      <c r="C3121" s="145">
        <v>41.295833999999999</v>
      </c>
      <c r="D3121">
        <f t="shared" si="99"/>
        <v>-0.37681557181407721</v>
      </c>
      <c r="E3121">
        <v>6.0885215767461061E-3</v>
      </c>
      <c r="G3121">
        <v>3113</v>
      </c>
      <c r="H3121">
        <f t="shared" ca="1" si="100"/>
        <v>6.0450481959508969E-3</v>
      </c>
    </row>
    <row r="3122" spans="2:8" x14ac:dyDescent="0.3">
      <c r="B3122" s="91">
        <v>38442</v>
      </c>
      <c r="C3122" s="145">
        <v>66.265831000000006</v>
      </c>
      <c r="D3122">
        <f t="shared" si="99"/>
        <v>-1.5771621955647325E-2</v>
      </c>
      <c r="E3122">
        <v>6.0798557008227543E-3</v>
      </c>
      <c r="G3122">
        <v>3114</v>
      </c>
      <c r="H3122">
        <f t="shared" ca="1" si="100"/>
        <v>-1.4472683342782866E-2</v>
      </c>
    </row>
    <row r="3123" spans="2:8" x14ac:dyDescent="0.3">
      <c r="B3123" s="91">
        <v>35181</v>
      </c>
      <c r="C3123" s="145">
        <v>67.327697999999998</v>
      </c>
      <c r="D3123">
        <f t="shared" si="99"/>
        <v>-0.37232771717881896</v>
      </c>
      <c r="E3123">
        <v>6.0790441154220066E-3</v>
      </c>
      <c r="G3123">
        <v>3115</v>
      </c>
      <c r="H3123">
        <f t="shared" ca="1" si="100"/>
        <v>-2.8542585213146128E-2</v>
      </c>
    </row>
    <row r="3124" spans="2:8" x14ac:dyDescent="0.3">
      <c r="B3124" s="91">
        <v>44022</v>
      </c>
      <c r="C3124" s="145">
        <v>107.265686</v>
      </c>
      <c r="D3124">
        <f t="shared" si="99"/>
        <v>-0.89413177582946968</v>
      </c>
      <c r="E3124">
        <v>6.0776682115415053E-3</v>
      </c>
      <c r="G3124">
        <v>3116</v>
      </c>
      <c r="H3124">
        <f t="shared" ca="1" si="100"/>
        <v>4.4063918440638068E-2</v>
      </c>
    </row>
    <row r="3125" spans="2:8" x14ac:dyDescent="0.3">
      <c r="B3125" s="91">
        <v>45390</v>
      </c>
      <c r="C3125" s="145">
        <v>1013.200012</v>
      </c>
      <c r="D3125">
        <f t="shared" si="99"/>
        <v>1.6361866495891453</v>
      </c>
      <c r="E3125">
        <v>6.0570312236806626E-3</v>
      </c>
      <c r="G3125">
        <v>3117</v>
      </c>
      <c r="H3125">
        <f t="shared" ca="1" si="100"/>
        <v>5.6145402714934602E-2</v>
      </c>
    </row>
    <row r="3126" spans="2:8" x14ac:dyDescent="0.3">
      <c r="B3126" s="91">
        <v>41722</v>
      </c>
      <c r="C3126" s="145">
        <v>384.34304800000001</v>
      </c>
      <c r="D3126">
        <f t="shared" si="99"/>
        <v>28.890216347331606</v>
      </c>
      <c r="E3126">
        <v>6.0388762335945824E-3</v>
      </c>
      <c r="G3126">
        <v>3118</v>
      </c>
      <c r="H3126">
        <f t="shared" ca="1" si="100"/>
        <v>-7.5435184202944563E-3</v>
      </c>
    </row>
    <row r="3127" spans="2:8" x14ac:dyDescent="0.3">
      <c r="B3127" s="91">
        <v>36851</v>
      </c>
      <c r="C3127" s="145">
        <v>12.85849</v>
      </c>
      <c r="D3127">
        <f t="shared" si="99"/>
        <v>-0.16733257663512086</v>
      </c>
      <c r="E3127">
        <v>6.0351200690568875E-3</v>
      </c>
      <c r="G3127">
        <v>3119</v>
      </c>
      <c r="H3127">
        <f t="shared" ca="1" si="100"/>
        <v>-1.7193033205089359E-2</v>
      </c>
    </row>
    <row r="3128" spans="2:8" x14ac:dyDescent="0.3">
      <c r="B3128" s="91">
        <v>36769</v>
      </c>
      <c r="C3128" s="145">
        <v>15.442527999999999</v>
      </c>
      <c r="D3128">
        <f t="shared" si="99"/>
        <v>-0.22802564035013304</v>
      </c>
      <c r="E3128">
        <v>6.030373234800171E-3</v>
      </c>
      <c r="G3128">
        <v>3120</v>
      </c>
      <c r="H3128">
        <f t="shared" ca="1" si="100"/>
        <v>-2.2706727022582158E-2</v>
      </c>
    </row>
    <row r="3129" spans="2:8" x14ac:dyDescent="0.3">
      <c r="B3129" s="91">
        <v>36109</v>
      </c>
      <c r="C3129" s="145">
        <v>20.003938999999999</v>
      </c>
      <c r="D3129">
        <f t="shared" si="99"/>
        <v>-0.95022625426290386</v>
      </c>
      <c r="E3129">
        <v>5.9972282187408191E-3</v>
      </c>
      <c r="G3129">
        <v>3121</v>
      </c>
      <c r="H3129">
        <f t="shared" ca="1" si="100"/>
        <v>3.7674246674778471E-2</v>
      </c>
    </row>
    <row r="3130" spans="2:8" x14ac:dyDescent="0.3">
      <c r="B3130" s="91">
        <v>44946</v>
      </c>
      <c r="C3130" s="145">
        <v>401.8974</v>
      </c>
      <c r="D3130">
        <f t="shared" si="99"/>
        <v>2.8091044573520754</v>
      </c>
      <c r="E3130">
        <v>5.9887833352271188E-3</v>
      </c>
      <c r="G3130">
        <v>3122</v>
      </c>
      <c r="H3130">
        <f t="shared" ca="1" si="100"/>
        <v>2.8709477986035545E-2</v>
      </c>
    </row>
    <row r="3131" spans="2:8" x14ac:dyDescent="0.3">
      <c r="B3131" s="91">
        <v>38709</v>
      </c>
      <c r="C3131" s="145">
        <v>105.509682</v>
      </c>
      <c r="D3131">
        <f t="shared" si="99"/>
        <v>-0.77150577911508189</v>
      </c>
      <c r="E3131">
        <v>5.979201424587465E-3</v>
      </c>
      <c r="G3131">
        <v>3123</v>
      </c>
      <c r="H3131">
        <f t="shared" ca="1" si="100"/>
        <v>1.8141479522685803E-2</v>
      </c>
    </row>
    <row r="3132" spans="2:8" x14ac:dyDescent="0.3">
      <c r="B3132" s="91">
        <v>44797</v>
      </c>
      <c r="C3132" s="145">
        <v>461.76083399999999</v>
      </c>
      <c r="D3132">
        <f t="shared" si="99"/>
        <v>5.7088431825557837</v>
      </c>
      <c r="E3132">
        <v>5.9724166896229745E-3</v>
      </c>
      <c r="G3132">
        <v>3124</v>
      </c>
      <c r="H3132">
        <f t="shared" ca="1" si="100"/>
        <v>1.0420203177714027E-2</v>
      </c>
    </row>
    <row r="3133" spans="2:8" x14ac:dyDescent="0.3">
      <c r="B3133" s="91">
        <v>38267</v>
      </c>
      <c r="C3133" s="145">
        <v>68.828682000000001</v>
      </c>
      <c r="D3133">
        <f t="shared" si="99"/>
        <v>1.073610703181392</v>
      </c>
      <c r="E3133">
        <v>5.9696813376919171E-3</v>
      </c>
      <c r="G3133">
        <v>3125</v>
      </c>
      <c r="H3133">
        <f t="shared" ca="1" si="100"/>
        <v>5.0454027734171958E-3</v>
      </c>
    </row>
    <row r="3134" spans="2:8" x14ac:dyDescent="0.3">
      <c r="B3134" s="91">
        <v>36517</v>
      </c>
      <c r="C3134" s="145">
        <v>33.192672999999999</v>
      </c>
      <c r="D3134">
        <f t="shared" si="99"/>
        <v>-9.6022856279454102E-2</v>
      </c>
      <c r="E3134">
        <v>5.9673090892814074E-3</v>
      </c>
      <c r="G3134">
        <v>3126</v>
      </c>
      <c r="H3134">
        <f t="shared" ca="1" si="100"/>
        <v>4.0016011130276207E-3</v>
      </c>
    </row>
    <row r="3135" spans="2:8" x14ac:dyDescent="0.3">
      <c r="B3135" s="91">
        <v>34788</v>
      </c>
      <c r="C3135" s="145">
        <v>36.718487000000003</v>
      </c>
      <c r="D3135">
        <f t="shared" si="99"/>
        <v>-0.91284210494733375</v>
      </c>
      <c r="E3135">
        <v>5.9524042718906139E-3</v>
      </c>
      <c r="G3135">
        <v>3127</v>
      </c>
      <c r="H3135">
        <f t="shared" ca="1" si="100"/>
        <v>-9.9322289774050471E-3</v>
      </c>
    </row>
    <row r="3136" spans="2:8" x14ac:dyDescent="0.3">
      <c r="B3136" s="91">
        <v>43089</v>
      </c>
      <c r="C3136" s="145">
        <v>421.28698700000001</v>
      </c>
      <c r="D3136">
        <f t="shared" si="99"/>
        <v>8.5423733877296382</v>
      </c>
      <c r="E3136">
        <v>5.9510012135086006E-3</v>
      </c>
      <c r="G3136">
        <v>3128</v>
      </c>
      <c r="H3136">
        <f t="shared" ca="1" si="100"/>
        <v>8.3745965766807307E-3</v>
      </c>
    </row>
    <row r="3137" spans="2:8" x14ac:dyDescent="0.3">
      <c r="B3137" s="91">
        <v>34843</v>
      </c>
      <c r="C3137" s="145">
        <v>44.149078000000003</v>
      </c>
      <c r="D3137">
        <f t="shared" si="99"/>
        <v>-0.9535907930653732</v>
      </c>
      <c r="E3137">
        <v>5.9404129518342867E-3</v>
      </c>
      <c r="G3137">
        <v>3129</v>
      </c>
      <c r="H3137">
        <f t="shared" ca="1" si="100"/>
        <v>1.1541655073581967E-2</v>
      </c>
    </row>
    <row r="3138" spans="2:8" x14ac:dyDescent="0.3">
      <c r="B3138" s="91">
        <v>45433</v>
      </c>
      <c r="C3138" s="145">
        <v>951.29998799999998</v>
      </c>
      <c r="D3138">
        <f t="shared" si="99"/>
        <v>0.96875937485074037</v>
      </c>
      <c r="E3138">
        <v>5.9215141471310141E-3</v>
      </c>
      <c r="G3138">
        <v>3130</v>
      </c>
      <c r="H3138">
        <f t="shared" ca="1" si="100"/>
        <v>3.8845072874695661E-3</v>
      </c>
    </row>
    <row r="3139" spans="2:8" x14ac:dyDescent="0.3">
      <c r="B3139" s="91">
        <v>42542</v>
      </c>
      <c r="C3139" s="145">
        <v>483.19769300000002</v>
      </c>
      <c r="D3139">
        <f t="shared" si="99"/>
        <v>18.328206920643133</v>
      </c>
      <c r="E3139">
        <v>5.9122525104454444E-3</v>
      </c>
      <c r="G3139">
        <v>3131</v>
      </c>
      <c r="H3139">
        <f t="shared" ca="1" si="100"/>
        <v>-1.7405207745099221E-2</v>
      </c>
    </row>
    <row r="3140" spans="2:8" x14ac:dyDescent="0.3">
      <c r="B3140" s="91">
        <v>37635</v>
      </c>
      <c r="C3140" s="145">
        <v>24.999613</v>
      </c>
      <c r="D3140">
        <f t="shared" si="99"/>
        <v>-3.0858952155226205E-4</v>
      </c>
      <c r="E3140">
        <v>5.896697960194955E-3</v>
      </c>
      <c r="G3140">
        <v>3132</v>
      </c>
      <c r="H3140">
        <f t="shared" ca="1" si="100"/>
        <v>-2.5026714400254967E-3</v>
      </c>
    </row>
    <row r="3141" spans="2:8" x14ac:dyDescent="0.3">
      <c r="B3141" s="91">
        <v>37671</v>
      </c>
      <c r="C3141" s="145">
        <v>25.00733</v>
      </c>
      <c r="D3141">
        <f t="shared" si="99"/>
        <v>-0.32169231993165104</v>
      </c>
      <c r="E3141">
        <v>5.8950294188334562E-3</v>
      </c>
      <c r="G3141">
        <v>3133</v>
      </c>
      <c r="H3141">
        <f t="shared" ca="1" si="100"/>
        <v>-2.7801085385875363E-2</v>
      </c>
    </row>
    <row r="3142" spans="2:8" x14ac:dyDescent="0.3">
      <c r="B3142" s="91">
        <v>33760</v>
      </c>
      <c r="C3142" s="145">
        <v>36.867237000000003</v>
      </c>
      <c r="D3142">
        <f t="shared" si="99"/>
        <v>0</v>
      </c>
      <c r="E3142">
        <v>5.8824935335761988E-3</v>
      </c>
      <c r="G3142">
        <v>3134</v>
      </c>
      <c r="H3142">
        <f t="shared" ca="1" si="100"/>
        <v>4.3965246589053125E-2</v>
      </c>
    </row>
    <row r="3143" spans="2:8" x14ac:dyDescent="0.3">
      <c r="B3143" s="91">
        <v>33666</v>
      </c>
      <c r="C3143" s="145">
        <v>36.867237000000003</v>
      </c>
      <c r="D3143">
        <f t="shared" si="99"/>
        <v>-0.85270964509029656</v>
      </c>
      <c r="E3143">
        <v>5.8824935335761988E-3</v>
      </c>
      <c r="G3143">
        <v>3135</v>
      </c>
      <c r="H3143">
        <f t="shared" ca="1" si="100"/>
        <v>3.4645700474408112E-2</v>
      </c>
    </row>
    <row r="3144" spans="2:8" x14ac:dyDescent="0.3">
      <c r="B3144" s="91">
        <v>41372</v>
      </c>
      <c r="C3144" s="145">
        <v>250.30313100000001</v>
      </c>
      <c r="D3144">
        <f t="shared" si="99"/>
        <v>6.8375894857249788</v>
      </c>
      <c r="E3144">
        <v>5.877785167607427E-3</v>
      </c>
      <c r="G3144">
        <v>3136</v>
      </c>
      <c r="H3144">
        <f t="shared" ca="1" si="100"/>
        <v>-3.2266031785575605E-2</v>
      </c>
    </row>
    <row r="3145" spans="2:8" x14ac:dyDescent="0.3">
      <c r="B3145" s="91">
        <v>36178</v>
      </c>
      <c r="C3145" s="145">
        <v>31.936239</v>
      </c>
      <c r="D3145">
        <f t="shared" ref="D3145:D3208" si="101">(C3145-C3146)/C3146</f>
        <v>-0.93558058610186201</v>
      </c>
      <c r="E3145">
        <v>5.8685198328411242E-3</v>
      </c>
      <c r="G3145">
        <v>3137</v>
      </c>
      <c r="H3145">
        <f t="shared" ca="1" si="100"/>
        <v>6.7742617974122902E-4</v>
      </c>
    </row>
    <row r="3146" spans="2:8" x14ac:dyDescent="0.3">
      <c r="B3146" s="91">
        <v>44589</v>
      </c>
      <c r="C3146" s="145">
        <v>495.75488300000001</v>
      </c>
      <c r="D3146">
        <f t="shared" si="101"/>
        <v>1.231124101933577</v>
      </c>
      <c r="E3146">
        <v>5.8656985162142596E-3</v>
      </c>
      <c r="G3146">
        <v>3138</v>
      </c>
      <c r="H3146">
        <f t="shared" ref="H3146:H3209" ca="1" si="102">_xlfn.NORM.INV(RAND(),N$11,N$12)</f>
        <v>3.5858915449660862E-2</v>
      </c>
    </row>
    <row r="3147" spans="2:8" x14ac:dyDescent="0.3">
      <c r="B3147" s="91">
        <v>40465</v>
      </c>
      <c r="C3147" s="145">
        <v>222.1996</v>
      </c>
      <c r="D3147">
        <f t="shared" si="101"/>
        <v>-0.54785011632512737</v>
      </c>
      <c r="E3147">
        <v>5.8655830701381181E-3</v>
      </c>
      <c r="G3147">
        <v>3139</v>
      </c>
      <c r="H3147">
        <f t="shared" ca="1" si="102"/>
        <v>3.8114870225151185E-2</v>
      </c>
    </row>
    <row r="3148" spans="2:8" x14ac:dyDescent="0.3">
      <c r="B3148" s="91">
        <v>42005</v>
      </c>
      <c r="C3148" s="145">
        <v>491.42907700000001</v>
      </c>
      <c r="D3148">
        <f t="shared" si="101"/>
        <v>0.21839031224687794</v>
      </c>
      <c r="E3148">
        <v>5.8521020356890512E-3</v>
      </c>
      <c r="G3148">
        <v>3140</v>
      </c>
      <c r="H3148">
        <f t="shared" ca="1" si="102"/>
        <v>-5.6224757233458926E-2</v>
      </c>
    </row>
    <row r="3149" spans="2:8" x14ac:dyDescent="0.3">
      <c r="B3149" s="91">
        <v>44834</v>
      </c>
      <c r="C3149" s="145">
        <v>403.342896</v>
      </c>
      <c r="D3149">
        <f t="shared" si="101"/>
        <v>19.197053606833677</v>
      </c>
      <c r="E3149">
        <v>5.842096632895981E-3</v>
      </c>
      <c r="G3149">
        <v>3141</v>
      </c>
      <c r="H3149">
        <f t="shared" ca="1" si="102"/>
        <v>3.8668271222256126E-3</v>
      </c>
    </row>
    <row r="3150" spans="2:8" x14ac:dyDescent="0.3">
      <c r="B3150" s="91">
        <v>37524</v>
      </c>
      <c r="C3150" s="145">
        <v>19.970383000000002</v>
      </c>
      <c r="D3150">
        <f t="shared" si="101"/>
        <v>-0.70571525383127232</v>
      </c>
      <c r="E3150">
        <v>5.8276445393698915E-3</v>
      </c>
      <c r="G3150">
        <v>3142</v>
      </c>
      <c r="H3150">
        <f t="shared" ca="1" si="102"/>
        <v>-1.3250613627337707E-2</v>
      </c>
    </row>
    <row r="3151" spans="2:8" x14ac:dyDescent="0.3">
      <c r="B3151" s="91">
        <v>35178</v>
      </c>
      <c r="C3151" s="145">
        <v>67.860748000000001</v>
      </c>
      <c r="D3151">
        <f t="shared" si="101"/>
        <v>-0.86890273911010374</v>
      </c>
      <c r="E3151">
        <v>5.8217852846427385E-3</v>
      </c>
      <c r="G3151">
        <v>3143</v>
      </c>
      <c r="H3151">
        <f t="shared" ca="1" si="102"/>
        <v>-8.8152600382978407E-3</v>
      </c>
    </row>
    <row r="3152" spans="2:8" x14ac:dyDescent="0.3">
      <c r="B3152" s="91">
        <v>42746</v>
      </c>
      <c r="C3152" s="145">
        <v>517.63665800000001</v>
      </c>
      <c r="D3152">
        <f t="shared" si="101"/>
        <v>-9.4616211186452415E-2</v>
      </c>
      <c r="E3152">
        <v>5.8111051543089107E-3</v>
      </c>
      <c r="G3152">
        <v>3144</v>
      </c>
      <c r="H3152">
        <f t="shared" ca="1" si="102"/>
        <v>1.2738901687121716E-2</v>
      </c>
    </row>
    <row r="3153" spans="2:8" x14ac:dyDescent="0.3">
      <c r="B3153" s="91">
        <v>42055</v>
      </c>
      <c r="C3153" s="145">
        <v>571.73175000000003</v>
      </c>
      <c r="D3153">
        <f t="shared" si="101"/>
        <v>5.2372144613257836</v>
      </c>
      <c r="E3153">
        <v>5.8102839704438775E-3</v>
      </c>
      <c r="G3153">
        <v>3145</v>
      </c>
      <c r="H3153">
        <f t="shared" ca="1" si="102"/>
        <v>3.4956109481535896E-3</v>
      </c>
    </row>
    <row r="3154" spans="2:8" x14ac:dyDescent="0.3">
      <c r="B3154" s="91">
        <v>39616</v>
      </c>
      <c r="C3154" s="145">
        <v>91.664597000000001</v>
      </c>
      <c r="D3154">
        <f t="shared" si="101"/>
        <v>5.2315583573576658</v>
      </c>
      <c r="E3154">
        <v>5.8051225326531727E-3</v>
      </c>
      <c r="G3154">
        <v>3146</v>
      </c>
      <c r="H3154">
        <f t="shared" ca="1" si="102"/>
        <v>1.3534140354621116E-2</v>
      </c>
    </row>
    <row r="3155" spans="2:8" x14ac:dyDescent="0.3">
      <c r="B3155" s="91">
        <v>36915</v>
      </c>
      <c r="C3155" s="145">
        <v>14.709739000000001</v>
      </c>
      <c r="D3155">
        <f t="shared" si="101"/>
        <v>-0.91575642233089105</v>
      </c>
      <c r="E3155">
        <v>5.8016158889663471E-3</v>
      </c>
      <c r="G3155">
        <v>3147</v>
      </c>
      <c r="H3155">
        <f t="shared" ca="1" si="102"/>
        <v>-5.6554790004467122E-2</v>
      </c>
    </row>
    <row r="3156" spans="2:8" x14ac:dyDescent="0.3">
      <c r="B3156" s="91">
        <v>40863</v>
      </c>
      <c r="C3156" s="145">
        <v>174.60961900000001</v>
      </c>
      <c r="D3156">
        <f t="shared" si="101"/>
        <v>-0.66410235123211492</v>
      </c>
      <c r="E3156">
        <v>5.7932863505898479E-3</v>
      </c>
      <c r="G3156">
        <v>3148</v>
      </c>
      <c r="H3156">
        <f t="shared" ca="1" si="102"/>
        <v>-2.2399558961588566E-2</v>
      </c>
    </row>
    <row r="3157" spans="2:8" x14ac:dyDescent="0.3">
      <c r="B3157" s="91">
        <v>45075</v>
      </c>
      <c r="C3157" s="145">
        <v>519.82983400000001</v>
      </c>
      <c r="D3157">
        <f t="shared" si="101"/>
        <v>0.85819057677702737</v>
      </c>
      <c r="E3157">
        <v>5.7864460784331634E-3</v>
      </c>
      <c r="G3157">
        <v>3149</v>
      </c>
      <c r="H3157">
        <f t="shared" ca="1" si="102"/>
        <v>9.9432040596952806E-3</v>
      </c>
    </row>
    <row r="3158" spans="2:8" x14ac:dyDescent="0.3">
      <c r="B3158" s="91">
        <v>41473</v>
      </c>
      <c r="C3158" s="145">
        <v>279.75054899999998</v>
      </c>
      <c r="D3158">
        <f t="shared" si="101"/>
        <v>4.6715565761746838</v>
      </c>
      <c r="E3158">
        <v>5.7844120965077576E-3</v>
      </c>
      <c r="G3158">
        <v>3150</v>
      </c>
      <c r="H3158">
        <f t="shared" ca="1" si="102"/>
        <v>-2.0280801692748093E-2</v>
      </c>
    </row>
    <row r="3159" spans="2:8" x14ac:dyDescent="0.3">
      <c r="B3159" s="91">
        <v>35744</v>
      </c>
      <c r="C3159" s="145">
        <v>49.325180000000003</v>
      </c>
      <c r="D3159">
        <f t="shared" si="101"/>
        <v>-0.71661564349708151</v>
      </c>
      <c r="E3159">
        <v>5.7657028968556567E-3</v>
      </c>
      <c r="G3159">
        <v>3151</v>
      </c>
      <c r="H3159">
        <f t="shared" ca="1" si="102"/>
        <v>-3.1719251285507837E-2</v>
      </c>
    </row>
    <row r="3160" spans="2:8" x14ac:dyDescent="0.3">
      <c r="B3160" s="91">
        <v>43495</v>
      </c>
      <c r="C3160" s="145">
        <v>174.057526</v>
      </c>
      <c r="D3160">
        <f t="shared" si="101"/>
        <v>5.1368409465889098</v>
      </c>
      <c r="E3160">
        <v>5.7604265067276641E-3</v>
      </c>
      <c r="G3160">
        <v>3152</v>
      </c>
      <c r="H3160">
        <f t="shared" ca="1" si="102"/>
        <v>4.1416396619182602E-2</v>
      </c>
    </row>
    <row r="3161" spans="2:8" x14ac:dyDescent="0.3">
      <c r="B3161" s="91">
        <v>37788</v>
      </c>
      <c r="C3161" s="145">
        <v>28.362724</v>
      </c>
      <c r="D3161">
        <f t="shared" si="101"/>
        <v>-0.92329517299342012</v>
      </c>
      <c r="E3161">
        <v>5.7440697383192461E-3</v>
      </c>
      <c r="G3161">
        <v>3153</v>
      </c>
      <c r="H3161">
        <f t="shared" ca="1" si="102"/>
        <v>3.675014040258482E-2</v>
      </c>
    </row>
    <row r="3162" spans="2:8" x14ac:dyDescent="0.3">
      <c r="B3162" s="91">
        <v>41682</v>
      </c>
      <c r="C3162" s="145">
        <v>369.76452599999999</v>
      </c>
      <c r="D3162">
        <f t="shared" si="101"/>
        <v>23.86359523616764</v>
      </c>
      <c r="E3162">
        <v>5.7410448316610949E-3</v>
      </c>
      <c r="G3162">
        <v>3154</v>
      </c>
      <c r="H3162">
        <f t="shared" ca="1" si="102"/>
        <v>-1.5042375395001327E-2</v>
      </c>
    </row>
    <row r="3163" spans="2:8" x14ac:dyDescent="0.3">
      <c r="B3163" s="91">
        <v>37251</v>
      </c>
      <c r="C3163" s="145">
        <v>14.871724</v>
      </c>
      <c r="D3163">
        <f t="shared" si="101"/>
        <v>-0.60807381863173948</v>
      </c>
      <c r="E3163">
        <v>5.7379932219629535E-3</v>
      </c>
      <c r="G3163">
        <v>3155</v>
      </c>
      <c r="H3163">
        <f t="shared" ca="1" si="102"/>
        <v>-1.8967865830522755E-2</v>
      </c>
    </row>
    <row r="3164" spans="2:8" x14ac:dyDescent="0.3">
      <c r="B3164" s="91">
        <v>33765</v>
      </c>
      <c r="C3164" s="145">
        <v>37.945217</v>
      </c>
      <c r="D3164">
        <f t="shared" si="101"/>
        <v>-0.45121713399501606</v>
      </c>
      <c r="E3164">
        <v>5.7142104418644963E-3</v>
      </c>
      <c r="G3164">
        <v>3156</v>
      </c>
      <c r="H3164">
        <f t="shared" ca="1" si="102"/>
        <v>1.75747712439503E-2</v>
      </c>
    </row>
    <row r="3165" spans="2:8" x14ac:dyDescent="0.3">
      <c r="B3165" s="91">
        <v>35220</v>
      </c>
      <c r="C3165" s="145">
        <v>69.144317999999998</v>
      </c>
      <c r="D3165">
        <f t="shared" si="101"/>
        <v>7.4281046870231134E-4</v>
      </c>
      <c r="E3165">
        <v>5.7129919458822785E-3</v>
      </c>
      <c r="G3165">
        <v>3157</v>
      </c>
      <c r="H3165">
        <f t="shared" ca="1" si="102"/>
        <v>8.1147702899073276E-3</v>
      </c>
    </row>
    <row r="3166" spans="2:8" x14ac:dyDescent="0.3">
      <c r="B3166" s="91">
        <v>38302</v>
      </c>
      <c r="C3166" s="145">
        <v>69.092995000000002</v>
      </c>
      <c r="D3166">
        <f t="shared" si="101"/>
        <v>-0.77602736420471952</v>
      </c>
      <c r="E3166">
        <v>5.7125607122237524E-3</v>
      </c>
      <c r="G3166">
        <v>3158</v>
      </c>
      <c r="H3166">
        <f t="shared" ca="1" si="102"/>
        <v>1.0546055831387334E-2</v>
      </c>
    </row>
    <row r="3167" spans="2:8" x14ac:dyDescent="0.3">
      <c r="B3167" s="91">
        <v>43243</v>
      </c>
      <c r="C3167" s="145">
        <v>308.48855600000002</v>
      </c>
      <c r="D3167">
        <f t="shared" si="101"/>
        <v>1.3328309305442905</v>
      </c>
      <c r="E3167">
        <v>5.6873747106659352E-3</v>
      </c>
      <c r="G3167">
        <v>3159</v>
      </c>
      <c r="H3167">
        <f t="shared" ca="1" si="102"/>
        <v>-1.3003577580967953E-2</v>
      </c>
    </row>
    <row r="3168" spans="2:8" x14ac:dyDescent="0.3">
      <c r="B3168" s="91">
        <v>44134</v>
      </c>
      <c r="C3168" s="145">
        <v>132.237854</v>
      </c>
      <c r="D3168">
        <f t="shared" si="101"/>
        <v>-0.18691374478215073</v>
      </c>
      <c r="E3168">
        <v>5.6862120030825424E-3</v>
      </c>
      <c r="G3168">
        <v>3160</v>
      </c>
      <c r="H3168">
        <f t="shared" ca="1" si="102"/>
        <v>3.2743942163343922E-3</v>
      </c>
    </row>
    <row r="3169" spans="2:8" x14ac:dyDescent="0.3">
      <c r="B3169" s="91">
        <v>40766</v>
      </c>
      <c r="C3169" s="145">
        <v>162.636932</v>
      </c>
      <c r="D3169">
        <f t="shared" si="101"/>
        <v>-0.63910226486085431</v>
      </c>
      <c r="E3169">
        <v>5.6859989104326471E-3</v>
      </c>
      <c r="G3169">
        <v>3161</v>
      </c>
      <c r="H3169">
        <f t="shared" ca="1" si="102"/>
        <v>1.0849180442277211E-2</v>
      </c>
    </row>
    <row r="3170" spans="2:8" x14ac:dyDescent="0.3">
      <c r="B3170" s="91">
        <v>44659</v>
      </c>
      <c r="C3170" s="145">
        <v>450.64547700000003</v>
      </c>
      <c r="D3170">
        <f t="shared" si="101"/>
        <v>2.1616951688763826</v>
      </c>
      <c r="E3170">
        <v>5.6729831419220361E-3</v>
      </c>
      <c r="G3170">
        <v>3162</v>
      </c>
      <c r="H3170">
        <f t="shared" ca="1" si="102"/>
        <v>-4.5230837053307049E-2</v>
      </c>
    </row>
    <row r="3171" spans="2:8" x14ac:dyDescent="0.3">
      <c r="B3171" s="91">
        <v>40333</v>
      </c>
      <c r="C3171" s="145">
        <v>142.53286700000001</v>
      </c>
      <c r="D3171">
        <f t="shared" si="101"/>
        <v>-0.64174077313601186</v>
      </c>
      <c r="E3171">
        <v>5.6695606619842414E-3</v>
      </c>
      <c r="G3171">
        <v>3163</v>
      </c>
      <c r="H3171">
        <f t="shared" ca="1" si="102"/>
        <v>-3.3007010735871312E-2</v>
      </c>
    </row>
    <row r="3172" spans="2:8" x14ac:dyDescent="0.3">
      <c r="B3172" s="91">
        <v>42516</v>
      </c>
      <c r="C3172" s="145">
        <v>397.84841899999998</v>
      </c>
      <c r="D3172">
        <f t="shared" si="101"/>
        <v>4.1286962258382305</v>
      </c>
      <c r="E3172">
        <v>5.6674928322619448E-3</v>
      </c>
      <c r="G3172">
        <v>3164</v>
      </c>
      <c r="H3172">
        <f t="shared" ca="1" si="102"/>
        <v>-3.2436083603503113E-2</v>
      </c>
    </row>
    <row r="3173" spans="2:8" x14ac:dyDescent="0.3">
      <c r="B3173" s="91">
        <v>38058</v>
      </c>
      <c r="C3173" s="145">
        <v>77.573013000000003</v>
      </c>
      <c r="D3173">
        <f t="shared" si="101"/>
        <v>-0.8351905407829312</v>
      </c>
      <c r="E3173">
        <v>5.6520323467980742E-3</v>
      </c>
      <c r="G3173">
        <v>3165</v>
      </c>
      <c r="H3173">
        <f t="shared" ca="1" si="102"/>
        <v>-3.1866151824037456E-3</v>
      </c>
    </row>
    <row r="3174" spans="2:8" x14ac:dyDescent="0.3">
      <c r="B3174" s="91">
        <v>45033</v>
      </c>
      <c r="C3174" s="145">
        <v>470.68301400000001</v>
      </c>
      <c r="D3174">
        <f t="shared" si="101"/>
        <v>0.77533756883990668</v>
      </c>
      <c r="E3174">
        <v>5.6442758914032314E-3</v>
      </c>
      <c r="G3174">
        <v>3166</v>
      </c>
      <c r="H3174">
        <f t="shared" ca="1" si="102"/>
        <v>-3.5909292718922139E-2</v>
      </c>
    </row>
    <row r="3175" spans="2:8" x14ac:dyDescent="0.3">
      <c r="B3175" s="91">
        <v>41001</v>
      </c>
      <c r="C3175" s="145">
        <v>265.123108</v>
      </c>
      <c r="D3175">
        <f t="shared" si="101"/>
        <v>5.3837572651950039</v>
      </c>
      <c r="E3175">
        <v>5.6312680505463267E-3</v>
      </c>
      <c r="G3175">
        <v>3167</v>
      </c>
      <c r="H3175">
        <f t="shared" ca="1" si="102"/>
        <v>-2.1263650359118806E-2</v>
      </c>
    </row>
    <row r="3176" spans="2:8" x14ac:dyDescent="0.3">
      <c r="B3176" s="91">
        <v>35879</v>
      </c>
      <c r="C3176" s="145">
        <v>41.530887999999997</v>
      </c>
      <c r="D3176">
        <f t="shared" si="101"/>
        <v>-0.36414147223624371</v>
      </c>
      <c r="E3176">
        <v>5.6179255637817029E-3</v>
      </c>
      <c r="G3176">
        <v>3168</v>
      </c>
      <c r="H3176">
        <f t="shared" ca="1" si="102"/>
        <v>3.2637192342509794E-2</v>
      </c>
    </row>
    <row r="3177" spans="2:8" x14ac:dyDescent="0.3">
      <c r="B3177" s="91">
        <v>35199</v>
      </c>
      <c r="C3177" s="145">
        <v>65.314667</v>
      </c>
      <c r="D3177">
        <f t="shared" si="101"/>
        <v>5.7524102914225494</v>
      </c>
      <c r="E3177">
        <v>5.6158035973592124E-3</v>
      </c>
      <c r="G3177">
        <v>3169</v>
      </c>
      <c r="H3177">
        <f t="shared" ca="1" si="102"/>
        <v>-1.7017345222093982E-2</v>
      </c>
    </row>
    <row r="3178" spans="2:8" x14ac:dyDescent="0.3">
      <c r="B3178" s="91">
        <v>37070</v>
      </c>
      <c r="C3178" s="145">
        <v>9.6727930000000004</v>
      </c>
      <c r="D3178">
        <f t="shared" si="101"/>
        <v>-0.81385715265781711</v>
      </c>
      <c r="E3178">
        <v>5.6135918036319624E-3</v>
      </c>
      <c r="G3178">
        <v>3170</v>
      </c>
      <c r="H3178">
        <f t="shared" ca="1" si="102"/>
        <v>-2.2102254943385295E-2</v>
      </c>
    </row>
    <row r="3179" spans="2:8" x14ac:dyDescent="0.3">
      <c r="B3179" s="91">
        <v>35689</v>
      </c>
      <c r="C3179" s="145">
        <v>51.964354999999998</v>
      </c>
      <c r="D3179">
        <f t="shared" si="101"/>
        <v>2.7551621926459329</v>
      </c>
      <c r="E3179">
        <v>5.6124573252853355E-3</v>
      </c>
      <c r="G3179">
        <v>3171</v>
      </c>
      <c r="H3179">
        <f t="shared" ca="1" si="102"/>
        <v>2.5147896934513123E-2</v>
      </c>
    </row>
    <row r="3180" spans="2:8" x14ac:dyDescent="0.3">
      <c r="B3180" s="91">
        <v>37208</v>
      </c>
      <c r="C3180" s="145">
        <v>13.838112000000001</v>
      </c>
      <c r="D3180">
        <f t="shared" si="101"/>
        <v>-0.8078288621409605</v>
      </c>
      <c r="E3180">
        <v>5.6054894366133548E-3</v>
      </c>
      <c r="G3180">
        <v>3172</v>
      </c>
      <c r="H3180">
        <f t="shared" ca="1" si="102"/>
        <v>2.5003337766493036E-2</v>
      </c>
    </row>
    <row r="3181" spans="2:8" x14ac:dyDescent="0.3">
      <c r="B3181" s="91">
        <v>40024</v>
      </c>
      <c r="C3181" s="145">
        <v>72.009315000000001</v>
      </c>
      <c r="D3181">
        <f t="shared" si="101"/>
        <v>-0.88520660302746723</v>
      </c>
      <c r="E3181">
        <v>5.594557957039269E-3</v>
      </c>
      <c r="G3181">
        <v>3173</v>
      </c>
      <c r="H3181">
        <f t="shared" ca="1" si="102"/>
        <v>2.257403227249382E-2</v>
      </c>
    </row>
    <row r="3182" spans="2:8" x14ac:dyDescent="0.3">
      <c r="B3182" s="91">
        <v>45131</v>
      </c>
      <c r="C3182" s="145">
        <v>627.29492200000004</v>
      </c>
      <c r="D3182">
        <f t="shared" si="101"/>
        <v>2.5680947993070071</v>
      </c>
      <c r="E3182">
        <v>5.5933049649527144E-3</v>
      </c>
      <c r="G3182">
        <v>3174</v>
      </c>
      <c r="H3182">
        <f t="shared" ca="1" si="102"/>
        <v>-1.1366036243694899E-2</v>
      </c>
    </row>
    <row r="3183" spans="2:8" x14ac:dyDescent="0.3">
      <c r="B3183" s="91">
        <v>40715</v>
      </c>
      <c r="C3183" s="145">
        <v>175.80668600000001</v>
      </c>
      <c r="D3183">
        <f t="shared" si="101"/>
        <v>1.15021501026603</v>
      </c>
      <c r="E3183">
        <v>5.5854256517546622E-3</v>
      </c>
      <c r="G3183">
        <v>3175</v>
      </c>
      <c r="H3183">
        <f t="shared" ca="1" si="102"/>
        <v>2.7812175681660757E-3</v>
      </c>
    </row>
    <row r="3184" spans="2:8" x14ac:dyDescent="0.3">
      <c r="B3184" s="91">
        <v>38600</v>
      </c>
      <c r="C3184" s="145">
        <v>81.762375000000006</v>
      </c>
      <c r="D3184">
        <f t="shared" si="101"/>
        <v>-0.80251094102532539</v>
      </c>
      <c r="E3184">
        <v>5.5816400097703422E-3</v>
      </c>
      <c r="G3184">
        <v>3176</v>
      </c>
      <c r="H3184">
        <f t="shared" ca="1" si="102"/>
        <v>8.857755108327578E-3</v>
      </c>
    </row>
    <row r="3185" spans="2:8" x14ac:dyDescent="0.3">
      <c r="B3185" s="91">
        <v>44943</v>
      </c>
      <c r="C3185" s="145">
        <v>414.00964399999998</v>
      </c>
      <c r="D3185">
        <f t="shared" si="101"/>
        <v>0.21039520608359227</v>
      </c>
      <c r="E3185">
        <v>5.5689906671453938E-3</v>
      </c>
      <c r="G3185">
        <v>3177</v>
      </c>
      <c r="H3185">
        <f t="shared" ca="1" si="102"/>
        <v>1.5188618120276288E-2</v>
      </c>
    </row>
    <row r="3186" spans="2:8" x14ac:dyDescent="0.3">
      <c r="B3186" s="91">
        <v>42285</v>
      </c>
      <c r="C3186" s="145">
        <v>342.04501299999998</v>
      </c>
      <c r="D3186">
        <f t="shared" si="101"/>
        <v>8.2466192114755046E-2</v>
      </c>
      <c r="E3186">
        <v>5.5661669656586719E-3</v>
      </c>
      <c r="G3186">
        <v>3178</v>
      </c>
      <c r="H3186">
        <f t="shared" ca="1" si="102"/>
        <v>3.3722936581794274E-2</v>
      </c>
    </row>
    <row r="3187" spans="2:8" x14ac:dyDescent="0.3">
      <c r="B3187" s="91">
        <v>42431</v>
      </c>
      <c r="C3187" s="145">
        <v>315.986786</v>
      </c>
      <c r="D3187">
        <f t="shared" si="101"/>
        <v>8.2233717638074744</v>
      </c>
      <c r="E3187">
        <v>5.5493241773601843E-3</v>
      </c>
      <c r="G3187">
        <v>3179</v>
      </c>
      <c r="H3187">
        <f t="shared" ca="1" si="102"/>
        <v>7.9661339501045474E-3</v>
      </c>
    </row>
    <row r="3188" spans="2:8" x14ac:dyDescent="0.3">
      <c r="B3188" s="91">
        <v>37816</v>
      </c>
      <c r="C3188" s="145">
        <v>34.259357000000001</v>
      </c>
      <c r="D3188">
        <f t="shared" si="101"/>
        <v>-0.93281358956276816</v>
      </c>
      <c r="E3188">
        <v>5.5427991672915636E-3</v>
      </c>
      <c r="G3188">
        <v>3180</v>
      </c>
      <c r="H3188">
        <f t="shared" ca="1" si="102"/>
        <v>3.4914080807840739E-2</v>
      </c>
    </row>
    <row r="3189" spans="2:8" x14ac:dyDescent="0.3">
      <c r="B3189" s="91">
        <v>41894</v>
      </c>
      <c r="C3189" s="145">
        <v>509.91497800000002</v>
      </c>
      <c r="D3189">
        <f t="shared" si="101"/>
        <v>0.10508887080806524</v>
      </c>
      <c r="E3189">
        <v>5.5410110909493914E-3</v>
      </c>
      <c r="G3189">
        <v>3181</v>
      </c>
      <c r="H3189">
        <f t="shared" ca="1" si="102"/>
        <v>2.413668129805073E-2</v>
      </c>
    </row>
    <row r="3190" spans="2:8" x14ac:dyDescent="0.3">
      <c r="B3190" s="91">
        <v>42528</v>
      </c>
      <c r="C3190" s="145">
        <v>461.42440800000003</v>
      </c>
      <c r="D3190">
        <f t="shared" si="101"/>
        <v>22.518773247388506</v>
      </c>
      <c r="E3190">
        <v>5.5374550712083814E-3</v>
      </c>
      <c r="G3190">
        <v>3182</v>
      </c>
      <c r="H3190">
        <f t="shared" ca="1" si="102"/>
        <v>-1.0263439889810599E-2</v>
      </c>
    </row>
    <row r="3191" spans="2:8" x14ac:dyDescent="0.3">
      <c r="B3191" s="91">
        <v>33366</v>
      </c>
      <c r="C3191" s="145">
        <v>19.619408</v>
      </c>
      <c r="D3191">
        <f t="shared" si="101"/>
        <v>-0.49999998725751532</v>
      </c>
      <c r="E3191">
        <v>5.5252254530407125E-3</v>
      </c>
      <c r="G3191">
        <v>3183</v>
      </c>
      <c r="H3191">
        <f t="shared" ca="1" si="102"/>
        <v>3.1561079739074294E-2</v>
      </c>
    </row>
    <row r="3192" spans="2:8" x14ac:dyDescent="0.3">
      <c r="B3192" s="91">
        <v>34453</v>
      </c>
      <c r="C3192" s="145">
        <v>39.238815000000002</v>
      </c>
      <c r="D3192">
        <f t="shared" si="101"/>
        <v>-0.91518830178100585</v>
      </c>
      <c r="E3192">
        <v>5.5251740598960333E-3</v>
      </c>
      <c r="G3192">
        <v>3184</v>
      </c>
      <c r="H3192">
        <f t="shared" ca="1" si="102"/>
        <v>-3.1421059585198981E-4</v>
      </c>
    </row>
    <row r="3193" spans="2:8" x14ac:dyDescent="0.3">
      <c r="B3193" s="91">
        <v>42713</v>
      </c>
      <c r="C3193" s="145">
        <v>462.658051</v>
      </c>
      <c r="D3193">
        <f t="shared" si="101"/>
        <v>1.8992237759901557E-2</v>
      </c>
      <c r="E3193">
        <v>5.5249444783412672E-3</v>
      </c>
      <c r="G3193">
        <v>3185</v>
      </c>
      <c r="H3193">
        <f t="shared" ca="1" si="102"/>
        <v>1.5628113574258157E-2</v>
      </c>
    </row>
    <row r="3194" spans="2:8" x14ac:dyDescent="0.3">
      <c r="B3194" s="91">
        <v>42786</v>
      </c>
      <c r="C3194" s="145">
        <v>454.03491200000002</v>
      </c>
      <c r="D3194">
        <f t="shared" si="101"/>
        <v>-0.10766065170456002</v>
      </c>
      <c r="E3194">
        <v>5.5193407691367423E-3</v>
      </c>
      <c r="G3194">
        <v>3186</v>
      </c>
      <c r="H3194">
        <f t="shared" ca="1" si="102"/>
        <v>3.9389571489304581E-2</v>
      </c>
    </row>
    <row r="3195" spans="2:8" x14ac:dyDescent="0.3">
      <c r="B3195" s="91">
        <v>42599</v>
      </c>
      <c r="C3195" s="145">
        <v>508.81417800000003</v>
      </c>
      <c r="D3195">
        <f t="shared" si="101"/>
        <v>2.4503436352922399</v>
      </c>
      <c r="E3195">
        <v>5.5161338868134424E-3</v>
      </c>
      <c r="G3195">
        <v>3187</v>
      </c>
      <c r="H3195">
        <f t="shared" ca="1" si="102"/>
        <v>2.4143212551569076E-2</v>
      </c>
    </row>
    <row r="3196" spans="2:8" x14ac:dyDescent="0.3">
      <c r="B3196" s="91">
        <v>38790</v>
      </c>
      <c r="C3196" s="145">
        <v>147.467682</v>
      </c>
      <c r="D3196">
        <f t="shared" si="101"/>
        <v>1.8800916409685033</v>
      </c>
      <c r="E3196">
        <v>5.5137411848087551E-3</v>
      </c>
      <c r="G3196">
        <v>3188</v>
      </c>
      <c r="H3196">
        <f t="shared" ca="1" si="102"/>
        <v>-2.9424172211492686E-2</v>
      </c>
    </row>
    <row r="3197" spans="2:8" x14ac:dyDescent="0.3">
      <c r="B3197" s="91">
        <v>35034</v>
      </c>
      <c r="C3197" s="145">
        <v>51.202427</v>
      </c>
      <c r="D3197">
        <f t="shared" si="101"/>
        <v>-0.8938143296012554</v>
      </c>
      <c r="E3197">
        <v>5.5097555352455266E-3</v>
      </c>
      <c r="G3197">
        <v>3189</v>
      </c>
      <c r="H3197">
        <f t="shared" ca="1" si="102"/>
        <v>1.2705937227826373E-2</v>
      </c>
    </row>
    <row r="3198" spans="2:8" x14ac:dyDescent="0.3">
      <c r="B3198" s="91">
        <v>44498</v>
      </c>
      <c r="C3198" s="145">
        <v>482.19714399999998</v>
      </c>
      <c r="D3198">
        <f t="shared" si="101"/>
        <v>-0.41448952580155951</v>
      </c>
      <c r="E3198">
        <v>5.5088217667065426E-3</v>
      </c>
      <c r="G3198">
        <v>3190</v>
      </c>
      <c r="H3198">
        <f t="shared" ca="1" si="102"/>
        <v>1.4760989117625984E-2</v>
      </c>
    </row>
    <row r="3199" spans="2:8" x14ac:dyDescent="0.3">
      <c r="B3199" s="91">
        <v>45310</v>
      </c>
      <c r="C3199" s="145">
        <v>823.54998799999998</v>
      </c>
      <c r="D3199">
        <f t="shared" si="101"/>
        <v>19.873466390753173</v>
      </c>
      <c r="E3199">
        <v>5.4941701555827381E-3</v>
      </c>
      <c r="G3199">
        <v>3191</v>
      </c>
      <c r="H3199">
        <f t="shared" ca="1" si="102"/>
        <v>9.2698296000293615E-3</v>
      </c>
    </row>
    <row r="3200" spans="2:8" x14ac:dyDescent="0.3">
      <c r="B3200" s="91">
        <v>34456</v>
      </c>
      <c r="C3200" s="145">
        <v>39.454394999999998</v>
      </c>
      <c r="D3200">
        <f t="shared" si="101"/>
        <v>0</v>
      </c>
      <c r="E3200">
        <v>5.4940497056293787E-3</v>
      </c>
      <c r="G3200">
        <v>3192</v>
      </c>
      <c r="H3200">
        <f t="shared" ca="1" si="102"/>
        <v>-2.5243163383568877E-2</v>
      </c>
    </row>
    <row r="3201" spans="2:8" x14ac:dyDescent="0.3">
      <c r="B3201" s="91">
        <v>34446</v>
      </c>
      <c r="C3201" s="145">
        <v>39.454394999999998</v>
      </c>
      <c r="D3201">
        <f t="shared" si="101"/>
        <v>0.99999994930856351</v>
      </c>
      <c r="E3201">
        <v>5.4940497056293787E-3</v>
      </c>
      <c r="G3201">
        <v>3193</v>
      </c>
      <c r="H3201">
        <f t="shared" ca="1" si="102"/>
        <v>1.7421655415899206E-4</v>
      </c>
    </row>
    <row r="3202" spans="2:8" x14ac:dyDescent="0.3">
      <c r="B3202" s="91">
        <v>33372</v>
      </c>
      <c r="C3202" s="145">
        <v>19.727198000000001</v>
      </c>
      <c r="D3202">
        <f t="shared" si="101"/>
        <v>-0.61682105099179363</v>
      </c>
      <c r="E3202">
        <v>5.4940495656138752E-3</v>
      </c>
      <c r="G3202">
        <v>3194</v>
      </c>
      <c r="H3202">
        <f t="shared" ca="1" si="102"/>
        <v>-2.2661995823285701E-2</v>
      </c>
    </row>
    <row r="3203" spans="2:8" x14ac:dyDescent="0.3">
      <c r="B3203" s="91">
        <v>35018</v>
      </c>
      <c r="C3203" s="145">
        <v>51.482990000000001</v>
      </c>
      <c r="D3203">
        <f t="shared" si="101"/>
        <v>-0.64712267772929943</v>
      </c>
      <c r="E3203">
        <v>5.4794863532543247E-3</v>
      </c>
      <c r="G3203">
        <v>3195</v>
      </c>
      <c r="H3203">
        <f t="shared" ca="1" si="102"/>
        <v>-6.1039092272297188E-3</v>
      </c>
    </row>
    <row r="3204" spans="2:8" x14ac:dyDescent="0.3">
      <c r="B3204" s="91">
        <v>40186</v>
      </c>
      <c r="C3204" s="145">
        <v>145.894867</v>
      </c>
      <c r="D3204">
        <f t="shared" si="101"/>
        <v>-0.7698819132492114</v>
      </c>
      <c r="E3204">
        <v>5.4743214601407396E-3</v>
      </c>
      <c r="G3204">
        <v>3196</v>
      </c>
      <c r="H3204">
        <f t="shared" ca="1" si="102"/>
        <v>8.3960792810920432E-4</v>
      </c>
    </row>
    <row r="3205" spans="2:8" x14ac:dyDescent="0.3">
      <c r="B3205" s="91">
        <v>45210</v>
      </c>
      <c r="C3205" s="145">
        <v>634</v>
      </c>
      <c r="D3205">
        <f t="shared" si="101"/>
        <v>-0.3236612078431097</v>
      </c>
      <c r="E3205">
        <v>5.4714329801874729E-3</v>
      </c>
      <c r="G3205">
        <v>3197</v>
      </c>
      <c r="H3205">
        <f t="shared" ca="1" si="102"/>
        <v>5.42708144327275E-2</v>
      </c>
    </row>
    <row r="3206" spans="2:8" x14ac:dyDescent="0.3">
      <c r="B3206" s="91">
        <v>45345</v>
      </c>
      <c r="C3206" s="145">
        <v>937.40002400000003</v>
      </c>
      <c r="D3206">
        <f t="shared" si="101"/>
        <v>22.629951242241177</v>
      </c>
      <c r="E3206">
        <v>5.4703808491307687E-3</v>
      </c>
      <c r="G3206">
        <v>3198</v>
      </c>
      <c r="H3206">
        <f t="shared" ca="1" si="102"/>
        <v>3.9579317427026986E-2</v>
      </c>
    </row>
    <row r="3207" spans="2:8" x14ac:dyDescent="0.3">
      <c r="B3207" s="91">
        <v>34449</v>
      </c>
      <c r="C3207" s="145">
        <v>39.669994000000003</v>
      </c>
      <c r="D3207">
        <f t="shared" si="101"/>
        <v>0.98918927863421358</v>
      </c>
      <c r="E3207">
        <v>5.4645116215824513E-3</v>
      </c>
      <c r="G3207">
        <v>3199</v>
      </c>
      <c r="H3207">
        <f t="shared" ca="1" si="102"/>
        <v>2.3208644048172189E-2</v>
      </c>
    </row>
    <row r="3208" spans="2:8" x14ac:dyDescent="0.3">
      <c r="B3208" s="91">
        <v>33977</v>
      </c>
      <c r="C3208" s="145">
        <v>19.942795</v>
      </c>
      <c r="D3208">
        <f t="shared" si="101"/>
        <v>-0.69295120466736204</v>
      </c>
      <c r="E3208">
        <v>5.4347373987502466E-3</v>
      </c>
      <c r="G3208">
        <v>3200</v>
      </c>
      <c r="H3208">
        <f t="shared" ca="1" si="102"/>
        <v>-1.4333167517365082E-2</v>
      </c>
    </row>
    <row r="3209" spans="2:8" x14ac:dyDescent="0.3">
      <c r="B3209" s="91">
        <v>35198</v>
      </c>
      <c r="C3209" s="145">
        <v>64.949921000000003</v>
      </c>
      <c r="D3209">
        <f t="shared" ref="D3209:D3272" si="103">(C3209-C3210)/C3210</f>
        <v>-0.84725741273435562</v>
      </c>
      <c r="E3209">
        <v>5.4288735994026055E-3</v>
      </c>
      <c r="G3209">
        <v>3201</v>
      </c>
      <c r="H3209">
        <f t="shared" ca="1" si="102"/>
        <v>-2.0756321971452652E-2</v>
      </c>
    </row>
    <row r="3210" spans="2:8" x14ac:dyDescent="0.3">
      <c r="B3210" s="91">
        <v>45021</v>
      </c>
      <c r="C3210" s="145">
        <v>425.22470099999998</v>
      </c>
      <c r="D3210">
        <f t="shared" si="103"/>
        <v>4.7108599863487211</v>
      </c>
      <c r="E3210">
        <v>5.4213154632708153E-3</v>
      </c>
      <c r="G3210">
        <v>3202</v>
      </c>
      <c r="H3210">
        <f t="shared" ref="H3210:H3273" ca="1" si="104">_xlfn.NORM.INV(RAND(),N$11,N$12)</f>
        <v>-1.5214626772795673E-2</v>
      </c>
    </row>
    <row r="3211" spans="2:8" x14ac:dyDescent="0.3">
      <c r="B3211" s="91">
        <v>38425</v>
      </c>
      <c r="C3211" s="145">
        <v>74.458961000000002</v>
      </c>
      <c r="D3211">
        <f t="shared" si="103"/>
        <v>0.42684353641302447</v>
      </c>
      <c r="E3211">
        <v>5.40712960806395E-3</v>
      </c>
      <c r="G3211">
        <v>3203</v>
      </c>
      <c r="H3211">
        <f t="shared" ca="1" si="104"/>
        <v>-2.1873142337698763E-2</v>
      </c>
    </row>
    <row r="3212" spans="2:8" x14ac:dyDescent="0.3">
      <c r="B3212" s="91">
        <v>35051</v>
      </c>
      <c r="C3212" s="145">
        <v>52.184390999999998</v>
      </c>
      <c r="D3212">
        <f t="shared" si="103"/>
        <v>-0.88024014709091247</v>
      </c>
      <c r="E3212">
        <v>5.4055944244565191E-3</v>
      </c>
      <c r="G3212">
        <v>3204</v>
      </c>
      <c r="H3212">
        <f t="shared" ca="1" si="104"/>
        <v>6.1303222102689847E-2</v>
      </c>
    </row>
    <row r="3213" spans="2:8" x14ac:dyDescent="0.3">
      <c r="B3213" s="91">
        <v>43112</v>
      </c>
      <c r="C3213" s="145">
        <v>435.74194299999999</v>
      </c>
      <c r="D3213">
        <f t="shared" si="103"/>
        <v>9.7824739973635584</v>
      </c>
      <c r="E3213">
        <v>5.4054364485016954E-3</v>
      </c>
      <c r="G3213">
        <v>3205</v>
      </c>
      <c r="H3213">
        <f t="shared" ca="1" si="104"/>
        <v>-1.0451505199148579E-2</v>
      </c>
    </row>
    <row r="3214" spans="2:8" x14ac:dyDescent="0.3">
      <c r="B3214" s="91">
        <v>34543</v>
      </c>
      <c r="C3214" s="145">
        <v>40.412056</v>
      </c>
      <c r="D3214">
        <f t="shared" si="103"/>
        <v>-0.90110268784030745</v>
      </c>
      <c r="E3214">
        <v>5.4054274601685699E-3</v>
      </c>
      <c r="G3214">
        <v>3206</v>
      </c>
      <c r="H3214">
        <f t="shared" ca="1" si="104"/>
        <v>6.1600270475792168E-2</v>
      </c>
    </row>
    <row r="3215" spans="2:8" x14ac:dyDescent="0.3">
      <c r="B3215" s="91">
        <v>44862</v>
      </c>
      <c r="C3215" s="145">
        <v>408.62643400000002</v>
      </c>
      <c r="D3215">
        <f t="shared" si="103"/>
        <v>7.4456114452416484</v>
      </c>
      <c r="E3215">
        <v>5.3960762057559102E-3</v>
      </c>
      <c r="G3215">
        <v>3207</v>
      </c>
      <c r="H3215">
        <f t="shared" ca="1" si="104"/>
        <v>5.5865230355180966E-3</v>
      </c>
    </row>
    <row r="3216" spans="2:8" x14ac:dyDescent="0.3">
      <c r="B3216" s="91">
        <v>37894</v>
      </c>
      <c r="C3216" s="145">
        <v>48.383285999999998</v>
      </c>
      <c r="D3216">
        <f t="shared" si="103"/>
        <v>0.20007777404511745</v>
      </c>
      <c r="E3216">
        <v>5.395665625951244E-3</v>
      </c>
      <c r="G3216">
        <v>3208</v>
      </c>
      <c r="H3216">
        <f t="shared" ca="1" si="104"/>
        <v>1.1634639040908001E-2</v>
      </c>
    </row>
    <row r="3217" spans="2:8" x14ac:dyDescent="0.3">
      <c r="B3217" s="91">
        <v>34432</v>
      </c>
      <c r="C3217" s="145">
        <v>40.316792</v>
      </c>
      <c r="D3217">
        <f t="shared" si="103"/>
        <v>-0.87808359793091884</v>
      </c>
      <c r="E3217">
        <v>5.3761982185071997E-3</v>
      </c>
      <c r="G3217">
        <v>3209</v>
      </c>
      <c r="H3217">
        <f t="shared" ca="1" si="104"/>
        <v>4.0465207584196874E-2</v>
      </c>
    </row>
    <row r="3218" spans="2:8" x14ac:dyDescent="0.3">
      <c r="B3218" s="91">
        <v>41535</v>
      </c>
      <c r="C3218" s="145">
        <v>330.69210800000002</v>
      </c>
      <c r="D3218">
        <f t="shared" si="103"/>
        <v>13.804853009640576</v>
      </c>
      <c r="E3218">
        <v>5.3723186236931232E-3</v>
      </c>
      <c r="G3218">
        <v>3210</v>
      </c>
      <c r="H3218">
        <f t="shared" ca="1" si="104"/>
        <v>-3.3331854681776657E-2</v>
      </c>
    </row>
    <row r="3219" spans="2:8" x14ac:dyDescent="0.3">
      <c r="B3219" s="91">
        <v>36055</v>
      </c>
      <c r="C3219" s="145">
        <v>22.336736999999999</v>
      </c>
      <c r="D3219">
        <f t="shared" si="103"/>
        <v>-0.81619069849138737</v>
      </c>
      <c r="E3219">
        <v>5.3673032087468977E-3</v>
      </c>
      <c r="G3219">
        <v>3211</v>
      </c>
      <c r="H3219">
        <f t="shared" ca="1" si="104"/>
        <v>5.9831426847575531E-3</v>
      </c>
    </row>
    <row r="3220" spans="2:8" x14ac:dyDescent="0.3">
      <c r="B3220" s="91">
        <v>43717</v>
      </c>
      <c r="C3220" s="145">
        <v>121.521255</v>
      </c>
      <c r="D3220">
        <f t="shared" si="103"/>
        <v>-0.70020793567105033</v>
      </c>
      <c r="E3220">
        <v>5.360812757321083E-3</v>
      </c>
      <c r="G3220">
        <v>3212</v>
      </c>
      <c r="H3220">
        <f t="shared" ca="1" si="104"/>
        <v>-1.2581016388886155E-2</v>
      </c>
    </row>
    <row r="3221" spans="2:8" x14ac:dyDescent="0.3">
      <c r="B3221" s="91">
        <v>41702</v>
      </c>
      <c r="C3221" s="145">
        <v>405.35180700000001</v>
      </c>
      <c r="D3221">
        <f t="shared" si="103"/>
        <v>2.4518018376362427</v>
      </c>
      <c r="E3221">
        <v>5.3565759791541021E-3</v>
      </c>
      <c r="G3221">
        <v>3213</v>
      </c>
      <c r="H3221">
        <f t="shared" ca="1" si="104"/>
        <v>5.601614848258156E-3</v>
      </c>
    </row>
    <row r="3222" spans="2:8" x14ac:dyDescent="0.3">
      <c r="B3222" s="91">
        <v>39266</v>
      </c>
      <c r="C3222" s="145">
        <v>117.431946</v>
      </c>
      <c r="D3222">
        <f t="shared" si="103"/>
        <v>-0.7393562559555682</v>
      </c>
      <c r="E3222">
        <v>5.3503821312602031E-3</v>
      </c>
      <c r="G3222">
        <v>3214</v>
      </c>
      <c r="H3222">
        <f t="shared" ca="1" si="104"/>
        <v>8.7781086931108705E-3</v>
      </c>
    </row>
    <row r="3223" spans="2:8" x14ac:dyDescent="0.3">
      <c r="B3223" s="91">
        <v>42900</v>
      </c>
      <c r="C3223" s="145">
        <v>450.54580700000002</v>
      </c>
      <c r="D3223">
        <f t="shared" si="103"/>
        <v>7.0315288616936824</v>
      </c>
      <c r="E3223">
        <v>5.3387498854772604E-3</v>
      </c>
      <c r="G3223">
        <v>3215</v>
      </c>
      <c r="H3223">
        <f t="shared" ca="1" si="104"/>
        <v>-7.6492730425405716E-3</v>
      </c>
    </row>
    <row r="3224" spans="2:8" x14ac:dyDescent="0.3">
      <c r="B3224" s="91">
        <v>35639</v>
      </c>
      <c r="C3224" s="145">
        <v>56.097141000000001</v>
      </c>
      <c r="D3224">
        <f t="shared" si="103"/>
        <v>-0.85449788177025121</v>
      </c>
      <c r="E3224">
        <v>5.3271794377353519E-3</v>
      </c>
      <c r="G3224">
        <v>3216</v>
      </c>
      <c r="H3224">
        <f t="shared" ca="1" si="104"/>
        <v>4.4321102835564112E-2</v>
      </c>
    </row>
    <row r="3225" spans="2:8" x14ac:dyDescent="0.3">
      <c r="B3225" s="91">
        <v>42509</v>
      </c>
      <c r="C3225" s="145">
        <v>385.54174799999998</v>
      </c>
      <c r="D3225">
        <f t="shared" si="103"/>
        <v>-3.1103493532667731E-3</v>
      </c>
      <c r="E3225">
        <v>5.3267054214346955E-3</v>
      </c>
      <c r="G3225">
        <v>3217</v>
      </c>
      <c r="H3225">
        <f t="shared" ca="1" si="104"/>
        <v>1.0505418886510938E-2</v>
      </c>
    </row>
    <row r="3226" spans="2:8" x14ac:dyDescent="0.3">
      <c r="B3226" s="91">
        <v>44925</v>
      </c>
      <c r="C3226" s="145">
        <v>386.74465900000001</v>
      </c>
      <c r="D3226">
        <f t="shared" si="103"/>
        <v>5.9356864061628123</v>
      </c>
      <c r="E3226">
        <v>5.3123596206819737E-3</v>
      </c>
      <c r="G3226">
        <v>3218</v>
      </c>
      <c r="H3226">
        <f t="shared" ca="1" si="104"/>
        <v>1.5196106386861906E-2</v>
      </c>
    </row>
    <row r="3227" spans="2:8" x14ac:dyDescent="0.3">
      <c r="B3227" s="91">
        <v>35100</v>
      </c>
      <c r="C3227" s="145">
        <v>55.761555000000001</v>
      </c>
      <c r="D3227">
        <f t="shared" si="103"/>
        <v>-0.22029931868841049</v>
      </c>
      <c r="E3227">
        <v>5.3113792143137653E-3</v>
      </c>
      <c r="G3227">
        <v>3219</v>
      </c>
      <c r="H3227">
        <f t="shared" ca="1" si="104"/>
        <v>4.3166006975148628E-2</v>
      </c>
    </row>
    <row r="3228" spans="2:8" x14ac:dyDescent="0.3">
      <c r="B3228" s="91">
        <v>37987</v>
      </c>
      <c r="C3228" s="145">
        <v>71.516616999999997</v>
      </c>
      <c r="D3228">
        <f t="shared" si="103"/>
        <v>-0.62167789495008996</v>
      </c>
      <c r="E3228">
        <v>5.3094573787946797E-3</v>
      </c>
      <c r="G3228">
        <v>3220</v>
      </c>
      <c r="H3228">
        <f t="shared" ca="1" si="104"/>
        <v>-7.4801215085794105E-3</v>
      </c>
    </row>
    <row r="3229" spans="2:8" x14ac:dyDescent="0.3">
      <c r="B3229" s="91">
        <v>40407</v>
      </c>
      <c r="C3229" s="145">
        <v>189.036316</v>
      </c>
      <c r="D3229">
        <f t="shared" si="103"/>
        <v>1.382718961190923</v>
      </c>
      <c r="E3229">
        <v>5.2927535864094382E-3</v>
      </c>
      <c r="G3229">
        <v>3221</v>
      </c>
      <c r="H3229">
        <f t="shared" ca="1" si="104"/>
        <v>-4.8381621794155498E-2</v>
      </c>
    </row>
    <row r="3230" spans="2:8" x14ac:dyDescent="0.3">
      <c r="B3230" s="91">
        <v>38327</v>
      </c>
      <c r="C3230" s="145">
        <v>79.336387999999999</v>
      </c>
      <c r="D3230">
        <f t="shared" si="103"/>
        <v>1.2087580771660063</v>
      </c>
      <c r="E3230">
        <v>5.2769686947264881E-3</v>
      </c>
      <c r="G3230">
        <v>3222</v>
      </c>
      <c r="H3230">
        <f t="shared" ca="1" si="104"/>
        <v>-1.1218562450643409E-2</v>
      </c>
    </row>
    <row r="3231" spans="2:8" x14ac:dyDescent="0.3">
      <c r="B3231" s="91">
        <v>35852</v>
      </c>
      <c r="C3231" s="145">
        <v>35.919002999999996</v>
      </c>
      <c r="D3231">
        <f t="shared" si="103"/>
        <v>-0.71443718693900249</v>
      </c>
      <c r="E3231">
        <v>5.2761389966057958E-3</v>
      </c>
      <c r="G3231">
        <v>3223</v>
      </c>
      <c r="H3231">
        <f t="shared" ca="1" si="104"/>
        <v>4.8625573761756719E-2</v>
      </c>
    </row>
    <row r="3232" spans="2:8" x14ac:dyDescent="0.3">
      <c r="B3232" s="91">
        <v>38889</v>
      </c>
      <c r="C3232" s="145">
        <v>125.78319500000001</v>
      </c>
      <c r="D3232">
        <f t="shared" si="103"/>
        <v>2.0310370746324162</v>
      </c>
      <c r="E3232">
        <v>5.2756851383579861E-3</v>
      </c>
      <c r="G3232">
        <v>3224</v>
      </c>
      <c r="H3232">
        <f t="shared" ca="1" si="104"/>
        <v>-4.0912593283391724E-2</v>
      </c>
    </row>
    <row r="3233" spans="2:8" x14ac:dyDescent="0.3">
      <c r="B3233" s="91">
        <v>34717</v>
      </c>
      <c r="C3233" s="145">
        <v>41.498401999999999</v>
      </c>
      <c r="D3233">
        <f t="shared" si="103"/>
        <v>0</v>
      </c>
      <c r="E3233">
        <v>5.2630088525414849E-3</v>
      </c>
      <c r="G3233">
        <v>3225</v>
      </c>
      <c r="H3233">
        <f t="shared" ca="1" si="104"/>
        <v>4.151095830239572E-2</v>
      </c>
    </row>
    <row r="3234" spans="2:8" x14ac:dyDescent="0.3">
      <c r="B3234" s="91">
        <v>34715</v>
      </c>
      <c r="C3234" s="145">
        <v>41.498401999999999</v>
      </c>
      <c r="D3234">
        <f t="shared" si="103"/>
        <v>-0.65760059335234089</v>
      </c>
      <c r="E3234">
        <v>5.2630088525414849E-3</v>
      </c>
      <c r="G3234">
        <v>3226</v>
      </c>
      <c r="H3234">
        <f t="shared" ca="1" si="104"/>
        <v>-2.961436803237817E-3</v>
      </c>
    </row>
    <row r="3235" spans="2:8" x14ac:dyDescent="0.3">
      <c r="B3235" s="91">
        <v>39505</v>
      </c>
      <c r="C3235" s="145">
        <v>121.198814</v>
      </c>
      <c r="D3235">
        <f t="shared" si="103"/>
        <v>0.92703098572129194</v>
      </c>
      <c r="E3235">
        <v>5.2544634149650831E-3</v>
      </c>
      <c r="G3235">
        <v>3227</v>
      </c>
      <c r="H3235">
        <f t="shared" ca="1" si="104"/>
        <v>-1.0818653960416777E-2</v>
      </c>
    </row>
    <row r="3236" spans="2:8" x14ac:dyDescent="0.3">
      <c r="B3236" s="91">
        <v>38231</v>
      </c>
      <c r="C3236" s="145">
        <v>62.894066000000002</v>
      </c>
      <c r="D3236">
        <f t="shared" si="103"/>
        <v>-0.54358004136411286</v>
      </c>
      <c r="E3236">
        <v>5.248274677769239E-3</v>
      </c>
      <c r="G3236">
        <v>3228</v>
      </c>
      <c r="H3236">
        <f t="shared" ca="1" si="104"/>
        <v>-1.0276692817548288E-3</v>
      </c>
    </row>
    <row r="3237" spans="2:8" x14ac:dyDescent="0.3">
      <c r="B3237" s="91">
        <v>39381</v>
      </c>
      <c r="C3237" s="145">
        <v>137.798676</v>
      </c>
      <c r="D3237">
        <f t="shared" si="103"/>
        <v>-0.62035663951786479</v>
      </c>
      <c r="E3237">
        <v>5.2458654033614768E-3</v>
      </c>
      <c r="G3237">
        <v>3229</v>
      </c>
      <c r="H3237">
        <f t="shared" ca="1" si="104"/>
        <v>-5.8902977360951042E-2</v>
      </c>
    </row>
    <row r="3238" spans="2:8" x14ac:dyDescent="0.3">
      <c r="B3238" s="91">
        <v>43196</v>
      </c>
      <c r="C3238" s="145">
        <v>362.96875</v>
      </c>
      <c r="D3238">
        <f t="shared" si="103"/>
        <v>8.3630955708503346E-2</v>
      </c>
      <c r="E3238">
        <v>5.2457407934425482E-3</v>
      </c>
      <c r="G3238">
        <v>3230</v>
      </c>
      <c r="H3238">
        <f t="shared" ca="1" si="104"/>
        <v>3.5113465628730092E-2</v>
      </c>
    </row>
    <row r="3239" spans="2:8" x14ac:dyDescent="0.3">
      <c r="B3239" s="91">
        <v>43210</v>
      </c>
      <c r="C3239" s="145">
        <v>334.95605499999999</v>
      </c>
      <c r="D3239">
        <f t="shared" si="103"/>
        <v>7.0295023682708377</v>
      </c>
      <c r="E3239">
        <v>5.2356178225032657E-3</v>
      </c>
      <c r="G3239">
        <v>3231</v>
      </c>
      <c r="H3239">
        <f t="shared" ca="1" si="104"/>
        <v>3.6362182988332589E-2</v>
      </c>
    </row>
    <row r="3240" spans="2:8" x14ac:dyDescent="0.3">
      <c r="B3240" s="91">
        <v>34718</v>
      </c>
      <c r="C3240" s="145">
        <v>41.715668000000001</v>
      </c>
      <c r="D3240">
        <f t="shared" si="103"/>
        <v>0</v>
      </c>
      <c r="E3240">
        <v>5.2355269005298606E-3</v>
      </c>
      <c r="G3240">
        <v>3232</v>
      </c>
      <c r="H3240">
        <f t="shared" ca="1" si="104"/>
        <v>2.2661206290057929E-2</v>
      </c>
    </row>
    <row r="3241" spans="2:8" x14ac:dyDescent="0.3">
      <c r="B3241" s="91">
        <v>34521</v>
      </c>
      <c r="C3241" s="145">
        <v>41.715668000000001</v>
      </c>
      <c r="D3241">
        <f t="shared" si="103"/>
        <v>-0.88688282826287734</v>
      </c>
      <c r="E3241">
        <v>5.2355269005298606E-3</v>
      </c>
      <c r="G3241">
        <v>3233</v>
      </c>
      <c r="H3241">
        <f t="shared" ca="1" si="104"/>
        <v>3.581972329495417E-2</v>
      </c>
    </row>
    <row r="3242" spans="2:8" x14ac:dyDescent="0.3">
      <c r="B3242" s="91">
        <v>41631</v>
      </c>
      <c r="C3242" s="145">
        <v>368.78280599999999</v>
      </c>
      <c r="D3242">
        <f t="shared" si="103"/>
        <v>1.2591278872164313</v>
      </c>
      <c r="E3242">
        <v>5.2182143740215582E-3</v>
      </c>
      <c r="G3242">
        <v>3234</v>
      </c>
      <c r="H3242">
        <f t="shared" ca="1" si="104"/>
        <v>1.2031561595120657E-2</v>
      </c>
    </row>
    <row r="3243" spans="2:8" x14ac:dyDescent="0.3">
      <c r="B3243" s="91">
        <v>43515</v>
      </c>
      <c r="C3243" s="145">
        <v>163.24122600000001</v>
      </c>
      <c r="D3243">
        <f t="shared" si="103"/>
        <v>-0.61397926923915869</v>
      </c>
      <c r="E3243">
        <v>5.2179682162861469E-3</v>
      </c>
      <c r="G3243">
        <v>3235</v>
      </c>
      <c r="H3243">
        <f t="shared" ca="1" si="104"/>
        <v>-1.1744218420592204E-2</v>
      </c>
    </row>
    <row r="3244" spans="2:8" x14ac:dyDescent="0.3">
      <c r="B3244" s="91">
        <v>43095</v>
      </c>
      <c r="C3244" s="145">
        <v>422.88201900000001</v>
      </c>
      <c r="D3244">
        <f t="shared" si="103"/>
        <v>19.325791690564948</v>
      </c>
      <c r="E3244">
        <v>5.2132972777697217E-3</v>
      </c>
      <c r="G3244">
        <v>3236</v>
      </c>
      <c r="H3244">
        <f t="shared" ca="1" si="104"/>
        <v>8.1748907845025486E-3</v>
      </c>
    </row>
    <row r="3245" spans="2:8" x14ac:dyDescent="0.3">
      <c r="B3245" s="91">
        <v>33443</v>
      </c>
      <c r="C3245" s="145">
        <v>20.805192999999999</v>
      </c>
      <c r="D3245">
        <f t="shared" si="103"/>
        <v>-0.50384608129441721</v>
      </c>
      <c r="E3245">
        <v>5.2085311239726626E-3</v>
      </c>
      <c r="G3245">
        <v>3237</v>
      </c>
      <c r="H3245">
        <f t="shared" ca="1" si="104"/>
        <v>8.2864306088814253E-3</v>
      </c>
    </row>
    <row r="3246" spans="2:8" x14ac:dyDescent="0.3">
      <c r="B3246" s="91">
        <v>34760</v>
      </c>
      <c r="C3246" s="145">
        <v>41.932941</v>
      </c>
      <c r="D3246">
        <f t="shared" si="103"/>
        <v>0</v>
      </c>
      <c r="E3246">
        <v>5.2084267235034737E-3</v>
      </c>
      <c r="G3246">
        <v>3238</v>
      </c>
      <c r="H3246">
        <f t="shared" ca="1" si="104"/>
        <v>1.2507122554032536E-2</v>
      </c>
    </row>
    <row r="3247" spans="2:8" x14ac:dyDescent="0.3">
      <c r="B3247" s="91">
        <v>34523</v>
      </c>
      <c r="C3247" s="145">
        <v>41.932941</v>
      </c>
      <c r="D3247">
        <f t="shared" si="103"/>
        <v>-0.37775685906688683</v>
      </c>
      <c r="E3247">
        <v>5.2084267235034737E-3</v>
      </c>
      <c r="G3247">
        <v>3239</v>
      </c>
      <c r="H3247">
        <f t="shared" ca="1" si="104"/>
        <v>4.5146677686489486E-2</v>
      </c>
    </row>
    <row r="3248" spans="2:8" x14ac:dyDescent="0.3">
      <c r="B3248" s="91">
        <v>43929</v>
      </c>
      <c r="C3248" s="145">
        <v>67.389961</v>
      </c>
      <c r="D3248">
        <f t="shared" si="103"/>
        <v>-0.77444112484706362</v>
      </c>
      <c r="E3248">
        <v>5.2043782008558059E-3</v>
      </c>
      <c r="G3248">
        <v>3240</v>
      </c>
      <c r="H3248">
        <f t="shared" ca="1" si="104"/>
        <v>1.9147290228740222E-2</v>
      </c>
    </row>
    <row r="3249" spans="2:8" x14ac:dyDescent="0.3">
      <c r="B3249" s="91">
        <v>44413</v>
      </c>
      <c r="C3249" s="145">
        <v>298.76882899999998</v>
      </c>
      <c r="D3249">
        <f t="shared" si="103"/>
        <v>-0.34088412791092287</v>
      </c>
      <c r="E3249">
        <v>5.1987656042141702E-3</v>
      </c>
      <c r="G3249">
        <v>3241</v>
      </c>
      <c r="H3249">
        <f t="shared" ca="1" si="104"/>
        <v>-7.3828243581033348E-3</v>
      </c>
    </row>
    <row r="3250" spans="2:8" x14ac:dyDescent="0.3">
      <c r="B3250" s="91">
        <v>42702</v>
      </c>
      <c r="C3250" s="145">
        <v>453.287262</v>
      </c>
      <c r="D3250">
        <f t="shared" si="103"/>
        <v>0.58969876413492506</v>
      </c>
      <c r="E3250">
        <v>5.1951221053675133E-3</v>
      </c>
      <c r="G3250">
        <v>3242</v>
      </c>
      <c r="H3250">
        <f t="shared" ca="1" si="104"/>
        <v>-8.0596825003706393E-3</v>
      </c>
    </row>
    <row r="3251" spans="2:8" x14ac:dyDescent="0.3">
      <c r="B3251" s="91">
        <v>41488</v>
      </c>
      <c r="C3251" s="145">
        <v>285.14035000000001</v>
      </c>
      <c r="D3251">
        <f t="shared" si="103"/>
        <v>-0.48520096218447145</v>
      </c>
      <c r="E3251">
        <v>5.1912668043641846E-3</v>
      </c>
      <c r="G3251">
        <v>3243</v>
      </c>
      <c r="H3251">
        <f t="shared" ca="1" si="104"/>
        <v>6.0245988086602809E-2</v>
      </c>
    </row>
    <row r="3252" spans="2:8" x14ac:dyDescent="0.3">
      <c r="B3252" s="91">
        <v>42047</v>
      </c>
      <c r="C3252" s="145">
        <v>553.88671899999997</v>
      </c>
      <c r="D3252">
        <f t="shared" si="103"/>
        <v>9.0893075221079354</v>
      </c>
      <c r="E3252">
        <v>5.1887256868161265E-3</v>
      </c>
      <c r="G3252">
        <v>3244</v>
      </c>
      <c r="H3252">
        <f t="shared" ca="1" si="104"/>
        <v>-1.2759267236546424E-2</v>
      </c>
    </row>
    <row r="3253" spans="2:8" x14ac:dyDescent="0.3">
      <c r="B3253" s="91">
        <v>37902</v>
      </c>
      <c r="C3253" s="145">
        <v>54.898387999999997</v>
      </c>
      <c r="D3253">
        <f t="shared" si="103"/>
        <v>-0.28551043546554428</v>
      </c>
      <c r="E3253">
        <v>5.1866959323128899E-3</v>
      </c>
      <c r="G3253">
        <v>3245</v>
      </c>
      <c r="H3253">
        <f t="shared" ca="1" si="104"/>
        <v>-1.0309485636502108E-2</v>
      </c>
    </row>
    <row r="3254" spans="2:8" x14ac:dyDescent="0.3">
      <c r="B3254" s="91">
        <v>38113</v>
      </c>
      <c r="C3254" s="145">
        <v>76.835814999999997</v>
      </c>
      <c r="D3254">
        <f t="shared" si="103"/>
        <v>0.82290493777918594</v>
      </c>
      <c r="E3254">
        <v>5.1851093469147576E-3</v>
      </c>
      <c r="G3254">
        <v>3246</v>
      </c>
      <c r="H3254">
        <f t="shared" ca="1" si="104"/>
        <v>-1.5866100352084668E-2</v>
      </c>
    </row>
    <row r="3255" spans="2:8" x14ac:dyDescent="0.3">
      <c r="B3255" s="91">
        <v>34761</v>
      </c>
      <c r="C3255" s="145">
        <v>42.150204000000002</v>
      </c>
      <c r="D3255">
        <f t="shared" si="103"/>
        <v>0</v>
      </c>
      <c r="E3255">
        <v>5.1812010991550209E-3</v>
      </c>
      <c r="G3255">
        <v>3247</v>
      </c>
      <c r="H3255">
        <f t="shared" ca="1" si="104"/>
        <v>-4.4502402575517554E-2</v>
      </c>
    </row>
    <row r="3256" spans="2:8" x14ac:dyDescent="0.3">
      <c r="B3256" s="91">
        <v>34526</v>
      </c>
      <c r="C3256" s="145">
        <v>42.150204000000002</v>
      </c>
      <c r="D3256">
        <f t="shared" si="103"/>
        <v>-0.90538918441999716</v>
      </c>
      <c r="E3256">
        <v>5.1812010991550209E-3</v>
      </c>
      <c r="G3256">
        <v>3248</v>
      </c>
      <c r="H3256">
        <f t="shared" ca="1" si="104"/>
        <v>1.2948253951228091E-2</v>
      </c>
    </row>
    <row r="3257" spans="2:8" x14ac:dyDescent="0.3">
      <c r="B3257" s="91">
        <v>42948</v>
      </c>
      <c r="C3257" s="145">
        <v>445.51147500000002</v>
      </c>
      <c r="D3257">
        <f t="shared" si="103"/>
        <v>5.3464783201978392</v>
      </c>
      <c r="E3257">
        <v>5.1731738134435873E-3</v>
      </c>
      <c r="G3257">
        <v>3249</v>
      </c>
      <c r="H3257">
        <f t="shared" ca="1" si="104"/>
        <v>-4.6094176135570993E-2</v>
      </c>
    </row>
    <row r="3258" spans="2:8" x14ac:dyDescent="0.3">
      <c r="B3258" s="91">
        <v>38511</v>
      </c>
      <c r="C3258" s="145">
        <v>70.198218999999995</v>
      </c>
      <c r="D3258">
        <f t="shared" si="103"/>
        <v>-0.82795747079203752</v>
      </c>
      <c r="E3258">
        <v>5.1604845294286501E-3</v>
      </c>
      <c r="G3258">
        <v>3250</v>
      </c>
      <c r="H3258">
        <f t="shared" ca="1" si="104"/>
        <v>4.6370241978006075E-3</v>
      </c>
    </row>
    <row r="3259" spans="2:8" x14ac:dyDescent="0.3">
      <c r="B3259" s="91">
        <v>44736</v>
      </c>
      <c r="C3259" s="145">
        <v>408.02829000000003</v>
      </c>
      <c r="D3259">
        <f t="shared" si="103"/>
        <v>8.6306966518702524</v>
      </c>
      <c r="E3259">
        <v>5.1570960852105E-3</v>
      </c>
      <c r="G3259">
        <v>3251</v>
      </c>
      <c r="H3259">
        <f t="shared" ca="1" si="104"/>
        <v>-8.8122541541754739E-4</v>
      </c>
    </row>
    <row r="3260" spans="2:8" x14ac:dyDescent="0.3">
      <c r="B3260" s="91">
        <v>34515</v>
      </c>
      <c r="C3260" s="145">
        <v>42.367474000000001</v>
      </c>
      <c r="D3260">
        <f t="shared" si="103"/>
        <v>-0.70970602964876384</v>
      </c>
      <c r="E3260">
        <v>5.1546606986765517E-3</v>
      </c>
      <c r="G3260">
        <v>3252</v>
      </c>
      <c r="H3260">
        <f t="shared" ca="1" si="104"/>
        <v>-2.1133935959239788E-2</v>
      </c>
    </row>
    <row r="3261" spans="2:8" x14ac:dyDescent="0.3">
      <c r="B3261" s="91">
        <v>38975</v>
      </c>
      <c r="C3261" s="145">
        <v>145.94679300000001</v>
      </c>
      <c r="D3261">
        <f t="shared" si="103"/>
        <v>-0.22078303431575538</v>
      </c>
      <c r="E3261">
        <v>5.1433270838835785E-3</v>
      </c>
      <c r="G3261">
        <v>3253</v>
      </c>
      <c r="H3261">
        <f t="shared" ca="1" si="104"/>
        <v>-2.1786686009204886E-2</v>
      </c>
    </row>
    <row r="3262" spans="2:8" x14ac:dyDescent="0.3">
      <c r="B3262" s="91">
        <v>40416</v>
      </c>
      <c r="C3262" s="145">
        <v>187.29930100000001</v>
      </c>
      <c r="D3262">
        <f t="shared" si="103"/>
        <v>3.3982724282262313</v>
      </c>
      <c r="E3262">
        <v>5.1395828273069879E-3</v>
      </c>
      <c r="G3262">
        <v>3254</v>
      </c>
      <c r="H3262">
        <f t="shared" ca="1" si="104"/>
        <v>-1.1200062042598876E-2</v>
      </c>
    </row>
    <row r="3263" spans="2:8" x14ac:dyDescent="0.3">
      <c r="B3263" s="91">
        <v>34516</v>
      </c>
      <c r="C3263" s="145">
        <v>42.584743000000003</v>
      </c>
      <c r="D3263">
        <f t="shared" si="103"/>
        <v>1.8095528010754018</v>
      </c>
      <c r="E3263">
        <v>5.1282028284245053E-3</v>
      </c>
      <c r="G3263">
        <v>3255</v>
      </c>
      <c r="H3263">
        <f t="shared" ca="1" si="104"/>
        <v>-3.222910719362717E-2</v>
      </c>
    </row>
    <row r="3264" spans="2:8" x14ac:dyDescent="0.3">
      <c r="B3264" s="91">
        <v>36949</v>
      </c>
      <c r="C3264" s="145">
        <v>15.157125000000001</v>
      </c>
      <c r="D3264">
        <f t="shared" si="103"/>
        <v>-0.28675145519008377</v>
      </c>
      <c r="E3264">
        <v>5.1148564856761305E-3</v>
      </c>
      <c r="G3264">
        <v>3256</v>
      </c>
      <c r="H3264">
        <f t="shared" ca="1" si="104"/>
        <v>-6.4120487158877568E-2</v>
      </c>
    </row>
    <row r="3265" spans="2:8" x14ac:dyDescent="0.3">
      <c r="B3265" s="91">
        <v>37308</v>
      </c>
      <c r="C3265" s="145">
        <v>21.250831999999999</v>
      </c>
      <c r="D3265">
        <f t="shared" si="103"/>
        <v>-0.70257016483503942</v>
      </c>
      <c r="E3265">
        <v>5.1077814100556913E-3</v>
      </c>
      <c r="G3265">
        <v>3257</v>
      </c>
      <c r="H3265">
        <f t="shared" ca="1" si="104"/>
        <v>1.4452966071950903E-2</v>
      </c>
    </row>
    <row r="3266" spans="2:8" x14ac:dyDescent="0.3">
      <c r="B3266" s="91">
        <v>38530</v>
      </c>
      <c r="C3266" s="145">
        <v>71.448218999999995</v>
      </c>
      <c r="D3266">
        <f t="shared" si="103"/>
        <v>-0.92593353317534366</v>
      </c>
      <c r="E3266">
        <v>5.1071689701824314E-3</v>
      </c>
      <c r="G3266">
        <v>3258</v>
      </c>
      <c r="H3266">
        <f t="shared" ca="1" si="104"/>
        <v>2.9132541713320645E-3</v>
      </c>
    </row>
    <row r="3267" spans="2:8" x14ac:dyDescent="0.3">
      <c r="B3267" s="91">
        <v>45426</v>
      </c>
      <c r="C3267" s="145">
        <v>964.65002400000003</v>
      </c>
      <c r="D3267">
        <f t="shared" si="103"/>
        <v>0.36086627165238144</v>
      </c>
      <c r="E3267">
        <v>5.1055212294868774E-3</v>
      </c>
      <c r="G3267">
        <v>3259</v>
      </c>
      <c r="H3267">
        <f t="shared" ca="1" si="104"/>
        <v>-2.0685534959315459E-2</v>
      </c>
    </row>
    <row r="3268" spans="2:8" x14ac:dyDescent="0.3">
      <c r="B3268" s="91">
        <v>45281</v>
      </c>
      <c r="C3268" s="145">
        <v>708.84997599999997</v>
      </c>
      <c r="D3268">
        <f t="shared" si="103"/>
        <v>1.4883962080709039</v>
      </c>
      <c r="E3268">
        <v>5.104538816022644E-3</v>
      </c>
      <c r="G3268">
        <v>3260</v>
      </c>
      <c r="H3268">
        <f t="shared" ca="1" si="104"/>
        <v>-2.1588183408790686E-2</v>
      </c>
    </row>
    <row r="3269" spans="2:8" x14ac:dyDescent="0.3">
      <c r="B3269" s="91">
        <v>44435</v>
      </c>
      <c r="C3269" s="145">
        <v>284.86218300000002</v>
      </c>
      <c r="D3269">
        <f t="shared" si="103"/>
        <v>2.6095088148202872</v>
      </c>
      <c r="E3269">
        <v>5.100360086105973E-3</v>
      </c>
      <c r="G3269">
        <v>3261</v>
      </c>
      <c r="H3269">
        <f t="shared" ca="1" si="104"/>
        <v>-1.5212580830599124E-2</v>
      </c>
    </row>
    <row r="3270" spans="2:8" x14ac:dyDescent="0.3">
      <c r="B3270" s="91">
        <v>38324</v>
      </c>
      <c r="C3270" s="145">
        <v>78.919929999999994</v>
      </c>
      <c r="D3270">
        <f t="shared" si="103"/>
        <v>-0.37700299398796311</v>
      </c>
      <c r="E3270">
        <v>5.100136310140598E-3</v>
      </c>
      <c r="G3270">
        <v>3262</v>
      </c>
      <c r="H3270">
        <f t="shared" ca="1" si="104"/>
        <v>-4.6726176934355629E-3</v>
      </c>
    </row>
    <row r="3271" spans="2:8" x14ac:dyDescent="0.3">
      <c r="B3271" s="91">
        <v>39275</v>
      </c>
      <c r="C3271" s="145">
        <v>126.677864</v>
      </c>
      <c r="D3271">
        <f t="shared" si="103"/>
        <v>1.9446760472808398</v>
      </c>
      <c r="E3271">
        <v>5.0942029079797772E-3</v>
      </c>
      <c r="G3271">
        <v>3263</v>
      </c>
      <c r="H3271">
        <f t="shared" ca="1" si="104"/>
        <v>1.6380447629526139E-2</v>
      </c>
    </row>
    <row r="3272" spans="2:8" x14ac:dyDescent="0.3">
      <c r="B3272" s="91">
        <v>34556</v>
      </c>
      <c r="C3272" s="145">
        <v>43.019286999999998</v>
      </c>
      <c r="D3272">
        <f t="shared" si="103"/>
        <v>0</v>
      </c>
      <c r="E3272">
        <v>5.0759747932486391E-3</v>
      </c>
      <c r="G3272">
        <v>3264</v>
      </c>
      <c r="H3272">
        <f t="shared" ca="1" si="104"/>
        <v>1.3054251423065601E-2</v>
      </c>
    </row>
    <row r="3273" spans="2:8" x14ac:dyDescent="0.3">
      <c r="B3273" s="91">
        <v>34554</v>
      </c>
      <c r="C3273" s="145">
        <v>43.019286999999998</v>
      </c>
      <c r="D3273">
        <f t="shared" ref="D3273:D3336" si="105">(C3273-C3274)/C3274</f>
        <v>1.157487729900126</v>
      </c>
      <c r="E3273">
        <v>5.0759747932486391E-3</v>
      </c>
      <c r="G3273">
        <v>3265</v>
      </c>
      <c r="H3273">
        <f t="shared" ca="1" si="104"/>
        <v>-2.2799535166300258E-2</v>
      </c>
    </row>
    <row r="3274" spans="2:8" x14ac:dyDescent="0.3">
      <c r="B3274" s="91">
        <v>37365</v>
      </c>
      <c r="C3274" s="145">
        <v>19.939527999999999</v>
      </c>
      <c r="D3274">
        <f t="shared" si="105"/>
        <v>-0.84180549739702792</v>
      </c>
      <c r="E3274">
        <v>5.0543231111411175E-3</v>
      </c>
      <c r="G3274">
        <v>3266</v>
      </c>
      <c r="H3274">
        <f t="shared" ref="H3274:H3337" ca="1" si="106">_xlfn.NORM.INV(RAND(),N$11,N$12)</f>
        <v>-4.6803864353918902E-2</v>
      </c>
    </row>
    <row r="3275" spans="2:8" x14ac:dyDescent="0.3">
      <c r="B3275" s="91">
        <v>39419</v>
      </c>
      <c r="C3275" s="145">
        <v>126.04438</v>
      </c>
      <c r="D3275">
        <f t="shared" si="105"/>
        <v>4.8756508604844324</v>
      </c>
      <c r="E3275">
        <v>5.0515721692933413E-3</v>
      </c>
      <c r="G3275">
        <v>3267</v>
      </c>
      <c r="H3275">
        <f t="shared" ca="1" si="106"/>
        <v>6.8303006590456808E-2</v>
      </c>
    </row>
    <row r="3276" spans="2:8" x14ac:dyDescent="0.3">
      <c r="B3276" s="91">
        <v>33998</v>
      </c>
      <c r="C3276" s="145">
        <v>21.451986000000002</v>
      </c>
      <c r="D3276">
        <f t="shared" si="105"/>
        <v>-0.57835242813790599</v>
      </c>
      <c r="E3276">
        <v>5.0506969510147343E-3</v>
      </c>
      <c r="G3276">
        <v>3268</v>
      </c>
      <c r="H3276">
        <f t="shared" ca="1" si="106"/>
        <v>-1.4636680368644829E-2</v>
      </c>
    </row>
    <row r="3277" spans="2:8" x14ac:dyDescent="0.3">
      <c r="B3277" s="91">
        <v>35433</v>
      </c>
      <c r="C3277" s="145">
        <v>50.876579</v>
      </c>
      <c r="D3277">
        <f t="shared" si="105"/>
        <v>1.0669822439242866</v>
      </c>
      <c r="E3277">
        <v>5.0454977630900316E-3</v>
      </c>
      <c r="G3277">
        <v>3269</v>
      </c>
      <c r="H3277">
        <f t="shared" ca="1" si="106"/>
        <v>1.211284578906967E-2</v>
      </c>
    </row>
    <row r="3278" spans="2:8" x14ac:dyDescent="0.3">
      <c r="B3278" s="91">
        <v>37610</v>
      </c>
      <c r="C3278" s="145">
        <v>24.613941000000001</v>
      </c>
      <c r="D3278">
        <f t="shared" si="105"/>
        <v>-0.70085945445597975</v>
      </c>
      <c r="E3278">
        <v>5.0395418308798855E-3</v>
      </c>
      <c r="G3278">
        <v>3270</v>
      </c>
      <c r="H3278">
        <f t="shared" ca="1" si="106"/>
        <v>-1.4883387526130359E-2</v>
      </c>
    </row>
    <row r="3279" spans="2:8" x14ac:dyDescent="0.3">
      <c r="B3279" s="91">
        <v>38666</v>
      </c>
      <c r="C3279" s="145">
        <v>82.282195999999999</v>
      </c>
      <c r="D3279">
        <f t="shared" si="105"/>
        <v>-0.51376349420981526</v>
      </c>
      <c r="E3279">
        <v>5.039316838726552E-3</v>
      </c>
      <c r="G3279">
        <v>3271</v>
      </c>
      <c r="H3279">
        <f t="shared" ca="1" si="106"/>
        <v>-2.1663679615988873E-2</v>
      </c>
    </row>
    <row r="3280" spans="2:8" x14ac:dyDescent="0.3">
      <c r="B3280" s="91">
        <v>43872</v>
      </c>
      <c r="C3280" s="145">
        <v>169.22257999999999</v>
      </c>
      <c r="D3280">
        <f t="shared" si="105"/>
        <v>6.8489916365589156</v>
      </c>
      <c r="E3280">
        <v>5.0326053334666812E-3</v>
      </c>
      <c r="G3280">
        <v>3272</v>
      </c>
      <c r="H3280">
        <f t="shared" ca="1" si="106"/>
        <v>2.086465338454419E-3</v>
      </c>
    </row>
    <row r="3281" spans="2:8" x14ac:dyDescent="0.3">
      <c r="B3281" s="91">
        <v>34054</v>
      </c>
      <c r="C3281" s="145">
        <v>21.559785999999999</v>
      </c>
      <c r="D3281">
        <f t="shared" si="105"/>
        <v>-0.5</v>
      </c>
      <c r="E3281">
        <v>5.0251757576197115E-3</v>
      </c>
      <c r="G3281">
        <v>3273</v>
      </c>
      <c r="H3281">
        <f t="shared" ca="1" si="106"/>
        <v>1.0035343794099497E-2</v>
      </c>
    </row>
    <row r="3282" spans="2:8" x14ac:dyDescent="0.3">
      <c r="B3282" s="91">
        <v>34464</v>
      </c>
      <c r="C3282" s="145">
        <v>43.119571999999998</v>
      </c>
      <c r="D3282">
        <f t="shared" si="105"/>
        <v>-0.88617260917803686</v>
      </c>
      <c r="E3282">
        <v>5.0250820576628582E-3</v>
      </c>
      <c r="G3282">
        <v>3274</v>
      </c>
      <c r="H3282">
        <f t="shared" ca="1" si="106"/>
        <v>2.5069326396389792E-2</v>
      </c>
    </row>
    <row r="3283" spans="2:8" x14ac:dyDescent="0.3">
      <c r="B3283" s="91">
        <v>42359</v>
      </c>
      <c r="C3283" s="145">
        <v>378.81542999999999</v>
      </c>
      <c r="D3283">
        <f t="shared" si="105"/>
        <v>0.15063159735845064</v>
      </c>
      <c r="E3283">
        <v>5.0230827658060122E-3</v>
      </c>
      <c r="G3283">
        <v>3275</v>
      </c>
      <c r="H3283">
        <f t="shared" ca="1" si="106"/>
        <v>-2.648845228919617E-2</v>
      </c>
    </row>
    <row r="3284" spans="2:8" x14ac:dyDescent="0.3">
      <c r="B3284" s="91">
        <v>43216</v>
      </c>
      <c r="C3284" s="145">
        <v>329.223907</v>
      </c>
      <c r="D3284">
        <f t="shared" si="105"/>
        <v>2.837764918857216</v>
      </c>
      <c r="E3284">
        <v>5.0212797344381353E-3</v>
      </c>
      <c r="G3284">
        <v>3276</v>
      </c>
      <c r="H3284">
        <f t="shared" ca="1" si="106"/>
        <v>-1.9899540008119332E-2</v>
      </c>
    </row>
    <row r="3285" spans="2:8" x14ac:dyDescent="0.3">
      <c r="B3285" s="91">
        <v>38029</v>
      </c>
      <c r="C3285" s="145">
        <v>85.785324000000003</v>
      </c>
      <c r="D3285">
        <f t="shared" si="105"/>
        <v>0.96435010551715694</v>
      </c>
      <c r="E3285">
        <v>5.0148628818009692E-3</v>
      </c>
      <c r="G3285">
        <v>3277</v>
      </c>
      <c r="H3285">
        <f t="shared" ca="1" si="106"/>
        <v>-1.1779772642506169E-2</v>
      </c>
    </row>
    <row r="3286" spans="2:8" x14ac:dyDescent="0.3">
      <c r="B3286" s="91">
        <v>34563</v>
      </c>
      <c r="C3286" s="145">
        <v>43.671097000000003</v>
      </c>
      <c r="D3286">
        <f t="shared" si="105"/>
        <v>-0.90525098828579942</v>
      </c>
      <c r="E3286">
        <v>5.0001124181870788E-3</v>
      </c>
      <c r="G3286">
        <v>3278</v>
      </c>
      <c r="H3286">
        <f t="shared" ca="1" si="106"/>
        <v>4.8991787719659036E-2</v>
      </c>
    </row>
    <row r="3287" spans="2:8" x14ac:dyDescent="0.3">
      <c r="B3287" s="91">
        <v>42789</v>
      </c>
      <c r="C3287" s="145">
        <v>460.91348299999999</v>
      </c>
      <c r="D3287">
        <f t="shared" si="105"/>
        <v>22.631037395778971</v>
      </c>
      <c r="E3287">
        <v>4.9995093438943358E-3</v>
      </c>
      <c r="G3287">
        <v>3279</v>
      </c>
      <c r="H3287">
        <f t="shared" ca="1" si="106"/>
        <v>-1.7001849562885179E-2</v>
      </c>
    </row>
    <row r="3288" spans="2:8" x14ac:dyDescent="0.3">
      <c r="B3288" s="91">
        <v>36006</v>
      </c>
      <c r="C3288" s="145">
        <v>19.504581000000002</v>
      </c>
      <c r="D3288">
        <f t="shared" si="105"/>
        <v>-0.4190106538249922</v>
      </c>
      <c r="E3288">
        <v>4.9920917969861192E-3</v>
      </c>
      <c r="G3288">
        <v>3280</v>
      </c>
      <c r="H3288">
        <f t="shared" ca="1" si="106"/>
        <v>-5.0900631401429745E-2</v>
      </c>
    </row>
    <row r="3289" spans="2:8" x14ac:dyDescent="0.3">
      <c r="B3289" s="91">
        <v>36504</v>
      </c>
      <c r="C3289" s="145">
        <v>33.571323</v>
      </c>
      <c r="D3289">
        <f t="shared" si="105"/>
        <v>-0.88876646061043096</v>
      </c>
      <c r="E3289">
        <v>4.9876195613474837E-3</v>
      </c>
      <c r="G3289">
        <v>3281</v>
      </c>
      <c r="H3289">
        <f t="shared" ca="1" si="106"/>
        <v>-1.5732399297504852E-2</v>
      </c>
    </row>
    <row r="3290" spans="2:8" x14ac:dyDescent="0.3">
      <c r="B3290" s="91">
        <v>44323</v>
      </c>
      <c r="C3290" s="145">
        <v>301.80935699999998</v>
      </c>
      <c r="D3290">
        <f t="shared" si="105"/>
        <v>-0.33339361391532724</v>
      </c>
      <c r="E3290">
        <v>4.9792246466702312E-3</v>
      </c>
      <c r="G3290">
        <v>3282</v>
      </c>
      <c r="H3290">
        <f t="shared" ca="1" si="106"/>
        <v>1.195336743213591E-2</v>
      </c>
    </row>
    <row r="3291" spans="2:8" x14ac:dyDescent="0.3">
      <c r="B3291" s="91">
        <v>42537</v>
      </c>
      <c r="C3291" s="145">
        <v>452.754974</v>
      </c>
      <c r="D3291">
        <f t="shared" si="105"/>
        <v>16.092619916294463</v>
      </c>
      <c r="E3291">
        <v>4.9767633945416402E-3</v>
      </c>
      <c r="G3291">
        <v>3283</v>
      </c>
      <c r="H3291">
        <f t="shared" ca="1" si="106"/>
        <v>3.557820981318674E-2</v>
      </c>
    </row>
    <row r="3292" spans="2:8" x14ac:dyDescent="0.3">
      <c r="B3292" s="91">
        <v>37771</v>
      </c>
      <c r="C3292" s="145">
        <v>26.488330999999999</v>
      </c>
      <c r="D3292">
        <f t="shared" si="105"/>
        <v>-0.39646117582467133</v>
      </c>
      <c r="E3292">
        <v>4.9751872344249238E-3</v>
      </c>
      <c r="G3292">
        <v>3284</v>
      </c>
      <c r="H3292">
        <f t="shared" ca="1" si="106"/>
        <v>-4.0834586558715802E-2</v>
      </c>
    </row>
    <row r="3293" spans="2:8" x14ac:dyDescent="0.3">
      <c r="B3293" s="91">
        <v>34513</v>
      </c>
      <c r="C3293" s="145">
        <v>43.888362999999998</v>
      </c>
      <c r="D3293">
        <f t="shared" si="105"/>
        <v>-0.30545857443133234</v>
      </c>
      <c r="E3293">
        <v>4.9750524929564983E-3</v>
      </c>
      <c r="G3293">
        <v>3285</v>
      </c>
      <c r="H3293">
        <f t="shared" ca="1" si="106"/>
        <v>8.9574219570444837E-3</v>
      </c>
    </row>
    <row r="3294" spans="2:8" x14ac:dyDescent="0.3">
      <c r="B3294" s="91">
        <v>38176</v>
      </c>
      <c r="C3294" s="145">
        <v>63.190418000000001</v>
      </c>
      <c r="D3294">
        <f t="shared" si="105"/>
        <v>-0.93627750065984972</v>
      </c>
      <c r="E3294">
        <v>4.9676946929929997E-3</v>
      </c>
      <c r="G3294">
        <v>3286</v>
      </c>
      <c r="H3294">
        <f t="shared" ca="1" si="106"/>
        <v>4.2787246385886539E-2</v>
      </c>
    </row>
    <row r="3295" spans="2:8" x14ac:dyDescent="0.3">
      <c r="B3295" s="91">
        <v>45406</v>
      </c>
      <c r="C3295" s="145">
        <v>991.65002400000003</v>
      </c>
      <c r="D3295">
        <f t="shared" si="105"/>
        <v>-2.1558930439072491E-2</v>
      </c>
      <c r="E3295">
        <v>4.9658211299721611E-3</v>
      </c>
      <c r="G3295">
        <v>3287</v>
      </c>
      <c r="H3295">
        <f t="shared" ca="1" si="106"/>
        <v>3.1974152079040363E-2</v>
      </c>
    </row>
    <row r="3296" spans="2:8" x14ac:dyDescent="0.3">
      <c r="B3296" s="91">
        <v>45392</v>
      </c>
      <c r="C3296" s="145">
        <v>1013.5</v>
      </c>
      <c r="D3296">
        <f t="shared" si="105"/>
        <v>21.978922172691892</v>
      </c>
      <c r="E3296">
        <v>4.95785820525533E-3</v>
      </c>
      <c r="G3296">
        <v>3288</v>
      </c>
      <c r="H3296">
        <f t="shared" ca="1" si="106"/>
        <v>-6.9823621524223046E-3</v>
      </c>
    </row>
    <row r="3297" spans="2:8" x14ac:dyDescent="0.3">
      <c r="B3297" s="91">
        <v>34500</v>
      </c>
      <c r="C3297" s="145">
        <v>44.105637000000002</v>
      </c>
      <c r="D3297">
        <f t="shared" si="105"/>
        <v>-0.75783742062413195</v>
      </c>
      <c r="E3297">
        <v>4.9506061549847123E-3</v>
      </c>
      <c r="G3297">
        <v>3289</v>
      </c>
      <c r="H3297">
        <f t="shared" ca="1" si="106"/>
        <v>4.1532247502464828E-2</v>
      </c>
    </row>
    <row r="3298" spans="2:8" x14ac:dyDescent="0.3">
      <c r="B3298" s="91">
        <v>44174</v>
      </c>
      <c r="C3298" s="145">
        <v>182.132339</v>
      </c>
      <c r="D3298">
        <f t="shared" si="105"/>
        <v>1.9421354029796587</v>
      </c>
      <c r="E3298">
        <v>4.9503972333667795E-3</v>
      </c>
      <c r="G3298">
        <v>3290</v>
      </c>
      <c r="H3298">
        <f t="shared" ca="1" si="106"/>
        <v>5.6856648985243653E-2</v>
      </c>
    </row>
    <row r="3299" spans="2:8" x14ac:dyDescent="0.3">
      <c r="B3299" s="91">
        <v>35597</v>
      </c>
      <c r="C3299" s="145">
        <v>61.904812</v>
      </c>
      <c r="D3299">
        <f t="shared" si="105"/>
        <v>-0.9392196249386352</v>
      </c>
      <c r="E3299">
        <v>4.9437277692761239E-3</v>
      </c>
      <c r="G3299">
        <v>3291</v>
      </c>
      <c r="H3299">
        <f t="shared" ca="1" si="106"/>
        <v>-1.4877520862356539E-2</v>
      </c>
    </row>
    <row r="3300" spans="2:8" x14ac:dyDescent="0.3">
      <c r="B3300" s="91">
        <v>45394</v>
      </c>
      <c r="C3300" s="145">
        <v>1018.5</v>
      </c>
      <c r="D3300">
        <f t="shared" si="105"/>
        <v>45.314443467276128</v>
      </c>
      <c r="E3300">
        <v>4.9333991119881598E-3</v>
      </c>
      <c r="G3300">
        <v>3292</v>
      </c>
      <c r="H3300">
        <f t="shared" ca="1" si="106"/>
        <v>1.6346661037738842E-2</v>
      </c>
    </row>
    <row r="3301" spans="2:8" x14ac:dyDescent="0.3">
      <c r="B3301" s="91">
        <v>34044</v>
      </c>
      <c r="C3301" s="145">
        <v>21.99098</v>
      </c>
      <c r="D3301">
        <f t="shared" si="105"/>
        <v>-0.94371031645371661</v>
      </c>
      <c r="E3301">
        <v>4.9261119761336335E-3</v>
      </c>
      <c r="G3301">
        <v>3293</v>
      </c>
      <c r="H3301">
        <f t="shared" ca="1" si="106"/>
        <v>-1.4109405062650142E-2</v>
      </c>
    </row>
    <row r="3302" spans="2:8" x14ac:dyDescent="0.3">
      <c r="B3302" s="91">
        <v>41709</v>
      </c>
      <c r="C3302" s="145">
        <v>390.67514</v>
      </c>
      <c r="D3302">
        <f t="shared" si="105"/>
        <v>18.069239851829366</v>
      </c>
      <c r="E3302">
        <v>4.9242027108375658E-3</v>
      </c>
      <c r="G3302">
        <v>3294</v>
      </c>
      <c r="H3302">
        <f t="shared" ca="1" si="106"/>
        <v>-1.7264015209264665E-2</v>
      </c>
    </row>
    <row r="3303" spans="2:8" x14ac:dyDescent="0.3">
      <c r="B3303" s="91">
        <v>37557</v>
      </c>
      <c r="C3303" s="145">
        <v>20.487189999999998</v>
      </c>
      <c r="D3303">
        <f t="shared" si="105"/>
        <v>-0.94763190217244386</v>
      </c>
      <c r="E3303">
        <v>4.9186946547522129E-3</v>
      </c>
      <c r="G3303">
        <v>3295</v>
      </c>
      <c r="H3303">
        <f t="shared" ca="1" si="106"/>
        <v>1.5976428293605568E-2</v>
      </c>
    </row>
    <row r="3304" spans="2:8" x14ac:dyDescent="0.3">
      <c r="B3304" s="91">
        <v>41695</v>
      </c>
      <c r="C3304" s="145">
        <v>391.21508799999998</v>
      </c>
      <c r="D3304">
        <f t="shared" si="105"/>
        <v>5.6502990623762948</v>
      </c>
      <c r="E3304">
        <v>4.9174530167834457E-3</v>
      </c>
      <c r="G3304">
        <v>3296</v>
      </c>
      <c r="H3304">
        <f t="shared" ca="1" si="106"/>
        <v>-1.3516279945696015E-2</v>
      </c>
    </row>
    <row r="3305" spans="2:8" x14ac:dyDescent="0.3">
      <c r="B3305" s="91">
        <v>35142</v>
      </c>
      <c r="C3305" s="145">
        <v>58.826690999999997</v>
      </c>
      <c r="D3305">
        <f t="shared" si="105"/>
        <v>-0.89507876852072921</v>
      </c>
      <c r="E3305">
        <v>4.9126645387216686E-3</v>
      </c>
      <c r="G3305">
        <v>3297</v>
      </c>
      <c r="H3305">
        <f t="shared" ca="1" si="106"/>
        <v>-3.1090951284696852E-2</v>
      </c>
    </row>
    <row r="3306" spans="2:8" x14ac:dyDescent="0.3">
      <c r="B3306" s="91">
        <v>42104</v>
      </c>
      <c r="C3306" s="145">
        <v>560.67480499999999</v>
      </c>
      <c r="D3306">
        <f t="shared" si="105"/>
        <v>6.4259086961841456</v>
      </c>
      <c r="E3306">
        <v>4.9116110500494088E-3</v>
      </c>
      <c r="G3306">
        <v>3298</v>
      </c>
      <c r="H3306">
        <f t="shared" ca="1" si="106"/>
        <v>-3.3567050970302963E-3</v>
      </c>
    </row>
    <row r="3307" spans="2:8" x14ac:dyDescent="0.3">
      <c r="B3307" s="91">
        <v>35257</v>
      </c>
      <c r="C3307" s="145">
        <v>75.502517999999995</v>
      </c>
      <c r="D3307">
        <f t="shared" si="105"/>
        <v>0.12149641906252757</v>
      </c>
      <c r="E3307">
        <v>4.910186784878698E-3</v>
      </c>
      <c r="G3307">
        <v>3299</v>
      </c>
      <c r="H3307">
        <f t="shared" ca="1" si="106"/>
        <v>2.8447217646026854E-2</v>
      </c>
    </row>
    <row r="3308" spans="2:8" x14ac:dyDescent="0.3">
      <c r="B3308" s="91">
        <v>38477</v>
      </c>
      <c r="C3308" s="145">
        <v>67.323013000000003</v>
      </c>
      <c r="D3308">
        <f t="shared" si="105"/>
        <v>-0.53362041734504706</v>
      </c>
      <c r="E3308">
        <v>4.9014216718579664E-3</v>
      </c>
      <c r="G3308">
        <v>3300</v>
      </c>
      <c r="H3308">
        <f t="shared" ca="1" si="106"/>
        <v>1.5020684646825376E-2</v>
      </c>
    </row>
    <row r="3309" spans="2:8" x14ac:dyDescent="0.3">
      <c r="B3309" s="91">
        <v>40273</v>
      </c>
      <c r="C3309" s="145">
        <v>144.35240200000001</v>
      </c>
      <c r="D3309">
        <f t="shared" si="105"/>
        <v>2.2502172385636645</v>
      </c>
      <c r="E3309">
        <v>4.8866263099960148E-3</v>
      </c>
      <c r="G3309">
        <v>3301</v>
      </c>
      <c r="H3309">
        <f t="shared" ca="1" si="106"/>
        <v>-6.0974143993818911E-3</v>
      </c>
    </row>
    <row r="3310" spans="2:8" x14ac:dyDescent="0.3">
      <c r="B3310" s="91">
        <v>34472</v>
      </c>
      <c r="C3310" s="145">
        <v>44.413155000000003</v>
      </c>
      <c r="D3310">
        <f t="shared" si="105"/>
        <v>-7.6921298103878764E-3</v>
      </c>
      <c r="E3310">
        <v>4.8780751587260739E-3</v>
      </c>
      <c r="G3310">
        <v>3302</v>
      </c>
      <c r="H3310">
        <f t="shared" ca="1" si="106"/>
        <v>-1.0069369503762332E-2</v>
      </c>
    </row>
    <row r="3311" spans="2:8" x14ac:dyDescent="0.3">
      <c r="B3311" s="91">
        <v>34669</v>
      </c>
      <c r="C3311" s="145">
        <v>44.757435000000001</v>
      </c>
      <c r="D3311">
        <f t="shared" si="105"/>
        <v>-0.8113115145539036</v>
      </c>
      <c r="E3311">
        <v>4.8780690417289472E-3</v>
      </c>
      <c r="G3311">
        <v>3303</v>
      </c>
      <c r="H3311">
        <f t="shared" ca="1" si="106"/>
        <v>-3.7163013090505334E-2</v>
      </c>
    </row>
    <row r="3312" spans="2:8" x14ac:dyDescent="0.3">
      <c r="B3312" s="91">
        <v>40942</v>
      </c>
      <c r="C3312" s="145">
        <v>237.202789</v>
      </c>
      <c r="D3312">
        <f t="shared" si="105"/>
        <v>7.0001643642136513E-2</v>
      </c>
      <c r="E3312">
        <v>4.8691012192532881E-3</v>
      </c>
      <c r="G3312">
        <v>3304</v>
      </c>
      <c r="H3312">
        <f t="shared" ca="1" si="106"/>
        <v>-2.9413976588813558E-3</v>
      </c>
    </row>
    <row r="3313" spans="2:8" x14ac:dyDescent="0.3">
      <c r="B3313" s="91">
        <v>41122</v>
      </c>
      <c r="C3313" s="145">
        <v>221.68450899999999</v>
      </c>
      <c r="D3313">
        <f t="shared" si="105"/>
        <v>1.1887405667526132</v>
      </c>
      <c r="E3313">
        <v>4.8618677785606411E-3</v>
      </c>
      <c r="G3313">
        <v>3305</v>
      </c>
      <c r="H3313">
        <f t="shared" ca="1" si="106"/>
        <v>-2.8848158692072337E-3</v>
      </c>
    </row>
    <row r="3314" spans="2:8" x14ac:dyDescent="0.3">
      <c r="B3314" s="91">
        <v>40098</v>
      </c>
      <c r="C3314" s="145">
        <v>101.28404999999999</v>
      </c>
      <c r="D3314">
        <f t="shared" si="105"/>
        <v>1.2520220027626188</v>
      </c>
      <c r="E3314">
        <v>4.8565828466112558E-3</v>
      </c>
      <c r="G3314">
        <v>3306</v>
      </c>
      <c r="H3314">
        <f t="shared" ca="1" si="106"/>
        <v>-8.8954043169136039E-3</v>
      </c>
    </row>
    <row r="3315" spans="2:8" x14ac:dyDescent="0.3">
      <c r="B3315" s="91">
        <v>34667</v>
      </c>
      <c r="C3315" s="145">
        <v>44.974716000000001</v>
      </c>
      <c r="D3315">
        <f t="shared" si="105"/>
        <v>1.0155039954734115</v>
      </c>
      <c r="E3315">
        <v>4.8546347662684385E-3</v>
      </c>
      <c r="G3315">
        <v>3307</v>
      </c>
      <c r="H3315">
        <f t="shared" ca="1" si="106"/>
        <v>2.5811143253115999E-2</v>
      </c>
    </row>
    <row r="3316" spans="2:8" x14ac:dyDescent="0.3">
      <c r="B3316" s="91">
        <v>34246</v>
      </c>
      <c r="C3316" s="145">
        <v>22.314377</v>
      </c>
      <c r="D3316">
        <f t="shared" si="105"/>
        <v>-0.84589380929964941</v>
      </c>
      <c r="E3316">
        <v>4.8544176799513502E-3</v>
      </c>
      <c r="G3316">
        <v>3308</v>
      </c>
      <c r="H3316">
        <f t="shared" ca="1" si="106"/>
        <v>-5.4593174770254937E-2</v>
      </c>
    </row>
    <row r="3317" spans="2:8" x14ac:dyDescent="0.3">
      <c r="B3317" s="91">
        <v>43888</v>
      </c>
      <c r="C3317" s="145">
        <v>144.79870600000001</v>
      </c>
      <c r="D3317">
        <f t="shared" si="105"/>
        <v>5.9474430829957221</v>
      </c>
      <c r="E3317">
        <v>4.8425446585199806E-3</v>
      </c>
      <c r="G3317">
        <v>3309</v>
      </c>
      <c r="H3317">
        <f t="shared" ca="1" si="106"/>
        <v>2.9696105364694136E-2</v>
      </c>
    </row>
    <row r="3318" spans="2:8" x14ac:dyDescent="0.3">
      <c r="B3318" s="91">
        <v>36697</v>
      </c>
      <c r="C3318" s="145">
        <v>20.842013999999999</v>
      </c>
      <c r="D3318">
        <f t="shared" si="105"/>
        <v>-0.81899016171110373</v>
      </c>
      <c r="E3318">
        <v>4.8346485961758001E-3</v>
      </c>
      <c r="G3318">
        <v>3310</v>
      </c>
      <c r="H3318">
        <f t="shared" ca="1" si="106"/>
        <v>1.8158931374085269E-2</v>
      </c>
    </row>
    <row r="3319" spans="2:8" x14ac:dyDescent="0.3">
      <c r="B3319" s="91">
        <v>39177</v>
      </c>
      <c r="C3319" s="145">
        <v>115.14299</v>
      </c>
      <c r="D3319">
        <f t="shared" si="105"/>
        <v>-0.76906555978683244</v>
      </c>
      <c r="E3319">
        <v>4.8330744548882205E-3</v>
      </c>
      <c r="G3319">
        <v>3311</v>
      </c>
      <c r="H3319">
        <f t="shared" ca="1" si="106"/>
        <v>-1.4191455801409614E-2</v>
      </c>
    </row>
    <row r="3320" spans="2:8" x14ac:dyDescent="0.3">
      <c r="B3320" s="91">
        <v>42744</v>
      </c>
      <c r="C3320" s="145">
        <v>498.59600799999998</v>
      </c>
      <c r="D3320">
        <f t="shared" si="105"/>
        <v>10.767126096456655</v>
      </c>
      <c r="E3320">
        <v>4.8216448360295754E-3</v>
      </c>
      <c r="G3320">
        <v>3312</v>
      </c>
      <c r="H3320">
        <f t="shared" ca="1" si="106"/>
        <v>-2.0681809475855083E-2</v>
      </c>
    </row>
    <row r="3321" spans="2:8" x14ac:dyDescent="0.3">
      <c r="B3321" s="91">
        <v>35886</v>
      </c>
      <c r="C3321" s="145">
        <v>42.371943999999999</v>
      </c>
      <c r="D3321">
        <f t="shared" si="105"/>
        <v>-0.81594280013149179</v>
      </c>
      <c r="E3321">
        <v>4.8143028528349193E-3</v>
      </c>
      <c r="G3321">
        <v>3313</v>
      </c>
      <c r="H3321">
        <f t="shared" ca="1" si="106"/>
        <v>-1.8649314388369146E-2</v>
      </c>
    </row>
    <row r="3322" spans="2:8" x14ac:dyDescent="0.3">
      <c r="B3322" s="91">
        <v>41088</v>
      </c>
      <c r="C3322" s="145">
        <v>230.21073899999999</v>
      </c>
      <c r="D3322">
        <f t="shared" si="105"/>
        <v>0.71189668449263876</v>
      </c>
      <c r="E3322">
        <v>4.8076888452863765E-3</v>
      </c>
      <c r="G3322">
        <v>3314</v>
      </c>
      <c r="H3322">
        <f t="shared" ca="1" si="106"/>
        <v>4.0870949160731945E-2</v>
      </c>
    </row>
    <row r="3323" spans="2:8" x14ac:dyDescent="0.3">
      <c r="B3323" s="91">
        <v>39454</v>
      </c>
      <c r="C3323" s="145">
        <v>134.47700499999999</v>
      </c>
      <c r="D3323">
        <f t="shared" si="105"/>
        <v>-5.0117792820143309E-2</v>
      </c>
      <c r="E3323">
        <v>4.7975143708744571E-3</v>
      </c>
      <c r="G3323">
        <v>3315</v>
      </c>
      <c r="H3323">
        <f t="shared" ca="1" si="106"/>
        <v>-1.7602625037960128E-2</v>
      </c>
    </row>
    <row r="3324" spans="2:8" x14ac:dyDescent="0.3">
      <c r="B3324" s="91">
        <v>40361</v>
      </c>
      <c r="C3324" s="145">
        <v>141.57229599999999</v>
      </c>
      <c r="D3324">
        <f t="shared" si="105"/>
        <v>-0.65318918544762405</v>
      </c>
      <c r="E3324">
        <v>4.7851968108208309E-3</v>
      </c>
      <c r="G3324">
        <v>3316</v>
      </c>
      <c r="H3324">
        <f t="shared" ca="1" si="106"/>
        <v>-4.4899602666622386E-3</v>
      </c>
    </row>
    <row r="3325" spans="2:8" x14ac:dyDescent="0.3">
      <c r="B3325" s="91">
        <v>42493</v>
      </c>
      <c r="C3325" s="145">
        <v>408.211884</v>
      </c>
      <c r="D3325">
        <f t="shared" si="105"/>
        <v>5.0548391373823032</v>
      </c>
      <c r="E3325">
        <v>4.7828338111384795E-3</v>
      </c>
      <c r="G3325">
        <v>3317</v>
      </c>
      <c r="H3325">
        <f t="shared" ca="1" si="106"/>
        <v>3.1757390083889905E-2</v>
      </c>
    </row>
    <row r="3326" spans="2:8" x14ac:dyDescent="0.3">
      <c r="B3326" s="91">
        <v>38454</v>
      </c>
      <c r="C3326" s="145">
        <v>67.419112999999996</v>
      </c>
      <c r="D3326">
        <f t="shared" si="105"/>
        <v>-0.71329019656286641</v>
      </c>
      <c r="E3326">
        <v>4.7746500157825516E-3</v>
      </c>
      <c r="G3326">
        <v>3318</v>
      </c>
      <c r="H3326">
        <f t="shared" ca="1" si="106"/>
        <v>-1.944531738685782E-2</v>
      </c>
    </row>
    <row r="3327" spans="2:8" x14ac:dyDescent="0.3">
      <c r="B3327" s="91">
        <v>40497</v>
      </c>
      <c r="C3327" s="145">
        <v>235.14756800000001</v>
      </c>
      <c r="D3327">
        <f t="shared" si="105"/>
        <v>0.66556455182994412</v>
      </c>
      <c r="E3327">
        <v>4.7744092117474168E-3</v>
      </c>
      <c r="G3327">
        <v>3319</v>
      </c>
      <c r="H3327">
        <f t="shared" ca="1" si="106"/>
        <v>-1.7767246667739794E-2</v>
      </c>
    </row>
    <row r="3328" spans="2:8" x14ac:dyDescent="0.3">
      <c r="B3328" s="91">
        <v>40821</v>
      </c>
      <c r="C3328" s="145">
        <v>141.18190000000001</v>
      </c>
      <c r="D3328">
        <f t="shared" si="105"/>
        <v>1.9823879454845075</v>
      </c>
      <c r="E3328">
        <v>4.7718691119990062E-3</v>
      </c>
      <c r="G3328">
        <v>3320</v>
      </c>
      <c r="H3328">
        <f t="shared" ca="1" si="106"/>
        <v>-1.3895768896273965E-3</v>
      </c>
    </row>
    <row r="3329" spans="2:8" x14ac:dyDescent="0.3">
      <c r="B3329" s="91">
        <v>35698</v>
      </c>
      <c r="C3329" s="145">
        <v>47.338543000000001</v>
      </c>
      <c r="D3329">
        <f t="shared" si="105"/>
        <v>-0.86337270595777782</v>
      </c>
      <c r="E3329">
        <v>4.7708557392031883E-3</v>
      </c>
      <c r="G3329">
        <v>3321</v>
      </c>
      <c r="H3329">
        <f t="shared" ca="1" si="106"/>
        <v>3.0778815945083958E-3</v>
      </c>
    </row>
    <row r="3330" spans="2:8" x14ac:dyDescent="0.3">
      <c r="B3330" s="91">
        <v>42438</v>
      </c>
      <c r="C3330" s="145">
        <v>346.479401</v>
      </c>
      <c r="D3330">
        <f t="shared" si="105"/>
        <v>8.8602670421512641</v>
      </c>
      <c r="E3330">
        <v>4.7682407916055727E-3</v>
      </c>
      <c r="G3330">
        <v>3322</v>
      </c>
      <c r="H3330">
        <f t="shared" ca="1" si="106"/>
        <v>5.8617644705289587E-2</v>
      </c>
    </row>
    <row r="3331" spans="2:8" x14ac:dyDescent="0.3">
      <c r="B3331" s="91">
        <v>36375</v>
      </c>
      <c r="C3331" s="145">
        <v>35.138947000000002</v>
      </c>
      <c r="D3331">
        <f t="shared" si="105"/>
        <v>-0.88067547164093563</v>
      </c>
      <c r="E3331">
        <v>4.764079814399678E-3</v>
      </c>
      <c r="G3331">
        <v>3323</v>
      </c>
      <c r="H3331">
        <f t="shared" ca="1" si="106"/>
        <v>-7.3128814293967337E-3</v>
      </c>
    </row>
    <row r="3332" spans="2:8" x14ac:dyDescent="0.3">
      <c r="B3332" s="91">
        <v>44312</v>
      </c>
      <c r="C3332" s="145">
        <v>294.48217799999998</v>
      </c>
      <c r="D3332">
        <f t="shared" si="105"/>
        <v>14.066003988409575</v>
      </c>
      <c r="E3332">
        <v>4.7618357427990279E-3</v>
      </c>
      <c r="G3332">
        <v>3324</v>
      </c>
      <c r="H3332">
        <f t="shared" ca="1" si="106"/>
        <v>-2.2771288909041645E-2</v>
      </c>
    </row>
    <row r="3333" spans="2:8" x14ac:dyDescent="0.3">
      <c r="B3333" s="91">
        <v>36704</v>
      </c>
      <c r="C3333" s="145">
        <v>19.546137000000002</v>
      </c>
      <c r="D3333">
        <f t="shared" si="105"/>
        <v>-0.94205318584939823</v>
      </c>
      <c r="E3333">
        <v>4.7583037582149563E-3</v>
      </c>
      <c r="G3333">
        <v>3325</v>
      </c>
      <c r="H3333">
        <f t="shared" ca="1" si="106"/>
        <v>-2.2116356420695503E-2</v>
      </c>
    </row>
    <row r="3334" spans="2:8" x14ac:dyDescent="0.3">
      <c r="B3334" s="91">
        <v>42401</v>
      </c>
      <c r="C3334" s="145">
        <v>337.31167599999998</v>
      </c>
      <c r="D3334">
        <f t="shared" si="105"/>
        <v>-0.52420950660763943</v>
      </c>
      <c r="E3334">
        <v>4.7492073576133357E-3</v>
      </c>
      <c r="G3334">
        <v>3326</v>
      </c>
      <c r="H3334">
        <f t="shared" ca="1" si="106"/>
        <v>1.3811189079717264E-3</v>
      </c>
    </row>
    <row r="3335" spans="2:8" x14ac:dyDescent="0.3">
      <c r="B3335" s="91">
        <v>45265</v>
      </c>
      <c r="C3335" s="145">
        <v>708.95001200000002</v>
      </c>
      <c r="D3335">
        <f t="shared" si="105"/>
        <v>0.97434635838803474</v>
      </c>
      <c r="E3335">
        <v>4.7477836082013211E-3</v>
      </c>
      <c r="G3335">
        <v>3327</v>
      </c>
      <c r="H3335">
        <f t="shared" ca="1" si="106"/>
        <v>-1.2952295526357254E-2</v>
      </c>
    </row>
    <row r="3336" spans="2:8" x14ac:dyDescent="0.3">
      <c r="B3336" s="91">
        <v>43154</v>
      </c>
      <c r="C3336" s="145">
        <v>359.080872</v>
      </c>
      <c r="D3336">
        <f t="shared" si="105"/>
        <v>14.712382362530443</v>
      </c>
      <c r="E3336">
        <v>4.7420221857008985E-3</v>
      </c>
      <c r="G3336">
        <v>3328</v>
      </c>
      <c r="H3336">
        <f t="shared" ca="1" si="106"/>
        <v>1.8542370435521854E-2</v>
      </c>
    </row>
    <row r="3337" spans="2:8" x14ac:dyDescent="0.3">
      <c r="B3337" s="91">
        <v>34276</v>
      </c>
      <c r="C3337" s="145">
        <v>22.853369000000001</v>
      </c>
      <c r="D3337">
        <f t="shared" ref="D3337:D3400" si="107">(C3337-C3338)/C3338</f>
        <v>-0.94457972582852301</v>
      </c>
      <c r="E3337">
        <v>4.7394729707111501E-3</v>
      </c>
      <c r="G3337">
        <v>3329</v>
      </c>
      <c r="H3337">
        <f t="shared" ca="1" si="106"/>
        <v>-3.5449924677786453E-2</v>
      </c>
    </row>
    <row r="3338" spans="2:8" x14ac:dyDescent="0.3">
      <c r="B3338" s="91">
        <v>44635</v>
      </c>
      <c r="C3338" s="145">
        <v>412.364777</v>
      </c>
      <c r="D3338">
        <f t="shared" si="107"/>
        <v>4.3566547109794422</v>
      </c>
      <c r="E3338">
        <v>4.7363795351653979E-3</v>
      </c>
      <c r="G3338">
        <v>3330</v>
      </c>
      <c r="H3338">
        <f t="shared" ref="H3338:H3401" ca="1" si="108">_xlfn.NORM.INV(RAND(),N$11,N$12)</f>
        <v>1.7410858330202856E-2</v>
      </c>
    </row>
    <row r="3339" spans="2:8" x14ac:dyDescent="0.3">
      <c r="B3339" s="91">
        <v>38379</v>
      </c>
      <c r="C3339" s="145">
        <v>76.981773000000004</v>
      </c>
      <c r="D3339">
        <f t="shared" si="107"/>
        <v>-0.39441608797224531</v>
      </c>
      <c r="E3339">
        <v>4.703609081622419E-3</v>
      </c>
      <c r="G3339">
        <v>3331</v>
      </c>
      <c r="H3339">
        <f t="shared" ca="1" si="108"/>
        <v>1.7210167171253322E-2</v>
      </c>
    </row>
    <row r="3340" spans="2:8" x14ac:dyDescent="0.3">
      <c r="B3340" s="91">
        <v>38763</v>
      </c>
      <c r="C3340" s="145">
        <v>127.119911</v>
      </c>
      <c r="D3340">
        <f t="shared" si="107"/>
        <v>-0.75944769781000843</v>
      </c>
      <c r="E3340">
        <v>4.6954290388385462E-3</v>
      </c>
      <c r="G3340">
        <v>3332</v>
      </c>
      <c r="H3340">
        <f t="shared" ca="1" si="108"/>
        <v>5.2071163648546172E-2</v>
      </c>
    </row>
    <row r="3341" spans="2:8" x14ac:dyDescent="0.3">
      <c r="B3341" s="91">
        <v>41974</v>
      </c>
      <c r="C3341" s="145">
        <v>528.45019500000001</v>
      </c>
      <c r="D3341">
        <f t="shared" si="107"/>
        <v>0.87042477438905397</v>
      </c>
      <c r="E3341">
        <v>4.6861438072898524E-3</v>
      </c>
      <c r="G3341">
        <v>3333</v>
      </c>
      <c r="H3341">
        <f t="shared" ca="1" si="108"/>
        <v>6.0343298174799241E-2</v>
      </c>
    </row>
    <row r="3342" spans="2:8" x14ac:dyDescent="0.3">
      <c r="B3342" s="91">
        <v>41337</v>
      </c>
      <c r="C3342" s="145">
        <v>282.52951000000002</v>
      </c>
      <c r="D3342">
        <f t="shared" si="107"/>
        <v>23.369719115922713</v>
      </c>
      <c r="E3342">
        <v>4.6808400840479547E-3</v>
      </c>
      <c r="G3342">
        <v>3334</v>
      </c>
      <c r="H3342">
        <f t="shared" ca="1" si="108"/>
        <v>2.7568863145437394E-2</v>
      </c>
    </row>
    <row r="3343" spans="2:8" x14ac:dyDescent="0.3">
      <c r="B3343" s="91">
        <v>37112</v>
      </c>
      <c r="C3343" s="145">
        <v>11.593465999999999</v>
      </c>
      <c r="D3343">
        <f t="shared" si="107"/>
        <v>-0.49978066395374854</v>
      </c>
      <c r="E3343">
        <v>4.6791573027913222E-3</v>
      </c>
      <c r="G3343">
        <v>3335</v>
      </c>
      <c r="H3343">
        <f t="shared" ca="1" si="108"/>
        <v>-1.9421453328843114E-2</v>
      </c>
    </row>
    <row r="3344" spans="2:8" x14ac:dyDescent="0.3">
      <c r="B3344" s="91">
        <v>33582</v>
      </c>
      <c r="C3344" s="145">
        <v>23.176765</v>
      </c>
      <c r="D3344">
        <f t="shared" si="107"/>
        <v>-0.96361289808720496</v>
      </c>
      <c r="E3344">
        <v>4.6729012475028127E-3</v>
      </c>
      <c r="G3344">
        <v>3336</v>
      </c>
      <c r="H3344">
        <f t="shared" ca="1" si="108"/>
        <v>-4.1023153943411939E-3</v>
      </c>
    </row>
    <row r="3345" spans="2:8" x14ac:dyDescent="0.3">
      <c r="B3345" s="91">
        <v>45211</v>
      </c>
      <c r="C3345" s="145">
        <v>636.95001200000002</v>
      </c>
      <c r="D3345">
        <f t="shared" si="107"/>
        <v>12.572305601736506</v>
      </c>
      <c r="E3345">
        <v>4.6530157728706866E-3</v>
      </c>
      <c r="G3345">
        <v>3337</v>
      </c>
      <c r="H3345">
        <f t="shared" ca="1" si="108"/>
        <v>5.5134572135239149E-3</v>
      </c>
    </row>
    <row r="3346" spans="2:8" x14ac:dyDescent="0.3">
      <c r="B3346" s="91">
        <v>34641</v>
      </c>
      <c r="C3346" s="145">
        <v>46.930126000000001</v>
      </c>
      <c r="D3346">
        <f t="shared" si="107"/>
        <v>-0.91627886578280004</v>
      </c>
      <c r="E3346">
        <v>4.6511821071269794E-3</v>
      </c>
      <c r="G3346">
        <v>3338</v>
      </c>
      <c r="H3346">
        <f t="shared" ca="1" si="108"/>
        <v>4.0404106854170868E-2</v>
      </c>
    </row>
    <row r="3347" spans="2:8" x14ac:dyDescent="0.3">
      <c r="B3347" s="91">
        <v>45086</v>
      </c>
      <c r="C3347" s="145">
        <v>560.55291699999998</v>
      </c>
      <c r="D3347">
        <f t="shared" si="107"/>
        <v>1.1626923342734172</v>
      </c>
      <c r="E3347">
        <v>4.6453390194750224E-3</v>
      </c>
      <c r="G3347">
        <v>3339</v>
      </c>
      <c r="H3347">
        <f t="shared" ca="1" si="108"/>
        <v>-3.0270114662907847E-2</v>
      </c>
    </row>
    <row r="3348" spans="2:8" x14ac:dyDescent="0.3">
      <c r="B3348" s="91">
        <v>43340</v>
      </c>
      <c r="C3348" s="145">
        <v>259.19216899999998</v>
      </c>
      <c r="D3348">
        <f t="shared" si="107"/>
        <v>21.150422233816222</v>
      </c>
      <c r="E3348">
        <v>4.6368531156388186E-3</v>
      </c>
      <c r="G3348">
        <v>3340</v>
      </c>
      <c r="H3348">
        <f t="shared" ca="1" si="108"/>
        <v>-6.305267453563701E-2</v>
      </c>
    </row>
    <row r="3349" spans="2:8" x14ac:dyDescent="0.3">
      <c r="B3349" s="91">
        <v>37137</v>
      </c>
      <c r="C3349" s="145">
        <v>11.701454999999999</v>
      </c>
      <c r="D3349">
        <f t="shared" si="107"/>
        <v>-0.92208403290841112</v>
      </c>
      <c r="E3349">
        <v>4.6356021595089468E-3</v>
      </c>
      <c r="G3349">
        <v>3341</v>
      </c>
      <c r="H3349">
        <f t="shared" ca="1" si="108"/>
        <v>-4.6300146909041967E-2</v>
      </c>
    </row>
    <row r="3350" spans="2:8" x14ac:dyDescent="0.3">
      <c r="B3350" s="91">
        <v>40241</v>
      </c>
      <c r="C3350" s="145">
        <v>150.18045000000001</v>
      </c>
      <c r="D3350">
        <f t="shared" si="107"/>
        <v>5.420063248847498</v>
      </c>
      <c r="E3350">
        <v>4.6339454798873629E-3</v>
      </c>
      <c r="G3350">
        <v>3342</v>
      </c>
      <c r="H3350">
        <f t="shared" ca="1" si="108"/>
        <v>9.8922759101632927E-4</v>
      </c>
    </row>
    <row r="3351" spans="2:8" x14ac:dyDescent="0.3">
      <c r="B3351" s="91">
        <v>34278</v>
      </c>
      <c r="C3351" s="145">
        <v>23.392363</v>
      </c>
      <c r="D3351">
        <f t="shared" si="107"/>
        <v>-0.80328171829137951</v>
      </c>
      <c r="E3351">
        <v>4.6297630434174609E-3</v>
      </c>
      <c r="G3351">
        <v>3343</v>
      </c>
      <c r="H3351">
        <f t="shared" ca="1" si="108"/>
        <v>8.9666964480033685E-3</v>
      </c>
    </row>
    <row r="3352" spans="2:8" x14ac:dyDescent="0.3">
      <c r="B3352" s="91">
        <v>39408</v>
      </c>
      <c r="C3352" s="145">
        <v>118.91301</v>
      </c>
      <c r="D3352">
        <f t="shared" si="107"/>
        <v>-8.4194772508757412E-2</v>
      </c>
      <c r="E3352">
        <v>4.6289402607297154E-3</v>
      </c>
      <c r="G3352">
        <v>3344</v>
      </c>
      <c r="H3352">
        <f t="shared" ca="1" si="108"/>
        <v>-6.9601024091458363E-3</v>
      </c>
    </row>
    <row r="3353" spans="2:8" x14ac:dyDescent="0.3">
      <c r="B3353" s="91">
        <v>44125</v>
      </c>
      <c r="C3353" s="145">
        <v>129.84530599999999</v>
      </c>
      <c r="D3353">
        <f t="shared" si="107"/>
        <v>5.4570023189358272</v>
      </c>
      <c r="E3353">
        <v>4.6277915996571451E-3</v>
      </c>
      <c r="G3353">
        <v>3345</v>
      </c>
      <c r="H3353">
        <f t="shared" ca="1" si="108"/>
        <v>8.4142981774738435E-3</v>
      </c>
    </row>
    <row r="3354" spans="2:8" x14ac:dyDescent="0.3">
      <c r="B3354" s="91">
        <v>37328</v>
      </c>
      <c r="C3354" s="145">
        <v>20.109224000000001</v>
      </c>
      <c r="D3354">
        <f t="shared" si="107"/>
        <v>-0.68886591644305595</v>
      </c>
      <c r="E3354">
        <v>4.6240969711988178E-3</v>
      </c>
      <c r="G3354">
        <v>3346</v>
      </c>
      <c r="H3354">
        <f t="shared" ca="1" si="108"/>
        <v>-4.052842276145141E-2</v>
      </c>
    </row>
    <row r="3355" spans="2:8" x14ac:dyDescent="0.3">
      <c r="B3355" s="91">
        <v>38189</v>
      </c>
      <c r="C3355" s="145">
        <v>64.632019</v>
      </c>
      <c r="D3355">
        <f t="shared" si="107"/>
        <v>-0.48268695862065969</v>
      </c>
      <c r="E3355">
        <v>4.6060439924430771E-3</v>
      </c>
      <c r="G3355">
        <v>3347</v>
      </c>
      <c r="H3355">
        <f t="shared" ca="1" si="108"/>
        <v>-1.3240262363685048E-2</v>
      </c>
    </row>
    <row r="3356" spans="2:8" x14ac:dyDescent="0.3">
      <c r="B3356" s="91">
        <v>40218</v>
      </c>
      <c r="C3356" s="145">
        <v>124.937927</v>
      </c>
      <c r="D3356">
        <f t="shared" si="107"/>
        <v>0.5764250392030883</v>
      </c>
      <c r="E3356">
        <v>4.6045568345120394E-3</v>
      </c>
      <c r="G3356">
        <v>3348</v>
      </c>
      <c r="H3356">
        <f t="shared" ca="1" si="108"/>
        <v>3.6049695630988018E-2</v>
      </c>
    </row>
    <row r="3357" spans="2:8" x14ac:dyDescent="0.3">
      <c r="B3357" s="91">
        <v>38560</v>
      </c>
      <c r="C3357" s="145">
        <v>79.253960000000006</v>
      </c>
      <c r="D3357">
        <f t="shared" si="107"/>
        <v>-0.87267417708717143</v>
      </c>
      <c r="E3357">
        <v>4.6019625557101006E-3</v>
      </c>
      <c r="G3357">
        <v>3349</v>
      </c>
      <c r="H3357">
        <f t="shared" ca="1" si="108"/>
        <v>-3.0620772329560928E-2</v>
      </c>
    </row>
    <row r="3358" spans="2:8" x14ac:dyDescent="0.3">
      <c r="B3358" s="91">
        <v>45205</v>
      </c>
      <c r="C3358" s="145">
        <v>622.45001200000002</v>
      </c>
      <c r="D3358">
        <f t="shared" si="107"/>
        <v>2.5730472602523369</v>
      </c>
      <c r="E3358">
        <v>4.5998000490562411E-3</v>
      </c>
      <c r="G3358">
        <v>3350</v>
      </c>
      <c r="H3358">
        <f t="shared" ca="1" si="108"/>
        <v>4.9786721228173847E-3</v>
      </c>
    </row>
    <row r="3359" spans="2:8" x14ac:dyDescent="0.3">
      <c r="B3359" s="91">
        <v>43452</v>
      </c>
      <c r="C3359" s="145">
        <v>174.20704699999999</v>
      </c>
      <c r="D3359">
        <f t="shared" si="107"/>
        <v>-0.6445642275299468</v>
      </c>
      <c r="E3359">
        <v>4.5990321027971738E-3</v>
      </c>
      <c r="G3359">
        <v>3351</v>
      </c>
      <c r="H3359">
        <f t="shared" ca="1" si="108"/>
        <v>1.5375459103619302E-2</v>
      </c>
    </row>
    <row r="3360" spans="2:8" x14ac:dyDescent="0.3">
      <c r="B3360" s="91">
        <v>44545</v>
      </c>
      <c r="C3360" s="145">
        <v>490.12243699999999</v>
      </c>
      <c r="D3360">
        <f t="shared" si="107"/>
        <v>18.354386685549724</v>
      </c>
      <c r="E3360">
        <v>4.597472008580736E-3</v>
      </c>
      <c r="G3360">
        <v>3352</v>
      </c>
      <c r="H3360">
        <f t="shared" ca="1" si="108"/>
        <v>8.9541043752391532E-3</v>
      </c>
    </row>
    <row r="3361" spans="2:8" x14ac:dyDescent="0.3">
      <c r="B3361" s="91">
        <v>37631</v>
      </c>
      <c r="C3361" s="145">
        <v>25.323584</v>
      </c>
      <c r="D3361">
        <f t="shared" si="107"/>
        <v>7.2671012063765403E-2</v>
      </c>
      <c r="E3361">
        <v>4.5899932878132122E-3</v>
      </c>
      <c r="G3361">
        <v>3353</v>
      </c>
      <c r="H3361">
        <f t="shared" ca="1" si="108"/>
        <v>1.4094812366334201E-2</v>
      </c>
    </row>
    <row r="3362" spans="2:8" x14ac:dyDescent="0.3">
      <c r="B3362" s="91">
        <v>33590</v>
      </c>
      <c r="C3362" s="145">
        <v>23.607969000000001</v>
      </c>
      <c r="D3362">
        <f t="shared" si="107"/>
        <v>-0.92286140655593873</v>
      </c>
      <c r="E3362">
        <v>4.5874147942116077E-3</v>
      </c>
      <c r="G3362">
        <v>3354</v>
      </c>
      <c r="H3362">
        <f t="shared" ca="1" si="108"/>
        <v>5.40292569531769E-3</v>
      </c>
    </row>
    <row r="3363" spans="2:8" x14ac:dyDescent="0.3">
      <c r="B3363" s="91">
        <v>43272</v>
      </c>
      <c r="C3363" s="145">
        <v>306.04614299999997</v>
      </c>
      <c r="D3363">
        <f t="shared" si="107"/>
        <v>5.0283805867743672</v>
      </c>
      <c r="E3363">
        <v>4.5810853435194537E-3</v>
      </c>
      <c r="G3363">
        <v>3355</v>
      </c>
      <c r="H3363">
        <f t="shared" ca="1" si="108"/>
        <v>-3.0674664186268959E-2</v>
      </c>
    </row>
    <row r="3364" spans="2:8" x14ac:dyDescent="0.3">
      <c r="B3364" s="91">
        <v>35093</v>
      </c>
      <c r="C3364" s="145">
        <v>50.767555000000002</v>
      </c>
      <c r="D3364">
        <f t="shared" si="107"/>
        <v>-0.60688416076807061</v>
      </c>
      <c r="E3364">
        <v>4.580251731797113E-3</v>
      </c>
      <c r="G3364">
        <v>3356</v>
      </c>
      <c r="H3364">
        <f t="shared" ca="1" si="108"/>
        <v>-2.1958787587909243E-3</v>
      </c>
    </row>
    <row r="3365" spans="2:8" x14ac:dyDescent="0.3">
      <c r="B3365" s="91">
        <v>38861</v>
      </c>
      <c r="C3365" s="145">
        <v>129.14146400000001</v>
      </c>
      <c r="D3365">
        <f t="shared" si="107"/>
        <v>4.4207451672950855</v>
      </c>
      <c r="E3365">
        <v>4.5571403966180894E-3</v>
      </c>
      <c r="G3365">
        <v>3357</v>
      </c>
      <c r="H3365">
        <f t="shared" ca="1" si="108"/>
        <v>-1.9686079236850999E-2</v>
      </c>
    </row>
    <row r="3366" spans="2:8" x14ac:dyDescent="0.3">
      <c r="B3366" s="91">
        <v>34026</v>
      </c>
      <c r="C3366" s="145">
        <v>23.823563</v>
      </c>
      <c r="D3366">
        <f t="shared" si="107"/>
        <v>-0.91503248528094672</v>
      </c>
      <c r="E3366">
        <v>4.545499969788069E-3</v>
      </c>
      <c r="G3366">
        <v>3358</v>
      </c>
      <c r="H3366">
        <f t="shared" ca="1" si="108"/>
        <v>-1.1673518429623006E-2</v>
      </c>
    </row>
    <row r="3367" spans="2:8" x14ac:dyDescent="0.3">
      <c r="B3367" s="91">
        <v>41333</v>
      </c>
      <c r="C3367" s="145">
        <v>280.38436899999999</v>
      </c>
      <c r="D3367">
        <f t="shared" si="107"/>
        <v>10.729454708498643</v>
      </c>
      <c r="E3367">
        <v>4.5416088100486635E-3</v>
      </c>
      <c r="G3367">
        <v>3359</v>
      </c>
      <c r="H3367">
        <f t="shared" ca="1" si="108"/>
        <v>2.5882495179751365E-2</v>
      </c>
    </row>
    <row r="3368" spans="2:8" x14ac:dyDescent="0.3">
      <c r="B3368" s="91">
        <v>37733</v>
      </c>
      <c r="C3368" s="145">
        <v>23.904297</v>
      </c>
      <c r="D3368">
        <f t="shared" si="107"/>
        <v>-0.92785076115369414</v>
      </c>
      <c r="E3368">
        <v>4.538267982215469E-3</v>
      </c>
      <c r="G3368">
        <v>3360</v>
      </c>
      <c r="H3368">
        <f t="shared" ca="1" si="108"/>
        <v>4.9043614241756843E-2</v>
      </c>
    </row>
    <row r="3369" spans="2:8" x14ac:dyDescent="0.3">
      <c r="B3369" s="91">
        <v>43185</v>
      </c>
      <c r="C3369" s="145">
        <v>331.31738300000001</v>
      </c>
      <c r="D3369">
        <f t="shared" si="107"/>
        <v>6.0097308705002712</v>
      </c>
      <c r="E3369">
        <v>4.5337508239140468E-3</v>
      </c>
      <c r="G3369">
        <v>3361</v>
      </c>
      <c r="H3369">
        <f t="shared" ca="1" si="108"/>
        <v>-5.8435703517703552E-3</v>
      </c>
    </row>
    <row r="3370" spans="2:8" x14ac:dyDescent="0.3">
      <c r="B3370" s="91">
        <v>35473</v>
      </c>
      <c r="C3370" s="145">
        <v>47.265349999999998</v>
      </c>
      <c r="D3370">
        <f t="shared" si="107"/>
        <v>-0.89064084158871826</v>
      </c>
      <c r="E3370">
        <v>4.5237130662010346E-3</v>
      </c>
      <c r="G3370">
        <v>3362</v>
      </c>
      <c r="H3370">
        <f t="shared" ca="1" si="108"/>
        <v>1.9077200999136675E-2</v>
      </c>
    </row>
    <row r="3371" spans="2:8" x14ac:dyDescent="0.3">
      <c r="B3371" s="91">
        <v>43108</v>
      </c>
      <c r="C3371" s="145">
        <v>432.20294200000001</v>
      </c>
      <c r="D3371">
        <f t="shared" si="107"/>
        <v>0.53320149900395275</v>
      </c>
      <c r="E3371">
        <v>4.5179969527798835E-3</v>
      </c>
      <c r="G3371">
        <v>3363</v>
      </c>
      <c r="H3371">
        <f t="shared" ca="1" si="108"/>
        <v>-2.0845309637700687E-2</v>
      </c>
    </row>
    <row r="3372" spans="2:8" x14ac:dyDescent="0.3">
      <c r="B3372" s="91">
        <v>41464</v>
      </c>
      <c r="C3372" s="145">
        <v>281.89572099999998</v>
      </c>
      <c r="D3372">
        <f t="shared" si="107"/>
        <v>1.0959890644069892</v>
      </c>
      <c r="E3372">
        <v>4.51693114756476E-3</v>
      </c>
      <c r="G3372">
        <v>3364</v>
      </c>
      <c r="H3372">
        <f t="shared" ca="1" si="108"/>
        <v>2.9855794501738087E-2</v>
      </c>
    </row>
    <row r="3373" spans="2:8" x14ac:dyDescent="0.3">
      <c r="B3373" s="91">
        <v>38903</v>
      </c>
      <c r="C3373" s="145">
        <v>134.49293499999999</v>
      </c>
      <c r="D3373">
        <f t="shared" si="107"/>
        <v>-0.6282296608434137</v>
      </c>
      <c r="E3373">
        <v>4.5124922096709263E-3</v>
      </c>
      <c r="G3373">
        <v>3365</v>
      </c>
      <c r="H3373">
        <f t="shared" ca="1" si="108"/>
        <v>4.3893613596996624E-2</v>
      </c>
    </row>
    <row r="3374" spans="2:8" x14ac:dyDescent="0.3">
      <c r="B3374" s="91">
        <v>41626</v>
      </c>
      <c r="C3374" s="145">
        <v>361.76348899999999</v>
      </c>
      <c r="D3374">
        <f t="shared" si="107"/>
        <v>-0.16701249460227535</v>
      </c>
      <c r="E3374">
        <v>4.4977692040136762E-3</v>
      </c>
      <c r="G3374">
        <v>3366</v>
      </c>
      <c r="H3374">
        <f t="shared" ca="1" si="108"/>
        <v>-2.9354849601631722E-2</v>
      </c>
    </row>
    <row r="3375" spans="2:8" x14ac:dyDescent="0.3">
      <c r="B3375" s="91">
        <v>44650</v>
      </c>
      <c r="C3375" s="145">
        <v>434.29641700000002</v>
      </c>
      <c r="D3375">
        <f t="shared" si="107"/>
        <v>16.9855547429848</v>
      </c>
      <c r="E3375">
        <v>4.4961182357797346E-3</v>
      </c>
      <c r="G3375">
        <v>3367</v>
      </c>
      <c r="H3375">
        <f t="shared" ca="1" si="108"/>
        <v>5.4357026527371878E-3</v>
      </c>
    </row>
    <row r="3376" spans="2:8" x14ac:dyDescent="0.3">
      <c r="B3376" s="91">
        <v>33592</v>
      </c>
      <c r="C3376" s="145">
        <v>24.146957</v>
      </c>
      <c r="D3376">
        <f t="shared" si="107"/>
        <v>-0.9760719849123245</v>
      </c>
      <c r="E3376">
        <v>4.4845591891094589E-3</v>
      </c>
      <c r="G3376">
        <v>3368</v>
      </c>
      <c r="H3376">
        <f t="shared" ca="1" si="108"/>
        <v>-2.7030692844962928E-2</v>
      </c>
    </row>
    <row r="3377" spans="2:8" x14ac:dyDescent="0.3">
      <c r="B3377" s="91">
        <v>45385</v>
      </c>
      <c r="C3377" s="145">
        <v>1009.150024</v>
      </c>
      <c r="D3377">
        <f t="shared" si="107"/>
        <v>4.2132431239874233</v>
      </c>
      <c r="E3377">
        <v>4.4791717438907854E-3</v>
      </c>
      <c r="G3377">
        <v>3369</v>
      </c>
      <c r="H3377">
        <f t="shared" ca="1" si="108"/>
        <v>-5.5231528254234323E-2</v>
      </c>
    </row>
    <row r="3378" spans="2:8" x14ac:dyDescent="0.3">
      <c r="B3378" s="91">
        <v>40913</v>
      </c>
      <c r="C3378" s="145">
        <v>193.57432600000001</v>
      </c>
      <c r="D3378">
        <f t="shared" si="107"/>
        <v>0.67538840454952531</v>
      </c>
      <c r="E3378">
        <v>4.4730665909559547E-3</v>
      </c>
      <c r="G3378">
        <v>3370</v>
      </c>
      <c r="H3378">
        <f t="shared" ca="1" si="108"/>
        <v>-3.1059767414560176E-3</v>
      </c>
    </row>
    <row r="3379" spans="2:8" x14ac:dyDescent="0.3">
      <c r="B3379" s="91">
        <v>39517</v>
      </c>
      <c r="C3379" s="145">
        <v>115.53997</v>
      </c>
      <c r="D3379">
        <f t="shared" si="107"/>
        <v>1.3634785479286429</v>
      </c>
      <c r="E3379">
        <v>4.4658228241626326E-3</v>
      </c>
      <c r="G3379">
        <v>3371</v>
      </c>
      <c r="H3379">
        <f t="shared" ca="1" si="108"/>
        <v>1.3263523932288534E-2</v>
      </c>
    </row>
    <row r="3380" spans="2:8" x14ac:dyDescent="0.3">
      <c r="B3380" s="91">
        <v>34628</v>
      </c>
      <c r="C3380" s="145">
        <v>48.885559000000001</v>
      </c>
      <c r="D3380">
        <f t="shared" si="107"/>
        <v>-0.18924250127130829</v>
      </c>
      <c r="E3380">
        <v>4.4644477074412209E-3</v>
      </c>
      <c r="G3380">
        <v>3372</v>
      </c>
      <c r="H3380">
        <f t="shared" ca="1" si="108"/>
        <v>3.0538143172233707E-2</v>
      </c>
    </row>
    <row r="3381" spans="2:8" x14ac:dyDescent="0.3">
      <c r="B3381" s="91">
        <v>37930</v>
      </c>
      <c r="C3381" s="145">
        <v>60.296154000000001</v>
      </c>
      <c r="D3381">
        <f t="shared" si="107"/>
        <v>-0.8348509278021653</v>
      </c>
      <c r="E3381">
        <v>4.4568745165431255E-3</v>
      </c>
      <c r="G3381">
        <v>3373</v>
      </c>
      <c r="H3381">
        <f t="shared" ca="1" si="108"/>
        <v>1.504138416466899E-2</v>
      </c>
    </row>
    <row r="3382" spans="2:8" x14ac:dyDescent="0.3">
      <c r="B3382" s="91">
        <v>41635</v>
      </c>
      <c r="C3382" s="145">
        <v>365.10137900000001</v>
      </c>
      <c r="D3382">
        <f t="shared" si="107"/>
        <v>-0.16792162648988415</v>
      </c>
      <c r="E3382">
        <v>4.4565486091058069E-3</v>
      </c>
      <c r="G3382">
        <v>3374</v>
      </c>
      <c r="H3382">
        <f t="shared" ca="1" si="108"/>
        <v>-6.0887445562802484E-2</v>
      </c>
    </row>
    <row r="3383" spans="2:8" x14ac:dyDescent="0.3">
      <c r="B3383" s="91">
        <v>43048</v>
      </c>
      <c r="C3383" s="145">
        <v>438.78244000000001</v>
      </c>
      <c r="D3383">
        <f t="shared" si="107"/>
        <v>0.99002662869222213</v>
      </c>
      <c r="E3383">
        <v>4.4499485783684664E-3</v>
      </c>
      <c r="G3383">
        <v>3375</v>
      </c>
      <c r="H3383">
        <f t="shared" ca="1" si="108"/>
        <v>2.4505456072966902E-2</v>
      </c>
    </row>
    <row r="3384" spans="2:8" x14ac:dyDescent="0.3">
      <c r="B3384" s="91">
        <v>40470</v>
      </c>
      <c r="C3384" s="145">
        <v>220.49073799999999</v>
      </c>
      <c r="D3384">
        <f t="shared" si="107"/>
        <v>2.2935318262793172</v>
      </c>
      <c r="E3384">
        <v>4.4485363889021166E-3</v>
      </c>
      <c r="G3384">
        <v>3376</v>
      </c>
      <c r="H3384">
        <f t="shared" ca="1" si="108"/>
        <v>1.8699089714307761E-2</v>
      </c>
    </row>
    <row r="3385" spans="2:8" x14ac:dyDescent="0.3">
      <c r="B3385" s="91">
        <v>38439</v>
      </c>
      <c r="C3385" s="145">
        <v>66.946594000000005</v>
      </c>
      <c r="D3385">
        <f t="shared" si="107"/>
        <v>0.36339608675436402</v>
      </c>
      <c r="E3385">
        <v>4.445968552655207E-3</v>
      </c>
      <c r="G3385">
        <v>3377</v>
      </c>
      <c r="H3385">
        <f t="shared" ca="1" si="108"/>
        <v>7.9400056955530138E-2</v>
      </c>
    </row>
    <row r="3386" spans="2:8" x14ac:dyDescent="0.3">
      <c r="B3386" s="91">
        <v>34584</v>
      </c>
      <c r="C3386" s="145">
        <v>49.102820999999999</v>
      </c>
      <c r="D3386">
        <f t="shared" si="107"/>
        <v>-0.42796299224058321</v>
      </c>
      <c r="E3386">
        <v>4.4442981617536185E-3</v>
      </c>
      <c r="G3386">
        <v>3378</v>
      </c>
      <c r="H3386">
        <f t="shared" ca="1" si="108"/>
        <v>-7.3189984524143544E-3</v>
      </c>
    </row>
    <row r="3387" spans="2:8" x14ac:dyDescent="0.3">
      <c r="B3387" s="91">
        <v>38650</v>
      </c>
      <c r="C3387" s="145">
        <v>85.838538999999997</v>
      </c>
      <c r="D3387">
        <f t="shared" si="107"/>
        <v>-0.34807323768433834</v>
      </c>
      <c r="E3387">
        <v>4.4416407075203628E-3</v>
      </c>
      <c r="G3387">
        <v>3379</v>
      </c>
      <c r="H3387">
        <f t="shared" ca="1" si="108"/>
        <v>1.7395913545843321E-2</v>
      </c>
    </row>
    <row r="3388" spans="2:8" x14ac:dyDescent="0.3">
      <c r="B3388" s="91">
        <v>39462</v>
      </c>
      <c r="C3388" s="145">
        <v>131.66899100000001</v>
      </c>
      <c r="D3388">
        <f t="shared" si="107"/>
        <v>-0.55842378317479091</v>
      </c>
      <c r="E3388">
        <v>4.4409721744909682E-3</v>
      </c>
      <c r="G3388">
        <v>3380</v>
      </c>
      <c r="H3388">
        <f t="shared" ca="1" si="108"/>
        <v>2.242582177074301E-2</v>
      </c>
    </row>
    <row r="3389" spans="2:8" x14ac:dyDescent="0.3">
      <c r="B3389" s="91">
        <v>41323</v>
      </c>
      <c r="C3389" s="145">
        <v>298.17953499999999</v>
      </c>
      <c r="D3389">
        <f t="shared" si="107"/>
        <v>3.2591412987541597</v>
      </c>
      <c r="E3389">
        <v>4.4342854951563426E-3</v>
      </c>
      <c r="G3389">
        <v>3381</v>
      </c>
      <c r="H3389">
        <f t="shared" ca="1" si="108"/>
        <v>2.5933105222276584E-2</v>
      </c>
    </row>
    <row r="3390" spans="2:8" x14ac:dyDescent="0.3">
      <c r="B3390" s="91">
        <v>39664</v>
      </c>
      <c r="C3390" s="145">
        <v>70.009308000000004</v>
      </c>
      <c r="D3390">
        <f t="shared" si="107"/>
        <v>-0.85604693335001092</v>
      </c>
      <c r="E3390">
        <v>4.4274151911844022E-3</v>
      </c>
      <c r="G3390">
        <v>3382</v>
      </c>
      <c r="H3390">
        <f t="shared" ca="1" si="108"/>
        <v>-5.1834751651035817E-3</v>
      </c>
    </row>
    <row r="3391" spans="2:8" x14ac:dyDescent="0.3">
      <c r="B3391" s="91">
        <v>44502</v>
      </c>
      <c r="C3391" s="145">
        <v>486.33425899999997</v>
      </c>
      <c r="D3391">
        <f t="shared" si="107"/>
        <v>18.874425161611871</v>
      </c>
      <c r="E3391">
        <v>4.4265821342863746E-3</v>
      </c>
      <c r="G3391">
        <v>3383</v>
      </c>
      <c r="H3391">
        <f t="shared" ca="1" si="108"/>
        <v>1.3619905293976218E-2</v>
      </c>
    </row>
    <row r="3392" spans="2:8" x14ac:dyDescent="0.3">
      <c r="B3392" s="91">
        <v>33596</v>
      </c>
      <c r="C3392" s="145">
        <v>24.470355999999999</v>
      </c>
      <c r="D3392">
        <f t="shared" si="107"/>
        <v>-0.91515979550056825</v>
      </c>
      <c r="E3392">
        <v>4.4248643050779557E-3</v>
      </c>
      <c r="G3392">
        <v>3384</v>
      </c>
      <c r="H3392">
        <f t="shared" ca="1" si="108"/>
        <v>3.3959250463879202E-2</v>
      </c>
    </row>
    <row r="3393" spans="2:8" x14ac:dyDescent="0.3">
      <c r="B3393" s="91">
        <v>41422</v>
      </c>
      <c r="C3393" s="145">
        <v>288.42877199999998</v>
      </c>
      <c r="D3393">
        <f t="shared" si="107"/>
        <v>0.2601480656470076</v>
      </c>
      <c r="E3393">
        <v>4.4141688587628503E-3</v>
      </c>
      <c r="G3393">
        <v>3385</v>
      </c>
      <c r="H3393">
        <f t="shared" ca="1" si="108"/>
        <v>7.5380042477002328E-3</v>
      </c>
    </row>
    <row r="3394" spans="2:8" x14ac:dyDescent="0.3">
      <c r="B3394" s="91">
        <v>40506</v>
      </c>
      <c r="C3394" s="145">
        <v>228.884827</v>
      </c>
      <c r="D3394">
        <f t="shared" si="107"/>
        <v>-0.52042152642401551</v>
      </c>
      <c r="E3394">
        <v>4.4087647350532777E-3</v>
      </c>
      <c r="G3394">
        <v>3386</v>
      </c>
      <c r="H3394">
        <f t="shared" ca="1" si="108"/>
        <v>1.1773300609767851E-2</v>
      </c>
    </row>
    <row r="3395" spans="2:8" x14ac:dyDescent="0.3">
      <c r="B3395" s="91">
        <v>42888</v>
      </c>
      <c r="C3395" s="145">
        <v>477.26251200000002</v>
      </c>
      <c r="D3395">
        <f t="shared" si="107"/>
        <v>10.564341753358795</v>
      </c>
      <c r="E3395">
        <v>4.4057479275528052E-3</v>
      </c>
      <c r="G3395">
        <v>3387</v>
      </c>
      <c r="H3395">
        <f t="shared" ca="1" si="108"/>
        <v>-2.9234348534507165E-2</v>
      </c>
    </row>
    <row r="3396" spans="2:8" x14ac:dyDescent="0.3">
      <c r="B3396" s="91">
        <v>37855</v>
      </c>
      <c r="C3396" s="145">
        <v>41.270184</v>
      </c>
      <c r="D3396">
        <f t="shared" si="107"/>
        <v>-0.90924298703488737</v>
      </c>
      <c r="E3396">
        <v>4.4045877453501043E-3</v>
      </c>
      <c r="G3396">
        <v>3388</v>
      </c>
      <c r="H3396">
        <f t="shared" ca="1" si="108"/>
        <v>-1.2431573899066753E-2</v>
      </c>
    </row>
    <row r="3397" spans="2:8" x14ac:dyDescent="0.3">
      <c r="B3397" s="91">
        <v>42934</v>
      </c>
      <c r="C3397" s="145">
        <v>454.73272700000001</v>
      </c>
      <c r="D3397">
        <f t="shared" si="107"/>
        <v>31.285026590808823</v>
      </c>
      <c r="E3397">
        <v>4.4038048566146471E-3</v>
      </c>
      <c r="G3397">
        <v>3389</v>
      </c>
      <c r="H3397">
        <f t="shared" ca="1" si="108"/>
        <v>-8.2388438645630453E-3</v>
      </c>
    </row>
    <row r="3398" spans="2:8" x14ac:dyDescent="0.3">
      <c r="B3398" s="91">
        <v>36910</v>
      </c>
      <c r="C3398" s="145">
        <v>14.084942</v>
      </c>
      <c r="D3398">
        <f t="shared" si="107"/>
        <v>-0.95584047655887305</v>
      </c>
      <c r="E3398">
        <v>4.4001966165158517E-3</v>
      </c>
      <c r="G3398">
        <v>3390</v>
      </c>
      <c r="H3398">
        <f t="shared" ca="1" si="108"/>
        <v>3.8271201193009877E-2</v>
      </c>
    </row>
    <row r="3399" spans="2:8" x14ac:dyDescent="0.3">
      <c r="B3399" s="91">
        <v>44271</v>
      </c>
      <c r="C3399" s="145">
        <v>318.95593300000002</v>
      </c>
      <c r="D3399">
        <f t="shared" si="107"/>
        <v>-3.5032903101954595E-2</v>
      </c>
      <c r="E3399">
        <v>4.3950432560761156E-3</v>
      </c>
      <c r="G3399">
        <v>3391</v>
      </c>
      <c r="H3399">
        <f t="shared" ca="1" si="108"/>
        <v>1.2583611728172807E-2</v>
      </c>
    </row>
    <row r="3400" spans="2:8" x14ac:dyDescent="0.3">
      <c r="B3400" s="91">
        <v>42268</v>
      </c>
      <c r="C3400" s="145">
        <v>330.53555299999999</v>
      </c>
      <c r="D3400">
        <f t="shared" si="107"/>
        <v>3.1886641190331613</v>
      </c>
      <c r="E3400">
        <v>4.3906323594371296E-3</v>
      </c>
      <c r="G3400">
        <v>3392</v>
      </c>
      <c r="H3400">
        <f t="shared" ca="1" si="108"/>
        <v>4.4887589637009499E-2</v>
      </c>
    </row>
    <row r="3401" spans="2:8" x14ac:dyDescent="0.3">
      <c r="B3401" s="91">
        <v>38390</v>
      </c>
      <c r="C3401" s="145">
        <v>78.911925999999994</v>
      </c>
      <c r="D3401">
        <f t="shared" ref="D3401:D3464" si="109">(C3401-C3402)/C3402</f>
        <v>-0.80812538313807047</v>
      </c>
      <c r="E3401">
        <v>4.3834648838639578E-3</v>
      </c>
      <c r="G3401">
        <v>3393</v>
      </c>
      <c r="H3401">
        <f t="shared" ca="1" si="108"/>
        <v>1.9034863130251989E-2</v>
      </c>
    </row>
    <row r="3402" spans="2:8" x14ac:dyDescent="0.3">
      <c r="B3402" s="91">
        <v>45006</v>
      </c>
      <c r="C3402" s="145">
        <v>411.26818800000001</v>
      </c>
      <c r="D3402">
        <f t="shared" si="109"/>
        <v>-0.1738907411085388</v>
      </c>
      <c r="E3402">
        <v>4.382217044737036E-3</v>
      </c>
      <c r="G3402">
        <v>3394</v>
      </c>
      <c r="H3402">
        <f t="shared" ref="H3402:H3465" ca="1" si="110">_xlfn.NORM.INV(RAND(),N$11,N$12)</f>
        <v>2.8301256325268347E-2</v>
      </c>
    </row>
    <row r="3403" spans="2:8" x14ac:dyDescent="0.3">
      <c r="B3403" s="91">
        <v>41919</v>
      </c>
      <c r="C3403" s="145">
        <v>497.83752399999997</v>
      </c>
      <c r="D3403">
        <f t="shared" si="109"/>
        <v>0.97699576240780084</v>
      </c>
      <c r="E3403">
        <v>4.3759812304225978E-3</v>
      </c>
      <c r="G3403">
        <v>3395</v>
      </c>
      <c r="H3403">
        <f t="shared" ca="1" si="110"/>
        <v>9.928102979580361E-2</v>
      </c>
    </row>
    <row r="3404" spans="2:8" x14ac:dyDescent="0.3">
      <c r="B3404" s="91">
        <v>43362</v>
      </c>
      <c r="C3404" s="145">
        <v>251.81516999999999</v>
      </c>
      <c r="D3404">
        <f t="shared" si="109"/>
        <v>0.37469384333447836</v>
      </c>
      <c r="E3404">
        <v>4.3737803207581838E-3</v>
      </c>
      <c r="G3404">
        <v>3396</v>
      </c>
      <c r="H3404">
        <f t="shared" ca="1" si="110"/>
        <v>-1.0587702967931035E-2</v>
      </c>
    </row>
    <row r="3405" spans="2:8" x14ac:dyDescent="0.3">
      <c r="B3405" s="91">
        <v>43385</v>
      </c>
      <c r="C3405" s="145">
        <v>183.179092</v>
      </c>
      <c r="D3405">
        <f t="shared" si="109"/>
        <v>4.0532040639459961</v>
      </c>
      <c r="E3405">
        <v>4.3727826742062017E-3</v>
      </c>
      <c r="G3405">
        <v>3397</v>
      </c>
      <c r="H3405">
        <f t="shared" ca="1" si="110"/>
        <v>-6.149888320964093E-3</v>
      </c>
    </row>
    <row r="3406" spans="2:8" x14ac:dyDescent="0.3">
      <c r="B3406" s="91">
        <v>37831</v>
      </c>
      <c r="C3406" s="145">
        <v>36.250087999999998</v>
      </c>
      <c r="D3406">
        <f t="shared" si="109"/>
        <v>-9.7163681212133882E-2</v>
      </c>
      <c r="E3406">
        <v>4.3601036441697433E-3</v>
      </c>
      <c r="G3406">
        <v>3398</v>
      </c>
      <c r="H3406">
        <f t="shared" ca="1" si="110"/>
        <v>2.4500724914177395E-2</v>
      </c>
    </row>
    <row r="3407" spans="2:8" x14ac:dyDescent="0.3">
      <c r="B3407" s="91">
        <v>34541</v>
      </c>
      <c r="C3407" s="145">
        <v>40.151339999999998</v>
      </c>
      <c r="D3407">
        <f t="shared" si="109"/>
        <v>0.6124031144725437</v>
      </c>
      <c r="E3407">
        <v>4.3480440355522891E-3</v>
      </c>
      <c r="G3407">
        <v>3399</v>
      </c>
      <c r="H3407">
        <f t="shared" ca="1" si="110"/>
        <v>1.4588560301066701E-2</v>
      </c>
    </row>
    <row r="3408" spans="2:8" x14ac:dyDescent="0.3">
      <c r="B3408" s="91">
        <v>33611</v>
      </c>
      <c r="C3408" s="145">
        <v>24.901551999999999</v>
      </c>
      <c r="D3408">
        <f t="shared" si="109"/>
        <v>-0.85598637755368456</v>
      </c>
      <c r="E3408">
        <v>4.3477075437864457E-3</v>
      </c>
      <c r="G3408">
        <v>3400</v>
      </c>
      <c r="H3408">
        <f t="shared" ca="1" si="110"/>
        <v>1.3732288275880061E-2</v>
      </c>
    </row>
    <row r="3409" spans="2:8" x14ac:dyDescent="0.3">
      <c r="B3409" s="91">
        <v>43466</v>
      </c>
      <c r="C3409" s="145">
        <v>172.91108700000001</v>
      </c>
      <c r="D3409">
        <f t="shared" si="109"/>
        <v>-0.20389036181981804</v>
      </c>
      <c r="E3409">
        <v>4.3427633542275435E-3</v>
      </c>
      <c r="G3409">
        <v>3401</v>
      </c>
      <c r="H3409">
        <f t="shared" ca="1" si="110"/>
        <v>2.6558519974651924E-2</v>
      </c>
    </row>
    <row r="3410" spans="2:8" x14ac:dyDescent="0.3">
      <c r="B3410" s="91">
        <v>40463</v>
      </c>
      <c r="C3410" s="145">
        <v>217.19506799999999</v>
      </c>
      <c r="D3410">
        <f t="shared" si="109"/>
        <v>0.4508323591538772</v>
      </c>
      <c r="E3410">
        <v>4.3416985105010752E-3</v>
      </c>
      <c r="G3410">
        <v>3402</v>
      </c>
      <c r="H3410">
        <f t="shared" ca="1" si="110"/>
        <v>-7.7011612931318831E-3</v>
      </c>
    </row>
    <row r="3411" spans="2:8" x14ac:dyDescent="0.3">
      <c r="B3411" s="91">
        <v>38820</v>
      </c>
      <c r="C3411" s="145">
        <v>149.703766</v>
      </c>
      <c r="D3411">
        <f t="shared" si="109"/>
        <v>1.610473268976266E-2</v>
      </c>
      <c r="E3411">
        <v>4.3178274005494337E-3</v>
      </c>
      <c r="G3411">
        <v>3403</v>
      </c>
      <c r="H3411">
        <f t="shared" ca="1" si="110"/>
        <v>2.5384894849442587E-2</v>
      </c>
    </row>
    <row r="3412" spans="2:8" x14ac:dyDescent="0.3">
      <c r="B3412" s="91">
        <v>40793</v>
      </c>
      <c r="C3412" s="145">
        <v>147.331039</v>
      </c>
      <c r="D3412">
        <f t="shared" si="109"/>
        <v>1.7180456944664777</v>
      </c>
      <c r="E3412">
        <v>4.3091053076621611E-3</v>
      </c>
      <c r="G3412">
        <v>3404</v>
      </c>
      <c r="H3412">
        <f t="shared" ca="1" si="110"/>
        <v>-3.6498091242204676E-2</v>
      </c>
    </row>
    <row r="3413" spans="2:8" x14ac:dyDescent="0.3">
      <c r="B3413" s="91">
        <v>35661</v>
      </c>
      <c r="C3413" s="145">
        <v>54.204768999999999</v>
      </c>
      <c r="D3413">
        <f t="shared" si="109"/>
        <v>-0.62555114091713548</v>
      </c>
      <c r="E3413">
        <v>4.2989291039195665E-3</v>
      </c>
      <c r="G3413">
        <v>3405</v>
      </c>
      <c r="H3413">
        <f t="shared" ca="1" si="110"/>
        <v>-1.5959531582102122E-2</v>
      </c>
    </row>
    <row r="3414" spans="2:8" x14ac:dyDescent="0.3">
      <c r="B3414" s="91">
        <v>40256</v>
      </c>
      <c r="C3414" s="145">
        <v>144.758804</v>
      </c>
      <c r="D3414">
        <f t="shared" si="109"/>
        <v>1.015480258203588</v>
      </c>
      <c r="E3414">
        <v>4.2932921679759064E-3</v>
      </c>
      <c r="G3414">
        <v>3406</v>
      </c>
      <c r="H3414">
        <f t="shared" ca="1" si="110"/>
        <v>2.0995184061290702E-2</v>
      </c>
    </row>
    <row r="3415" spans="2:8" x14ac:dyDescent="0.3">
      <c r="B3415" s="91">
        <v>37988</v>
      </c>
      <c r="C3415" s="145">
        <v>71.823479000000006</v>
      </c>
      <c r="D3415">
        <f t="shared" si="109"/>
        <v>-0.51254872410277541</v>
      </c>
      <c r="E3415">
        <v>4.2907790227271168E-3</v>
      </c>
      <c r="G3415">
        <v>3407</v>
      </c>
      <c r="H3415">
        <f t="shared" ca="1" si="110"/>
        <v>6.952327748027105E-3</v>
      </c>
    </row>
    <row r="3416" spans="2:8" x14ac:dyDescent="0.3">
      <c r="B3416" s="91">
        <v>40245</v>
      </c>
      <c r="C3416" s="145">
        <v>147.34494000000001</v>
      </c>
      <c r="D3416">
        <f t="shared" si="109"/>
        <v>0.20222663772716265</v>
      </c>
      <c r="E3416">
        <v>4.2809122861669126E-3</v>
      </c>
      <c r="G3416">
        <v>3408</v>
      </c>
      <c r="H3416">
        <f t="shared" ca="1" si="110"/>
        <v>3.1986709591161275E-2</v>
      </c>
    </row>
    <row r="3417" spans="2:8" x14ac:dyDescent="0.3">
      <c r="B3417" s="91">
        <v>39476</v>
      </c>
      <c r="C3417" s="145">
        <v>122.560036</v>
      </c>
      <c r="D3417">
        <f t="shared" si="109"/>
        <v>-0.6683255759355814</v>
      </c>
      <c r="E3417">
        <v>4.2793299872442509E-3</v>
      </c>
      <c r="G3417">
        <v>3409</v>
      </c>
      <c r="H3417">
        <f t="shared" ca="1" si="110"/>
        <v>3.0755630548206916E-2</v>
      </c>
    </row>
    <row r="3418" spans="2:8" x14ac:dyDescent="0.3">
      <c r="B3418" s="91">
        <v>41639</v>
      </c>
      <c r="C3418" s="145">
        <v>369.51910400000003</v>
      </c>
      <c r="D3418">
        <f t="shared" si="109"/>
        <v>10.69884592656639</v>
      </c>
      <c r="E3418">
        <v>4.2689142110168493E-3</v>
      </c>
      <c r="G3418">
        <v>3410</v>
      </c>
      <c r="H3418">
        <f t="shared" ca="1" si="110"/>
        <v>-1.2368197365830008E-2</v>
      </c>
    </row>
    <row r="3419" spans="2:8" x14ac:dyDescent="0.3">
      <c r="B3419" s="91">
        <v>36189</v>
      </c>
      <c r="C3419" s="145">
        <v>31.585944999999999</v>
      </c>
      <c r="D3419">
        <f t="shared" si="109"/>
        <v>0.58102879273380192</v>
      </c>
      <c r="E3419">
        <v>4.2653531474453905E-3</v>
      </c>
      <c r="G3419">
        <v>3411</v>
      </c>
      <c r="H3419">
        <f t="shared" ca="1" si="110"/>
        <v>3.1517598040209337E-2</v>
      </c>
    </row>
    <row r="3420" spans="2:8" x14ac:dyDescent="0.3">
      <c r="B3420" s="91">
        <v>37370</v>
      </c>
      <c r="C3420" s="145">
        <v>19.978096000000001</v>
      </c>
      <c r="D3420">
        <f t="shared" si="109"/>
        <v>-0.21471409134508079</v>
      </c>
      <c r="E3420">
        <v>4.2651657487003088E-3</v>
      </c>
      <c r="G3420">
        <v>3412</v>
      </c>
      <c r="H3420">
        <f t="shared" ca="1" si="110"/>
        <v>2.6120719126073826E-3</v>
      </c>
    </row>
    <row r="3421" spans="2:8" x14ac:dyDescent="0.3">
      <c r="B3421" s="91">
        <v>34292</v>
      </c>
      <c r="C3421" s="145">
        <v>25.440538</v>
      </c>
      <c r="D3421">
        <f t="shared" si="109"/>
        <v>-0.62620328334094078</v>
      </c>
      <c r="E3421">
        <v>4.2552442311710953E-3</v>
      </c>
      <c r="G3421">
        <v>3413</v>
      </c>
      <c r="H3421">
        <f t="shared" ca="1" si="110"/>
        <v>9.0979654029868066E-3</v>
      </c>
    </row>
    <row r="3422" spans="2:8" x14ac:dyDescent="0.3">
      <c r="B3422" s="91">
        <v>38201</v>
      </c>
      <c r="C3422" s="145">
        <v>68.059821999999997</v>
      </c>
      <c r="D3422">
        <f t="shared" si="109"/>
        <v>-0.64326007574741628</v>
      </c>
      <c r="E3422">
        <v>4.2542214680278134E-3</v>
      </c>
      <c r="G3422">
        <v>3414</v>
      </c>
      <c r="H3422">
        <f t="shared" ca="1" si="110"/>
        <v>-6.1986811453607807E-2</v>
      </c>
    </row>
    <row r="3423" spans="2:8" x14ac:dyDescent="0.3">
      <c r="B3423" s="91">
        <v>40729</v>
      </c>
      <c r="C3423" s="145">
        <v>190.78274500000001</v>
      </c>
      <c r="D3423">
        <f t="shared" si="109"/>
        <v>-0.35225131005525256</v>
      </c>
      <c r="E3423">
        <v>4.2504427918527076E-3</v>
      </c>
      <c r="G3423">
        <v>3415</v>
      </c>
      <c r="H3423">
        <f t="shared" ca="1" si="110"/>
        <v>1.9909525298579919E-2</v>
      </c>
    </row>
    <row r="3424" spans="2:8" x14ac:dyDescent="0.3">
      <c r="B3424" s="91">
        <v>44419</v>
      </c>
      <c r="C3424" s="145">
        <v>294.53204299999999</v>
      </c>
      <c r="D3424">
        <f t="shared" si="109"/>
        <v>13.686045899945007</v>
      </c>
      <c r="E3424">
        <v>4.2488367810116683E-3</v>
      </c>
      <c r="G3424">
        <v>3416</v>
      </c>
      <c r="H3424">
        <f t="shared" ca="1" si="110"/>
        <v>4.3838093507271667E-3</v>
      </c>
    </row>
    <row r="3425" spans="2:8" x14ac:dyDescent="0.3">
      <c r="B3425" s="91">
        <v>37525</v>
      </c>
      <c r="C3425" s="145">
        <v>20.055230999999999</v>
      </c>
      <c r="D3425">
        <f t="shared" si="109"/>
        <v>-0.74336955766903312</v>
      </c>
      <c r="E3425">
        <v>4.248691675066891E-3</v>
      </c>
      <c r="G3425">
        <v>3417</v>
      </c>
      <c r="H3425">
        <f t="shared" ca="1" si="110"/>
        <v>1.2495925598883921E-2</v>
      </c>
    </row>
    <row r="3426" spans="2:8" x14ac:dyDescent="0.3">
      <c r="B3426" s="91">
        <v>38558</v>
      </c>
      <c r="C3426" s="145">
        <v>78.148292999999995</v>
      </c>
      <c r="D3426">
        <f t="shared" si="109"/>
        <v>0.49924057921101256</v>
      </c>
      <c r="E3426">
        <v>4.2413708241681065E-3</v>
      </c>
      <c r="G3426">
        <v>3418</v>
      </c>
      <c r="H3426">
        <f t="shared" ca="1" si="110"/>
        <v>-1.8503976642047504E-2</v>
      </c>
    </row>
    <row r="3427" spans="2:8" x14ac:dyDescent="0.3">
      <c r="B3427" s="91">
        <v>35523</v>
      </c>
      <c r="C3427" s="145">
        <v>52.125252000000003</v>
      </c>
      <c r="D3427">
        <f t="shared" si="109"/>
        <v>-0.44702392260014545</v>
      </c>
      <c r="E3427">
        <v>4.2372731963961994E-3</v>
      </c>
      <c r="G3427">
        <v>3419</v>
      </c>
      <c r="H3427">
        <f t="shared" ca="1" si="110"/>
        <v>2.5836022236670877E-2</v>
      </c>
    </row>
    <row r="3428" spans="2:8" x14ac:dyDescent="0.3">
      <c r="B3428" s="91">
        <v>38630</v>
      </c>
      <c r="C3428" s="145">
        <v>94.263122999999993</v>
      </c>
      <c r="D3428">
        <f t="shared" si="109"/>
        <v>0.22365020964019044</v>
      </c>
      <c r="E3428">
        <v>4.219510467197882E-3</v>
      </c>
      <c r="G3428">
        <v>3420</v>
      </c>
      <c r="H3428">
        <f t="shared" ca="1" si="110"/>
        <v>-2.7059904130753671E-2</v>
      </c>
    </row>
    <row r="3429" spans="2:8" x14ac:dyDescent="0.3">
      <c r="B3429" s="91">
        <v>38594</v>
      </c>
      <c r="C3429" s="145">
        <v>77.034369999999996</v>
      </c>
      <c r="D3429">
        <f t="shared" si="109"/>
        <v>0.239324683424642</v>
      </c>
      <c r="E3429">
        <v>4.1948796657444287E-3</v>
      </c>
      <c r="G3429">
        <v>3421</v>
      </c>
      <c r="H3429">
        <f t="shared" ca="1" si="110"/>
        <v>-1.9086943977456194E-2</v>
      </c>
    </row>
    <row r="3430" spans="2:8" x14ac:dyDescent="0.3">
      <c r="B3430" s="91">
        <v>35163</v>
      </c>
      <c r="C3430" s="145">
        <v>62.158344</v>
      </c>
      <c r="D3430">
        <f t="shared" si="109"/>
        <v>-0.56639726449097305</v>
      </c>
      <c r="E3430">
        <v>4.1929727753706068E-3</v>
      </c>
      <c r="G3430">
        <v>3422</v>
      </c>
      <c r="H3430">
        <f t="shared" ca="1" si="110"/>
        <v>-2.072590937642042E-2</v>
      </c>
    </row>
    <row r="3431" spans="2:8" x14ac:dyDescent="0.3">
      <c r="B3431" s="91">
        <v>44075</v>
      </c>
      <c r="C3431" s="145">
        <v>143.35320999999999</v>
      </c>
      <c r="D3431">
        <f t="shared" si="109"/>
        <v>0.31755551435140122</v>
      </c>
      <c r="E3431">
        <v>4.1900019155886956E-3</v>
      </c>
      <c r="G3431">
        <v>3423</v>
      </c>
      <c r="H3431">
        <f t="shared" ca="1" si="110"/>
        <v>5.9880464543077012E-3</v>
      </c>
    </row>
    <row r="3432" spans="2:8" x14ac:dyDescent="0.3">
      <c r="B3432" s="91">
        <v>39561</v>
      </c>
      <c r="C3432" s="145">
        <v>108.802406</v>
      </c>
      <c r="D3432">
        <f t="shared" si="109"/>
        <v>-0.74748910095503429</v>
      </c>
      <c r="E3432">
        <v>4.187804329436007E-3</v>
      </c>
      <c r="G3432">
        <v>3424</v>
      </c>
      <c r="H3432">
        <f t="shared" ca="1" si="110"/>
        <v>2.6354106994069256E-2</v>
      </c>
    </row>
    <row r="3433" spans="2:8" x14ac:dyDescent="0.3">
      <c r="B3433" s="91">
        <v>42180</v>
      </c>
      <c r="C3433" s="145">
        <v>430.88201900000001</v>
      </c>
      <c r="D3433">
        <f t="shared" si="109"/>
        <v>0.12428490806416428</v>
      </c>
      <c r="E3433">
        <v>4.1801904161704656E-3</v>
      </c>
      <c r="G3433">
        <v>3425</v>
      </c>
      <c r="H3433">
        <f t="shared" ca="1" si="110"/>
        <v>6.8507138850453647E-2</v>
      </c>
    </row>
    <row r="3434" spans="2:8" x14ac:dyDescent="0.3">
      <c r="B3434" s="91">
        <v>42303</v>
      </c>
      <c r="C3434" s="145">
        <v>383.24984699999999</v>
      </c>
      <c r="D3434">
        <f t="shared" si="109"/>
        <v>17.763317774991279</v>
      </c>
      <c r="E3434">
        <v>4.1776453087817786E-3</v>
      </c>
      <c r="G3434">
        <v>3426</v>
      </c>
      <c r="H3434">
        <f t="shared" ca="1" si="110"/>
        <v>2.4438623660549486E-2</v>
      </c>
    </row>
    <row r="3435" spans="2:8" x14ac:dyDescent="0.3">
      <c r="B3435" s="91">
        <v>37519</v>
      </c>
      <c r="C3435" s="145">
        <v>20.425484000000001</v>
      </c>
      <c r="D3435">
        <f t="shared" si="109"/>
        <v>-0.95953960421170281</v>
      </c>
      <c r="E3435">
        <v>4.1716011661586368E-3</v>
      </c>
      <c r="G3435">
        <v>3427</v>
      </c>
      <c r="H3435">
        <f t="shared" ca="1" si="110"/>
        <v>-1.2437711727279581E-2</v>
      </c>
    </row>
    <row r="3436" spans="2:8" x14ac:dyDescent="0.3">
      <c r="B3436" s="91">
        <v>44594</v>
      </c>
      <c r="C3436" s="145">
        <v>504.82659899999999</v>
      </c>
      <c r="D3436">
        <f t="shared" si="109"/>
        <v>4.2618828553564775E-2</v>
      </c>
      <c r="E3436">
        <v>4.1641875183064565E-3</v>
      </c>
      <c r="G3436">
        <v>3428</v>
      </c>
      <c r="H3436">
        <f t="shared" ca="1" si="110"/>
        <v>5.0930038275809348E-3</v>
      </c>
    </row>
    <row r="3437" spans="2:8" x14ac:dyDescent="0.3">
      <c r="B3437" s="91">
        <v>44501</v>
      </c>
      <c r="C3437" s="145">
        <v>484.19094799999999</v>
      </c>
      <c r="D3437">
        <f t="shared" si="109"/>
        <v>5.8951213356131049</v>
      </c>
      <c r="E3437">
        <v>4.1348316239716498E-3</v>
      </c>
      <c r="G3437">
        <v>3429</v>
      </c>
      <c r="H3437">
        <f t="shared" ca="1" si="110"/>
        <v>-2.7872716872431348E-3</v>
      </c>
    </row>
    <row r="3438" spans="2:8" x14ac:dyDescent="0.3">
      <c r="B3438" s="91">
        <v>38506</v>
      </c>
      <c r="C3438" s="145">
        <v>70.222251999999997</v>
      </c>
      <c r="D3438">
        <f t="shared" si="109"/>
        <v>-0.14784999510047664</v>
      </c>
      <c r="E3438">
        <v>4.1231072646919689E-3</v>
      </c>
      <c r="G3438">
        <v>3430</v>
      </c>
      <c r="H3438">
        <f t="shared" ca="1" si="110"/>
        <v>1.1116110535707947E-2</v>
      </c>
    </row>
    <row r="3439" spans="2:8" x14ac:dyDescent="0.3">
      <c r="B3439" s="91">
        <v>38576</v>
      </c>
      <c r="C3439" s="145">
        <v>82.405974999999998</v>
      </c>
      <c r="D3439">
        <f t="shared" si="109"/>
        <v>-0.83842297331042226</v>
      </c>
      <c r="E3439">
        <v>4.122427913349604E-3</v>
      </c>
      <c r="G3439">
        <v>3431</v>
      </c>
      <c r="H3439">
        <f t="shared" ca="1" si="110"/>
        <v>-1.8165589665759409E-2</v>
      </c>
    </row>
    <row r="3440" spans="2:8" x14ac:dyDescent="0.3">
      <c r="B3440" s="91">
        <v>45057</v>
      </c>
      <c r="C3440" s="145">
        <v>510.010468</v>
      </c>
      <c r="D3440">
        <f t="shared" si="109"/>
        <v>1.9997069758153765</v>
      </c>
      <c r="E3440">
        <v>4.1216892385439428E-3</v>
      </c>
      <c r="G3440">
        <v>3432</v>
      </c>
      <c r="H3440">
        <f t="shared" ca="1" si="110"/>
        <v>-1.4742210811098774E-2</v>
      </c>
    </row>
    <row r="3441" spans="2:8" x14ac:dyDescent="0.3">
      <c r="B3441" s="91">
        <v>43552</v>
      </c>
      <c r="C3441" s="145">
        <v>170.020096</v>
      </c>
      <c r="D3441">
        <f t="shared" si="109"/>
        <v>-0.66708958522957262</v>
      </c>
      <c r="E3441">
        <v>4.121223715383278E-3</v>
      </c>
      <c r="G3441">
        <v>3433</v>
      </c>
      <c r="H3441">
        <f t="shared" ca="1" si="110"/>
        <v>2.5205662461456363E-2</v>
      </c>
    </row>
    <row r="3442" spans="2:8" x14ac:dyDescent="0.3">
      <c r="B3442" s="91">
        <v>42678</v>
      </c>
      <c r="C3442" s="145">
        <v>510.70825200000002</v>
      </c>
      <c r="D3442">
        <f t="shared" si="109"/>
        <v>2.418052929544948</v>
      </c>
      <c r="E3442">
        <v>4.1159733676413221E-3</v>
      </c>
      <c r="G3442">
        <v>3434</v>
      </c>
      <c r="H3442">
        <f t="shared" ca="1" si="110"/>
        <v>-1.4995633165289287E-2</v>
      </c>
    </row>
    <row r="3443" spans="2:8" x14ac:dyDescent="0.3">
      <c r="B3443" s="91">
        <v>38804</v>
      </c>
      <c r="C3443" s="145">
        <v>149.414963</v>
      </c>
      <c r="D3443">
        <f t="shared" si="109"/>
        <v>-0.22661393764754684</v>
      </c>
      <c r="E3443">
        <v>4.1033473164130106E-3</v>
      </c>
      <c r="G3443">
        <v>3435</v>
      </c>
      <c r="H3443">
        <f t="shared" ca="1" si="110"/>
        <v>2.7832796373758597E-2</v>
      </c>
    </row>
    <row r="3444" spans="2:8" x14ac:dyDescent="0.3">
      <c r="B3444" s="91">
        <v>40437</v>
      </c>
      <c r="C3444" s="145">
        <v>193.195831</v>
      </c>
      <c r="D3444">
        <f t="shared" si="109"/>
        <v>6.3150496688202606</v>
      </c>
      <c r="E3444">
        <v>4.0992613245714382E-3</v>
      </c>
      <c r="G3444">
        <v>3436</v>
      </c>
      <c r="H3444">
        <f t="shared" ca="1" si="110"/>
        <v>-1.8001882721440342E-2</v>
      </c>
    </row>
    <row r="3445" spans="2:8" x14ac:dyDescent="0.3">
      <c r="B3445" s="91">
        <v>33625</v>
      </c>
      <c r="C3445" s="145">
        <v>26.410734000000001</v>
      </c>
      <c r="D3445">
        <f t="shared" si="109"/>
        <v>-0.93993867939155651</v>
      </c>
      <c r="E3445">
        <v>4.0982875790639452E-3</v>
      </c>
      <c r="G3445">
        <v>3437</v>
      </c>
      <c r="H3445">
        <f t="shared" ca="1" si="110"/>
        <v>1.6137142473331419E-2</v>
      </c>
    </row>
    <row r="3446" spans="2:8" x14ac:dyDescent="0.3">
      <c r="B3446" s="91">
        <v>42710</v>
      </c>
      <c r="C3446" s="145">
        <v>439.72949199999999</v>
      </c>
      <c r="D3446">
        <f t="shared" si="109"/>
        <v>0.4356386700968195</v>
      </c>
      <c r="E3446">
        <v>4.0974177339783528E-3</v>
      </c>
      <c r="G3446">
        <v>3438</v>
      </c>
      <c r="H3446">
        <f t="shared" ca="1" si="110"/>
        <v>-2.5626039880326017E-2</v>
      </c>
    </row>
    <row r="3447" spans="2:8" x14ac:dyDescent="0.3">
      <c r="B3447" s="91">
        <v>44421</v>
      </c>
      <c r="C3447" s="145">
        <v>306.29538000000002</v>
      </c>
      <c r="D3447">
        <f t="shared" si="109"/>
        <v>-0.21877132239042524</v>
      </c>
      <c r="E3447">
        <v>4.0849960443273539E-3</v>
      </c>
      <c r="G3447">
        <v>3439</v>
      </c>
      <c r="H3447">
        <f t="shared" ca="1" si="110"/>
        <v>-1.9340798524821973E-2</v>
      </c>
    </row>
    <row r="3448" spans="2:8" x14ac:dyDescent="0.3">
      <c r="B3448" s="91">
        <v>42368</v>
      </c>
      <c r="C3448" s="145">
        <v>392.06878699999999</v>
      </c>
      <c r="D3448">
        <f t="shared" si="109"/>
        <v>4.7801755519008934E-2</v>
      </c>
      <c r="E3448">
        <v>4.0832152282783045E-3</v>
      </c>
      <c r="G3448">
        <v>3440</v>
      </c>
      <c r="H3448">
        <f t="shared" ca="1" si="110"/>
        <v>-1.1548290803934133E-3</v>
      </c>
    </row>
    <row r="3449" spans="2:8" x14ac:dyDescent="0.3">
      <c r="B3449" s="91">
        <v>41578</v>
      </c>
      <c r="C3449" s="145">
        <v>374.18221999999997</v>
      </c>
      <c r="D3449">
        <f t="shared" si="109"/>
        <v>5.7664540014871353</v>
      </c>
      <c r="E3449">
        <v>4.0831713076561107E-3</v>
      </c>
      <c r="G3449">
        <v>3441</v>
      </c>
      <c r="H3449">
        <f t="shared" ca="1" si="110"/>
        <v>1.8270923953537539E-3</v>
      </c>
    </row>
    <row r="3450" spans="2:8" x14ac:dyDescent="0.3">
      <c r="B3450" s="91">
        <v>35565</v>
      </c>
      <c r="C3450" s="145">
        <v>55.299602999999998</v>
      </c>
      <c r="D3450">
        <f t="shared" si="109"/>
        <v>-0.8390951298069933</v>
      </c>
      <c r="E3450">
        <v>4.0810285770956356E-3</v>
      </c>
      <c r="G3450">
        <v>3442</v>
      </c>
      <c r="H3450">
        <f t="shared" ca="1" si="110"/>
        <v>3.1563495891429809E-2</v>
      </c>
    </row>
    <row r="3451" spans="2:8" x14ac:dyDescent="0.3">
      <c r="B3451" s="91">
        <v>44357</v>
      </c>
      <c r="C3451" s="145">
        <v>343.67886399999998</v>
      </c>
      <c r="D3451">
        <f t="shared" si="109"/>
        <v>7.3451915591779784</v>
      </c>
      <c r="E3451">
        <v>4.0775036220517119E-3</v>
      </c>
      <c r="G3451">
        <v>3443</v>
      </c>
      <c r="H3451">
        <f t="shared" ca="1" si="110"/>
        <v>-2.1126537759727202E-2</v>
      </c>
    </row>
    <row r="3452" spans="2:8" x14ac:dyDescent="0.3">
      <c r="B3452" s="91">
        <v>35920</v>
      </c>
      <c r="C3452" s="145">
        <v>41.182861000000003</v>
      </c>
      <c r="D3452">
        <f t="shared" si="109"/>
        <v>-0.2812855536495103</v>
      </c>
      <c r="E3452">
        <v>4.0657938743954413E-3</v>
      </c>
      <c r="G3452">
        <v>3444</v>
      </c>
      <c r="H3452">
        <f t="shared" ca="1" si="110"/>
        <v>-5.1034555599662801E-2</v>
      </c>
    </row>
    <row r="3453" spans="2:8" x14ac:dyDescent="0.3">
      <c r="B3453" s="91">
        <v>35646</v>
      </c>
      <c r="C3453" s="145">
        <v>57.300727999999999</v>
      </c>
      <c r="D3453">
        <f t="shared" si="109"/>
        <v>-0.84986266643566599</v>
      </c>
      <c r="E3453">
        <v>4.0655200325698509E-3</v>
      </c>
      <c r="G3453">
        <v>3445</v>
      </c>
      <c r="H3453">
        <f t="shared" ca="1" si="110"/>
        <v>3.0063352472364299E-2</v>
      </c>
    </row>
    <row r="3454" spans="2:8" x14ac:dyDescent="0.3">
      <c r="B3454" s="91">
        <v>42300</v>
      </c>
      <c r="C3454" s="145">
        <v>381.65542599999998</v>
      </c>
      <c r="D3454">
        <f t="shared" si="109"/>
        <v>-0.40524323069515544</v>
      </c>
      <c r="E3454">
        <v>4.0633536053204765E-3</v>
      </c>
      <c r="G3454">
        <v>3446</v>
      </c>
      <c r="H3454">
        <f t="shared" ca="1" si="110"/>
        <v>3.0679754122285924E-2</v>
      </c>
    </row>
    <row r="3455" spans="2:8" x14ac:dyDescent="0.3">
      <c r="B3455" s="91">
        <v>45134</v>
      </c>
      <c r="C3455" s="145">
        <v>641.70001200000002</v>
      </c>
      <c r="D3455">
        <f t="shared" si="109"/>
        <v>0.44440706888349496</v>
      </c>
      <c r="E3455">
        <v>4.0555252364797723E-3</v>
      </c>
      <c r="G3455">
        <v>3447</v>
      </c>
      <c r="H3455">
        <f t="shared" ca="1" si="110"/>
        <v>9.5704397959592083E-3</v>
      </c>
    </row>
    <row r="3456" spans="2:8" x14ac:dyDescent="0.3">
      <c r="B3456" s="91">
        <v>42850</v>
      </c>
      <c r="C3456" s="145">
        <v>444.26535000000001</v>
      </c>
      <c r="D3456">
        <f t="shared" si="109"/>
        <v>1.7662939639054358</v>
      </c>
      <c r="E3456">
        <v>4.0554142868955154E-3</v>
      </c>
      <c r="G3456">
        <v>3448</v>
      </c>
      <c r="H3456">
        <f t="shared" ca="1" si="110"/>
        <v>6.7982669844755816E-3</v>
      </c>
    </row>
    <row r="3457" spans="2:8" x14ac:dyDescent="0.3">
      <c r="B3457" s="91">
        <v>43642</v>
      </c>
      <c r="C3457" s="145">
        <v>160.59947199999999</v>
      </c>
      <c r="D3457">
        <f t="shared" si="109"/>
        <v>1.1222882079240342</v>
      </c>
      <c r="E3457">
        <v>4.0511973515566868E-3</v>
      </c>
      <c r="G3457">
        <v>3449</v>
      </c>
      <c r="H3457">
        <f t="shared" ca="1" si="110"/>
        <v>2.6839545856383529E-2</v>
      </c>
    </row>
    <row r="3458" spans="2:8" x14ac:dyDescent="0.3">
      <c r="B3458" s="91">
        <v>35255</v>
      </c>
      <c r="C3458" s="145">
        <v>75.672791000000004</v>
      </c>
      <c r="D3458">
        <f t="shared" si="109"/>
        <v>2.9526069764413569</v>
      </c>
      <c r="E3458">
        <v>4.0477407556513802E-3</v>
      </c>
      <c r="G3458">
        <v>3450</v>
      </c>
      <c r="H3458">
        <f t="shared" ca="1" si="110"/>
        <v>-1.2144680988423955E-2</v>
      </c>
    </row>
    <row r="3459" spans="2:8" x14ac:dyDescent="0.3">
      <c r="B3459" s="91">
        <v>37399</v>
      </c>
      <c r="C3459" s="145">
        <v>19.145033000000002</v>
      </c>
      <c r="D3459">
        <f t="shared" si="109"/>
        <v>-0.62116115163407881</v>
      </c>
      <c r="E3459">
        <v>4.0454913374283761E-3</v>
      </c>
      <c r="G3459">
        <v>3451</v>
      </c>
      <c r="H3459">
        <f t="shared" ca="1" si="110"/>
        <v>2.2076588671990794E-2</v>
      </c>
    </row>
    <row r="3460" spans="2:8" x14ac:dyDescent="0.3">
      <c r="B3460" s="91">
        <v>35089</v>
      </c>
      <c r="C3460" s="145">
        <v>50.536087000000002</v>
      </c>
      <c r="D3460">
        <f t="shared" si="109"/>
        <v>0.88272925978124517</v>
      </c>
      <c r="E3460">
        <v>4.0410317024377864E-3</v>
      </c>
      <c r="G3460">
        <v>3452</v>
      </c>
      <c r="H3460">
        <f t="shared" ca="1" si="110"/>
        <v>2.9428117921538315E-2</v>
      </c>
    </row>
    <row r="3461" spans="2:8" x14ac:dyDescent="0.3">
      <c r="B3461" s="91">
        <v>33827</v>
      </c>
      <c r="C3461" s="145">
        <v>26.841930000000001</v>
      </c>
      <c r="D3461">
        <f t="shared" si="109"/>
        <v>-0.52672743350399065</v>
      </c>
      <c r="E3461">
        <v>4.0323363443036438E-3</v>
      </c>
      <c r="G3461">
        <v>3453</v>
      </c>
      <c r="H3461">
        <f t="shared" ca="1" si="110"/>
        <v>6.5407637625250776E-3</v>
      </c>
    </row>
    <row r="3462" spans="2:8" x14ac:dyDescent="0.3">
      <c r="B3462" s="91">
        <v>35549</v>
      </c>
      <c r="C3462" s="145">
        <v>56.715584</v>
      </c>
      <c r="D3462">
        <f t="shared" si="109"/>
        <v>0.15903010645494547</v>
      </c>
      <c r="E3462">
        <v>4.019275342940826E-3</v>
      </c>
      <c r="G3462">
        <v>3454</v>
      </c>
      <c r="H3462">
        <f t="shared" ca="1" si="110"/>
        <v>3.457149184158255E-2</v>
      </c>
    </row>
    <row r="3463" spans="2:8" x14ac:dyDescent="0.3">
      <c r="B3463" s="91">
        <v>35717</v>
      </c>
      <c r="C3463" s="145">
        <v>48.933658999999999</v>
      </c>
      <c r="D3463">
        <f t="shared" si="109"/>
        <v>-0.59249012545327295</v>
      </c>
      <c r="E3463">
        <v>4.017039970780862E-3</v>
      </c>
      <c r="G3463">
        <v>3455</v>
      </c>
      <c r="H3463">
        <f t="shared" ca="1" si="110"/>
        <v>4.9105102601910353E-3</v>
      </c>
    </row>
    <row r="3464" spans="2:8" x14ac:dyDescent="0.3">
      <c r="B3464" s="91">
        <v>40141</v>
      </c>
      <c r="C3464" s="145">
        <v>120.079689</v>
      </c>
      <c r="D3464">
        <f t="shared" si="109"/>
        <v>-0.3846466849189159</v>
      </c>
      <c r="E3464">
        <v>4.0157221175612517E-3</v>
      </c>
      <c r="G3464">
        <v>3456</v>
      </c>
      <c r="H3464">
        <f t="shared" ca="1" si="110"/>
        <v>-1.0448694872449526E-2</v>
      </c>
    </row>
    <row r="3465" spans="2:8" x14ac:dyDescent="0.3">
      <c r="B3465" s="91">
        <v>40428</v>
      </c>
      <c r="C3465" s="145">
        <v>195.13942</v>
      </c>
      <c r="D3465">
        <f t="shared" ref="D3465:D3528" si="111">(C3465-C3466)/C3466</f>
        <v>6.2120221817832668</v>
      </c>
      <c r="E3465">
        <v>4.0097120349170878E-3</v>
      </c>
      <c r="G3465">
        <v>3457</v>
      </c>
      <c r="H3465">
        <f t="shared" ca="1" si="110"/>
        <v>5.6867394809988599E-2</v>
      </c>
    </row>
    <row r="3466" spans="2:8" x14ac:dyDescent="0.3">
      <c r="B3466" s="91">
        <v>33526</v>
      </c>
      <c r="C3466" s="145">
        <v>27.057518000000002</v>
      </c>
      <c r="D3466">
        <f t="shared" si="111"/>
        <v>-0.56753434757163446</v>
      </c>
      <c r="E3466">
        <v>3.9994457830271101E-3</v>
      </c>
      <c r="G3466">
        <v>3458</v>
      </c>
      <c r="H3466">
        <f t="shared" ref="H3466:H3529" ca="1" si="112">_xlfn.NORM.INV(RAND(),N$11,N$12)</f>
        <v>-7.28651263799821E-3</v>
      </c>
    </row>
    <row r="3467" spans="2:8" x14ac:dyDescent="0.3">
      <c r="B3467" s="91">
        <v>38230</v>
      </c>
      <c r="C3467" s="145">
        <v>62.565703999999997</v>
      </c>
      <c r="D3467">
        <f t="shared" si="111"/>
        <v>0.55644806552088755</v>
      </c>
      <c r="E3467">
        <v>3.9840379165834907E-3</v>
      </c>
      <c r="G3467">
        <v>3459</v>
      </c>
      <c r="H3467">
        <f t="shared" ca="1" si="112"/>
        <v>-4.9509451230685675E-3</v>
      </c>
    </row>
    <row r="3468" spans="2:8" x14ac:dyDescent="0.3">
      <c r="B3468" s="91">
        <v>36383</v>
      </c>
      <c r="C3468" s="145">
        <v>40.197746000000002</v>
      </c>
      <c r="D3468">
        <f t="shared" si="111"/>
        <v>-5.0786658620412407E-2</v>
      </c>
      <c r="E3468">
        <v>3.9722064929973624E-3</v>
      </c>
      <c r="G3468">
        <v>3460</v>
      </c>
      <c r="H3468">
        <f t="shared" ca="1" si="112"/>
        <v>3.6108232935358447E-2</v>
      </c>
    </row>
    <row r="3469" spans="2:8" x14ac:dyDescent="0.3">
      <c r="B3469" s="91">
        <v>36356</v>
      </c>
      <c r="C3469" s="145">
        <v>42.348483999999999</v>
      </c>
      <c r="D3469">
        <f t="shared" si="111"/>
        <v>-0.68104676081373605</v>
      </c>
      <c r="E3469">
        <v>3.949824608309737E-3</v>
      </c>
      <c r="G3469">
        <v>3461</v>
      </c>
      <c r="H3469">
        <f t="shared" ca="1" si="112"/>
        <v>-5.3627880522616831E-3</v>
      </c>
    </row>
    <row r="3470" spans="2:8" x14ac:dyDescent="0.3">
      <c r="B3470" s="91">
        <v>39422</v>
      </c>
      <c r="C3470" s="145">
        <v>132.77333100000001</v>
      </c>
      <c r="D3470">
        <f t="shared" si="111"/>
        <v>-0.57180326170271067</v>
      </c>
      <c r="E3470">
        <v>3.9485636451543748E-3</v>
      </c>
      <c r="G3470">
        <v>3462</v>
      </c>
      <c r="H3470">
        <f t="shared" ca="1" si="112"/>
        <v>-3.8968968705449067E-2</v>
      </c>
    </row>
    <row r="3471" spans="2:8" x14ac:dyDescent="0.3">
      <c r="B3471" s="91">
        <v>41276</v>
      </c>
      <c r="C3471" s="145">
        <v>310.07553100000001</v>
      </c>
      <c r="D3471">
        <f t="shared" si="111"/>
        <v>13.346466467774373</v>
      </c>
      <c r="E3471">
        <v>3.9463027462552222E-3</v>
      </c>
      <c r="G3471">
        <v>3463</v>
      </c>
      <c r="H3471">
        <f t="shared" ca="1" si="112"/>
        <v>-6.1094967713866542E-2</v>
      </c>
    </row>
    <row r="3472" spans="2:8" x14ac:dyDescent="0.3">
      <c r="B3472" s="91">
        <v>37386</v>
      </c>
      <c r="C3472" s="145">
        <v>21.613372999999999</v>
      </c>
      <c r="D3472">
        <f t="shared" si="111"/>
        <v>-0.50198106178164748</v>
      </c>
      <c r="E3472">
        <v>3.9413761865015216E-3</v>
      </c>
      <c r="G3472">
        <v>3464</v>
      </c>
      <c r="H3472">
        <f t="shared" ca="1" si="112"/>
        <v>-2.5893179447247384E-2</v>
      </c>
    </row>
    <row r="3473" spans="2:8" x14ac:dyDescent="0.3">
      <c r="B3473" s="91">
        <v>35409</v>
      </c>
      <c r="C3473" s="145">
        <v>43.398696999999999</v>
      </c>
      <c r="D3473">
        <f t="shared" si="111"/>
        <v>-0.90783538410998976</v>
      </c>
      <c r="E3473">
        <v>3.9390987631838202E-3</v>
      </c>
      <c r="G3473">
        <v>3465</v>
      </c>
      <c r="H3473">
        <f t="shared" ca="1" si="112"/>
        <v>2.3754654509043512E-2</v>
      </c>
    </row>
    <row r="3474" spans="2:8" x14ac:dyDescent="0.3">
      <c r="B3474" s="91">
        <v>44553</v>
      </c>
      <c r="C3474" s="145">
        <v>470.88241599999998</v>
      </c>
      <c r="D3474">
        <f t="shared" si="111"/>
        <v>6.6725467443617754</v>
      </c>
      <c r="E3474">
        <v>3.9320234650338515E-3</v>
      </c>
      <c r="G3474">
        <v>3466</v>
      </c>
      <c r="H3474">
        <f t="shared" ca="1" si="112"/>
        <v>6.5442419323464285E-3</v>
      </c>
    </row>
    <row r="3475" spans="2:8" x14ac:dyDescent="0.3">
      <c r="B3475" s="91">
        <v>38224</v>
      </c>
      <c r="C3475" s="145">
        <v>61.372374999999998</v>
      </c>
      <c r="D3475">
        <f t="shared" si="111"/>
        <v>-0.79946692221505955</v>
      </c>
      <c r="E3475">
        <v>3.9302421602943867E-3</v>
      </c>
      <c r="G3475">
        <v>3467</v>
      </c>
      <c r="H3475">
        <f t="shared" ca="1" si="112"/>
        <v>-1.3695260534191565E-2</v>
      </c>
    </row>
    <row r="3476" spans="2:8" x14ac:dyDescent="0.3">
      <c r="B3476" s="91">
        <v>44273</v>
      </c>
      <c r="C3476" s="145">
        <v>306.04614299999997</v>
      </c>
      <c r="D3476">
        <f t="shared" si="111"/>
        <v>2.1372031062609233E-2</v>
      </c>
      <c r="E3476">
        <v>3.9241908247723122E-3</v>
      </c>
      <c r="G3476">
        <v>3468</v>
      </c>
      <c r="H3476">
        <f t="shared" ca="1" si="112"/>
        <v>-6.6316847567691965E-3</v>
      </c>
    </row>
    <row r="3477" spans="2:8" x14ac:dyDescent="0.3">
      <c r="B3477" s="91">
        <v>41430</v>
      </c>
      <c r="C3477" s="145">
        <v>299.64218099999999</v>
      </c>
      <c r="D3477">
        <f t="shared" si="111"/>
        <v>1.3436731266496285</v>
      </c>
      <c r="E3477">
        <v>3.9203164854858252E-3</v>
      </c>
      <c r="G3477">
        <v>3469</v>
      </c>
      <c r="H3477">
        <f t="shared" ca="1" si="112"/>
        <v>-1.4684385744871178E-2</v>
      </c>
    </row>
    <row r="3478" spans="2:8" x14ac:dyDescent="0.3">
      <c r="B3478" s="91">
        <v>44123</v>
      </c>
      <c r="C3478" s="145">
        <v>127.851524</v>
      </c>
      <c r="D3478">
        <f t="shared" si="111"/>
        <v>-0.46553304448354954</v>
      </c>
      <c r="E3478">
        <v>3.9138668345212206E-3</v>
      </c>
      <c r="G3478">
        <v>3470</v>
      </c>
      <c r="H3478">
        <f t="shared" ca="1" si="112"/>
        <v>2.8643658088687029E-2</v>
      </c>
    </row>
    <row r="3479" spans="2:8" x14ac:dyDescent="0.3">
      <c r="B3479" s="91">
        <v>40541</v>
      </c>
      <c r="C3479" s="145">
        <v>239.21315000000001</v>
      </c>
      <c r="D3479">
        <f t="shared" si="111"/>
        <v>7.30859156656933</v>
      </c>
      <c r="E3479">
        <v>3.9010870178070602E-3</v>
      </c>
      <c r="G3479">
        <v>3471</v>
      </c>
      <c r="H3479">
        <f t="shared" ca="1" si="112"/>
        <v>4.8980522341593703E-2</v>
      </c>
    </row>
    <row r="3480" spans="2:8" x14ac:dyDescent="0.3">
      <c r="B3480" s="91">
        <v>36299</v>
      </c>
      <c r="C3480" s="145">
        <v>28.791059000000001</v>
      </c>
      <c r="D3480">
        <f t="shared" si="111"/>
        <v>3.3942149275859576E-2</v>
      </c>
      <c r="E3480">
        <v>3.8979025616761409E-3</v>
      </c>
      <c r="G3480">
        <v>3472</v>
      </c>
      <c r="H3480">
        <f t="shared" ca="1" si="112"/>
        <v>3.0774436077753299E-2</v>
      </c>
    </row>
    <row r="3481" spans="2:8" x14ac:dyDescent="0.3">
      <c r="B3481" s="91">
        <v>37783</v>
      </c>
      <c r="C3481" s="145">
        <v>27.845908999999999</v>
      </c>
      <c r="D3481">
        <f t="shared" si="111"/>
        <v>-0.78755055618623693</v>
      </c>
      <c r="E3481">
        <v>3.8929007242357386E-3</v>
      </c>
      <c r="G3481">
        <v>3473</v>
      </c>
      <c r="H3481">
        <f t="shared" ca="1" si="112"/>
        <v>-2.1797206376145583E-2</v>
      </c>
    </row>
    <row r="3482" spans="2:8" x14ac:dyDescent="0.3">
      <c r="B3482" s="91">
        <v>40151</v>
      </c>
      <c r="C3482" s="145">
        <v>131.07075499999999</v>
      </c>
      <c r="D3482">
        <f t="shared" si="111"/>
        <v>-0.42589048353978326</v>
      </c>
      <c r="E3482">
        <v>3.890695491115316E-3</v>
      </c>
      <c r="G3482">
        <v>3474</v>
      </c>
      <c r="H3482">
        <f t="shared" ca="1" si="112"/>
        <v>-5.0557314862256598E-2</v>
      </c>
    </row>
    <row r="3483" spans="2:8" x14ac:dyDescent="0.3">
      <c r="B3483" s="91">
        <v>40679</v>
      </c>
      <c r="C3483" s="145">
        <v>228.30270400000001</v>
      </c>
      <c r="D3483">
        <f t="shared" si="111"/>
        <v>0.52167469627719476</v>
      </c>
      <c r="E3483">
        <v>3.8809189715218848E-3</v>
      </c>
      <c r="G3483">
        <v>3475</v>
      </c>
      <c r="H3483">
        <f t="shared" ca="1" si="112"/>
        <v>9.0857006668256142E-3</v>
      </c>
    </row>
    <row r="3484" spans="2:8" x14ac:dyDescent="0.3">
      <c r="B3484" s="91">
        <v>38800</v>
      </c>
      <c r="C3484" s="145">
        <v>150.03384399999999</v>
      </c>
      <c r="D3484">
        <f t="shared" si="111"/>
        <v>-1.7416773082622093E-2</v>
      </c>
      <c r="E3484">
        <v>3.864716573422479E-3</v>
      </c>
      <c r="G3484">
        <v>3476</v>
      </c>
      <c r="H3484">
        <f t="shared" ca="1" si="112"/>
        <v>1.0483646301274416E-2</v>
      </c>
    </row>
    <row r="3485" spans="2:8" x14ac:dyDescent="0.3">
      <c r="B3485" s="91">
        <v>39115</v>
      </c>
      <c r="C3485" s="145">
        <v>152.69326799999999</v>
      </c>
      <c r="D3485">
        <f t="shared" si="111"/>
        <v>-0.64511316140107633</v>
      </c>
      <c r="E3485">
        <v>3.8618037509598646E-3</v>
      </c>
      <c r="G3485">
        <v>3477</v>
      </c>
      <c r="H3485">
        <f t="shared" ca="1" si="112"/>
        <v>-1.077451512607127E-2</v>
      </c>
    </row>
    <row r="3486" spans="2:8" x14ac:dyDescent="0.3">
      <c r="B3486" s="91">
        <v>43105</v>
      </c>
      <c r="C3486" s="145">
        <v>430.25903299999999</v>
      </c>
      <c r="D3486">
        <f t="shared" si="111"/>
        <v>1.0121200505557406</v>
      </c>
      <c r="E3486">
        <v>3.8376403079500095E-3</v>
      </c>
      <c r="G3486">
        <v>3478</v>
      </c>
      <c r="H3486">
        <f t="shared" ca="1" si="112"/>
        <v>-1.6198480490732692E-2</v>
      </c>
    </row>
    <row r="3487" spans="2:8" x14ac:dyDescent="0.3">
      <c r="B3487" s="91">
        <v>40457</v>
      </c>
      <c r="C3487" s="145">
        <v>213.83367899999999</v>
      </c>
      <c r="D3487">
        <f t="shared" si="111"/>
        <v>1.0467569429552435</v>
      </c>
      <c r="E3487">
        <v>3.8348102121522815E-3</v>
      </c>
      <c r="G3487">
        <v>3479</v>
      </c>
      <c r="H3487">
        <f t="shared" ca="1" si="112"/>
        <v>-3.0371000350111903E-2</v>
      </c>
    </row>
    <row r="3488" spans="2:8" x14ac:dyDescent="0.3">
      <c r="B3488" s="91">
        <v>44006</v>
      </c>
      <c r="C3488" s="145">
        <v>104.474388</v>
      </c>
      <c r="D3488">
        <f t="shared" si="111"/>
        <v>-0.24587609283642692</v>
      </c>
      <c r="E3488">
        <v>3.8314252817878767E-3</v>
      </c>
      <c r="G3488">
        <v>3480</v>
      </c>
      <c r="H3488">
        <f t="shared" ca="1" si="112"/>
        <v>1.6934859660227015E-2</v>
      </c>
    </row>
    <row r="3489" spans="2:8" x14ac:dyDescent="0.3">
      <c r="B3489" s="91">
        <v>39045</v>
      </c>
      <c r="C3489" s="145">
        <v>138.53743</v>
      </c>
      <c r="D3489">
        <f t="shared" si="111"/>
        <v>0.20998120782400562</v>
      </c>
      <c r="E3489">
        <v>3.8305970314612917E-3</v>
      </c>
      <c r="G3489">
        <v>3481</v>
      </c>
      <c r="H3489">
        <f t="shared" ca="1" si="112"/>
        <v>1.8831297919363669E-2</v>
      </c>
    </row>
    <row r="3490" spans="2:8" x14ac:dyDescent="0.3">
      <c r="B3490" s="91">
        <v>39582</v>
      </c>
      <c r="C3490" s="145">
        <v>114.49552199999999</v>
      </c>
      <c r="D3490">
        <f t="shared" si="111"/>
        <v>-0.37631075124074759</v>
      </c>
      <c r="E3490">
        <v>3.8281189319997098E-3</v>
      </c>
      <c r="G3490">
        <v>3482</v>
      </c>
      <c r="H3490">
        <f t="shared" ca="1" si="112"/>
        <v>-1.0383265922873929E-2</v>
      </c>
    </row>
    <row r="3491" spans="2:8" x14ac:dyDescent="0.3">
      <c r="B3491" s="91">
        <v>44195</v>
      </c>
      <c r="C3491" s="145">
        <v>183.57783499999999</v>
      </c>
      <c r="D3491">
        <f t="shared" si="111"/>
        <v>1.8553157077283162</v>
      </c>
      <c r="E3491">
        <v>3.8156984016077394E-3</v>
      </c>
      <c r="G3491">
        <v>3483</v>
      </c>
      <c r="H3491">
        <f t="shared" ca="1" si="112"/>
        <v>8.1605798602437229E-3</v>
      </c>
    </row>
    <row r="3492" spans="2:8" x14ac:dyDescent="0.3">
      <c r="B3492" s="91">
        <v>37953</v>
      </c>
      <c r="C3492" s="145">
        <v>64.293357999999998</v>
      </c>
      <c r="D3492">
        <f t="shared" si="111"/>
        <v>-6.1128183728537948E-2</v>
      </c>
      <c r="E3492">
        <v>3.808652993807221E-3</v>
      </c>
      <c r="G3492">
        <v>3484</v>
      </c>
      <c r="H3492">
        <f t="shared" ca="1" si="112"/>
        <v>2.6866043530513545E-2</v>
      </c>
    </row>
    <row r="3493" spans="2:8" x14ac:dyDescent="0.3">
      <c r="B3493" s="91">
        <v>37974</v>
      </c>
      <c r="C3493" s="145">
        <v>68.479377999999997</v>
      </c>
      <c r="D3493">
        <f t="shared" si="111"/>
        <v>3.8550533055158522E-2</v>
      </c>
      <c r="E3493">
        <v>3.8060984911298598E-3</v>
      </c>
      <c r="G3493">
        <v>3485</v>
      </c>
      <c r="H3493">
        <f t="shared" ca="1" si="112"/>
        <v>2.2002987003327595E-4</v>
      </c>
    </row>
    <row r="3494" spans="2:8" x14ac:dyDescent="0.3">
      <c r="B3494" s="91">
        <v>38254</v>
      </c>
      <c r="C3494" s="145">
        <v>65.937454000000002</v>
      </c>
      <c r="D3494">
        <f t="shared" si="111"/>
        <v>1.2995146664935049</v>
      </c>
      <c r="E3494">
        <v>3.7793126217989816E-3</v>
      </c>
      <c r="G3494">
        <v>3486</v>
      </c>
      <c r="H3494">
        <f t="shared" ca="1" si="112"/>
        <v>-7.0110838091084551E-3</v>
      </c>
    </row>
    <row r="3495" spans="2:8" x14ac:dyDescent="0.3">
      <c r="B3495" s="91">
        <v>33487</v>
      </c>
      <c r="C3495" s="145">
        <v>28.674509</v>
      </c>
      <c r="D3495">
        <f t="shared" si="111"/>
        <v>0.39333639006040211</v>
      </c>
      <c r="E3495">
        <v>3.7734827944678286E-3</v>
      </c>
      <c r="G3495">
        <v>3487</v>
      </c>
      <c r="H3495">
        <f t="shared" ca="1" si="112"/>
        <v>2.3651156136051798E-2</v>
      </c>
    </row>
    <row r="3496" spans="2:8" x14ac:dyDescent="0.3">
      <c r="B3496" s="91">
        <v>37491</v>
      </c>
      <c r="C3496" s="145">
        <v>20.579746</v>
      </c>
      <c r="D3496">
        <f t="shared" si="111"/>
        <v>-0.94277570125962529</v>
      </c>
      <c r="E3496">
        <v>3.7619100039765329E-3</v>
      </c>
      <c r="G3496">
        <v>3488</v>
      </c>
      <c r="H3496">
        <f t="shared" ca="1" si="112"/>
        <v>-3.3522340508907587E-2</v>
      </c>
    </row>
    <row r="3497" spans="2:8" x14ac:dyDescent="0.3">
      <c r="B3497" s="91">
        <v>42446</v>
      </c>
      <c r="C3497" s="145">
        <v>359.63299599999999</v>
      </c>
      <c r="D3497">
        <f t="shared" si="111"/>
        <v>0.17337407843568578</v>
      </c>
      <c r="E3497">
        <v>3.7546525104471882E-3</v>
      </c>
      <c r="G3497">
        <v>3489</v>
      </c>
      <c r="H3497">
        <f t="shared" ca="1" si="112"/>
        <v>1.1372363524678237E-2</v>
      </c>
    </row>
    <row r="3498" spans="2:8" x14ac:dyDescent="0.3">
      <c r="B3498" s="91">
        <v>44389</v>
      </c>
      <c r="C3498" s="145">
        <v>306.49475100000001</v>
      </c>
      <c r="D3498">
        <f t="shared" si="111"/>
        <v>-0.11601489169800033</v>
      </c>
      <c r="E3498">
        <v>3.7545780057191727E-3</v>
      </c>
      <c r="G3498">
        <v>3490</v>
      </c>
      <c r="H3498">
        <f t="shared" ca="1" si="112"/>
        <v>1.4550896731968108E-2</v>
      </c>
    </row>
    <row r="3499" spans="2:8" x14ac:dyDescent="0.3">
      <c r="B3499" s="91">
        <v>43166</v>
      </c>
      <c r="C3499" s="145">
        <v>346.71935999999999</v>
      </c>
      <c r="D3499">
        <f t="shared" si="111"/>
        <v>14.252591377035014</v>
      </c>
      <c r="E3499">
        <v>3.7517113307811508E-3</v>
      </c>
      <c r="G3499">
        <v>3491</v>
      </c>
      <c r="H3499">
        <f t="shared" ca="1" si="112"/>
        <v>2.9058734747237284E-3</v>
      </c>
    </row>
    <row r="3500" spans="2:8" x14ac:dyDescent="0.3">
      <c r="B3500" s="91">
        <v>37460</v>
      </c>
      <c r="C3500" s="145">
        <v>22.731833000000002</v>
      </c>
      <c r="D3500">
        <f t="shared" si="111"/>
        <v>-0.91730123543155717</v>
      </c>
      <c r="E3500">
        <v>3.7465915991286942E-3</v>
      </c>
      <c r="G3500">
        <v>3492</v>
      </c>
      <c r="H3500">
        <f t="shared" ca="1" si="112"/>
        <v>1.1281342713600196E-2</v>
      </c>
    </row>
    <row r="3501" spans="2:8" x14ac:dyDescent="0.3">
      <c r="B3501" s="91">
        <v>41250</v>
      </c>
      <c r="C3501" s="145">
        <v>274.87512199999998</v>
      </c>
      <c r="D3501">
        <f t="shared" si="111"/>
        <v>1.0893472359177812</v>
      </c>
      <c r="E3501">
        <v>3.7385396114835725E-3</v>
      </c>
      <c r="G3501">
        <v>3493</v>
      </c>
      <c r="H3501">
        <f t="shared" ca="1" si="112"/>
        <v>-1.7835821813166255E-3</v>
      </c>
    </row>
    <row r="3502" spans="2:8" x14ac:dyDescent="0.3">
      <c r="B3502" s="91">
        <v>40164</v>
      </c>
      <c r="C3502" s="145">
        <v>131.56028699999999</v>
      </c>
      <c r="D3502">
        <f t="shared" si="111"/>
        <v>8.7518119028267727E-2</v>
      </c>
      <c r="E3502">
        <v>3.7348682396770891E-3</v>
      </c>
      <c r="G3502">
        <v>3494</v>
      </c>
      <c r="H3502">
        <f t="shared" ca="1" si="112"/>
        <v>4.1867514527966013E-3</v>
      </c>
    </row>
    <row r="3503" spans="2:8" x14ac:dyDescent="0.3">
      <c r="B3503" s="91">
        <v>43693</v>
      </c>
      <c r="C3503" s="145">
        <v>120.972961</v>
      </c>
      <c r="D3503">
        <f t="shared" si="111"/>
        <v>0.12361106885017671</v>
      </c>
      <c r="E3503">
        <v>3.7220691010342631E-3</v>
      </c>
      <c r="G3503">
        <v>3495</v>
      </c>
      <c r="H3503">
        <f t="shared" ca="1" si="112"/>
        <v>-4.3080135704473534E-2</v>
      </c>
    </row>
    <row r="3504" spans="2:8" x14ac:dyDescent="0.3">
      <c r="B3504" s="91">
        <v>44025</v>
      </c>
      <c r="C3504" s="145">
        <v>107.664444</v>
      </c>
      <c r="D3504">
        <f t="shared" si="111"/>
        <v>0.47303339619895363</v>
      </c>
      <c r="E3504">
        <v>3.7174796048011181E-3</v>
      </c>
      <c r="G3504">
        <v>3496</v>
      </c>
      <c r="H3504">
        <f t="shared" ca="1" si="112"/>
        <v>3.1676646634683357E-2</v>
      </c>
    </row>
    <row r="3505" spans="2:8" x14ac:dyDescent="0.3">
      <c r="B3505" s="91">
        <v>35244</v>
      </c>
      <c r="C3505" s="145">
        <v>73.090294</v>
      </c>
      <c r="D3505">
        <f t="shared" si="111"/>
        <v>-0.47435687023486806</v>
      </c>
      <c r="E3505">
        <v>3.7021340442447664E-3</v>
      </c>
      <c r="G3505">
        <v>3497</v>
      </c>
      <c r="H3505">
        <f t="shared" ca="1" si="112"/>
        <v>-1.2347407641414884E-2</v>
      </c>
    </row>
    <row r="3506" spans="2:8" x14ac:dyDescent="0.3">
      <c r="B3506" s="91">
        <v>39048</v>
      </c>
      <c r="C3506" s="145">
        <v>139.049271</v>
      </c>
      <c r="D3506">
        <f t="shared" si="111"/>
        <v>-0.40133359292184445</v>
      </c>
      <c r="E3506">
        <v>3.6946044112410917E-3</v>
      </c>
      <c r="G3506">
        <v>3498</v>
      </c>
      <c r="H3506">
        <f t="shared" ca="1" si="112"/>
        <v>-1.9534512847578799E-2</v>
      </c>
    </row>
    <row r="3507" spans="2:8" x14ac:dyDescent="0.3">
      <c r="B3507" s="91">
        <v>40662</v>
      </c>
      <c r="C3507" s="145">
        <v>232.26503</v>
      </c>
      <c r="D3507">
        <f t="shared" si="111"/>
        <v>-6.1189404420033636E-2</v>
      </c>
      <c r="E3507">
        <v>3.6923419358050416E-3</v>
      </c>
      <c r="G3507">
        <v>3499</v>
      </c>
      <c r="H3507">
        <f t="shared" ca="1" si="112"/>
        <v>-2.1553947112355365E-2</v>
      </c>
    </row>
    <row r="3508" spans="2:8" x14ac:dyDescent="0.3">
      <c r="B3508" s="91">
        <v>40952</v>
      </c>
      <c r="C3508" s="145">
        <v>247.403503</v>
      </c>
      <c r="D3508">
        <f t="shared" si="111"/>
        <v>7.437671404826137</v>
      </c>
      <c r="E3508">
        <v>3.6914225489943523E-3</v>
      </c>
      <c r="G3508">
        <v>3500</v>
      </c>
      <c r="H3508">
        <f t="shared" ca="1" si="112"/>
        <v>-2.4259742948728784E-2</v>
      </c>
    </row>
    <row r="3509" spans="2:8" x14ac:dyDescent="0.3">
      <c r="B3509" s="91">
        <v>33658</v>
      </c>
      <c r="C3509" s="145">
        <v>29.321300999999998</v>
      </c>
      <c r="D3509">
        <f t="shared" si="111"/>
        <v>0.99332571434476147</v>
      </c>
      <c r="E3509">
        <v>3.6899372396429968E-3</v>
      </c>
      <c r="G3509">
        <v>3501</v>
      </c>
      <c r="H3509">
        <f t="shared" ca="1" si="112"/>
        <v>-4.7596904986383595E-2</v>
      </c>
    </row>
    <row r="3510" spans="2:8" x14ac:dyDescent="0.3">
      <c r="B3510" s="91">
        <v>36921</v>
      </c>
      <c r="C3510" s="145">
        <v>14.709739000000001</v>
      </c>
      <c r="D3510">
        <f t="shared" si="111"/>
        <v>-0.90531085924697408</v>
      </c>
      <c r="E3510">
        <v>3.6842210125941376E-3</v>
      </c>
      <c r="G3510">
        <v>3502</v>
      </c>
      <c r="H3510">
        <f t="shared" ca="1" si="112"/>
        <v>2.9815266247737553E-2</v>
      </c>
    </row>
    <row r="3511" spans="2:8" x14ac:dyDescent="0.3">
      <c r="B3511" s="91">
        <v>38796</v>
      </c>
      <c r="C3511" s="145">
        <v>155.34768700000001</v>
      </c>
      <c r="D3511">
        <f t="shared" si="111"/>
        <v>2.2451472992932682</v>
      </c>
      <c r="E3511">
        <v>3.6784928350697072E-3</v>
      </c>
      <c r="G3511">
        <v>3503</v>
      </c>
      <c r="H3511">
        <f t="shared" ca="1" si="112"/>
        <v>-4.3854678162520297E-2</v>
      </c>
    </row>
    <row r="3512" spans="2:8" x14ac:dyDescent="0.3">
      <c r="B3512" s="91">
        <v>34885</v>
      </c>
      <c r="C3512" s="145">
        <v>47.870766000000003</v>
      </c>
      <c r="D3512">
        <f t="shared" si="111"/>
        <v>-0.88697195921651817</v>
      </c>
      <c r="E3512">
        <v>3.6766222861538953E-3</v>
      </c>
      <c r="G3512">
        <v>3504</v>
      </c>
      <c r="H3512">
        <f t="shared" ca="1" si="112"/>
        <v>4.6565942030380961E-2</v>
      </c>
    </row>
    <row r="3513" spans="2:8" x14ac:dyDescent="0.3">
      <c r="B3513" s="91">
        <v>43014</v>
      </c>
      <c r="C3513" s="145">
        <v>423.52999899999998</v>
      </c>
      <c r="D3513">
        <f t="shared" si="111"/>
        <v>-0.13312304927100752</v>
      </c>
      <c r="E3513">
        <v>3.6617361399664183E-3</v>
      </c>
      <c r="G3513">
        <v>3505</v>
      </c>
      <c r="H3513">
        <f t="shared" ca="1" si="112"/>
        <v>3.8390114194414068E-3</v>
      </c>
    </row>
    <row r="3514" spans="2:8" x14ac:dyDescent="0.3">
      <c r="B3514" s="91">
        <v>42004</v>
      </c>
      <c r="C3514" s="145">
        <v>488.56991599999998</v>
      </c>
      <c r="D3514">
        <f t="shared" si="111"/>
        <v>0.18666500750028908</v>
      </c>
      <c r="E3514">
        <v>3.6454684972021508E-3</v>
      </c>
      <c r="G3514">
        <v>3506</v>
      </c>
      <c r="H3514">
        <f t="shared" ca="1" si="112"/>
        <v>-1.613719931322026E-2</v>
      </c>
    </row>
    <row r="3515" spans="2:8" x14ac:dyDescent="0.3">
      <c r="B3515" s="91">
        <v>44942</v>
      </c>
      <c r="C3515" s="145">
        <v>411.71679699999999</v>
      </c>
      <c r="D3515">
        <f t="shared" si="111"/>
        <v>18.374149539180394</v>
      </c>
      <c r="E3515">
        <v>3.6451797966125074E-3</v>
      </c>
      <c r="G3515">
        <v>3507</v>
      </c>
      <c r="H3515">
        <f t="shared" ca="1" si="112"/>
        <v>-4.5799888949306304E-2</v>
      </c>
    </row>
    <row r="3516" spans="2:8" x14ac:dyDescent="0.3">
      <c r="B3516" s="91">
        <v>37512</v>
      </c>
      <c r="C3516" s="145">
        <v>21.250831999999999</v>
      </c>
      <c r="D3516">
        <f t="shared" si="111"/>
        <v>-0.74347695586787366</v>
      </c>
      <c r="E3516">
        <v>3.6429632482224712E-3</v>
      </c>
      <c r="G3516">
        <v>3508</v>
      </c>
      <c r="H3516">
        <f t="shared" ca="1" si="112"/>
        <v>4.5038094474973367E-2</v>
      </c>
    </row>
    <row r="3517" spans="2:8" x14ac:dyDescent="0.3">
      <c r="B3517" s="91">
        <v>43977</v>
      </c>
      <c r="C3517" s="145">
        <v>82.841804999999994</v>
      </c>
      <c r="D3517">
        <f t="shared" si="111"/>
        <v>-0.65989210644719798</v>
      </c>
      <c r="E3517">
        <v>3.6231532900409995E-3</v>
      </c>
      <c r="G3517">
        <v>3509</v>
      </c>
      <c r="H3517">
        <f t="shared" ca="1" si="112"/>
        <v>9.0914857212297685E-3</v>
      </c>
    </row>
    <row r="3518" spans="2:8" x14ac:dyDescent="0.3">
      <c r="B3518" s="91">
        <v>41163</v>
      </c>
      <c r="C3518" s="145">
        <v>243.575073</v>
      </c>
      <c r="D3518">
        <f t="shared" si="111"/>
        <v>-0.48272633523015218</v>
      </c>
      <c r="E3518">
        <v>3.615999653626465E-3</v>
      </c>
      <c r="G3518">
        <v>3510</v>
      </c>
      <c r="H3518">
        <f t="shared" ca="1" si="112"/>
        <v>-3.5556330106257181E-2</v>
      </c>
    </row>
    <row r="3519" spans="2:8" x14ac:dyDescent="0.3">
      <c r="B3519" s="91">
        <v>42718</v>
      </c>
      <c r="C3519" s="145">
        <v>470.88241599999998</v>
      </c>
      <c r="D3519">
        <f t="shared" si="111"/>
        <v>0.21224176040120249</v>
      </c>
      <c r="E3519">
        <v>3.6120577359657268E-3</v>
      </c>
      <c r="G3519">
        <v>3511</v>
      </c>
      <c r="H3519">
        <f t="shared" ca="1" si="112"/>
        <v>-7.4381019884444642E-3</v>
      </c>
    </row>
    <row r="3520" spans="2:8" x14ac:dyDescent="0.3">
      <c r="B3520" s="91">
        <v>42991</v>
      </c>
      <c r="C3520" s="145">
        <v>388.43936200000002</v>
      </c>
      <c r="D3520">
        <f t="shared" si="111"/>
        <v>6.939831699574623</v>
      </c>
      <c r="E3520">
        <v>3.6059519800840738E-3</v>
      </c>
      <c r="G3520">
        <v>3512</v>
      </c>
      <c r="H3520">
        <f t="shared" ca="1" si="112"/>
        <v>-2.7990295260043818E-2</v>
      </c>
    </row>
    <row r="3521" spans="2:8" x14ac:dyDescent="0.3">
      <c r="B3521" s="91">
        <v>34891</v>
      </c>
      <c r="C3521" s="145">
        <v>48.922871000000001</v>
      </c>
      <c r="D3521">
        <f t="shared" si="111"/>
        <v>-0.81484492899275041</v>
      </c>
      <c r="E3521">
        <v>3.5971883449981393E-3</v>
      </c>
      <c r="G3521">
        <v>3513</v>
      </c>
      <c r="H3521">
        <f t="shared" ca="1" si="112"/>
        <v>-2.9688453153063686E-3</v>
      </c>
    </row>
    <row r="3522" spans="2:8" x14ac:dyDescent="0.3">
      <c r="B3522" s="91">
        <v>43313</v>
      </c>
      <c r="C3522" s="145">
        <v>264.226471</v>
      </c>
      <c r="D3522">
        <f t="shared" si="111"/>
        <v>1.1230726107279956</v>
      </c>
      <c r="E3522">
        <v>3.5970221131843981E-3</v>
      </c>
      <c r="G3522">
        <v>3514</v>
      </c>
      <c r="H3522">
        <f t="shared" ca="1" si="112"/>
        <v>3.9555206334184363E-2</v>
      </c>
    </row>
    <row r="3523" spans="2:8" x14ac:dyDescent="0.3">
      <c r="B3523" s="91">
        <v>38758</v>
      </c>
      <c r="C3523" s="145">
        <v>124.45475</v>
      </c>
      <c r="D3523">
        <f t="shared" si="111"/>
        <v>0.91873214525615465</v>
      </c>
      <c r="E3523">
        <v>3.5934855600344476E-3</v>
      </c>
      <c r="G3523">
        <v>3515</v>
      </c>
      <c r="H3523">
        <f t="shared" ca="1" si="112"/>
        <v>2.1118663286247143E-2</v>
      </c>
    </row>
    <row r="3524" spans="2:8" x14ac:dyDescent="0.3">
      <c r="B3524" s="91">
        <v>35612</v>
      </c>
      <c r="C3524" s="145">
        <v>64.863014000000007</v>
      </c>
      <c r="D3524">
        <f t="shared" si="111"/>
        <v>-0.82502424135212649</v>
      </c>
      <c r="E3524">
        <v>3.5899961239956773E-3</v>
      </c>
      <c r="G3524">
        <v>3516</v>
      </c>
      <c r="H3524">
        <f t="shared" ca="1" si="112"/>
        <v>-3.6388169842409422E-3</v>
      </c>
    </row>
    <row r="3525" spans="2:8" x14ac:dyDescent="0.3">
      <c r="B3525" s="91">
        <v>41575</v>
      </c>
      <c r="C3525" s="145">
        <v>370.69714399999998</v>
      </c>
      <c r="D3525">
        <f t="shared" si="111"/>
        <v>1.0448307130798309</v>
      </c>
      <c r="E3525">
        <v>3.5879479578218194E-3</v>
      </c>
      <c r="G3525">
        <v>3517</v>
      </c>
      <c r="H3525">
        <f t="shared" ca="1" si="112"/>
        <v>1.3819104702847635E-2</v>
      </c>
    </row>
    <row r="3526" spans="2:8" x14ac:dyDescent="0.3">
      <c r="B3526" s="91">
        <v>43535</v>
      </c>
      <c r="C3526" s="145">
        <v>181.28500399999999</v>
      </c>
      <c r="D3526">
        <f t="shared" si="111"/>
        <v>0.51372867164197711</v>
      </c>
      <c r="E3526">
        <v>3.5872770679012977E-3</v>
      </c>
      <c r="G3526">
        <v>3518</v>
      </c>
      <c r="H3526">
        <f t="shared" ca="1" si="112"/>
        <v>-2.2800447450424786E-2</v>
      </c>
    </row>
    <row r="3527" spans="2:8" x14ac:dyDescent="0.3">
      <c r="B3527" s="91">
        <v>39478</v>
      </c>
      <c r="C3527" s="145">
        <v>119.76056699999999</v>
      </c>
      <c r="D3527">
        <f t="shared" si="111"/>
        <v>-0.59131207221806381</v>
      </c>
      <c r="E3527">
        <v>3.5870777613396802E-3</v>
      </c>
      <c r="G3527">
        <v>3519</v>
      </c>
      <c r="H3527">
        <f t="shared" ca="1" si="112"/>
        <v>-4.1836808774753848E-2</v>
      </c>
    </row>
    <row r="3528" spans="2:8" x14ac:dyDescent="0.3">
      <c r="B3528" s="91">
        <v>44407</v>
      </c>
      <c r="C3528" s="145">
        <v>293.03671300000002</v>
      </c>
      <c r="D3528">
        <f t="shared" si="111"/>
        <v>-0.40083568942047282</v>
      </c>
      <c r="E3528">
        <v>3.5848938093625679E-3</v>
      </c>
      <c r="G3528">
        <v>3520</v>
      </c>
      <c r="H3528">
        <f t="shared" ca="1" si="112"/>
        <v>-4.8764733385253972E-2</v>
      </c>
    </row>
    <row r="3529" spans="2:8" x14ac:dyDescent="0.3">
      <c r="B3529" s="91">
        <v>44568</v>
      </c>
      <c r="C3529" s="145">
        <v>489.075714</v>
      </c>
      <c r="D3529">
        <f t="shared" ref="D3529:D3592" si="113">(C3529-C3530)/C3530</f>
        <v>0.93606960436279929</v>
      </c>
      <c r="E3529">
        <v>3.5798409650591371E-3</v>
      </c>
      <c r="G3529">
        <v>3521</v>
      </c>
      <c r="H3529">
        <f t="shared" ca="1" si="112"/>
        <v>-1.2092030226733734E-3</v>
      </c>
    </row>
    <row r="3530" spans="2:8" x14ac:dyDescent="0.3">
      <c r="B3530" s="91">
        <v>43301</v>
      </c>
      <c r="C3530" s="145">
        <v>252.61267100000001</v>
      </c>
      <c r="D3530">
        <f t="shared" si="113"/>
        <v>-1.5717156517704597E-2</v>
      </c>
      <c r="E3530">
        <v>3.5642860827573039E-3</v>
      </c>
      <c r="G3530">
        <v>3522</v>
      </c>
      <c r="H3530">
        <f t="shared" ref="H3530:H3593" ca="1" si="114">_xlfn.NORM.INV(RAND(),N$11,N$12)</f>
        <v>-3.8637988047906329E-3</v>
      </c>
    </row>
    <row r="3531" spans="2:8" x14ac:dyDescent="0.3">
      <c r="B3531" s="91">
        <v>40975</v>
      </c>
      <c r="C3531" s="145">
        <v>256.64642300000003</v>
      </c>
      <c r="D3531">
        <f t="shared" si="113"/>
        <v>-0.4116857800238472</v>
      </c>
      <c r="E3531">
        <v>3.5579469786026158E-3</v>
      </c>
      <c r="G3531">
        <v>3523</v>
      </c>
      <c r="H3531">
        <f t="shared" ca="1" si="114"/>
        <v>1.1991865918961566E-2</v>
      </c>
    </row>
    <row r="3532" spans="2:8" x14ac:dyDescent="0.3">
      <c r="B3532" s="91">
        <v>44680</v>
      </c>
      <c r="C3532" s="145">
        <v>436.240387</v>
      </c>
      <c r="D3532">
        <f t="shared" si="113"/>
        <v>-0.14027499682224842</v>
      </c>
      <c r="E3532">
        <v>3.5546678121742576E-3</v>
      </c>
      <c r="G3532">
        <v>3524</v>
      </c>
      <c r="H3532">
        <f t="shared" ca="1" si="114"/>
        <v>4.0455090209348163E-2</v>
      </c>
    </row>
    <row r="3533" spans="2:8" x14ac:dyDescent="0.3">
      <c r="B3533" s="91">
        <v>42576</v>
      </c>
      <c r="C3533" s="145">
        <v>507.41851800000001</v>
      </c>
      <c r="D3533">
        <f t="shared" si="113"/>
        <v>5.446965530169364</v>
      </c>
      <c r="E3533">
        <v>3.5488257714654512E-3</v>
      </c>
      <c r="G3533">
        <v>3525</v>
      </c>
      <c r="H3533">
        <f t="shared" ca="1" si="114"/>
        <v>-2.6427736789302041E-2</v>
      </c>
    </row>
    <row r="3534" spans="2:8" x14ac:dyDescent="0.3">
      <c r="B3534" s="91">
        <v>38079</v>
      </c>
      <c r="C3534" s="145">
        <v>78.706565999999995</v>
      </c>
      <c r="D3534">
        <f t="shared" si="113"/>
        <v>-0.87121563788075718</v>
      </c>
      <c r="E3534">
        <v>3.5374997116822404E-3</v>
      </c>
      <c r="G3534">
        <v>3526</v>
      </c>
      <c r="H3534">
        <f t="shared" ca="1" si="114"/>
        <v>-8.9935477540332206E-3</v>
      </c>
    </row>
    <row r="3535" spans="2:8" x14ac:dyDescent="0.3">
      <c r="B3535" s="91">
        <v>45174</v>
      </c>
      <c r="C3535" s="145">
        <v>611.15002400000003</v>
      </c>
      <c r="D3535">
        <f t="shared" si="113"/>
        <v>38.615356328497022</v>
      </c>
      <c r="E3535">
        <v>3.5304170771757477E-3</v>
      </c>
      <c r="G3535">
        <v>3527</v>
      </c>
      <c r="H3535">
        <f t="shared" ca="1" si="114"/>
        <v>-1.1236275238435038E-2</v>
      </c>
    </row>
    <row r="3536" spans="2:8" x14ac:dyDescent="0.3">
      <c r="B3536" s="91">
        <v>36871</v>
      </c>
      <c r="C3536" s="145">
        <v>15.427099</v>
      </c>
      <c r="D3536">
        <f t="shared" si="113"/>
        <v>-0.69238291996984347</v>
      </c>
      <c r="E3536">
        <v>3.5121072142411374E-3</v>
      </c>
      <c r="G3536">
        <v>3528</v>
      </c>
      <c r="H3536">
        <f t="shared" ca="1" si="114"/>
        <v>2.5325429593101197E-3</v>
      </c>
    </row>
    <row r="3537" spans="2:8" x14ac:dyDescent="0.3">
      <c r="B3537" s="91">
        <v>34859</v>
      </c>
      <c r="C3537" s="145">
        <v>50.150333000000003</v>
      </c>
      <c r="D3537">
        <f t="shared" si="113"/>
        <v>-3.4839480014818955E-3</v>
      </c>
      <c r="E3537">
        <v>3.5088961323364184E-3</v>
      </c>
      <c r="G3537">
        <v>3529</v>
      </c>
      <c r="H3537">
        <f t="shared" ca="1" si="114"/>
        <v>-4.8299087837533842E-3</v>
      </c>
    </row>
    <row r="3538" spans="2:8" x14ac:dyDescent="0.3">
      <c r="B3538" s="91">
        <v>34911</v>
      </c>
      <c r="C3538" s="145">
        <v>50.325665000000001</v>
      </c>
      <c r="D3538">
        <f t="shared" si="113"/>
        <v>-0.85413893229625337</v>
      </c>
      <c r="E3538">
        <v>3.4961283307928855E-3</v>
      </c>
      <c r="G3538">
        <v>3530</v>
      </c>
      <c r="H3538">
        <f t="shared" ca="1" si="114"/>
        <v>-7.5761577148012274E-4</v>
      </c>
    </row>
    <row r="3539" spans="2:8" x14ac:dyDescent="0.3">
      <c r="B3539" s="91">
        <v>44382</v>
      </c>
      <c r="C3539" s="145">
        <v>345.02465799999999</v>
      </c>
      <c r="D3539">
        <f t="shared" si="113"/>
        <v>1.398442102822373</v>
      </c>
      <c r="E3539">
        <v>3.4792297553081723E-3</v>
      </c>
      <c r="G3539">
        <v>3531</v>
      </c>
      <c r="H3539">
        <f t="shared" ca="1" si="114"/>
        <v>-1.2324928935904879E-2</v>
      </c>
    </row>
    <row r="3540" spans="2:8" x14ac:dyDescent="0.3">
      <c r="B3540" s="91">
        <v>40247</v>
      </c>
      <c r="C3540" s="145">
        <v>143.85365300000001</v>
      </c>
      <c r="D3540">
        <f t="shared" si="113"/>
        <v>4.873850493987061</v>
      </c>
      <c r="E3540">
        <v>3.4792256021348123E-3</v>
      </c>
      <c r="G3540">
        <v>3532</v>
      </c>
      <c r="H3540">
        <f t="shared" ca="1" si="114"/>
        <v>-1.3613138077151959E-2</v>
      </c>
    </row>
    <row r="3541" spans="2:8" x14ac:dyDescent="0.3">
      <c r="B3541" s="91">
        <v>37609</v>
      </c>
      <c r="C3541" s="145">
        <v>24.49052</v>
      </c>
      <c r="D3541">
        <f t="shared" si="113"/>
        <v>-2.513457941968653E-3</v>
      </c>
      <c r="E3541">
        <v>3.4765688893959126E-3</v>
      </c>
      <c r="G3541">
        <v>3533</v>
      </c>
      <c r="H3541">
        <f t="shared" ca="1" si="114"/>
        <v>5.3506871838124824E-2</v>
      </c>
    </row>
    <row r="3542" spans="2:8" x14ac:dyDescent="0.3">
      <c r="B3542" s="91">
        <v>37440</v>
      </c>
      <c r="C3542" s="145">
        <v>24.552230999999999</v>
      </c>
      <c r="D3542">
        <f t="shared" si="113"/>
        <v>-0.66545223008151067</v>
      </c>
      <c r="E3542">
        <v>3.4678413898143411E-3</v>
      </c>
      <c r="G3542">
        <v>3534</v>
      </c>
      <c r="H3542">
        <f t="shared" ca="1" si="114"/>
        <v>-2.471617854230228E-3</v>
      </c>
    </row>
    <row r="3543" spans="2:8" x14ac:dyDescent="0.3">
      <c r="B3543" s="91">
        <v>37995</v>
      </c>
      <c r="C3543" s="145">
        <v>73.389313000000001</v>
      </c>
      <c r="D3543">
        <f t="shared" si="113"/>
        <v>8.7312983268216737E-2</v>
      </c>
      <c r="E3543">
        <v>3.4427336338449322E-3</v>
      </c>
      <c r="G3543">
        <v>3535</v>
      </c>
      <c r="H3543">
        <f t="shared" ca="1" si="114"/>
        <v>2.0099362143987151E-2</v>
      </c>
    </row>
    <row r="3544" spans="2:8" x14ac:dyDescent="0.3">
      <c r="B3544" s="91">
        <v>35207</v>
      </c>
      <c r="C3544" s="145">
        <v>67.496032999999997</v>
      </c>
      <c r="D3544">
        <f t="shared" si="113"/>
        <v>-0.54477180834751426</v>
      </c>
      <c r="E3544">
        <v>3.4412774026000154E-3</v>
      </c>
      <c r="G3544">
        <v>3536</v>
      </c>
      <c r="H3544">
        <f t="shared" ca="1" si="114"/>
        <v>4.1718821304993089E-2</v>
      </c>
    </row>
    <row r="3545" spans="2:8" x14ac:dyDescent="0.3">
      <c r="B3545" s="91">
        <v>40310</v>
      </c>
      <c r="C3545" s="145">
        <v>148.26857000000001</v>
      </c>
      <c r="D3545">
        <f t="shared" si="113"/>
        <v>8.3765036099286281</v>
      </c>
      <c r="E3545">
        <v>3.438069018133658E-3</v>
      </c>
      <c r="G3545">
        <v>3537</v>
      </c>
      <c r="H3545">
        <f t="shared" ca="1" si="114"/>
        <v>-4.6461628314197843E-3</v>
      </c>
    </row>
    <row r="3546" spans="2:8" x14ac:dyDescent="0.3">
      <c r="B3546" s="91">
        <v>37235</v>
      </c>
      <c r="C3546" s="145">
        <v>15.812778</v>
      </c>
      <c r="D3546">
        <f t="shared" si="113"/>
        <v>-0.91802406662223146</v>
      </c>
      <c r="E3546">
        <v>3.4262795911156234E-3</v>
      </c>
      <c r="G3546">
        <v>3538</v>
      </c>
      <c r="H3546">
        <f t="shared" ca="1" si="114"/>
        <v>5.3990293323516278E-2</v>
      </c>
    </row>
    <row r="3547" spans="2:8" x14ac:dyDescent="0.3">
      <c r="B3547" s="91">
        <v>40701</v>
      </c>
      <c r="C3547" s="145">
        <v>192.89537000000001</v>
      </c>
      <c r="D3547">
        <f t="shared" si="113"/>
        <v>0.78327927451462565</v>
      </c>
      <c r="E3547">
        <v>3.4190517219953248E-3</v>
      </c>
      <c r="G3547">
        <v>3539</v>
      </c>
      <c r="H3547">
        <f t="shared" ca="1" si="114"/>
        <v>-6.0740723897526622E-3</v>
      </c>
    </row>
    <row r="3548" spans="2:8" x14ac:dyDescent="0.3">
      <c r="B3548" s="91">
        <v>39547</v>
      </c>
      <c r="C3548" s="145">
        <v>108.168907</v>
      </c>
      <c r="D3548">
        <f t="shared" si="113"/>
        <v>-0.72360930696102888</v>
      </c>
      <c r="E3548">
        <v>3.4150128395192339E-3</v>
      </c>
      <c r="G3548">
        <v>3540</v>
      </c>
      <c r="H3548">
        <f t="shared" ca="1" si="114"/>
        <v>-9.9993326461427723E-2</v>
      </c>
    </row>
    <row r="3549" spans="2:8" x14ac:dyDescent="0.3">
      <c r="B3549" s="91">
        <v>41729</v>
      </c>
      <c r="C3549" s="145">
        <v>391.36233499999997</v>
      </c>
      <c r="D3549">
        <f t="shared" si="113"/>
        <v>6.5401451184132489</v>
      </c>
      <c r="E3549">
        <v>3.398005943472132E-3</v>
      </c>
      <c r="G3549">
        <v>3541</v>
      </c>
      <c r="H3549">
        <f t="shared" ca="1" si="114"/>
        <v>-2.9361047734526372E-2</v>
      </c>
    </row>
    <row r="3550" spans="2:8" x14ac:dyDescent="0.3">
      <c r="B3550" s="91">
        <v>34897</v>
      </c>
      <c r="C3550" s="145">
        <v>51.903820000000003</v>
      </c>
      <c r="D3550">
        <f t="shared" si="113"/>
        <v>-0.92054524301569074</v>
      </c>
      <c r="E3550">
        <v>3.3898160916029734E-3</v>
      </c>
      <c r="G3550">
        <v>3542</v>
      </c>
      <c r="H3550">
        <f t="shared" ca="1" si="114"/>
        <v>3.2298949261373819E-2</v>
      </c>
    </row>
    <row r="3551" spans="2:8" x14ac:dyDescent="0.3">
      <c r="B3551" s="91">
        <v>45243</v>
      </c>
      <c r="C3551" s="145">
        <v>653.25</v>
      </c>
      <c r="D3551">
        <f t="shared" si="113"/>
        <v>0.72342493523958751</v>
      </c>
      <c r="E3551">
        <v>3.3791752408418988E-3</v>
      </c>
      <c r="G3551">
        <v>3543</v>
      </c>
      <c r="H3551">
        <f t="shared" ca="1" si="114"/>
        <v>7.555319462206599E-3</v>
      </c>
    </row>
    <row r="3552" spans="2:8" x14ac:dyDescent="0.3">
      <c r="B3552" s="91">
        <v>41661</v>
      </c>
      <c r="C3552" s="145">
        <v>379.04174799999998</v>
      </c>
      <c r="D3552">
        <f t="shared" si="113"/>
        <v>-1.7257438779042802E-2</v>
      </c>
      <c r="E3552">
        <v>3.37832567694835E-3</v>
      </c>
      <c r="G3552">
        <v>3544</v>
      </c>
      <c r="H3552">
        <f t="shared" ca="1" si="114"/>
        <v>1.3381322082497067E-3</v>
      </c>
    </row>
    <row r="3553" spans="2:8" x14ac:dyDescent="0.3">
      <c r="B3553" s="91">
        <v>44931</v>
      </c>
      <c r="C3553" s="145">
        <v>385.69790599999999</v>
      </c>
      <c r="D3553">
        <f t="shared" si="113"/>
        <v>0.83188164276210419</v>
      </c>
      <c r="E3553">
        <v>3.3713642974861988E-3</v>
      </c>
      <c r="G3553">
        <v>3545</v>
      </c>
      <c r="H3553">
        <f t="shared" ca="1" si="114"/>
        <v>-1.5023872078183894E-2</v>
      </c>
    </row>
    <row r="3554" spans="2:8" x14ac:dyDescent="0.3">
      <c r="B3554" s="91">
        <v>40623</v>
      </c>
      <c r="C3554" s="145">
        <v>210.547394</v>
      </c>
      <c r="D3554">
        <f t="shared" si="113"/>
        <v>2.090759019659878</v>
      </c>
      <c r="E3554">
        <v>3.3558821555248106E-3</v>
      </c>
      <c r="G3554">
        <v>3546</v>
      </c>
      <c r="H3554">
        <f t="shared" ca="1" si="114"/>
        <v>3.5347624084494704E-2</v>
      </c>
    </row>
    <row r="3555" spans="2:8" x14ac:dyDescent="0.3">
      <c r="B3555" s="91">
        <v>40021</v>
      </c>
      <c r="C3555" s="145">
        <v>68.121582000000004</v>
      </c>
      <c r="D3555">
        <f t="shared" si="113"/>
        <v>-0.84282025179689346</v>
      </c>
      <c r="E3555">
        <v>3.3525070055193582E-3</v>
      </c>
      <c r="G3555">
        <v>3547</v>
      </c>
      <c r="H3555">
        <f t="shared" ca="1" si="114"/>
        <v>-2.3253238973920287E-2</v>
      </c>
    </row>
    <row r="3556" spans="2:8" x14ac:dyDescent="0.3">
      <c r="B3556" s="91">
        <v>43111</v>
      </c>
      <c r="C3556" s="145">
        <v>433.39923099999999</v>
      </c>
      <c r="D3556">
        <f t="shared" si="113"/>
        <v>-0.29620130002340955</v>
      </c>
      <c r="E3556">
        <v>3.3464836237484582E-3</v>
      </c>
      <c r="G3556">
        <v>3548</v>
      </c>
      <c r="H3556">
        <f t="shared" ca="1" si="114"/>
        <v>-1.608343676179342E-2</v>
      </c>
    </row>
    <row r="3557" spans="2:8" x14ac:dyDescent="0.3">
      <c r="B3557" s="91">
        <v>45156</v>
      </c>
      <c r="C3557" s="145">
        <v>615.79998799999998</v>
      </c>
      <c r="D3557">
        <f t="shared" si="113"/>
        <v>10.667169338905735</v>
      </c>
      <c r="E3557">
        <v>3.3401026476578164E-3</v>
      </c>
      <c r="G3557">
        <v>3549</v>
      </c>
      <c r="H3557">
        <f t="shared" ca="1" si="114"/>
        <v>-7.8756841336178069E-3</v>
      </c>
    </row>
    <row r="3558" spans="2:8" x14ac:dyDescent="0.3">
      <c r="B3558" s="91">
        <v>34920</v>
      </c>
      <c r="C3558" s="145">
        <v>52.780582000000003</v>
      </c>
      <c r="D3558">
        <f t="shared" si="113"/>
        <v>-0.63380980040994805</v>
      </c>
      <c r="E3558">
        <v>3.3334521428243168E-3</v>
      </c>
      <c r="G3558">
        <v>3550</v>
      </c>
      <c r="H3558">
        <f t="shared" ca="1" si="114"/>
        <v>-2.1372378727145435E-2</v>
      </c>
    </row>
    <row r="3559" spans="2:8" x14ac:dyDescent="0.3">
      <c r="B3559" s="91">
        <v>39134</v>
      </c>
      <c r="C3559" s="145">
        <v>144.13433800000001</v>
      </c>
      <c r="D3559">
        <f t="shared" si="113"/>
        <v>1.7217782766746639</v>
      </c>
      <c r="E3559">
        <v>3.3297041545205085E-3</v>
      </c>
      <c r="G3559">
        <v>3551</v>
      </c>
      <c r="H3559">
        <f t="shared" ca="1" si="114"/>
        <v>3.8843799742155301E-2</v>
      </c>
    </row>
    <row r="3560" spans="2:8" x14ac:dyDescent="0.3">
      <c r="B3560" s="91">
        <v>34922</v>
      </c>
      <c r="C3560" s="145">
        <v>52.955944000000002</v>
      </c>
      <c r="D3560">
        <f t="shared" si="113"/>
        <v>1.2717782560870283</v>
      </c>
      <c r="E3560">
        <v>3.322471889377798E-3</v>
      </c>
      <c r="G3560">
        <v>3552</v>
      </c>
      <c r="H3560">
        <f t="shared" ca="1" si="114"/>
        <v>-1.901174119426003E-2</v>
      </c>
    </row>
    <row r="3561" spans="2:8" x14ac:dyDescent="0.3">
      <c r="B3561" s="91">
        <v>37453</v>
      </c>
      <c r="C3561" s="145">
        <v>23.310348999999999</v>
      </c>
      <c r="D3561">
        <f t="shared" si="113"/>
        <v>-0.82039273226335441</v>
      </c>
      <c r="E3561">
        <v>3.319988215147898E-3</v>
      </c>
      <c r="G3561">
        <v>3553</v>
      </c>
      <c r="H3561">
        <f t="shared" ca="1" si="114"/>
        <v>2.9936442749982386E-2</v>
      </c>
    </row>
    <row r="3562" spans="2:8" x14ac:dyDescent="0.3">
      <c r="B3562" s="91">
        <v>38775</v>
      </c>
      <c r="C3562" s="145">
        <v>129.78511</v>
      </c>
      <c r="D3562">
        <f t="shared" si="113"/>
        <v>5.9469857943534441</v>
      </c>
      <c r="E3562">
        <v>3.3171398334169277E-3</v>
      </c>
      <c r="G3562">
        <v>3554</v>
      </c>
      <c r="H3562">
        <f t="shared" ca="1" si="114"/>
        <v>-1.0034850473610997E-2</v>
      </c>
    </row>
    <row r="3563" spans="2:8" x14ac:dyDescent="0.3">
      <c r="B3563" s="91">
        <v>37407</v>
      </c>
      <c r="C3563" s="145">
        <v>18.682219</v>
      </c>
      <c r="D3563">
        <f t="shared" si="113"/>
        <v>-0.86402672329023811</v>
      </c>
      <c r="E3563">
        <v>3.3140338261411989E-3</v>
      </c>
      <c r="G3563">
        <v>3555</v>
      </c>
      <c r="H3563">
        <f t="shared" ca="1" si="114"/>
        <v>-2.1960346740918343E-2</v>
      </c>
    </row>
    <row r="3564" spans="2:8" x14ac:dyDescent="0.3">
      <c r="B3564" s="91">
        <v>39028</v>
      </c>
      <c r="C3564" s="145">
        <v>137.396255</v>
      </c>
      <c r="D3564">
        <f t="shared" si="113"/>
        <v>-0.24624297978124446</v>
      </c>
      <c r="E3564">
        <v>3.3088552890532005E-3</v>
      </c>
      <c r="G3564">
        <v>3556</v>
      </c>
      <c r="H3564">
        <f t="shared" ca="1" si="114"/>
        <v>-3.6567657171365712E-3</v>
      </c>
    </row>
    <row r="3565" spans="2:8" x14ac:dyDescent="0.3">
      <c r="B3565" s="91">
        <v>43543</v>
      </c>
      <c r="C3565" s="145">
        <v>182.281891</v>
      </c>
      <c r="D3565">
        <f t="shared" si="113"/>
        <v>-0.67588408069949613</v>
      </c>
      <c r="E3565">
        <v>3.292231766291235E-3</v>
      </c>
      <c r="G3565">
        <v>3557</v>
      </c>
      <c r="H3565">
        <f t="shared" ca="1" si="114"/>
        <v>-2.4411877236361346E-3</v>
      </c>
    </row>
    <row r="3566" spans="2:8" x14ac:dyDescent="0.3">
      <c r="B3566" s="91">
        <v>45089</v>
      </c>
      <c r="C3566" s="145">
        <v>562.39721699999996</v>
      </c>
      <c r="D3566">
        <f t="shared" si="113"/>
        <v>9.5156380408977697</v>
      </c>
      <c r="E3566">
        <v>3.2901443272660299E-3</v>
      </c>
      <c r="G3566">
        <v>3558</v>
      </c>
      <c r="H3566">
        <f t="shared" ca="1" si="114"/>
        <v>2.212337420339441E-2</v>
      </c>
    </row>
    <row r="3567" spans="2:8" x14ac:dyDescent="0.3">
      <c r="B3567" s="91">
        <v>34942</v>
      </c>
      <c r="C3567" s="145">
        <v>53.481986999999997</v>
      </c>
      <c r="D3567">
        <f t="shared" si="113"/>
        <v>-0.59201100723781286</v>
      </c>
      <c r="E3567">
        <v>3.2893273116198804E-3</v>
      </c>
      <c r="G3567">
        <v>3559</v>
      </c>
      <c r="H3567">
        <f t="shared" ca="1" si="114"/>
        <v>1.0424159446930811E-2</v>
      </c>
    </row>
    <row r="3568" spans="2:8" x14ac:dyDescent="0.3">
      <c r="B3568" s="91">
        <v>39461</v>
      </c>
      <c r="C3568" s="145">
        <v>131.086838</v>
      </c>
      <c r="D3568">
        <f t="shared" si="113"/>
        <v>5.3795393325193039</v>
      </c>
      <c r="E3568">
        <v>3.276128785004836E-3</v>
      </c>
      <c r="G3568">
        <v>3560</v>
      </c>
      <c r="H3568">
        <f t="shared" ca="1" si="114"/>
        <v>1.5140905043887957E-2</v>
      </c>
    </row>
    <row r="3569" spans="2:8" x14ac:dyDescent="0.3">
      <c r="B3569" s="91">
        <v>36032</v>
      </c>
      <c r="C3569" s="145">
        <v>20.548010000000001</v>
      </c>
      <c r="D3569">
        <f t="shared" si="113"/>
        <v>-0.94831481333276857</v>
      </c>
      <c r="E3569">
        <v>3.2753398674123923E-3</v>
      </c>
      <c r="G3569">
        <v>3561</v>
      </c>
      <c r="H3569">
        <f t="shared" ca="1" si="114"/>
        <v>-1.4354059128842423E-2</v>
      </c>
    </row>
    <row r="3570" spans="2:8" x14ac:dyDescent="0.3">
      <c r="B3570" s="91">
        <v>44831</v>
      </c>
      <c r="C3570" s="145">
        <v>397.56091300000003</v>
      </c>
      <c r="D3570">
        <f t="shared" si="113"/>
        <v>1.1632763226772469</v>
      </c>
      <c r="E3570">
        <v>3.2704355682184275E-3</v>
      </c>
      <c r="G3570">
        <v>3562</v>
      </c>
      <c r="H3570">
        <f t="shared" ca="1" si="114"/>
        <v>2.820734052797479E-2</v>
      </c>
    </row>
    <row r="3571" spans="2:8" x14ac:dyDescent="0.3">
      <c r="B3571" s="91">
        <v>43388</v>
      </c>
      <c r="C3571" s="145">
        <v>183.77722199999999</v>
      </c>
      <c r="D3571">
        <f t="shared" si="113"/>
        <v>-0.4014610199749527</v>
      </c>
      <c r="E3571">
        <v>3.2652744015130154E-3</v>
      </c>
      <c r="G3571">
        <v>3563</v>
      </c>
      <c r="H3571">
        <f t="shared" ca="1" si="114"/>
        <v>-2.7728881781046096E-2</v>
      </c>
    </row>
    <row r="3572" spans="2:8" x14ac:dyDescent="0.3">
      <c r="B3572" s="91">
        <v>43273</v>
      </c>
      <c r="C3572" s="145">
        <v>307.04302999999999</v>
      </c>
      <c r="D3572">
        <f t="shared" si="113"/>
        <v>4.6667377954835754</v>
      </c>
      <c r="E3572">
        <v>3.2573094704873157E-3</v>
      </c>
      <c r="G3572">
        <v>3564</v>
      </c>
      <c r="H3572">
        <f t="shared" ca="1" si="114"/>
        <v>-1.312983871597968E-2</v>
      </c>
    </row>
    <row r="3573" spans="2:8" x14ac:dyDescent="0.3">
      <c r="B3573" s="91">
        <v>34953</v>
      </c>
      <c r="C3573" s="145">
        <v>54.183383999999997</v>
      </c>
      <c r="D3573">
        <f t="shared" si="113"/>
        <v>-0.55601145074760283</v>
      </c>
      <c r="E3573">
        <v>3.246534844947524E-3</v>
      </c>
      <c r="G3573">
        <v>3565</v>
      </c>
      <c r="H3573">
        <f t="shared" ca="1" si="114"/>
        <v>-1.6933846844035573E-2</v>
      </c>
    </row>
    <row r="3574" spans="2:8" x14ac:dyDescent="0.3">
      <c r="B3574" s="91">
        <v>39475</v>
      </c>
      <c r="C3574" s="145">
        <v>122.037796</v>
      </c>
      <c r="D3574">
        <f t="shared" si="113"/>
        <v>1.2450445229214466</v>
      </c>
      <c r="E3574">
        <v>3.2373650354612492E-3</v>
      </c>
      <c r="G3574">
        <v>3566</v>
      </c>
      <c r="H3574">
        <f t="shared" ca="1" si="114"/>
        <v>1.6710769032987172E-2</v>
      </c>
    </row>
    <row r="3575" spans="2:8" x14ac:dyDescent="0.3">
      <c r="B3575" s="91">
        <v>34955</v>
      </c>
      <c r="C3575" s="145">
        <v>54.358741999999999</v>
      </c>
      <c r="D3575">
        <f t="shared" si="113"/>
        <v>0</v>
      </c>
      <c r="E3575">
        <v>3.2363796251633674E-3</v>
      </c>
      <c r="G3575">
        <v>3567</v>
      </c>
      <c r="H3575">
        <f t="shared" ca="1" si="114"/>
        <v>7.0366347532838222E-4</v>
      </c>
    </row>
    <row r="3576" spans="2:8" x14ac:dyDescent="0.3">
      <c r="B3576" s="91">
        <v>34935</v>
      </c>
      <c r="C3576" s="145">
        <v>54.358741999999999</v>
      </c>
      <c r="D3576">
        <f t="shared" si="113"/>
        <v>-0.89351008169519264</v>
      </c>
      <c r="E3576">
        <v>3.2363796251633674E-3</v>
      </c>
      <c r="G3576">
        <v>3568</v>
      </c>
      <c r="H3576">
        <f t="shared" ca="1" si="114"/>
        <v>-5.073005744150081E-2</v>
      </c>
    </row>
    <row r="3577" spans="2:8" x14ac:dyDescent="0.3">
      <c r="B3577" s="91">
        <v>42600</v>
      </c>
      <c r="C3577" s="145">
        <v>510.459045</v>
      </c>
      <c r="D3577">
        <f t="shared" si="113"/>
        <v>5.2224245698438967</v>
      </c>
      <c r="E3577">
        <v>3.2327460026083952E-3</v>
      </c>
      <c r="G3577">
        <v>3569</v>
      </c>
      <c r="H3577">
        <f t="shared" ca="1" si="114"/>
        <v>8.1455523715600914E-2</v>
      </c>
    </row>
    <row r="3578" spans="2:8" x14ac:dyDescent="0.3">
      <c r="B3578" s="91">
        <v>38345</v>
      </c>
      <c r="C3578" s="145">
        <v>82.035392999999999</v>
      </c>
      <c r="D3578">
        <f t="shared" si="113"/>
        <v>0.50429556982446866</v>
      </c>
      <c r="E3578">
        <v>3.2319727195585534E-3</v>
      </c>
      <c r="G3578">
        <v>3570</v>
      </c>
      <c r="H3578">
        <f t="shared" ca="1" si="114"/>
        <v>8.2698354546028151E-3</v>
      </c>
    </row>
    <row r="3579" spans="2:8" x14ac:dyDescent="0.3">
      <c r="B3579" s="91">
        <v>34932</v>
      </c>
      <c r="C3579" s="145">
        <v>54.534092000000001</v>
      </c>
      <c r="D3579">
        <f t="shared" si="113"/>
        <v>-0.82424398160893986</v>
      </c>
      <c r="E3579">
        <v>3.2257920906264108E-3</v>
      </c>
      <c r="G3579">
        <v>3571</v>
      </c>
      <c r="H3579">
        <f t="shared" ca="1" si="114"/>
        <v>-2.8033948209734493E-2</v>
      </c>
    </row>
    <row r="3580" spans="2:8" x14ac:dyDescent="0.3">
      <c r="B3580" s="91">
        <v>44393</v>
      </c>
      <c r="C3580" s="145">
        <v>310.28292800000003</v>
      </c>
      <c r="D3580">
        <f t="shared" si="113"/>
        <v>5.057467582712361</v>
      </c>
      <c r="E3580">
        <v>3.2231878192007222E-3</v>
      </c>
      <c r="G3580">
        <v>3572</v>
      </c>
      <c r="H3580">
        <f t="shared" ca="1" si="114"/>
        <v>-3.4094046984847415E-2</v>
      </c>
    </row>
    <row r="3581" spans="2:8" x14ac:dyDescent="0.3">
      <c r="B3581" s="91">
        <v>40002</v>
      </c>
      <c r="C3581" s="145">
        <v>51.223208999999997</v>
      </c>
      <c r="D3581">
        <f t="shared" si="113"/>
        <v>-0.89046503015037015</v>
      </c>
      <c r="E3581">
        <v>3.2097370975665415E-3</v>
      </c>
      <c r="G3581">
        <v>3573</v>
      </c>
      <c r="H3581">
        <f t="shared" ca="1" si="114"/>
        <v>-6.9219014901640313E-2</v>
      </c>
    </row>
    <row r="3582" spans="2:8" x14ac:dyDescent="0.3">
      <c r="B3582" s="91">
        <v>42804</v>
      </c>
      <c r="C3582" s="145">
        <v>467.642517</v>
      </c>
      <c r="D3582">
        <f t="shared" si="113"/>
        <v>2.7067260021815067</v>
      </c>
      <c r="E3582">
        <v>3.2079161714332173E-3</v>
      </c>
      <c r="G3582">
        <v>3574</v>
      </c>
      <c r="H3582">
        <f t="shared" ca="1" si="114"/>
        <v>-1.0662476470240047E-2</v>
      </c>
    </row>
    <row r="3583" spans="2:8" x14ac:dyDescent="0.3">
      <c r="B3583" s="91">
        <v>39202</v>
      </c>
      <c r="C3583" s="145">
        <v>126.16052999999999</v>
      </c>
      <c r="D3583">
        <f t="shared" si="113"/>
        <v>7.6813703433221185</v>
      </c>
      <c r="E3583">
        <v>3.2029920005950223E-3</v>
      </c>
      <c r="G3583">
        <v>3575</v>
      </c>
      <c r="H3583">
        <f t="shared" ca="1" si="114"/>
        <v>9.7363452209056872E-4</v>
      </c>
    </row>
    <row r="3584" spans="2:8" x14ac:dyDescent="0.3">
      <c r="B3584" s="91">
        <v>37210</v>
      </c>
      <c r="C3584" s="145">
        <v>14.532329000000001</v>
      </c>
      <c r="D3584">
        <f t="shared" si="113"/>
        <v>-0.95012140282788082</v>
      </c>
      <c r="E3584">
        <v>3.1948672267274316E-3</v>
      </c>
      <c r="G3584">
        <v>3576</v>
      </c>
      <c r="H3584">
        <f t="shared" ca="1" si="114"/>
        <v>1.7010482254543824E-2</v>
      </c>
    </row>
    <row r="3585" spans="2:8" x14ac:dyDescent="0.3">
      <c r="B3585" s="91">
        <v>41478</v>
      </c>
      <c r="C3585" s="145">
        <v>291.35400399999997</v>
      </c>
      <c r="D3585">
        <f t="shared" si="113"/>
        <v>8.0400368062669934</v>
      </c>
      <c r="E3585">
        <v>3.189541101339705E-3</v>
      </c>
      <c r="G3585">
        <v>3577</v>
      </c>
      <c r="H3585">
        <f t="shared" ca="1" si="114"/>
        <v>4.2948636050893774E-2</v>
      </c>
    </row>
    <row r="3586" spans="2:8" x14ac:dyDescent="0.3">
      <c r="B3586" s="91">
        <v>37806</v>
      </c>
      <c r="C3586" s="145">
        <v>32.229294000000003</v>
      </c>
      <c r="D3586">
        <f t="shared" si="113"/>
        <v>-0.9257840064452304</v>
      </c>
      <c r="E3586">
        <v>3.1838322194160202E-3</v>
      </c>
      <c r="G3586">
        <v>3578</v>
      </c>
      <c r="H3586">
        <f t="shared" ca="1" si="114"/>
        <v>1.656060229623935E-2</v>
      </c>
    </row>
    <row r="3587" spans="2:8" x14ac:dyDescent="0.3">
      <c r="B3587" s="91">
        <v>41773</v>
      </c>
      <c r="C3587" s="145">
        <v>434.26345800000001</v>
      </c>
      <c r="D3587">
        <f t="shared" si="113"/>
        <v>1.1525882332699646</v>
      </c>
      <c r="E3587">
        <v>3.1749219336374783E-3</v>
      </c>
      <c r="G3587">
        <v>3579</v>
      </c>
      <c r="H3587">
        <f t="shared" ca="1" si="114"/>
        <v>-5.8360716804263402E-3</v>
      </c>
    </row>
    <row r="3588" spans="2:8" x14ac:dyDescent="0.3">
      <c r="B3588" s="91">
        <v>40444</v>
      </c>
      <c r="C3588" s="145">
        <v>201.74014299999999</v>
      </c>
      <c r="D3588">
        <f t="shared" si="113"/>
        <v>2.4948194889941413</v>
      </c>
      <c r="E3588">
        <v>3.1748018421625147E-3</v>
      </c>
      <c r="G3588">
        <v>3580</v>
      </c>
      <c r="H3588">
        <f t="shared" ca="1" si="114"/>
        <v>-1.5216096701066401E-2</v>
      </c>
    </row>
    <row r="3589" spans="2:8" x14ac:dyDescent="0.3">
      <c r="B3589" s="91">
        <v>35115</v>
      </c>
      <c r="C3589" s="145">
        <v>57.725482999999997</v>
      </c>
      <c r="D3589">
        <f t="shared" si="113"/>
        <v>-0.81822194542854643</v>
      </c>
      <c r="E3589">
        <v>3.1693281784734672E-3</v>
      </c>
      <c r="G3589">
        <v>3581</v>
      </c>
      <c r="H3589">
        <f t="shared" ca="1" si="114"/>
        <v>1.3228569847384007E-2</v>
      </c>
    </row>
    <row r="3590" spans="2:8" x14ac:dyDescent="0.3">
      <c r="B3590" s="91">
        <v>44270</v>
      </c>
      <c r="C3590" s="145">
        <v>317.56024200000002</v>
      </c>
      <c r="D3590">
        <f t="shared" si="113"/>
        <v>1.0357732057037763</v>
      </c>
      <c r="E3590">
        <v>3.149094762244693E-3</v>
      </c>
      <c r="G3590">
        <v>3582</v>
      </c>
      <c r="H3590">
        <f t="shared" ca="1" si="114"/>
        <v>2.3471683760697217E-2</v>
      </c>
    </row>
    <row r="3591" spans="2:8" x14ac:dyDescent="0.3">
      <c r="B3591" s="91">
        <v>40394</v>
      </c>
      <c r="C3591" s="145">
        <v>155.98999000000001</v>
      </c>
      <c r="D3591">
        <f t="shared" si="113"/>
        <v>2.2825659646603209</v>
      </c>
      <c r="E3591">
        <v>3.1479129506012606E-3</v>
      </c>
      <c r="G3591">
        <v>3583</v>
      </c>
      <c r="H3591">
        <f t="shared" ca="1" si="114"/>
        <v>1.7594435553940253E-2</v>
      </c>
    </row>
    <row r="3592" spans="2:8" x14ac:dyDescent="0.3">
      <c r="B3592" s="91">
        <v>35454</v>
      </c>
      <c r="C3592" s="145">
        <v>47.520747999999998</v>
      </c>
      <c r="D3592">
        <f t="shared" si="113"/>
        <v>-0.8411239846467069</v>
      </c>
      <c r="E3592">
        <v>3.1450593529760949E-3</v>
      </c>
      <c r="G3592">
        <v>3584</v>
      </c>
      <c r="H3592">
        <f t="shared" ca="1" si="114"/>
        <v>-2.8971022349381089E-2</v>
      </c>
    </row>
    <row r="3593" spans="2:8" x14ac:dyDescent="0.3">
      <c r="B3593" s="91">
        <v>41324</v>
      </c>
      <c r="C3593" s="145">
        <v>299.10586499999999</v>
      </c>
      <c r="D3593">
        <f t="shared" ref="D3593:D3656" si="115">(C3593-C3594)/C3594</f>
        <v>16.702739893611636</v>
      </c>
      <c r="E3593">
        <v>3.1066182996093519E-3</v>
      </c>
      <c r="G3593">
        <v>3585</v>
      </c>
      <c r="H3593">
        <f t="shared" ca="1" si="114"/>
        <v>1.4418315622091199E-2</v>
      </c>
    </row>
    <row r="3594" spans="2:8" x14ac:dyDescent="0.3">
      <c r="B3594" s="91">
        <v>36101</v>
      </c>
      <c r="C3594" s="145">
        <v>16.896021000000001</v>
      </c>
      <c r="D3594">
        <f t="shared" si="115"/>
        <v>-0.96273786734471423</v>
      </c>
      <c r="E3594">
        <v>3.0973918134746003E-3</v>
      </c>
      <c r="G3594">
        <v>3586</v>
      </c>
      <c r="H3594">
        <f t="shared" ref="H3594:H3657" ca="1" si="116">_xlfn.NORM.INV(RAND(),N$11,N$12)</f>
        <v>-4.047772435827211E-3</v>
      </c>
    </row>
    <row r="3595" spans="2:8" x14ac:dyDescent="0.3">
      <c r="B3595" s="91">
        <v>44763</v>
      </c>
      <c r="C3595" s="145">
        <v>453.43676799999997</v>
      </c>
      <c r="D3595">
        <f t="shared" si="115"/>
        <v>34.953790676464799</v>
      </c>
      <c r="E3595">
        <v>3.0873959971315329E-3</v>
      </c>
      <c r="G3595">
        <v>3587</v>
      </c>
      <c r="H3595">
        <f t="shared" ca="1" si="116"/>
        <v>3.8581918456866409E-3</v>
      </c>
    </row>
    <row r="3596" spans="2:8" x14ac:dyDescent="0.3">
      <c r="B3596" s="91">
        <v>36802</v>
      </c>
      <c r="C3596" s="145">
        <v>12.611654</v>
      </c>
      <c r="D3596">
        <f t="shared" si="115"/>
        <v>-0.89542535655255939</v>
      </c>
      <c r="E3596">
        <v>3.0672653315346916E-3</v>
      </c>
      <c r="G3596">
        <v>3588</v>
      </c>
      <c r="H3596">
        <f t="shared" ca="1" si="116"/>
        <v>-3.1972265883014003E-3</v>
      </c>
    </row>
    <row r="3597" spans="2:8" x14ac:dyDescent="0.3">
      <c r="B3597" s="91">
        <v>39512</v>
      </c>
      <c r="C3597" s="145">
        <v>120.599541</v>
      </c>
      <c r="D3597">
        <f t="shared" si="115"/>
        <v>-0.49733125227123987</v>
      </c>
      <c r="E3597">
        <v>3.0617536903123979E-3</v>
      </c>
      <c r="G3597">
        <v>3589</v>
      </c>
      <c r="H3597">
        <f t="shared" ca="1" si="116"/>
        <v>4.691695693869203E-2</v>
      </c>
    </row>
    <row r="3598" spans="2:8" x14ac:dyDescent="0.3">
      <c r="B3598" s="91">
        <v>41145</v>
      </c>
      <c r="C3598" s="145">
        <v>239.91851800000001</v>
      </c>
      <c r="D3598">
        <f t="shared" si="115"/>
        <v>0.70714048864665224</v>
      </c>
      <c r="E3598">
        <v>3.0574711749847025E-3</v>
      </c>
      <c r="G3598">
        <v>3590</v>
      </c>
      <c r="H3598">
        <f t="shared" ca="1" si="116"/>
        <v>-3.5961555762401759E-2</v>
      </c>
    </row>
    <row r="3599" spans="2:8" x14ac:dyDescent="0.3">
      <c r="B3599" s="91">
        <v>39371</v>
      </c>
      <c r="C3599" s="145">
        <v>140.538239</v>
      </c>
      <c r="D3599">
        <f t="shared" si="115"/>
        <v>-0.69356318170658726</v>
      </c>
      <c r="E3599">
        <v>3.0551312387113879E-3</v>
      </c>
      <c r="G3599">
        <v>3591</v>
      </c>
      <c r="H3599">
        <f t="shared" ca="1" si="116"/>
        <v>-6.6567142359571008E-2</v>
      </c>
    </row>
    <row r="3600" spans="2:8" x14ac:dyDescent="0.3">
      <c r="B3600" s="91">
        <v>42788</v>
      </c>
      <c r="C3600" s="145">
        <v>458.62060500000001</v>
      </c>
      <c r="D3600">
        <f t="shared" si="115"/>
        <v>2.31809090199804</v>
      </c>
      <c r="E3600">
        <v>3.0523901214005102E-3</v>
      </c>
      <c r="G3600">
        <v>3592</v>
      </c>
      <c r="H3600">
        <f t="shared" ca="1" si="116"/>
        <v>2.5397545192238545E-2</v>
      </c>
    </row>
    <row r="3601" spans="2:8" x14ac:dyDescent="0.3">
      <c r="B3601" s="91">
        <v>39384</v>
      </c>
      <c r="C3601" s="145">
        <v>138.21821600000001</v>
      </c>
      <c r="D3601">
        <f t="shared" si="115"/>
        <v>0.69424848169927544</v>
      </c>
      <c r="E3601">
        <v>3.0445865822398177E-3</v>
      </c>
      <c r="G3601">
        <v>3593</v>
      </c>
      <c r="H3601">
        <f t="shared" ca="1" si="116"/>
        <v>3.1987209677625451E-2</v>
      </c>
    </row>
    <row r="3602" spans="2:8" x14ac:dyDescent="0.3">
      <c r="B3602" s="91">
        <v>38581</v>
      </c>
      <c r="C3602" s="145">
        <v>81.580841000000007</v>
      </c>
      <c r="D3602">
        <f t="shared" si="115"/>
        <v>-0.79219807963916045</v>
      </c>
      <c r="E3602">
        <v>3.043476470063658E-3</v>
      </c>
      <c r="G3602">
        <v>3594</v>
      </c>
      <c r="H3602">
        <f t="shared" ca="1" si="116"/>
        <v>-2.5499069900392003E-2</v>
      </c>
    </row>
    <row r="3603" spans="2:8" x14ac:dyDescent="0.3">
      <c r="B3603" s="91">
        <v>41610</v>
      </c>
      <c r="C3603" s="145">
        <v>392.58944700000001</v>
      </c>
      <c r="D3603">
        <f t="shared" si="115"/>
        <v>-0.21229519979915912</v>
      </c>
      <c r="E3603">
        <v>3.0097232194359882E-3</v>
      </c>
      <c r="G3603">
        <v>3595</v>
      </c>
      <c r="H3603">
        <f t="shared" ca="1" si="116"/>
        <v>3.2150881005842243E-2</v>
      </c>
    </row>
    <row r="3604" spans="2:8" x14ac:dyDescent="0.3">
      <c r="B3604" s="91">
        <v>44609</v>
      </c>
      <c r="C3604" s="145">
        <v>498.39666699999998</v>
      </c>
      <c r="D3604">
        <f t="shared" si="115"/>
        <v>2.7337568933280769</v>
      </c>
      <c r="E3604">
        <v>3.009309673078958E-3</v>
      </c>
      <c r="G3604">
        <v>3596</v>
      </c>
      <c r="H3604">
        <f t="shared" ca="1" si="116"/>
        <v>-1.5517433737253686E-2</v>
      </c>
    </row>
    <row r="3605" spans="2:8" x14ac:dyDescent="0.3">
      <c r="B3605" s="91">
        <v>44109</v>
      </c>
      <c r="C3605" s="145">
        <v>133.48396299999999</v>
      </c>
      <c r="D3605">
        <f t="shared" si="115"/>
        <v>-0.51949689132033872</v>
      </c>
      <c r="E3605">
        <v>2.9961478817857917E-3</v>
      </c>
      <c r="G3605">
        <v>3597</v>
      </c>
      <c r="H3605">
        <f t="shared" ca="1" si="116"/>
        <v>-1.8082321516401715E-2</v>
      </c>
    </row>
    <row r="3606" spans="2:8" x14ac:dyDescent="0.3">
      <c r="B3606" s="91">
        <v>41466</v>
      </c>
      <c r="C3606" s="145">
        <v>277.80041499999999</v>
      </c>
      <c r="D3606">
        <f t="shared" si="115"/>
        <v>0.32375941412878417</v>
      </c>
      <c r="E3606">
        <v>2.992462172690398E-3</v>
      </c>
      <c r="G3606">
        <v>3598</v>
      </c>
      <c r="H3606">
        <f t="shared" ca="1" si="116"/>
        <v>-1.510904704949113E-2</v>
      </c>
    </row>
    <row r="3607" spans="2:8" x14ac:dyDescent="0.3">
      <c r="B3607" s="91">
        <v>40928</v>
      </c>
      <c r="C3607" s="145">
        <v>209.857178</v>
      </c>
      <c r="D3607">
        <f t="shared" si="115"/>
        <v>-0.1728168706508274</v>
      </c>
      <c r="E3607">
        <v>2.9754829655233052E-3</v>
      </c>
      <c r="G3607">
        <v>3599</v>
      </c>
      <c r="H3607">
        <f t="shared" ca="1" si="116"/>
        <v>1.215220696225843E-2</v>
      </c>
    </row>
    <row r="3608" spans="2:8" x14ac:dyDescent="0.3">
      <c r="B3608" s="91">
        <v>40532</v>
      </c>
      <c r="C3608" s="145">
        <v>253.70098899999999</v>
      </c>
      <c r="D3608">
        <f t="shared" si="115"/>
        <v>0.64879339566519267</v>
      </c>
      <c r="E3608">
        <v>2.9697196952505971E-3</v>
      </c>
      <c r="G3608">
        <v>3600</v>
      </c>
      <c r="H3608">
        <f t="shared" ca="1" si="116"/>
        <v>-2.8343429363452907E-2</v>
      </c>
    </row>
    <row r="3609" spans="2:8" x14ac:dyDescent="0.3">
      <c r="B3609" s="91">
        <v>38825</v>
      </c>
      <c r="C3609" s="145">
        <v>153.87069700000001</v>
      </c>
      <c r="D3609">
        <f t="shared" si="115"/>
        <v>-0.45283258684631567</v>
      </c>
      <c r="E3609">
        <v>2.9581297024246305E-3</v>
      </c>
      <c r="G3609">
        <v>3601</v>
      </c>
      <c r="H3609">
        <f t="shared" ca="1" si="116"/>
        <v>-2.6161234166262488E-2</v>
      </c>
    </row>
    <row r="3610" spans="2:8" x14ac:dyDescent="0.3">
      <c r="B3610" s="91">
        <v>41334</v>
      </c>
      <c r="C3610" s="145">
        <v>281.21319599999998</v>
      </c>
      <c r="D3610">
        <f t="shared" si="115"/>
        <v>-0.33508627136890951</v>
      </c>
      <c r="E3610">
        <v>2.9560385372266948E-3</v>
      </c>
      <c r="G3610">
        <v>3602</v>
      </c>
      <c r="H3610">
        <f t="shared" ca="1" si="116"/>
        <v>-1.426679329227153E-2</v>
      </c>
    </row>
    <row r="3611" spans="2:8" x14ac:dyDescent="0.3">
      <c r="B3611" s="91">
        <v>43060</v>
      </c>
      <c r="C3611" s="145">
        <v>422.93185399999999</v>
      </c>
      <c r="D3611">
        <f t="shared" si="115"/>
        <v>0.62367783111346053</v>
      </c>
      <c r="E3611">
        <v>2.9551011840026195E-3</v>
      </c>
      <c r="G3611">
        <v>3603</v>
      </c>
      <c r="H3611">
        <f t="shared" ca="1" si="116"/>
        <v>1.0203523071904402E-2</v>
      </c>
    </row>
    <row r="3612" spans="2:8" x14ac:dyDescent="0.3">
      <c r="B3612" s="91">
        <v>40997</v>
      </c>
      <c r="C3612" s="145">
        <v>260.47769199999999</v>
      </c>
      <c r="D3612">
        <f t="shared" si="115"/>
        <v>15.504814305887457</v>
      </c>
      <c r="E3612">
        <v>2.9503357757156164E-3</v>
      </c>
      <c r="G3612">
        <v>3604</v>
      </c>
      <c r="H3612">
        <f t="shared" ca="1" si="116"/>
        <v>3.5489967726918779E-2</v>
      </c>
    </row>
    <row r="3613" spans="2:8" x14ac:dyDescent="0.3">
      <c r="B3613" s="91">
        <v>36776</v>
      </c>
      <c r="C3613" s="145">
        <v>15.781922</v>
      </c>
      <c r="D3613">
        <f t="shared" si="115"/>
        <v>-0.94099433869250226</v>
      </c>
      <c r="E3613">
        <v>2.9410938555922556E-3</v>
      </c>
      <c r="G3613">
        <v>3605</v>
      </c>
      <c r="H3613">
        <f t="shared" ca="1" si="116"/>
        <v>1.1314292772272201E-2</v>
      </c>
    </row>
    <row r="3614" spans="2:8" x14ac:dyDescent="0.3">
      <c r="B3614" s="91">
        <v>41186</v>
      </c>
      <c r="C3614" s="145">
        <v>267.464539</v>
      </c>
      <c r="D3614">
        <f t="shared" si="115"/>
        <v>0.68782814230549016</v>
      </c>
      <c r="E3614">
        <v>2.9251462012514027E-3</v>
      </c>
      <c r="G3614">
        <v>3606</v>
      </c>
      <c r="H3614">
        <f t="shared" ca="1" si="116"/>
        <v>-1.8477420709070304E-2</v>
      </c>
    </row>
    <row r="3615" spans="2:8" x14ac:dyDescent="0.3">
      <c r="B3615" s="91">
        <v>38840</v>
      </c>
      <c r="C3615" s="145">
        <v>158.46669</v>
      </c>
      <c r="D3615">
        <f t="shared" si="115"/>
        <v>1.2248943883178178</v>
      </c>
      <c r="E3615">
        <v>2.9244843289634279E-3</v>
      </c>
      <c r="G3615">
        <v>3607</v>
      </c>
      <c r="H3615">
        <f t="shared" ca="1" si="116"/>
        <v>-2.5254588626947759E-2</v>
      </c>
    </row>
    <row r="3616" spans="2:8" x14ac:dyDescent="0.3">
      <c r="B3616" s="91">
        <v>35305</v>
      </c>
      <c r="C3616" s="145">
        <v>71.224365000000006</v>
      </c>
      <c r="D3616">
        <f t="shared" si="115"/>
        <v>-0.78359426780176045</v>
      </c>
      <c r="E3616">
        <v>2.8967888275078426E-3</v>
      </c>
      <c r="G3616">
        <v>3608</v>
      </c>
      <c r="H3616">
        <f t="shared" ca="1" si="116"/>
        <v>9.0820909301707851E-3</v>
      </c>
    </row>
    <row r="3617" spans="2:8" x14ac:dyDescent="0.3">
      <c r="B3617" s="91">
        <v>44244</v>
      </c>
      <c r="C3617" s="145">
        <v>329.12420700000001</v>
      </c>
      <c r="D3617">
        <f t="shared" si="115"/>
        <v>-3.0283341482848132E-4</v>
      </c>
      <c r="E3617">
        <v>2.885703343454555E-3</v>
      </c>
      <c r="G3617">
        <v>3609</v>
      </c>
      <c r="H3617">
        <f t="shared" ca="1" si="116"/>
        <v>2.4514960076268352E-2</v>
      </c>
    </row>
    <row r="3618" spans="2:8" x14ac:dyDescent="0.3">
      <c r="B3618" s="91">
        <v>44468</v>
      </c>
      <c r="C3618" s="145">
        <v>329.223907</v>
      </c>
      <c r="D3618">
        <f t="shared" si="115"/>
        <v>7.4765903717833315E-2</v>
      </c>
      <c r="E3618">
        <v>2.8849185849547177E-3</v>
      </c>
      <c r="G3618">
        <v>3610</v>
      </c>
      <c r="H3618">
        <f t="shared" ca="1" si="116"/>
        <v>-7.2356279228238507E-2</v>
      </c>
    </row>
    <row r="3619" spans="2:8" x14ac:dyDescent="0.3">
      <c r="B3619" s="91">
        <v>41282</v>
      </c>
      <c r="C3619" s="145">
        <v>306.32150300000001</v>
      </c>
      <c r="D3619">
        <f t="shared" si="115"/>
        <v>13.177838571529604</v>
      </c>
      <c r="E3619">
        <v>2.8730771442808255E-3</v>
      </c>
      <c r="G3619">
        <v>3611</v>
      </c>
      <c r="H3619">
        <f t="shared" ca="1" si="116"/>
        <v>5.1183979477705671E-3</v>
      </c>
    </row>
    <row r="3620" spans="2:8" x14ac:dyDescent="0.3">
      <c r="B3620" s="91">
        <v>37503</v>
      </c>
      <c r="C3620" s="145">
        <v>21.605656</v>
      </c>
      <c r="D3620">
        <f t="shared" si="115"/>
        <v>-0.95419424072513104</v>
      </c>
      <c r="E3620">
        <v>2.8643312202727041E-3</v>
      </c>
      <c r="G3620">
        <v>3612</v>
      </c>
      <c r="H3620">
        <f t="shared" ca="1" si="116"/>
        <v>-2.1474294116532611E-2</v>
      </c>
    </row>
    <row r="3621" spans="2:8" x14ac:dyDescent="0.3">
      <c r="B3621" s="91">
        <v>42724</v>
      </c>
      <c r="C3621" s="145">
        <v>471.67990099999997</v>
      </c>
      <c r="D3621">
        <f t="shared" si="115"/>
        <v>18.326650829364585</v>
      </c>
      <c r="E3621">
        <v>2.8613595799917447E-3</v>
      </c>
      <c r="G3621">
        <v>3613</v>
      </c>
      <c r="H3621">
        <f t="shared" ca="1" si="116"/>
        <v>4.9802099917494923E-2</v>
      </c>
    </row>
    <row r="3622" spans="2:8" x14ac:dyDescent="0.3">
      <c r="B3622" s="91">
        <v>37608</v>
      </c>
      <c r="C3622" s="145">
        <v>24.405671999999999</v>
      </c>
      <c r="D3622">
        <f t="shared" si="115"/>
        <v>-0.94198640537752509</v>
      </c>
      <c r="E3622">
        <v>2.852452148140748E-3</v>
      </c>
      <c r="G3622">
        <v>3614</v>
      </c>
      <c r="H3622">
        <f t="shared" ca="1" si="116"/>
        <v>6.8237676073218557E-3</v>
      </c>
    </row>
    <row r="3623" spans="2:8" x14ac:dyDescent="0.3">
      <c r="B3623" s="91">
        <v>43091</v>
      </c>
      <c r="C3623" s="145">
        <v>420.68884300000002</v>
      </c>
      <c r="D3623">
        <f t="shared" si="115"/>
        <v>0.15957948921757084</v>
      </c>
      <c r="E3623">
        <v>2.851752643981461E-3</v>
      </c>
      <c r="G3623">
        <v>3615</v>
      </c>
      <c r="H3623">
        <f t="shared" ca="1" si="116"/>
        <v>-1.5972258032484643E-2</v>
      </c>
    </row>
    <row r="3624" spans="2:8" x14ac:dyDescent="0.3">
      <c r="B3624" s="91">
        <v>41627</v>
      </c>
      <c r="C3624" s="145">
        <v>362.79431199999999</v>
      </c>
      <c r="D3624">
        <f t="shared" si="115"/>
        <v>1.296056989382367</v>
      </c>
      <c r="E3624">
        <v>2.849439015665835E-3</v>
      </c>
      <c r="G3624">
        <v>3616</v>
      </c>
      <c r="H3624">
        <f t="shared" ca="1" si="116"/>
        <v>-1.6001588261204416E-2</v>
      </c>
    </row>
    <row r="3625" spans="2:8" x14ac:dyDescent="0.3">
      <c r="B3625" s="91">
        <v>43881</v>
      </c>
      <c r="C3625" s="145">
        <v>158.00753800000001</v>
      </c>
      <c r="D3625">
        <f t="shared" si="115"/>
        <v>-0.62529550620553365</v>
      </c>
      <c r="E3625">
        <v>2.8471439688810855E-3</v>
      </c>
      <c r="G3625">
        <v>3617</v>
      </c>
      <c r="H3625">
        <f t="shared" ca="1" si="116"/>
        <v>3.4789026561884422E-2</v>
      </c>
    </row>
    <row r="3626" spans="2:8" x14ac:dyDescent="0.3">
      <c r="B3626" s="91">
        <v>43059</v>
      </c>
      <c r="C3626" s="145">
        <v>421.68572999999998</v>
      </c>
      <c r="D3626">
        <f t="shared" si="115"/>
        <v>6.0930041722640684</v>
      </c>
      <c r="E3626">
        <v>2.8449917723379382E-3</v>
      </c>
      <c r="G3626">
        <v>3618</v>
      </c>
      <c r="H3626">
        <f t="shared" ca="1" si="116"/>
        <v>-1.8018809267618133E-2</v>
      </c>
    </row>
    <row r="3627" spans="2:8" x14ac:dyDescent="0.3">
      <c r="B3627" s="91">
        <v>35125</v>
      </c>
      <c r="C3627" s="145">
        <v>59.450935000000001</v>
      </c>
      <c r="D3627">
        <f t="shared" si="115"/>
        <v>-0.12453282706552625</v>
      </c>
      <c r="E3627">
        <v>2.8394670382563157E-3</v>
      </c>
      <c r="G3627">
        <v>3619</v>
      </c>
      <c r="H3627">
        <f t="shared" ca="1" si="116"/>
        <v>1.7880887987497641E-2</v>
      </c>
    </row>
    <row r="3628" spans="2:8" x14ac:dyDescent="0.3">
      <c r="B3628" s="91">
        <v>38516</v>
      </c>
      <c r="C3628" s="145">
        <v>67.907668999999999</v>
      </c>
      <c r="D3628">
        <f t="shared" si="115"/>
        <v>-0.76508103282280715</v>
      </c>
      <c r="E3628">
        <v>2.838791313159692E-3</v>
      </c>
      <c r="G3628">
        <v>3620</v>
      </c>
      <c r="H3628">
        <f t="shared" ca="1" si="116"/>
        <v>-6.7105309692467058E-2</v>
      </c>
    </row>
    <row r="3629" spans="2:8" x14ac:dyDescent="0.3">
      <c r="B3629" s="91">
        <v>41033</v>
      </c>
      <c r="C3629" s="145">
        <v>289.06848100000002</v>
      </c>
      <c r="D3629">
        <f t="shared" si="115"/>
        <v>2.4109625019300123</v>
      </c>
      <c r="E3629">
        <v>2.824512909352915E-3</v>
      </c>
      <c r="G3629">
        <v>3621</v>
      </c>
      <c r="H3629">
        <f t="shared" ca="1" si="116"/>
        <v>3.892867821259386E-2</v>
      </c>
    </row>
    <row r="3630" spans="2:8" x14ac:dyDescent="0.3">
      <c r="B3630" s="91">
        <v>38054</v>
      </c>
      <c r="C3630" s="145">
        <v>84.746894999999995</v>
      </c>
      <c r="D3630">
        <f t="shared" si="115"/>
        <v>-0.40634754776408427</v>
      </c>
      <c r="E3630">
        <v>2.8139932454837803E-3</v>
      </c>
      <c r="G3630">
        <v>3622</v>
      </c>
      <c r="H3630">
        <f t="shared" ca="1" si="116"/>
        <v>3.6830028671814771E-2</v>
      </c>
    </row>
    <row r="3631" spans="2:8" x14ac:dyDescent="0.3">
      <c r="B3631" s="91">
        <v>44074</v>
      </c>
      <c r="C3631" s="145">
        <v>142.755066</v>
      </c>
      <c r="D3631">
        <f t="shared" si="115"/>
        <v>1.5502121361780317</v>
      </c>
      <c r="E3631">
        <v>2.8010206473230983E-3</v>
      </c>
      <c r="G3631">
        <v>3623</v>
      </c>
      <c r="H3631">
        <f t="shared" ca="1" si="116"/>
        <v>-2.0788879575642218E-2</v>
      </c>
    </row>
    <row r="3632" spans="2:8" x14ac:dyDescent="0.3">
      <c r="B3632" s="91">
        <v>35375</v>
      </c>
      <c r="C3632" s="145">
        <v>55.977722</v>
      </c>
      <c r="D3632">
        <f t="shared" si="115"/>
        <v>-0.2393700319843107</v>
      </c>
      <c r="E3632">
        <v>2.7962278136189024E-3</v>
      </c>
      <c r="G3632">
        <v>3624</v>
      </c>
      <c r="H3632">
        <f t="shared" ca="1" si="116"/>
        <v>-4.9930823830185971E-3</v>
      </c>
    </row>
    <row r="3633" spans="2:8" x14ac:dyDescent="0.3">
      <c r="B3633" s="91">
        <v>37998</v>
      </c>
      <c r="C3633" s="145">
        <v>73.593895000000003</v>
      </c>
      <c r="D3633">
        <f t="shared" si="115"/>
        <v>-0.92757932087093897</v>
      </c>
      <c r="E3633">
        <v>2.7876265853585798E-3</v>
      </c>
      <c r="G3633">
        <v>3625</v>
      </c>
      <c r="H3633">
        <f t="shared" ca="1" si="116"/>
        <v>1.8091272122468957E-2</v>
      </c>
    </row>
    <row r="3634" spans="2:8" x14ac:dyDescent="0.3">
      <c r="B3634" s="91">
        <v>45418</v>
      </c>
      <c r="C3634" s="145">
        <v>1016.200012</v>
      </c>
      <c r="D3634">
        <f t="shared" si="115"/>
        <v>7.3615373007870133</v>
      </c>
      <c r="E3634">
        <v>2.7629642132315411E-3</v>
      </c>
      <c r="G3634">
        <v>3626</v>
      </c>
      <c r="H3634">
        <f t="shared" ca="1" si="116"/>
        <v>-1.101814569465177E-2</v>
      </c>
    </row>
    <row r="3635" spans="2:8" x14ac:dyDescent="0.3">
      <c r="B3635" s="91">
        <v>39506</v>
      </c>
      <c r="C3635" s="145">
        <v>121.53267700000001</v>
      </c>
      <c r="D3635">
        <f t="shared" si="115"/>
        <v>-0.59800475628654792</v>
      </c>
      <c r="E3635">
        <v>2.754672170306947E-3</v>
      </c>
      <c r="G3635">
        <v>3627</v>
      </c>
      <c r="H3635">
        <f t="shared" ca="1" si="116"/>
        <v>1.6589583672291717E-2</v>
      </c>
    </row>
    <row r="3636" spans="2:8" x14ac:dyDescent="0.3">
      <c r="B3636" s="91">
        <v>41271</v>
      </c>
      <c r="C3636" s="145">
        <v>302.323669</v>
      </c>
      <c r="D3636">
        <f t="shared" si="115"/>
        <v>6.6417306580961277</v>
      </c>
      <c r="E3636">
        <v>2.7491584166959757E-3</v>
      </c>
      <c r="G3636">
        <v>3628</v>
      </c>
      <c r="H3636">
        <f t="shared" ca="1" si="116"/>
        <v>-2.3703728938566843E-2</v>
      </c>
    </row>
    <row r="3637" spans="2:8" x14ac:dyDescent="0.3">
      <c r="B3637" s="91">
        <v>34457</v>
      </c>
      <c r="C3637" s="145">
        <v>39.562199</v>
      </c>
      <c r="D3637">
        <f t="shared" si="115"/>
        <v>-0.90451629567645719</v>
      </c>
      <c r="E3637">
        <v>2.7323698665256829E-3</v>
      </c>
      <c r="G3637">
        <v>3629</v>
      </c>
      <c r="H3637">
        <f t="shared" ca="1" si="116"/>
        <v>1.3615350839135168E-2</v>
      </c>
    </row>
    <row r="3638" spans="2:8" x14ac:dyDescent="0.3">
      <c r="B3638" s="91">
        <v>41794</v>
      </c>
      <c r="C3638" s="145">
        <v>414.334564</v>
      </c>
      <c r="D3638">
        <f t="shared" si="115"/>
        <v>19.884583865905441</v>
      </c>
      <c r="E3638">
        <v>2.7322161369464429E-3</v>
      </c>
      <c r="G3638">
        <v>3630</v>
      </c>
      <c r="H3638">
        <f t="shared" ca="1" si="116"/>
        <v>4.0520837122074521E-2</v>
      </c>
    </row>
    <row r="3639" spans="2:8" x14ac:dyDescent="0.3">
      <c r="B3639" s="91">
        <v>37364</v>
      </c>
      <c r="C3639" s="145">
        <v>19.839254</v>
      </c>
      <c r="D3639">
        <f t="shared" si="115"/>
        <v>-0.69582052417184725</v>
      </c>
      <c r="E3639">
        <v>2.7291533286627999E-3</v>
      </c>
      <c r="G3639">
        <v>3631</v>
      </c>
      <c r="H3639">
        <f t="shared" ca="1" si="116"/>
        <v>-1.9886797405021896E-2</v>
      </c>
    </row>
    <row r="3640" spans="2:8" x14ac:dyDescent="0.3">
      <c r="B3640" s="91">
        <v>35331</v>
      </c>
      <c r="C3640" s="145">
        <v>65.222198000000006</v>
      </c>
      <c r="D3640">
        <f t="shared" si="115"/>
        <v>-0.38601426991437537</v>
      </c>
      <c r="E3640">
        <v>2.7268577687112302E-3</v>
      </c>
      <c r="G3640">
        <v>3632</v>
      </c>
      <c r="H3640">
        <f t="shared" ca="1" si="116"/>
        <v>-6.8496290558878667E-2</v>
      </c>
    </row>
    <row r="3641" spans="2:8" x14ac:dyDescent="0.3">
      <c r="B3641" s="91">
        <v>38730</v>
      </c>
      <c r="C3641" s="145">
        <v>106.227547</v>
      </c>
      <c r="D3641">
        <f t="shared" si="115"/>
        <v>1.6777807680031409</v>
      </c>
      <c r="E3641">
        <v>2.7260657434030437E-3</v>
      </c>
      <c r="G3641">
        <v>3633</v>
      </c>
      <c r="H3641">
        <f t="shared" ca="1" si="116"/>
        <v>-5.500266642306904E-3</v>
      </c>
    </row>
    <row r="3642" spans="2:8" x14ac:dyDescent="0.3">
      <c r="B3642" s="91">
        <v>34458</v>
      </c>
      <c r="C3642" s="145">
        <v>39.669994000000003</v>
      </c>
      <c r="D3642">
        <f t="shared" si="115"/>
        <v>-2.7102553328612416E-3</v>
      </c>
      <c r="E3642">
        <v>2.7246968754189565E-3</v>
      </c>
      <c r="G3642">
        <v>3634</v>
      </c>
      <c r="H3642">
        <f t="shared" ca="1" si="116"/>
        <v>-2.2098744285201097E-3</v>
      </c>
    </row>
    <row r="3643" spans="2:8" x14ac:dyDescent="0.3">
      <c r="B3643" s="91">
        <v>34362</v>
      </c>
      <c r="C3643" s="145">
        <v>39.777802000000001</v>
      </c>
      <c r="D3643">
        <f t="shared" si="115"/>
        <v>-0.91352958069989765</v>
      </c>
      <c r="E3643">
        <v>2.7176207790704119E-3</v>
      </c>
      <c r="G3643">
        <v>3635</v>
      </c>
      <c r="H3643">
        <f t="shared" ca="1" si="116"/>
        <v>1.6152864529133053E-2</v>
      </c>
    </row>
    <row r="3644" spans="2:8" x14ac:dyDescent="0.3">
      <c r="B3644" s="91">
        <v>44529</v>
      </c>
      <c r="C3644" s="145">
        <v>460.01629600000001</v>
      </c>
      <c r="D3644">
        <f t="shared" si="115"/>
        <v>0.995748953688668</v>
      </c>
      <c r="E3644">
        <v>2.7162271569826663E-3</v>
      </c>
      <c r="G3644">
        <v>3636</v>
      </c>
      <c r="H3644">
        <f t="shared" ca="1" si="116"/>
        <v>-5.8377682959413271E-3</v>
      </c>
    </row>
    <row r="3645" spans="2:8" x14ac:dyDescent="0.3">
      <c r="B3645" s="91">
        <v>41096</v>
      </c>
      <c r="C3645" s="145">
        <v>230.49807699999999</v>
      </c>
      <c r="D3645">
        <f t="shared" si="115"/>
        <v>-0.30856320596304387</v>
      </c>
      <c r="E3645">
        <v>2.7082396712283137E-3</v>
      </c>
      <c r="G3645">
        <v>3637</v>
      </c>
      <c r="H3645">
        <f t="shared" ca="1" si="116"/>
        <v>7.151265829070717E-3</v>
      </c>
    </row>
    <row r="3646" spans="2:8" x14ac:dyDescent="0.3">
      <c r="B3646" s="91">
        <v>43224</v>
      </c>
      <c r="C3646" s="145">
        <v>333.36102299999999</v>
      </c>
      <c r="D3646">
        <f t="shared" si="115"/>
        <v>4.5945832161575284</v>
      </c>
      <c r="E3646">
        <v>2.6986907561300432E-3</v>
      </c>
      <c r="G3646">
        <v>3638</v>
      </c>
      <c r="H3646">
        <f t="shared" ca="1" si="116"/>
        <v>-1.0897065810136943E-2</v>
      </c>
    </row>
    <row r="3647" spans="2:8" x14ac:dyDescent="0.3">
      <c r="B3647" s="91">
        <v>38162</v>
      </c>
      <c r="C3647" s="145">
        <v>59.586390999999999</v>
      </c>
      <c r="D3647">
        <f t="shared" si="115"/>
        <v>-0.13347300304618909</v>
      </c>
      <c r="E3647">
        <v>2.6953592333727326E-3</v>
      </c>
      <c r="G3647">
        <v>3639</v>
      </c>
      <c r="H3647">
        <f t="shared" ca="1" si="116"/>
        <v>-3.1496970440989668E-2</v>
      </c>
    </row>
    <row r="3648" spans="2:8" x14ac:dyDescent="0.3">
      <c r="B3648" s="91">
        <v>38483</v>
      </c>
      <c r="C3648" s="145">
        <v>68.764610000000005</v>
      </c>
      <c r="D3648">
        <f t="shared" si="115"/>
        <v>4.9590781934457828</v>
      </c>
      <c r="E3648">
        <v>2.6861759945346298E-3</v>
      </c>
      <c r="G3648">
        <v>3640</v>
      </c>
      <c r="H3648">
        <f t="shared" ca="1" si="116"/>
        <v>-4.7014830825392998E-2</v>
      </c>
    </row>
    <row r="3649" spans="2:8" x14ac:dyDescent="0.3">
      <c r="B3649" s="91">
        <v>37144</v>
      </c>
      <c r="C3649" s="145">
        <v>11.539471000000001</v>
      </c>
      <c r="D3649">
        <f t="shared" si="115"/>
        <v>-0.80482511350895558</v>
      </c>
      <c r="E3649">
        <v>2.6810348003618108E-3</v>
      </c>
      <c r="G3649">
        <v>3641</v>
      </c>
      <c r="H3649">
        <f t="shared" ca="1" si="116"/>
        <v>-3.8587148287563063E-3</v>
      </c>
    </row>
    <row r="3650" spans="2:8" x14ac:dyDescent="0.3">
      <c r="B3650" s="91">
        <v>37938</v>
      </c>
      <c r="C3650" s="145">
        <v>59.123748999999997</v>
      </c>
      <c r="D3650">
        <f t="shared" si="115"/>
        <v>-0.84280821910615189</v>
      </c>
      <c r="E3650">
        <v>2.6685708925760485E-3</v>
      </c>
      <c r="G3650">
        <v>3642</v>
      </c>
      <c r="H3650">
        <f t="shared" ca="1" si="116"/>
        <v>-4.808006450809621E-2</v>
      </c>
    </row>
    <row r="3651" spans="2:8" x14ac:dyDescent="0.3">
      <c r="B3651" s="91">
        <v>42215</v>
      </c>
      <c r="C3651" s="145">
        <v>376.12493899999998</v>
      </c>
      <c r="D3651">
        <f t="shared" si="115"/>
        <v>0.99311772430108036</v>
      </c>
      <c r="E3651">
        <v>2.6563994421451922E-3</v>
      </c>
      <c r="G3651">
        <v>3643</v>
      </c>
      <c r="H3651">
        <f t="shared" ca="1" si="116"/>
        <v>3.2146290103740774E-2</v>
      </c>
    </row>
    <row r="3652" spans="2:8" x14ac:dyDescent="0.3">
      <c r="B3652" s="91">
        <v>43531</v>
      </c>
      <c r="C3652" s="145">
        <v>188.71185299999999</v>
      </c>
      <c r="D3652">
        <f t="shared" si="115"/>
        <v>-0.65575558110611742</v>
      </c>
      <c r="E3652">
        <v>2.6483715606339733E-3</v>
      </c>
      <c r="G3652">
        <v>3644</v>
      </c>
      <c r="H3652">
        <f t="shared" ca="1" si="116"/>
        <v>3.3630695082979369E-2</v>
      </c>
    </row>
    <row r="3653" spans="2:8" x14ac:dyDescent="0.3">
      <c r="B3653" s="91">
        <v>42634</v>
      </c>
      <c r="C3653" s="145">
        <v>548.19146699999999</v>
      </c>
      <c r="D3653">
        <f t="shared" si="115"/>
        <v>0.11214479047295087</v>
      </c>
      <c r="E3653">
        <v>2.6438146306086313E-3</v>
      </c>
      <c r="G3653">
        <v>3645</v>
      </c>
      <c r="H3653">
        <f t="shared" ca="1" si="116"/>
        <v>2.1793839528562401E-2</v>
      </c>
    </row>
    <row r="3654" spans="2:8" x14ac:dyDescent="0.3">
      <c r="B3654" s="91">
        <v>44613</v>
      </c>
      <c r="C3654" s="145">
        <v>492.91375699999998</v>
      </c>
      <c r="D3654">
        <f t="shared" si="115"/>
        <v>23.816514811355443</v>
      </c>
      <c r="E3654">
        <v>2.6361740502351713E-3</v>
      </c>
      <c r="G3654">
        <v>3646</v>
      </c>
      <c r="H3654">
        <f t="shared" ca="1" si="116"/>
        <v>4.1149406586977709E-2</v>
      </c>
    </row>
    <row r="3655" spans="2:8" x14ac:dyDescent="0.3">
      <c r="B3655" s="91">
        <v>36138</v>
      </c>
      <c r="C3655" s="145">
        <v>19.862328000000002</v>
      </c>
      <c r="D3655">
        <f t="shared" si="115"/>
        <v>-0.95643071634225874</v>
      </c>
      <c r="E3655">
        <v>2.6334974208686406E-3</v>
      </c>
      <c r="G3655">
        <v>3647</v>
      </c>
      <c r="H3655">
        <f t="shared" ca="1" si="116"/>
        <v>2.0590179070415389E-2</v>
      </c>
    </row>
    <row r="3656" spans="2:8" x14ac:dyDescent="0.3">
      <c r="B3656" s="91">
        <v>42942</v>
      </c>
      <c r="C3656" s="145">
        <v>455.87914999999998</v>
      </c>
      <c r="D3656">
        <f t="shared" si="115"/>
        <v>13.353263799362734</v>
      </c>
      <c r="E3656">
        <v>2.630972092963639E-3</v>
      </c>
      <c r="G3656">
        <v>3648</v>
      </c>
      <c r="H3656">
        <f t="shared" ca="1" si="116"/>
        <v>-3.4702993113680747E-2</v>
      </c>
    </row>
    <row r="3657" spans="2:8" x14ac:dyDescent="0.3">
      <c r="B3657" s="91">
        <v>36336</v>
      </c>
      <c r="C3657" s="145">
        <v>31.761358000000001</v>
      </c>
      <c r="D3657">
        <f t="shared" ref="D3657:D3720" si="117">(C3657-C3658)/C3658</f>
        <v>-0.95121517765852415</v>
      </c>
      <c r="E3657">
        <v>2.6293904829538259E-3</v>
      </c>
      <c r="G3657">
        <v>3649</v>
      </c>
      <c r="H3657">
        <f t="shared" ca="1" si="116"/>
        <v>1.3933912037692739E-2</v>
      </c>
    </row>
    <row r="3658" spans="2:8" x14ac:dyDescent="0.3">
      <c r="B3658" s="91">
        <v>45240</v>
      </c>
      <c r="C3658" s="145">
        <v>651.04998799999998</v>
      </c>
      <c r="D3658">
        <f t="shared" si="117"/>
        <v>21.689272833623104</v>
      </c>
      <c r="E3658">
        <v>2.6180211947832818E-3</v>
      </c>
      <c r="G3658">
        <v>3650</v>
      </c>
      <c r="H3658">
        <f t="shared" ref="H3658:H3721" ca="1" si="118">_xlfn.NORM.INV(RAND(),N$11,N$12)</f>
        <v>3.5708565613460128E-2</v>
      </c>
    </row>
    <row r="3659" spans="2:8" x14ac:dyDescent="0.3">
      <c r="B3659" s="91">
        <v>36214</v>
      </c>
      <c r="C3659" s="145">
        <v>28.694175999999999</v>
      </c>
      <c r="D3659">
        <f t="shared" si="117"/>
        <v>-0.93510628417965302</v>
      </c>
      <c r="E3659">
        <v>2.6044354579188053E-3</v>
      </c>
      <c r="G3659">
        <v>3651</v>
      </c>
      <c r="H3659">
        <f t="shared" ca="1" si="118"/>
        <v>-2.9323499072898388E-2</v>
      </c>
    </row>
    <row r="3660" spans="2:8" x14ac:dyDescent="0.3">
      <c r="B3660" s="91">
        <v>44712</v>
      </c>
      <c r="C3660" s="145">
        <v>442.171875</v>
      </c>
      <c r="D3660">
        <f t="shared" si="117"/>
        <v>9.4239512776957218E-2</v>
      </c>
      <c r="E3660">
        <v>2.599448614135828E-3</v>
      </c>
      <c r="G3660">
        <v>3652</v>
      </c>
      <c r="H3660">
        <f t="shared" ca="1" si="118"/>
        <v>4.1698371038155949E-2</v>
      </c>
    </row>
    <row r="3661" spans="2:8" x14ac:dyDescent="0.3">
      <c r="B3661" s="91">
        <v>44697</v>
      </c>
      <c r="C3661" s="145">
        <v>404.090576</v>
      </c>
      <c r="D3661">
        <f t="shared" si="117"/>
        <v>0.60534651255166128</v>
      </c>
      <c r="E3661">
        <v>2.5971195693030727E-3</v>
      </c>
      <c r="G3661">
        <v>3653</v>
      </c>
      <c r="H3661">
        <f t="shared" ca="1" si="118"/>
        <v>-3.6659790140368159E-2</v>
      </c>
    </row>
    <row r="3662" spans="2:8" x14ac:dyDescent="0.3">
      <c r="B3662" s="91">
        <v>43300</v>
      </c>
      <c r="C3662" s="145">
        <v>251.715485</v>
      </c>
      <c r="D3662">
        <f t="shared" si="117"/>
        <v>-0.60614567745741255</v>
      </c>
      <c r="E3662">
        <v>2.5808995074850078E-3</v>
      </c>
      <c r="G3662">
        <v>3654</v>
      </c>
      <c r="H3662">
        <f t="shared" ca="1" si="118"/>
        <v>1.4337073180086504E-2</v>
      </c>
    </row>
    <row r="3663" spans="2:8" x14ac:dyDescent="0.3">
      <c r="B3663" s="91">
        <v>45133</v>
      </c>
      <c r="C3663" s="145">
        <v>639.10809300000005</v>
      </c>
      <c r="D3663">
        <f t="shared" si="117"/>
        <v>12.487290347147612</v>
      </c>
      <c r="E3663">
        <v>2.5802836193899326E-3</v>
      </c>
      <c r="G3663">
        <v>3655</v>
      </c>
      <c r="H3663">
        <f t="shared" ca="1" si="118"/>
        <v>-7.2468591078533439E-3</v>
      </c>
    </row>
    <row r="3664" spans="2:8" x14ac:dyDescent="0.3">
      <c r="B3664" s="91">
        <v>35474</v>
      </c>
      <c r="C3664" s="145">
        <v>47.385952000000003</v>
      </c>
      <c r="D3664">
        <f t="shared" si="117"/>
        <v>-2.1626078677645749E-2</v>
      </c>
      <c r="E3664">
        <v>2.5515943497721951E-3</v>
      </c>
      <c r="G3664">
        <v>3656</v>
      </c>
      <c r="H3664">
        <f t="shared" ca="1" si="118"/>
        <v>-2.6881870456881795E-2</v>
      </c>
    </row>
    <row r="3665" spans="2:8" x14ac:dyDescent="0.3">
      <c r="B3665" s="91">
        <v>35692</v>
      </c>
      <c r="C3665" s="145">
        <v>48.433376000000003</v>
      </c>
      <c r="D3665">
        <f t="shared" si="117"/>
        <v>-0.86277551289417798</v>
      </c>
      <c r="E3665">
        <v>2.5515155088029198E-3</v>
      </c>
      <c r="G3665">
        <v>3657</v>
      </c>
      <c r="H3665">
        <f t="shared" ca="1" si="118"/>
        <v>4.5431069404558523E-2</v>
      </c>
    </row>
    <row r="3666" spans="2:8" x14ac:dyDescent="0.3">
      <c r="B3666" s="91">
        <v>43173</v>
      </c>
      <c r="C3666" s="145">
        <v>352.949951</v>
      </c>
      <c r="D3666">
        <f t="shared" si="117"/>
        <v>5.6897839564344981</v>
      </c>
      <c r="E3666">
        <v>2.5484418507548904E-3</v>
      </c>
      <c r="G3666">
        <v>3658</v>
      </c>
      <c r="H3666">
        <f t="shared" ca="1" si="118"/>
        <v>-7.0944225547216778E-3</v>
      </c>
    </row>
    <row r="3667" spans="2:8" x14ac:dyDescent="0.3">
      <c r="B3667" s="91">
        <v>35082</v>
      </c>
      <c r="C3667" s="145">
        <v>52.759543999999998</v>
      </c>
      <c r="D3667">
        <f t="shared" si="117"/>
        <v>0.22332682757124261</v>
      </c>
      <c r="E3667">
        <v>2.5325376495455164E-3</v>
      </c>
      <c r="G3667">
        <v>3659</v>
      </c>
      <c r="H3667">
        <f t="shared" ca="1" si="118"/>
        <v>1.6911413657085119E-2</v>
      </c>
    </row>
    <row r="3668" spans="2:8" x14ac:dyDescent="0.3">
      <c r="B3668" s="91">
        <v>34810</v>
      </c>
      <c r="C3668" s="145">
        <v>43.127921999999998</v>
      </c>
      <c r="D3668">
        <f t="shared" si="117"/>
        <v>1.3898118956194236</v>
      </c>
      <c r="E3668">
        <v>2.5252626804344665E-3</v>
      </c>
      <c r="G3668">
        <v>3660</v>
      </c>
      <c r="H3668">
        <f t="shared" ca="1" si="118"/>
        <v>6.1510578950323865E-2</v>
      </c>
    </row>
    <row r="3669" spans="2:8" x14ac:dyDescent="0.3">
      <c r="B3669" s="91">
        <v>36682</v>
      </c>
      <c r="C3669" s="145">
        <v>18.046576000000002</v>
      </c>
      <c r="D3669">
        <f t="shared" si="117"/>
        <v>-0.88636019103019237</v>
      </c>
      <c r="E3669">
        <v>2.5244522108693016E-3</v>
      </c>
      <c r="G3669">
        <v>3661</v>
      </c>
      <c r="H3669">
        <f t="shared" ca="1" si="118"/>
        <v>-1.352087197316538E-2</v>
      </c>
    </row>
    <row r="3670" spans="2:8" x14ac:dyDescent="0.3">
      <c r="B3670" s="91">
        <v>43640</v>
      </c>
      <c r="C3670" s="145">
        <v>158.80505400000001</v>
      </c>
      <c r="D3670">
        <f t="shared" si="117"/>
        <v>1.7474438945002666</v>
      </c>
      <c r="E3670">
        <v>2.5173115593840729E-3</v>
      </c>
      <c r="G3670">
        <v>3662</v>
      </c>
      <c r="H3670">
        <f t="shared" ca="1" si="118"/>
        <v>-7.815484649462523E-3</v>
      </c>
    </row>
    <row r="3671" spans="2:8" x14ac:dyDescent="0.3">
      <c r="B3671" s="91">
        <v>35591</v>
      </c>
      <c r="C3671" s="145">
        <v>57.801017999999999</v>
      </c>
      <c r="D3671">
        <f t="shared" si="117"/>
        <v>1.6848578218633783</v>
      </c>
      <c r="E3671">
        <v>2.5151239230827272E-3</v>
      </c>
      <c r="G3671">
        <v>3663</v>
      </c>
      <c r="H3671">
        <f t="shared" ca="1" si="118"/>
        <v>-2.9708040591872684E-2</v>
      </c>
    </row>
    <row r="3672" spans="2:8" x14ac:dyDescent="0.3">
      <c r="B3672" s="91">
        <v>37385</v>
      </c>
      <c r="C3672" s="145">
        <v>21.528521000000001</v>
      </c>
      <c r="D3672">
        <f t="shared" si="117"/>
        <v>-0.88002433784056888</v>
      </c>
      <c r="E3672">
        <v>2.5144678410568039E-3</v>
      </c>
      <c r="G3672">
        <v>3664</v>
      </c>
      <c r="H3672">
        <f t="shared" ca="1" si="118"/>
        <v>2.0689457842803351E-3</v>
      </c>
    </row>
    <row r="3673" spans="2:8" x14ac:dyDescent="0.3">
      <c r="B3673" s="91">
        <v>43539</v>
      </c>
      <c r="C3673" s="145">
        <v>179.44073499999999</v>
      </c>
      <c r="D3673">
        <f t="shared" si="117"/>
        <v>-0.52668447764884485</v>
      </c>
      <c r="E3673">
        <v>2.50621616674093E-3</v>
      </c>
      <c r="G3673">
        <v>3665</v>
      </c>
      <c r="H3673">
        <f t="shared" ca="1" si="118"/>
        <v>1.7710999830880633E-2</v>
      </c>
    </row>
    <row r="3674" spans="2:8" x14ac:dyDescent="0.3">
      <c r="B3674" s="91">
        <v>42354</v>
      </c>
      <c r="C3674" s="145">
        <v>379.11441000000002</v>
      </c>
      <c r="D3674">
        <f t="shared" si="117"/>
        <v>0.57930228518895632</v>
      </c>
      <c r="E3674">
        <v>2.5032673660926514E-3</v>
      </c>
      <c r="G3674">
        <v>3666</v>
      </c>
      <c r="H3674">
        <f t="shared" ca="1" si="118"/>
        <v>1.5218424664595201E-2</v>
      </c>
    </row>
    <row r="3675" spans="2:8" x14ac:dyDescent="0.3">
      <c r="B3675" s="91">
        <v>43368</v>
      </c>
      <c r="C3675" s="145">
        <v>240.05183400000001</v>
      </c>
      <c r="D3675">
        <f t="shared" si="117"/>
        <v>4.4968125485833337</v>
      </c>
      <c r="E3675">
        <v>2.4979527356626626E-3</v>
      </c>
      <c r="G3675">
        <v>3667</v>
      </c>
      <c r="H3675">
        <f t="shared" ca="1" si="118"/>
        <v>2.7401917423651109E-2</v>
      </c>
    </row>
    <row r="3676" spans="2:8" x14ac:dyDescent="0.3">
      <c r="B3676" s="91">
        <v>34571</v>
      </c>
      <c r="C3676" s="145">
        <v>43.671097000000003</v>
      </c>
      <c r="D3676">
        <f t="shared" si="117"/>
        <v>-0.89642462248144217</v>
      </c>
      <c r="E3676">
        <v>2.4939595918999583E-3</v>
      </c>
      <c r="G3676">
        <v>3668</v>
      </c>
      <c r="H3676">
        <f t="shared" ca="1" si="118"/>
        <v>-2.486128973698597E-2</v>
      </c>
    </row>
    <row r="3677" spans="2:8" x14ac:dyDescent="0.3">
      <c r="B3677" s="91">
        <v>43117</v>
      </c>
      <c r="C3677" s="145">
        <v>421.635895</v>
      </c>
      <c r="D3677">
        <f t="shared" si="117"/>
        <v>-3.1049458776770573E-2</v>
      </c>
      <c r="E3677">
        <v>2.4887779913253774E-3</v>
      </c>
      <c r="G3677">
        <v>3669</v>
      </c>
      <c r="H3677">
        <f t="shared" ca="1" si="118"/>
        <v>2.4886787459841544E-2</v>
      </c>
    </row>
    <row r="3678" spans="2:8" x14ac:dyDescent="0.3">
      <c r="B3678" s="91">
        <v>41815</v>
      </c>
      <c r="C3678" s="145">
        <v>435.146973</v>
      </c>
      <c r="D3678">
        <f t="shared" si="117"/>
        <v>9.0165132167907807</v>
      </c>
      <c r="E3678">
        <v>2.4877835249382308E-3</v>
      </c>
      <c r="G3678">
        <v>3670</v>
      </c>
      <c r="H3678">
        <f t="shared" ca="1" si="118"/>
        <v>-1.6184364984245799E-2</v>
      </c>
    </row>
    <row r="3679" spans="2:8" x14ac:dyDescent="0.3">
      <c r="B3679" s="91">
        <v>34480</v>
      </c>
      <c r="C3679" s="145">
        <v>43.442959000000002</v>
      </c>
      <c r="D3679">
        <f t="shared" si="117"/>
        <v>-0.76009711142026626</v>
      </c>
      <c r="E3679">
        <v>2.4874024369169606E-3</v>
      </c>
      <c r="G3679">
        <v>3671</v>
      </c>
      <c r="H3679">
        <f t="shared" ca="1" si="118"/>
        <v>-9.6697426200623056E-3</v>
      </c>
    </row>
    <row r="3680" spans="2:8" x14ac:dyDescent="0.3">
      <c r="B3680" s="91">
        <v>43497</v>
      </c>
      <c r="C3680" s="145">
        <v>181.08560199999999</v>
      </c>
      <c r="D3680">
        <f t="shared" si="117"/>
        <v>0.49876236334138013</v>
      </c>
      <c r="E3680">
        <v>2.483394751072236E-3</v>
      </c>
      <c r="G3680">
        <v>3672</v>
      </c>
      <c r="H3680">
        <f t="shared" ca="1" si="118"/>
        <v>1.6899144480594246E-2</v>
      </c>
    </row>
    <row r="3681" spans="2:8" x14ac:dyDescent="0.3">
      <c r="B3681" s="91">
        <v>44067</v>
      </c>
      <c r="C3681" s="145">
        <v>120.823425</v>
      </c>
      <c r="D3681">
        <f t="shared" si="117"/>
        <v>-0.74739853476821783</v>
      </c>
      <c r="E3681">
        <v>2.4813572751487254E-3</v>
      </c>
      <c r="G3681">
        <v>3673</v>
      </c>
      <c r="H3681">
        <f t="shared" ca="1" si="118"/>
        <v>6.2759912226993571E-3</v>
      </c>
    </row>
    <row r="3682" spans="2:8" x14ac:dyDescent="0.3">
      <c r="B3682" s="91">
        <v>41999</v>
      </c>
      <c r="C3682" s="145">
        <v>478.31640599999997</v>
      </c>
      <c r="D3682">
        <f t="shared" si="117"/>
        <v>24.476535812772685</v>
      </c>
      <c r="E3682">
        <v>2.4796110385092466E-3</v>
      </c>
      <c r="G3682">
        <v>3674</v>
      </c>
      <c r="H3682">
        <f t="shared" ca="1" si="118"/>
        <v>-1.4454715303185341E-3</v>
      </c>
    </row>
    <row r="3683" spans="2:8" x14ac:dyDescent="0.3">
      <c r="B3683" s="91">
        <v>37281</v>
      </c>
      <c r="C3683" s="145">
        <v>18.774781999999998</v>
      </c>
      <c r="D3683">
        <f t="shared" si="117"/>
        <v>-0.72501668483384007</v>
      </c>
      <c r="E3683">
        <v>2.4713140370359651E-3</v>
      </c>
      <c r="G3683">
        <v>3675</v>
      </c>
      <c r="H3683">
        <f t="shared" ca="1" si="118"/>
        <v>3.7922537735711102E-3</v>
      </c>
    </row>
    <row r="3684" spans="2:8" x14ac:dyDescent="0.3">
      <c r="B3684" s="91">
        <v>38208</v>
      </c>
      <c r="C3684" s="145">
        <v>68.276077000000001</v>
      </c>
      <c r="D3684">
        <f t="shared" si="117"/>
        <v>-0.92583121189503514</v>
      </c>
      <c r="E3684">
        <v>2.4694643661459592E-3</v>
      </c>
      <c r="G3684">
        <v>3676</v>
      </c>
      <c r="H3684">
        <f t="shared" ca="1" si="118"/>
        <v>1.3443933017189182E-2</v>
      </c>
    </row>
    <row r="3685" spans="2:8" x14ac:dyDescent="0.3">
      <c r="B3685" s="91">
        <v>45337</v>
      </c>
      <c r="C3685" s="145">
        <v>920.54998799999998</v>
      </c>
      <c r="D3685">
        <f t="shared" si="117"/>
        <v>11.162592278575119</v>
      </c>
      <c r="E3685">
        <v>2.4501797118612182E-3</v>
      </c>
      <c r="G3685">
        <v>3677</v>
      </c>
      <c r="H3685">
        <f t="shared" ca="1" si="118"/>
        <v>-1.4735275460574321E-2</v>
      </c>
    </row>
    <row r="3686" spans="2:8" x14ac:dyDescent="0.3">
      <c r="B3686" s="91">
        <v>35258</v>
      </c>
      <c r="C3686" s="145">
        <v>75.686988999999997</v>
      </c>
      <c r="D3686">
        <f t="shared" si="117"/>
        <v>-0.82421189290202024</v>
      </c>
      <c r="E3686">
        <v>2.4432430187295482E-3</v>
      </c>
      <c r="G3686">
        <v>3678</v>
      </c>
      <c r="H3686">
        <f t="shared" ca="1" si="118"/>
        <v>-2.8409861117625807E-3</v>
      </c>
    </row>
    <row r="3687" spans="2:8" x14ac:dyDescent="0.3">
      <c r="B3687" s="91">
        <v>42870</v>
      </c>
      <c r="C3687" s="145">
        <v>430.55807499999997</v>
      </c>
      <c r="D3687">
        <f t="shared" si="117"/>
        <v>1.618369137210186</v>
      </c>
      <c r="E3687">
        <v>2.4370065952598659E-3</v>
      </c>
      <c r="G3687">
        <v>3679</v>
      </c>
      <c r="H3687">
        <f t="shared" ca="1" si="118"/>
        <v>-1.6250783200869832E-2</v>
      </c>
    </row>
    <row r="3688" spans="2:8" x14ac:dyDescent="0.3">
      <c r="B3688" s="91">
        <v>44187</v>
      </c>
      <c r="C3688" s="145">
        <v>164.4375</v>
      </c>
      <c r="D3688">
        <f t="shared" si="117"/>
        <v>-0.83744809816009724</v>
      </c>
      <c r="E3688">
        <v>2.430876969295379E-3</v>
      </c>
      <c r="G3688">
        <v>3680</v>
      </c>
      <c r="H3688">
        <f t="shared" ca="1" si="118"/>
        <v>7.1096710825879728E-4</v>
      </c>
    </row>
    <row r="3689" spans="2:8" x14ac:dyDescent="0.3">
      <c r="B3689" s="91">
        <v>45386</v>
      </c>
      <c r="C3689" s="145">
        <v>1011.599976</v>
      </c>
      <c r="D3689">
        <f t="shared" si="117"/>
        <v>45.109416517591242</v>
      </c>
      <c r="E3689">
        <v>2.4277381377735955E-3</v>
      </c>
      <c r="G3689">
        <v>3681</v>
      </c>
      <c r="H3689">
        <f t="shared" ca="1" si="118"/>
        <v>-2.803286290906196E-2</v>
      </c>
    </row>
    <row r="3690" spans="2:8" x14ac:dyDescent="0.3">
      <c r="B3690" s="91">
        <v>36655</v>
      </c>
      <c r="C3690" s="145">
        <v>21.939119000000002</v>
      </c>
      <c r="D3690">
        <f t="shared" si="117"/>
        <v>-0.62314583180920846</v>
      </c>
      <c r="E3690">
        <v>2.422221659714157E-3</v>
      </c>
      <c r="G3690">
        <v>3682</v>
      </c>
      <c r="H3690">
        <f t="shared" ca="1" si="118"/>
        <v>-5.8281948133514817E-3</v>
      </c>
    </row>
    <row r="3691" spans="2:8" x14ac:dyDescent="0.3">
      <c r="B3691" s="91">
        <v>34995</v>
      </c>
      <c r="C3691" s="145">
        <v>58.216468999999996</v>
      </c>
      <c r="D3691">
        <f t="shared" si="117"/>
        <v>-0.85219086519840603</v>
      </c>
      <c r="E3691">
        <v>2.4156721337851134E-3</v>
      </c>
      <c r="G3691">
        <v>3683</v>
      </c>
      <c r="H3691">
        <f t="shared" ca="1" si="118"/>
        <v>3.4851593256345299E-2</v>
      </c>
    </row>
    <row r="3692" spans="2:8" x14ac:dyDescent="0.3">
      <c r="B3692" s="91">
        <v>42201</v>
      </c>
      <c r="C3692" s="145">
        <v>393.86245700000001</v>
      </c>
      <c r="D3692">
        <f t="shared" si="117"/>
        <v>5.7492202399603061</v>
      </c>
      <c r="E3692">
        <v>2.409463152559166E-3</v>
      </c>
      <c r="G3692">
        <v>3684</v>
      </c>
      <c r="H3692">
        <f t="shared" ca="1" si="118"/>
        <v>4.5067709198218446E-2</v>
      </c>
    </row>
    <row r="3693" spans="2:8" x14ac:dyDescent="0.3">
      <c r="B3693" s="91">
        <v>35003</v>
      </c>
      <c r="C3693" s="145">
        <v>58.356735</v>
      </c>
      <c r="D3693">
        <f t="shared" si="117"/>
        <v>9.7002042989245973E-2</v>
      </c>
      <c r="E3693">
        <v>2.4093869382563206E-3</v>
      </c>
      <c r="G3693">
        <v>3685</v>
      </c>
      <c r="H3693">
        <f t="shared" ca="1" si="118"/>
        <v>1.2415865010541583E-2</v>
      </c>
    </row>
    <row r="3694" spans="2:8" x14ac:dyDescent="0.3">
      <c r="B3694" s="91">
        <v>35558</v>
      </c>
      <c r="C3694" s="145">
        <v>53.196559999999998</v>
      </c>
      <c r="D3694">
        <f t="shared" si="117"/>
        <v>-0.85785199860668859</v>
      </c>
      <c r="E3694">
        <v>2.4062509121402834E-3</v>
      </c>
      <c r="G3694">
        <v>3686</v>
      </c>
      <c r="H3694">
        <f t="shared" ca="1" si="118"/>
        <v>-4.7147864349198036E-3</v>
      </c>
    </row>
    <row r="3695" spans="2:8" x14ac:dyDescent="0.3">
      <c r="B3695" s="91">
        <v>42961</v>
      </c>
      <c r="C3695" s="145">
        <v>374.23361199999999</v>
      </c>
      <c r="D3695">
        <f t="shared" si="117"/>
        <v>0.22209130495866075</v>
      </c>
      <c r="E3695">
        <v>2.4031568781342984E-3</v>
      </c>
      <c r="G3695">
        <v>3687</v>
      </c>
      <c r="H3695">
        <f t="shared" ca="1" si="118"/>
        <v>-5.7614925328840175E-2</v>
      </c>
    </row>
    <row r="3696" spans="2:8" x14ac:dyDescent="0.3">
      <c r="B3696" s="91">
        <v>41428</v>
      </c>
      <c r="C3696" s="145">
        <v>306.22393799999998</v>
      </c>
      <c r="D3696">
        <f t="shared" si="117"/>
        <v>-0.13703244158310054</v>
      </c>
      <c r="E3696">
        <v>2.3937136875908549E-3</v>
      </c>
      <c r="G3696">
        <v>3688</v>
      </c>
      <c r="H3696">
        <f t="shared" ca="1" si="118"/>
        <v>4.4473460007059651E-2</v>
      </c>
    </row>
    <row r="3697" spans="2:8" x14ac:dyDescent="0.3">
      <c r="B3697" s="91">
        <v>42233</v>
      </c>
      <c r="C3697" s="145">
        <v>354.84988399999997</v>
      </c>
      <c r="D3697">
        <f t="shared" si="117"/>
        <v>8.7028956255471286</v>
      </c>
      <c r="E3697">
        <v>2.3927661280500174E-3</v>
      </c>
      <c r="G3697">
        <v>3689</v>
      </c>
      <c r="H3697">
        <f t="shared" ca="1" si="118"/>
        <v>3.8172861270157225E-2</v>
      </c>
    </row>
    <row r="3698" spans="2:8" x14ac:dyDescent="0.3">
      <c r="B3698" s="91">
        <v>35816</v>
      </c>
      <c r="C3698" s="145">
        <v>36.571545</v>
      </c>
      <c r="D3698">
        <f t="shared" si="117"/>
        <v>-0.93561683251852779</v>
      </c>
      <c r="E3698">
        <v>2.3849559694217662E-3</v>
      </c>
      <c r="G3698">
        <v>3690</v>
      </c>
      <c r="H3698">
        <f t="shared" ca="1" si="118"/>
        <v>3.7085800565918106E-2</v>
      </c>
    </row>
    <row r="3699" spans="2:8" x14ac:dyDescent="0.3">
      <c r="B3699" s="91">
        <v>45093</v>
      </c>
      <c r="C3699" s="145">
        <v>568.02960199999995</v>
      </c>
      <c r="D3699">
        <f t="shared" si="117"/>
        <v>0.28160137258490842</v>
      </c>
      <c r="E3699">
        <v>2.3748056848586483E-3</v>
      </c>
      <c r="G3699">
        <v>3691</v>
      </c>
      <c r="H3699">
        <f t="shared" ca="1" si="118"/>
        <v>-1.0241889623483161E-2</v>
      </c>
    </row>
    <row r="3700" spans="2:8" x14ac:dyDescent="0.3">
      <c r="B3700" s="91">
        <v>44713</v>
      </c>
      <c r="C3700" s="145">
        <v>443.21862800000002</v>
      </c>
      <c r="D3700">
        <f t="shared" si="117"/>
        <v>-5.1823390317771507E-2</v>
      </c>
      <c r="E3700">
        <v>2.3672989151560663E-3</v>
      </c>
      <c r="G3700">
        <v>3692</v>
      </c>
      <c r="H3700">
        <f t="shared" ca="1" si="118"/>
        <v>-1.5702561728399383E-2</v>
      </c>
    </row>
    <row r="3701" spans="2:8" x14ac:dyDescent="0.3">
      <c r="B3701" s="91">
        <v>44777</v>
      </c>
      <c r="C3701" s="145">
        <v>467.44311499999998</v>
      </c>
      <c r="D3701">
        <f t="shared" si="117"/>
        <v>-1.4906749422425073E-3</v>
      </c>
      <c r="E3701">
        <v>2.3514445514461759E-3</v>
      </c>
      <c r="G3701">
        <v>3693</v>
      </c>
      <c r="H3701">
        <f t="shared" ca="1" si="118"/>
        <v>5.0535988973608267E-2</v>
      </c>
    </row>
    <row r="3702" spans="2:8" x14ac:dyDescent="0.3">
      <c r="B3702" s="91">
        <v>42726</v>
      </c>
      <c r="C3702" s="145">
        <v>468.140961</v>
      </c>
      <c r="D3702">
        <f t="shared" si="117"/>
        <v>15.323322072005322</v>
      </c>
      <c r="E3702">
        <v>2.3479310819145595E-3</v>
      </c>
      <c r="G3702">
        <v>3694</v>
      </c>
      <c r="H3702">
        <f t="shared" ca="1" si="118"/>
        <v>-3.9321113070205759E-3</v>
      </c>
    </row>
    <row r="3703" spans="2:8" x14ac:dyDescent="0.3">
      <c r="B3703" s="91">
        <v>36298</v>
      </c>
      <c r="C3703" s="145">
        <v>28.679269999999999</v>
      </c>
      <c r="D3703">
        <f t="shared" si="117"/>
        <v>-0.56663029371246143</v>
      </c>
      <c r="E3703">
        <v>2.3445253470304054E-3</v>
      </c>
      <c r="G3703">
        <v>3695</v>
      </c>
      <c r="H3703">
        <f t="shared" ca="1" si="118"/>
        <v>2.4044002612247175E-2</v>
      </c>
    </row>
    <row r="3704" spans="2:8" x14ac:dyDescent="0.3">
      <c r="B3704" s="91">
        <v>35192</v>
      </c>
      <c r="C3704" s="145">
        <v>66.177375999999995</v>
      </c>
      <c r="D3704">
        <f t="shared" si="117"/>
        <v>2.3330875138386791</v>
      </c>
      <c r="E3704">
        <v>2.3371375742275561E-3</v>
      </c>
      <c r="G3704">
        <v>3696</v>
      </c>
      <c r="H3704">
        <f t="shared" ca="1" si="118"/>
        <v>4.9670092726237083E-2</v>
      </c>
    </row>
    <row r="3705" spans="2:8" x14ac:dyDescent="0.3">
      <c r="B3705" s="91">
        <v>37523</v>
      </c>
      <c r="C3705" s="145">
        <v>19.854676999999999</v>
      </c>
      <c r="D3705">
        <f t="shared" si="117"/>
        <v>-0.95780390146862204</v>
      </c>
      <c r="E3705">
        <v>2.3362816954564259E-3</v>
      </c>
      <c r="G3705">
        <v>3697</v>
      </c>
      <c r="H3705">
        <f t="shared" ca="1" si="118"/>
        <v>1.4944093967424537E-2</v>
      </c>
    </row>
    <row r="3706" spans="2:8" x14ac:dyDescent="0.3">
      <c r="B3706" s="91">
        <v>42734</v>
      </c>
      <c r="C3706" s="145">
        <v>470.533478</v>
      </c>
      <c r="D3706">
        <f t="shared" si="117"/>
        <v>23.508219513644637</v>
      </c>
      <c r="E3706">
        <v>2.3359646916542862E-3</v>
      </c>
      <c r="G3706">
        <v>3698</v>
      </c>
      <c r="H3706">
        <f t="shared" ca="1" si="118"/>
        <v>2.1337811714317749E-2</v>
      </c>
    </row>
    <row r="3707" spans="2:8" x14ac:dyDescent="0.3">
      <c r="B3707" s="91">
        <v>36038</v>
      </c>
      <c r="C3707" s="145">
        <v>19.199007000000002</v>
      </c>
      <c r="D3707">
        <f t="shared" si="117"/>
        <v>0.92796073263887013</v>
      </c>
      <c r="E3707">
        <v>2.3346207212391517E-3</v>
      </c>
      <c r="G3707">
        <v>3699</v>
      </c>
      <c r="H3707">
        <f t="shared" ca="1" si="118"/>
        <v>3.8582030726828656E-2</v>
      </c>
    </row>
    <row r="3708" spans="2:8" x14ac:dyDescent="0.3">
      <c r="B3708" s="91">
        <v>37078</v>
      </c>
      <c r="C3708" s="145">
        <v>9.9581940000000007</v>
      </c>
      <c r="D3708">
        <f t="shared" si="117"/>
        <v>-0.91822290787285443</v>
      </c>
      <c r="E3708">
        <v>2.3294294110821397E-3</v>
      </c>
      <c r="G3708">
        <v>3700</v>
      </c>
      <c r="H3708">
        <f t="shared" ca="1" si="118"/>
        <v>-2.5499186398543962E-2</v>
      </c>
    </row>
    <row r="3709" spans="2:8" x14ac:dyDescent="0.3">
      <c r="B3709" s="91">
        <v>39269</v>
      </c>
      <c r="C3709" s="145">
        <v>121.772415</v>
      </c>
      <c r="D3709">
        <f t="shared" si="117"/>
        <v>-0.12998074271250076</v>
      </c>
      <c r="E3709">
        <v>2.3254278942153135E-3</v>
      </c>
      <c r="G3709">
        <v>3701</v>
      </c>
      <c r="H3709">
        <f t="shared" ca="1" si="118"/>
        <v>4.8682651005306013E-3</v>
      </c>
    </row>
    <row r="3710" spans="2:8" x14ac:dyDescent="0.3">
      <c r="B3710" s="91">
        <v>40268</v>
      </c>
      <c r="C3710" s="145">
        <v>139.96519499999999</v>
      </c>
      <c r="D3710">
        <f t="shared" si="117"/>
        <v>-0.70544125542422498</v>
      </c>
      <c r="E3710">
        <v>2.3150139683697593E-3</v>
      </c>
      <c r="G3710">
        <v>3702</v>
      </c>
      <c r="H3710">
        <f t="shared" ca="1" si="118"/>
        <v>-1.1188786965187573E-2</v>
      </c>
    </row>
    <row r="3711" spans="2:8" x14ac:dyDescent="0.3">
      <c r="B3711" s="91">
        <v>44784</v>
      </c>
      <c r="C3711" s="145">
        <v>475.169037</v>
      </c>
      <c r="D3711">
        <f t="shared" si="117"/>
        <v>9.9031524297225726E-2</v>
      </c>
      <c r="E3711">
        <v>2.3131232416334683E-3</v>
      </c>
      <c r="G3711">
        <v>3703</v>
      </c>
      <c r="H3711">
        <f t="shared" ca="1" si="118"/>
        <v>-1.5135529279450614E-2</v>
      </c>
    </row>
    <row r="3712" spans="2:8" x14ac:dyDescent="0.3">
      <c r="B3712" s="91">
        <v>44649</v>
      </c>
      <c r="C3712" s="145">
        <v>432.352509</v>
      </c>
      <c r="D3712">
        <f t="shared" si="117"/>
        <v>2.0405398411821367</v>
      </c>
      <c r="E3712">
        <v>2.3110583274397918E-3</v>
      </c>
      <c r="G3712">
        <v>3704</v>
      </c>
      <c r="H3712">
        <f t="shared" ca="1" si="118"/>
        <v>1.2424224698754207E-6</v>
      </c>
    </row>
    <row r="3713" spans="2:8" x14ac:dyDescent="0.3">
      <c r="B3713" s="91">
        <v>38952</v>
      </c>
      <c r="C3713" s="145">
        <v>142.19596899999999</v>
      </c>
      <c r="D3713">
        <f t="shared" si="117"/>
        <v>-0.59053967508027827</v>
      </c>
      <c r="E3713">
        <v>2.3066394004276243E-3</v>
      </c>
      <c r="G3713">
        <v>3705</v>
      </c>
      <c r="H3713">
        <f t="shared" ca="1" si="118"/>
        <v>-1.5047069042330847E-2</v>
      </c>
    </row>
    <row r="3714" spans="2:8" x14ac:dyDescent="0.3">
      <c r="B3714" s="91">
        <v>42439</v>
      </c>
      <c r="C3714" s="145">
        <v>347.27654999999999</v>
      </c>
      <c r="D3714">
        <f t="shared" si="117"/>
        <v>13.751515541280396</v>
      </c>
      <c r="E3714">
        <v>2.3007110890265895E-3</v>
      </c>
      <c r="G3714">
        <v>3706</v>
      </c>
      <c r="H3714">
        <f t="shared" ca="1" si="118"/>
        <v>-3.6256212290648984E-3</v>
      </c>
    </row>
    <row r="3715" spans="2:8" x14ac:dyDescent="0.3">
      <c r="B3715" s="91">
        <v>37456</v>
      </c>
      <c r="C3715" s="145">
        <v>23.541754000000001</v>
      </c>
      <c r="D3715">
        <f t="shared" si="117"/>
        <v>-0.9363044477695518</v>
      </c>
      <c r="E3715">
        <v>2.2988570344237803E-3</v>
      </c>
      <c r="G3715">
        <v>3707</v>
      </c>
      <c r="H3715">
        <f t="shared" ca="1" si="118"/>
        <v>9.8917141556727835E-4</v>
      </c>
    </row>
    <row r="3716" spans="2:8" x14ac:dyDescent="0.3">
      <c r="B3716" s="91">
        <v>43160</v>
      </c>
      <c r="C3716" s="145">
        <v>369.59808299999997</v>
      </c>
      <c r="D3716">
        <f t="shared" si="117"/>
        <v>-0.19129676813467986</v>
      </c>
      <c r="E3716">
        <v>2.2979779981543856E-3</v>
      </c>
      <c r="G3716">
        <v>3708</v>
      </c>
      <c r="H3716">
        <f t="shared" ca="1" si="118"/>
        <v>2.2669406978224869E-2</v>
      </c>
    </row>
    <row r="3717" spans="2:8" x14ac:dyDescent="0.3">
      <c r="B3717" s="91">
        <v>42690</v>
      </c>
      <c r="C3717" s="145">
        <v>457.02560399999999</v>
      </c>
      <c r="D3717">
        <f t="shared" si="117"/>
        <v>8.5396827421214834</v>
      </c>
      <c r="E3717">
        <v>2.2956174342392186E-3</v>
      </c>
      <c r="G3717">
        <v>3709</v>
      </c>
      <c r="H3717">
        <f t="shared" ca="1" si="118"/>
        <v>1.7055377529682481E-3</v>
      </c>
    </row>
    <row r="3718" spans="2:8" x14ac:dyDescent="0.3">
      <c r="B3718" s="91">
        <v>34578</v>
      </c>
      <c r="C3718" s="145">
        <v>47.907840999999998</v>
      </c>
      <c r="D3718">
        <f t="shared" si="117"/>
        <v>1.0041518476782647</v>
      </c>
      <c r="E3718">
        <v>2.2726526233382408E-3</v>
      </c>
      <c r="G3718">
        <v>3710</v>
      </c>
      <c r="H3718">
        <f t="shared" ca="1" si="118"/>
        <v>-1.2630051701043973E-2</v>
      </c>
    </row>
    <row r="3719" spans="2:8" x14ac:dyDescent="0.3">
      <c r="B3719" s="91">
        <v>37690</v>
      </c>
      <c r="C3719" s="145">
        <v>23.904297</v>
      </c>
      <c r="D3719">
        <f t="shared" si="117"/>
        <v>-0.92271136155155487</v>
      </c>
      <c r="E3719">
        <v>2.2641647717914913E-3</v>
      </c>
      <c r="G3719">
        <v>3711</v>
      </c>
      <c r="H3719">
        <f t="shared" ca="1" si="118"/>
        <v>-1.9603649303085214E-2</v>
      </c>
    </row>
    <row r="3720" spans="2:8" x14ac:dyDescent="0.3">
      <c r="B3720" s="91">
        <v>44392</v>
      </c>
      <c r="C3720" s="145">
        <v>309.28604100000001</v>
      </c>
      <c r="D3720">
        <f t="shared" si="117"/>
        <v>5.9610303573139083</v>
      </c>
      <c r="E3720">
        <v>2.2613144028378819E-3</v>
      </c>
      <c r="G3720">
        <v>3712</v>
      </c>
      <c r="H3720">
        <f t="shared" ca="1" si="118"/>
        <v>6.9661168146385351E-3</v>
      </c>
    </row>
    <row r="3721" spans="2:8" x14ac:dyDescent="0.3">
      <c r="B3721" s="91">
        <v>39741</v>
      </c>
      <c r="C3721" s="145">
        <v>44.431072</v>
      </c>
      <c r="D3721">
        <f t="shared" ref="D3721:D3784" si="119">(C3721-C3722)/C3722</f>
        <v>0.83045742575342441</v>
      </c>
      <c r="E3721">
        <v>2.258987173492411E-3</v>
      </c>
      <c r="G3721">
        <v>3713</v>
      </c>
      <c r="H3721">
        <f t="shared" ca="1" si="118"/>
        <v>4.8437443321748971E-2</v>
      </c>
    </row>
    <row r="3722" spans="2:8" x14ac:dyDescent="0.3">
      <c r="B3722" s="91">
        <v>39776</v>
      </c>
      <c r="C3722" s="145">
        <v>24.273206999999999</v>
      </c>
      <c r="D3722">
        <f t="shared" si="119"/>
        <v>-0.92734936575561444</v>
      </c>
      <c r="E3722">
        <v>2.2555822843453241E-3</v>
      </c>
      <c r="G3722">
        <v>3714</v>
      </c>
      <c r="H3722">
        <f t="shared" ref="H3722:H3785" ca="1" si="120">_xlfn.NORM.INV(RAND(),N$11,N$12)</f>
        <v>-3.8753794779676563E-3</v>
      </c>
    </row>
    <row r="3723" spans="2:8" x14ac:dyDescent="0.3">
      <c r="B3723" s="91">
        <v>43227</v>
      </c>
      <c r="C3723" s="145">
        <v>334.10867300000001</v>
      </c>
      <c r="D3723">
        <f t="shared" si="119"/>
        <v>-0.21703072753800318</v>
      </c>
      <c r="E3723">
        <v>2.2427636958626128E-3</v>
      </c>
      <c r="G3723">
        <v>3715</v>
      </c>
      <c r="H3723">
        <f t="shared" ca="1" si="120"/>
        <v>7.9697355784180361E-3</v>
      </c>
    </row>
    <row r="3724" spans="2:8" x14ac:dyDescent="0.3">
      <c r="B3724" s="91">
        <v>44756</v>
      </c>
      <c r="C3724" s="145">
        <v>426.720032</v>
      </c>
      <c r="D3724">
        <f t="shared" si="119"/>
        <v>0.3565203348651832</v>
      </c>
      <c r="E3724">
        <v>2.2242415037064091E-3</v>
      </c>
      <c r="G3724">
        <v>3716</v>
      </c>
      <c r="H3724">
        <f t="shared" ca="1" si="120"/>
        <v>-2.4186011668242368E-2</v>
      </c>
    </row>
    <row r="3725" spans="2:8" x14ac:dyDescent="0.3">
      <c r="B3725" s="91">
        <v>44327</v>
      </c>
      <c r="C3725" s="145">
        <v>314.56957999999997</v>
      </c>
      <c r="D3725">
        <f t="shared" si="119"/>
        <v>5.9725193002415757</v>
      </c>
      <c r="E3725">
        <v>2.2232487206996507E-3</v>
      </c>
      <c r="G3725">
        <v>3717</v>
      </c>
      <c r="H3725">
        <f t="shared" ca="1" si="120"/>
        <v>2.2104375857553361E-2</v>
      </c>
    </row>
    <row r="3726" spans="2:8" x14ac:dyDescent="0.3">
      <c r="B3726" s="91">
        <v>35398</v>
      </c>
      <c r="C3726" s="145">
        <v>45.115627000000003</v>
      </c>
      <c r="D3726">
        <f t="shared" si="119"/>
        <v>-0.84671891403740396</v>
      </c>
      <c r="E3726">
        <v>2.2065564878995486E-3</v>
      </c>
      <c r="G3726">
        <v>3718</v>
      </c>
      <c r="H3726">
        <f t="shared" ca="1" si="120"/>
        <v>-3.5037949115261781E-3</v>
      </c>
    </row>
    <row r="3727" spans="2:8" x14ac:dyDescent="0.3">
      <c r="B3727" s="91">
        <v>44447</v>
      </c>
      <c r="C3727" s="145">
        <v>294.33264200000002</v>
      </c>
      <c r="D3727">
        <f t="shared" si="119"/>
        <v>3.2432266986334719</v>
      </c>
      <c r="E3727">
        <v>2.2062777449770418E-3</v>
      </c>
      <c r="G3727">
        <v>3719</v>
      </c>
      <c r="H3727">
        <f t="shared" ca="1" si="120"/>
        <v>2.2944542336847749E-2</v>
      </c>
    </row>
    <row r="3728" spans="2:8" x14ac:dyDescent="0.3">
      <c r="B3728" s="91">
        <v>38503</v>
      </c>
      <c r="C3728" s="145">
        <v>69.365288000000007</v>
      </c>
      <c r="D3728">
        <f t="shared" si="119"/>
        <v>-0.53524993192091341</v>
      </c>
      <c r="E3728">
        <v>2.198658543196431E-3</v>
      </c>
      <c r="G3728">
        <v>3720</v>
      </c>
      <c r="H3728">
        <f t="shared" ca="1" si="120"/>
        <v>1.3364322141274818E-2</v>
      </c>
    </row>
    <row r="3729" spans="2:8" x14ac:dyDescent="0.3">
      <c r="B3729" s="91">
        <v>39009</v>
      </c>
      <c r="C3729" s="145">
        <v>149.25288399999999</v>
      </c>
      <c r="D3729">
        <f t="shared" si="119"/>
        <v>6.0592640846387749</v>
      </c>
      <c r="E3729">
        <v>2.1973381562143124E-3</v>
      </c>
      <c r="G3729">
        <v>3721</v>
      </c>
      <c r="H3729">
        <f t="shared" ca="1" si="120"/>
        <v>-9.3949717890245889E-3</v>
      </c>
    </row>
    <row r="3730" spans="2:8" x14ac:dyDescent="0.3">
      <c r="B3730" s="91">
        <v>37307</v>
      </c>
      <c r="C3730" s="145">
        <v>21.142838999999999</v>
      </c>
      <c r="D3730">
        <f t="shared" si="119"/>
        <v>-0.5741280122570207</v>
      </c>
      <c r="E3730">
        <v>2.193675177374814E-3</v>
      </c>
      <c r="G3730">
        <v>3722</v>
      </c>
      <c r="H3730">
        <f t="shared" ca="1" si="120"/>
        <v>-1.8141905421703873E-2</v>
      </c>
    </row>
    <row r="3731" spans="2:8" x14ac:dyDescent="0.3">
      <c r="B3731" s="91">
        <v>34613</v>
      </c>
      <c r="C3731" s="145">
        <v>49.645995999999997</v>
      </c>
      <c r="D3731">
        <f t="shared" si="119"/>
        <v>-0.83234899737036849</v>
      </c>
      <c r="E3731">
        <v>2.1930721899433713E-3</v>
      </c>
      <c r="G3731">
        <v>3723</v>
      </c>
      <c r="H3731">
        <f t="shared" ca="1" si="120"/>
        <v>3.7733413042117983E-2</v>
      </c>
    </row>
    <row r="3732" spans="2:8" x14ac:dyDescent="0.3">
      <c r="B3732" s="91">
        <v>44285</v>
      </c>
      <c r="C3732" s="145">
        <v>296.12704500000001</v>
      </c>
      <c r="D3732">
        <f t="shared" si="119"/>
        <v>2.5692123991961338</v>
      </c>
      <c r="E3732">
        <v>2.19298108310996E-3</v>
      </c>
      <c r="G3732">
        <v>3724</v>
      </c>
      <c r="H3732">
        <f t="shared" ca="1" si="120"/>
        <v>1.4389696521041419E-2</v>
      </c>
    </row>
    <row r="3733" spans="2:8" x14ac:dyDescent="0.3">
      <c r="B3733" s="91">
        <v>38569</v>
      </c>
      <c r="C3733" s="145">
        <v>82.967055999999999</v>
      </c>
      <c r="D3733">
        <f t="shared" si="119"/>
        <v>0.66752429537664537</v>
      </c>
      <c r="E3733">
        <v>2.1927261926088437E-3</v>
      </c>
      <c r="G3733">
        <v>3725</v>
      </c>
      <c r="H3733">
        <f t="shared" ca="1" si="120"/>
        <v>-1.77695555726947E-2</v>
      </c>
    </row>
    <row r="3734" spans="2:8" x14ac:dyDescent="0.3">
      <c r="B3734" s="91">
        <v>34614</v>
      </c>
      <c r="C3734" s="145">
        <v>49.754631000000003</v>
      </c>
      <c r="D3734">
        <f t="shared" si="119"/>
        <v>-0.87906542584677705</v>
      </c>
      <c r="E3734">
        <v>2.1881925785114009E-3</v>
      </c>
      <c r="G3734">
        <v>3726</v>
      </c>
      <c r="H3734">
        <f t="shared" ca="1" si="120"/>
        <v>-1.2946199873926857E-3</v>
      </c>
    </row>
    <row r="3735" spans="2:8" x14ac:dyDescent="0.3">
      <c r="B3735" s="91">
        <v>44743</v>
      </c>
      <c r="C3735" s="145">
        <v>411.417755</v>
      </c>
      <c r="D3735">
        <f t="shared" si="119"/>
        <v>1.2411080019545933</v>
      </c>
      <c r="E3735">
        <v>2.185632587203154E-3</v>
      </c>
      <c r="G3735">
        <v>3727</v>
      </c>
      <c r="H3735">
        <f t="shared" ca="1" si="120"/>
        <v>-3.3414439092087127E-2</v>
      </c>
    </row>
    <row r="3736" spans="2:8" x14ac:dyDescent="0.3">
      <c r="B3736" s="91">
        <v>43425</v>
      </c>
      <c r="C3736" s="145">
        <v>183.57783499999999</v>
      </c>
      <c r="D3736">
        <f t="shared" si="119"/>
        <v>11.906399239471016</v>
      </c>
      <c r="E3736">
        <v>2.1767931899127225E-3</v>
      </c>
      <c r="G3736">
        <v>3728</v>
      </c>
      <c r="H3736">
        <f t="shared" ca="1" si="120"/>
        <v>2.6541740867883603E-2</v>
      </c>
    </row>
    <row r="3737" spans="2:8" x14ac:dyDescent="0.3">
      <c r="B3737" s="91">
        <v>36957</v>
      </c>
      <c r="C3737" s="145">
        <v>14.223784</v>
      </c>
      <c r="D3737">
        <f t="shared" si="119"/>
        <v>-0.78249410627147031</v>
      </c>
      <c r="E3737">
        <v>2.173828647514771E-3</v>
      </c>
      <c r="G3737">
        <v>3729</v>
      </c>
      <c r="H3737">
        <f t="shared" ca="1" si="120"/>
        <v>4.0209551516031282E-3</v>
      </c>
    </row>
    <row r="3738" spans="2:8" x14ac:dyDescent="0.3">
      <c r="B3738" s="91">
        <v>37963</v>
      </c>
      <c r="C3738" s="145">
        <v>65.394936000000001</v>
      </c>
      <c r="D3738">
        <f t="shared" si="119"/>
        <v>-0.77343569737619022</v>
      </c>
      <c r="E3738">
        <v>2.1706183240153159E-3</v>
      </c>
      <c r="G3738">
        <v>3730</v>
      </c>
      <c r="H3738">
        <f t="shared" ca="1" si="120"/>
        <v>1.3680815334730636E-3</v>
      </c>
    </row>
    <row r="3739" spans="2:8" x14ac:dyDescent="0.3">
      <c r="B3739" s="91">
        <v>41016</v>
      </c>
      <c r="C3739" s="145">
        <v>288.63742100000002</v>
      </c>
      <c r="D3739">
        <f t="shared" si="119"/>
        <v>-0.43311400819029522</v>
      </c>
      <c r="E3739">
        <v>2.1616560358252834E-3</v>
      </c>
      <c r="G3739">
        <v>3731</v>
      </c>
      <c r="H3739">
        <f t="shared" ca="1" si="120"/>
        <v>1.5941309297599925E-2</v>
      </c>
    </row>
    <row r="3740" spans="2:8" x14ac:dyDescent="0.3">
      <c r="B3740" s="91">
        <v>44510</v>
      </c>
      <c r="C3740" s="145">
        <v>509.16308600000002</v>
      </c>
      <c r="D3740">
        <f t="shared" si="119"/>
        <v>7.0331640056669791</v>
      </c>
      <c r="E3740">
        <v>2.1583552631726506E-3</v>
      </c>
      <c r="G3740">
        <v>3732</v>
      </c>
      <c r="H3740">
        <f t="shared" ca="1" si="120"/>
        <v>3.137542326919554E-2</v>
      </c>
    </row>
    <row r="3741" spans="2:8" x14ac:dyDescent="0.3">
      <c r="B3741" s="91">
        <v>38240</v>
      </c>
      <c r="C3741" s="145">
        <v>63.382632999999998</v>
      </c>
      <c r="D3741">
        <f t="shared" si="119"/>
        <v>-0.79051011368578217</v>
      </c>
      <c r="E3741">
        <v>2.1528790120163193E-3</v>
      </c>
      <c r="G3741">
        <v>3733</v>
      </c>
      <c r="H3741">
        <f t="shared" ca="1" si="120"/>
        <v>-1.7802901151808815E-2</v>
      </c>
    </row>
    <row r="3742" spans="2:8" x14ac:dyDescent="0.3">
      <c r="B3742" s="91">
        <v>44301</v>
      </c>
      <c r="C3742" s="145">
        <v>302.557007</v>
      </c>
      <c r="D3742">
        <f t="shared" si="119"/>
        <v>-0.35005262937310416</v>
      </c>
      <c r="E3742">
        <v>2.1461727723319345E-3</v>
      </c>
      <c r="G3742">
        <v>3734</v>
      </c>
      <c r="H3742">
        <f t="shared" ca="1" si="120"/>
        <v>9.9043092444843547E-3</v>
      </c>
    </row>
    <row r="3743" spans="2:8" x14ac:dyDescent="0.3">
      <c r="B3743" s="91">
        <v>42530</v>
      </c>
      <c r="C3743" s="145">
        <v>465.51001000000002</v>
      </c>
      <c r="D3743">
        <f t="shared" si="119"/>
        <v>1.9243418362109788</v>
      </c>
      <c r="E3743">
        <v>2.1452357342479169E-3</v>
      </c>
      <c r="G3743">
        <v>3735</v>
      </c>
      <c r="H3743">
        <f t="shared" ca="1" si="120"/>
        <v>-1.918092634486526E-3</v>
      </c>
    </row>
    <row r="3744" spans="2:8" x14ac:dyDescent="0.3">
      <c r="B3744" s="91">
        <v>38812</v>
      </c>
      <c r="C3744" s="145">
        <v>159.18454</v>
      </c>
      <c r="D3744">
        <f t="shared" si="119"/>
        <v>1.9694139130217099</v>
      </c>
      <c r="E3744">
        <v>2.1296567954276046E-3</v>
      </c>
      <c r="G3744">
        <v>3736</v>
      </c>
      <c r="H3744">
        <f t="shared" ca="1" si="120"/>
        <v>-4.6801169435532482E-2</v>
      </c>
    </row>
    <row r="3745" spans="2:8" x14ac:dyDescent="0.3">
      <c r="B3745" s="91">
        <v>35535</v>
      </c>
      <c r="C3745" s="145">
        <v>53.608066999999998</v>
      </c>
      <c r="D3745">
        <f t="shared" si="119"/>
        <v>3.8942652681521386</v>
      </c>
      <c r="E3745">
        <v>2.1220479866088621E-3</v>
      </c>
      <c r="G3745">
        <v>3737</v>
      </c>
      <c r="H3745">
        <f t="shared" ca="1" si="120"/>
        <v>1.6926456758224421E-3</v>
      </c>
    </row>
    <row r="3746" spans="2:8" x14ac:dyDescent="0.3">
      <c r="B3746" s="91">
        <v>37154</v>
      </c>
      <c r="C3746" s="145">
        <v>10.953241</v>
      </c>
      <c r="D3746">
        <f t="shared" si="119"/>
        <v>-0.896953374492936</v>
      </c>
      <c r="E3746">
        <v>2.1169976272865949E-3</v>
      </c>
      <c r="G3746">
        <v>3738</v>
      </c>
      <c r="H3746">
        <f t="shared" ca="1" si="120"/>
        <v>-1.6791891311843068E-2</v>
      </c>
    </row>
    <row r="3747" spans="2:8" x14ac:dyDescent="0.3">
      <c r="B3747" s="91">
        <v>39317</v>
      </c>
      <c r="C3747" s="145">
        <v>106.29402899999999</v>
      </c>
      <c r="D3747">
        <f t="shared" si="119"/>
        <v>-0.77791020176065173</v>
      </c>
      <c r="E3747">
        <v>2.0984630339991994E-3</v>
      </c>
      <c r="G3747">
        <v>3739</v>
      </c>
      <c r="H3747">
        <f t="shared" ca="1" si="120"/>
        <v>-1.2633658801771093E-2</v>
      </c>
    </row>
    <row r="3748" spans="2:8" x14ac:dyDescent="0.3">
      <c r="B3748" s="91">
        <v>44533</v>
      </c>
      <c r="C3748" s="145">
        <v>478.60833700000001</v>
      </c>
      <c r="D3748">
        <f t="shared" si="119"/>
        <v>2.8755856720943682</v>
      </c>
      <c r="E3748">
        <v>2.0872342989264919E-3</v>
      </c>
      <c r="G3748">
        <v>3740</v>
      </c>
      <c r="H3748">
        <f t="shared" ca="1" si="120"/>
        <v>-4.5720277624407696E-3</v>
      </c>
    </row>
    <row r="3749" spans="2:8" x14ac:dyDescent="0.3">
      <c r="B3749" s="91">
        <v>39414</v>
      </c>
      <c r="C3749" s="145">
        <v>123.49316399999999</v>
      </c>
      <c r="D3749">
        <f t="shared" si="119"/>
        <v>-0.71403959344460499</v>
      </c>
      <c r="E3749">
        <v>2.0840282041491298E-3</v>
      </c>
      <c r="G3749">
        <v>3741</v>
      </c>
      <c r="H3749">
        <f t="shared" ca="1" si="120"/>
        <v>-3.7321117299627234E-2</v>
      </c>
    </row>
    <row r="3750" spans="2:8" x14ac:dyDescent="0.3">
      <c r="B3750" s="91">
        <v>43026</v>
      </c>
      <c r="C3750" s="145">
        <v>431.85406499999999</v>
      </c>
      <c r="D3750">
        <f t="shared" si="119"/>
        <v>-7.4836151230362803E-4</v>
      </c>
      <c r="E3750">
        <v>2.081988177293422E-3</v>
      </c>
      <c r="G3750">
        <v>3742</v>
      </c>
      <c r="H3750">
        <f t="shared" ca="1" si="120"/>
        <v>-3.3541461476643344E-2</v>
      </c>
    </row>
    <row r="3751" spans="2:8" x14ac:dyDescent="0.3">
      <c r="B3751" s="91">
        <v>42172</v>
      </c>
      <c r="C3751" s="145">
        <v>432.17748999999998</v>
      </c>
      <c r="D3751">
        <f t="shared" si="119"/>
        <v>9.2744539450716008</v>
      </c>
      <c r="E3751">
        <v>2.079576455059102E-3</v>
      </c>
      <c r="G3751">
        <v>3743</v>
      </c>
      <c r="H3751">
        <f t="shared" ca="1" si="120"/>
        <v>6.8146964881688529E-3</v>
      </c>
    </row>
    <row r="3752" spans="2:8" x14ac:dyDescent="0.3">
      <c r="B3752" s="91">
        <v>34831</v>
      </c>
      <c r="C3752" s="145">
        <v>42.063305</v>
      </c>
      <c r="D3752">
        <f t="shared" si="119"/>
        <v>-0.65521462883320225</v>
      </c>
      <c r="E3752">
        <v>2.0702822504892037E-3</v>
      </c>
      <c r="G3752">
        <v>3744</v>
      </c>
      <c r="H3752">
        <f t="shared" ca="1" si="120"/>
        <v>-6.2121619637777625E-2</v>
      </c>
    </row>
    <row r="3753" spans="2:8" x14ac:dyDescent="0.3">
      <c r="B3753" s="91">
        <v>39224</v>
      </c>
      <c r="C3753" s="145">
        <v>121.99852</v>
      </c>
      <c r="D3753">
        <f t="shared" si="119"/>
        <v>-0.74533549529977872</v>
      </c>
      <c r="E3753">
        <v>2.0673557436314645E-3</v>
      </c>
      <c r="G3753">
        <v>3745</v>
      </c>
      <c r="H3753">
        <f t="shared" ca="1" si="120"/>
        <v>3.7347787342988997E-3</v>
      </c>
    </row>
    <row r="3754" spans="2:8" x14ac:dyDescent="0.3">
      <c r="B3754" s="91">
        <v>41992</v>
      </c>
      <c r="C3754" s="145">
        <v>479.05584700000003</v>
      </c>
      <c r="D3754">
        <f t="shared" si="119"/>
        <v>2.1734737150650467</v>
      </c>
      <c r="E3754">
        <v>2.0622526227574503E-3</v>
      </c>
      <c r="G3754">
        <v>3746</v>
      </c>
      <c r="H3754">
        <f t="shared" ca="1" si="120"/>
        <v>3.0794646431306201E-2</v>
      </c>
    </row>
    <row r="3755" spans="2:8" x14ac:dyDescent="0.3">
      <c r="B3755" s="91">
        <v>38968</v>
      </c>
      <c r="C3755" s="145">
        <v>150.956299</v>
      </c>
      <c r="D3755">
        <f t="shared" si="119"/>
        <v>2.09616976811856</v>
      </c>
      <c r="E3755">
        <v>2.0610330537364314E-3</v>
      </c>
      <c r="G3755">
        <v>3747</v>
      </c>
      <c r="H3755">
        <f t="shared" ca="1" si="120"/>
        <v>2.453287761465988E-2</v>
      </c>
    </row>
    <row r="3756" spans="2:8" x14ac:dyDescent="0.3">
      <c r="B3756" s="91">
        <v>39946</v>
      </c>
      <c r="C3756" s="145">
        <v>48.755820999999997</v>
      </c>
      <c r="D3756">
        <f t="shared" si="119"/>
        <v>-0.88190805419770735</v>
      </c>
      <c r="E3756">
        <v>2.0582799860094378E-3</v>
      </c>
      <c r="G3756">
        <v>3748</v>
      </c>
      <c r="H3756">
        <f t="shared" ca="1" si="120"/>
        <v>1.6564740923801471E-2</v>
      </c>
    </row>
    <row r="3757" spans="2:8" x14ac:dyDescent="0.3">
      <c r="B3757" s="91">
        <v>44907</v>
      </c>
      <c r="C3757" s="145">
        <v>412.86322000000001</v>
      </c>
      <c r="D3757">
        <f t="shared" si="119"/>
        <v>2.6029863275388707</v>
      </c>
      <c r="E3757">
        <v>2.0565979705019647E-3</v>
      </c>
      <c r="G3757">
        <v>3749</v>
      </c>
      <c r="H3757">
        <f t="shared" ca="1" si="120"/>
        <v>-3.0191830822326574E-2</v>
      </c>
    </row>
    <row r="3758" spans="2:8" x14ac:dyDescent="0.3">
      <c r="B3758" s="91">
        <v>39176</v>
      </c>
      <c r="C3758" s="145">
        <v>114.589172</v>
      </c>
      <c r="D3758">
        <f t="shared" si="119"/>
        <v>-0.41128649672480988</v>
      </c>
      <c r="E3758">
        <v>2.0546159477912909E-3</v>
      </c>
      <c r="G3758">
        <v>3750</v>
      </c>
      <c r="H3758">
        <f t="shared" ca="1" si="120"/>
        <v>2.9775800102175568E-2</v>
      </c>
    </row>
    <row r="3759" spans="2:8" x14ac:dyDescent="0.3">
      <c r="B3759" s="91">
        <v>43413</v>
      </c>
      <c r="C3759" s="145">
        <v>194.64335600000001</v>
      </c>
      <c r="D3759">
        <f t="shared" si="119"/>
        <v>-0.65212987630097163</v>
      </c>
      <c r="E3759">
        <v>2.052865326015476E-3</v>
      </c>
      <c r="G3759">
        <v>3751</v>
      </c>
      <c r="H3759">
        <f t="shared" ca="1" si="120"/>
        <v>5.3682678759429191E-2</v>
      </c>
    </row>
    <row r="3760" spans="2:8" x14ac:dyDescent="0.3">
      <c r="B3760" s="91">
        <v>42102</v>
      </c>
      <c r="C3760" s="145">
        <v>559.52880900000002</v>
      </c>
      <c r="D3760">
        <f t="shared" si="119"/>
        <v>0.76101614835700515</v>
      </c>
      <c r="E3760">
        <v>2.0523482695373866E-3</v>
      </c>
      <c r="G3760">
        <v>3752</v>
      </c>
      <c r="H3760">
        <f t="shared" ca="1" si="120"/>
        <v>-1.3815600867902322E-2</v>
      </c>
    </row>
    <row r="3761" spans="2:8" x14ac:dyDescent="0.3">
      <c r="B3761" s="91">
        <v>42422</v>
      </c>
      <c r="C3761" s="145">
        <v>317.73065200000002</v>
      </c>
      <c r="D3761">
        <f t="shared" si="119"/>
        <v>5.5168501549443434</v>
      </c>
      <c r="E3761">
        <v>2.0426989408548371E-3</v>
      </c>
      <c r="G3761">
        <v>3753</v>
      </c>
      <c r="H3761">
        <f t="shared" ca="1" si="120"/>
        <v>-1.6063444547990331E-3</v>
      </c>
    </row>
    <row r="3762" spans="2:8" x14ac:dyDescent="0.3">
      <c r="B3762" s="91">
        <v>35482</v>
      </c>
      <c r="C3762" s="145">
        <v>48.755248999999999</v>
      </c>
      <c r="D3762">
        <f t="shared" si="119"/>
        <v>-0.22843920734944342</v>
      </c>
      <c r="E3762">
        <v>2.0415812145671828E-3</v>
      </c>
      <c r="G3762">
        <v>3754</v>
      </c>
      <c r="H3762">
        <f t="shared" ca="1" si="120"/>
        <v>5.5361174267750037E-2</v>
      </c>
    </row>
    <row r="3763" spans="2:8" x14ac:dyDescent="0.3">
      <c r="B3763" s="91">
        <v>38216</v>
      </c>
      <c r="C3763" s="145">
        <v>63.190418000000001</v>
      </c>
      <c r="D3763">
        <f t="shared" si="119"/>
        <v>-0.85721959130014425</v>
      </c>
      <c r="E3763">
        <v>2.0320708082333166E-3</v>
      </c>
      <c r="G3763">
        <v>3755</v>
      </c>
      <c r="H3763">
        <f t="shared" ca="1" si="120"/>
        <v>7.609453958991981E-2</v>
      </c>
    </row>
    <row r="3764" spans="2:8" x14ac:dyDescent="0.3">
      <c r="B3764" s="91">
        <v>42845</v>
      </c>
      <c r="C3764" s="145">
        <v>442.57064800000001</v>
      </c>
      <c r="D3764">
        <f t="shared" si="119"/>
        <v>0.87297510493567076</v>
      </c>
      <c r="E3764">
        <v>2.031403605076738E-3</v>
      </c>
      <c r="G3764">
        <v>3756</v>
      </c>
      <c r="H3764">
        <f t="shared" ca="1" si="120"/>
        <v>7.9553491752717295E-2</v>
      </c>
    </row>
    <row r="3765" spans="2:8" x14ac:dyDescent="0.3">
      <c r="B3765" s="91">
        <v>41086</v>
      </c>
      <c r="C3765" s="145">
        <v>236.29286200000001</v>
      </c>
      <c r="D3765">
        <f t="shared" si="119"/>
        <v>2.3645041634682977</v>
      </c>
      <c r="E3765">
        <v>2.030825443268458E-3</v>
      </c>
      <c r="G3765">
        <v>3757</v>
      </c>
      <c r="H3765">
        <f t="shared" ca="1" si="120"/>
        <v>-3.4240507480566139E-2</v>
      </c>
    </row>
    <row r="3766" spans="2:8" x14ac:dyDescent="0.3">
      <c r="B3766" s="91">
        <v>35303</v>
      </c>
      <c r="C3766" s="145">
        <v>70.231110000000001</v>
      </c>
      <c r="D3766">
        <f t="shared" si="119"/>
        <v>-0.82056958804984448</v>
      </c>
      <c r="E3766">
        <v>2.024548400180951E-3</v>
      </c>
      <c r="G3766">
        <v>3758</v>
      </c>
      <c r="H3766">
        <f t="shared" ca="1" si="120"/>
        <v>8.6497899069166405E-3</v>
      </c>
    </row>
    <row r="3767" spans="2:8" x14ac:dyDescent="0.3">
      <c r="B3767" s="91">
        <v>41607</v>
      </c>
      <c r="C3767" s="145">
        <v>391.411407</v>
      </c>
      <c r="D3767">
        <f t="shared" si="119"/>
        <v>19.224532635212874</v>
      </c>
      <c r="E3767">
        <v>2.0104623432351727E-3</v>
      </c>
      <c r="G3767">
        <v>3759</v>
      </c>
      <c r="H3767">
        <f t="shared" ca="1" si="120"/>
        <v>4.4267438361813495E-2</v>
      </c>
    </row>
    <row r="3768" spans="2:8" x14ac:dyDescent="0.3">
      <c r="B3768" s="91">
        <v>37411</v>
      </c>
      <c r="C3768" s="145">
        <v>19.353297999999999</v>
      </c>
      <c r="D3768">
        <f t="shared" si="119"/>
        <v>-0.61279959627581893</v>
      </c>
      <c r="E3768">
        <v>1.9967142179347576E-3</v>
      </c>
      <c r="G3768">
        <v>3760</v>
      </c>
      <c r="H3768">
        <f t="shared" ca="1" si="120"/>
        <v>-1.1322167300573864E-2</v>
      </c>
    </row>
    <row r="3769" spans="2:8" x14ac:dyDescent="0.3">
      <c r="B3769" s="91">
        <v>35394</v>
      </c>
      <c r="C3769" s="145">
        <v>49.982638999999999</v>
      </c>
      <c r="D3769">
        <f t="shared" si="119"/>
        <v>-0.18337771909996967</v>
      </c>
      <c r="E3769">
        <v>1.9911066056634702E-3</v>
      </c>
      <c r="G3769">
        <v>3761</v>
      </c>
      <c r="H3769">
        <f t="shared" ca="1" si="120"/>
        <v>-2.1708432261972384E-3</v>
      </c>
    </row>
    <row r="3770" spans="2:8" x14ac:dyDescent="0.3">
      <c r="B3770" s="91">
        <v>35366</v>
      </c>
      <c r="C3770" s="145">
        <v>61.206558000000001</v>
      </c>
      <c r="D3770">
        <f t="shared" si="119"/>
        <v>-0.11741582007986306</v>
      </c>
      <c r="E3770">
        <v>1.9741031197213731E-3</v>
      </c>
      <c r="G3770">
        <v>3762</v>
      </c>
      <c r="H3770">
        <f t="shared" ca="1" si="120"/>
        <v>5.2841089843908728E-2</v>
      </c>
    </row>
    <row r="3771" spans="2:8" x14ac:dyDescent="0.3">
      <c r="B3771" s="91">
        <v>38495</v>
      </c>
      <c r="C3771" s="145">
        <v>69.349258000000006</v>
      </c>
      <c r="D3771">
        <f t="shared" si="119"/>
        <v>-0.61234103793127848</v>
      </c>
      <c r="E3771">
        <v>1.9670550285328997E-3</v>
      </c>
      <c r="G3771">
        <v>3763</v>
      </c>
      <c r="H3771">
        <f t="shared" ca="1" si="120"/>
        <v>-1.1309026660573354E-2</v>
      </c>
    </row>
    <row r="3772" spans="2:8" x14ac:dyDescent="0.3">
      <c r="B3772" s="91">
        <v>43405</v>
      </c>
      <c r="C3772" s="145">
        <v>178.89244099999999</v>
      </c>
      <c r="D3772">
        <f t="shared" si="119"/>
        <v>-0.41812583957556354</v>
      </c>
      <c r="E3772">
        <v>1.9541900741932472E-3</v>
      </c>
      <c r="G3772">
        <v>3764</v>
      </c>
      <c r="H3772">
        <f t="shared" ca="1" si="120"/>
        <v>2.1653035993619726E-2</v>
      </c>
    </row>
    <row r="3773" spans="2:8" x14ac:dyDescent="0.3">
      <c r="B3773" s="91">
        <v>43264</v>
      </c>
      <c r="C3773" s="145">
        <v>307.44180299999999</v>
      </c>
      <c r="D3773">
        <f t="shared" si="119"/>
        <v>0.22351172445400871</v>
      </c>
      <c r="E3773">
        <v>1.9493477684977545E-3</v>
      </c>
      <c r="G3773">
        <v>3765</v>
      </c>
      <c r="H3773">
        <f t="shared" ca="1" si="120"/>
        <v>-2.4928499527438319E-2</v>
      </c>
    </row>
    <row r="3774" spans="2:8" x14ac:dyDescent="0.3">
      <c r="B3774" s="91">
        <v>41368</v>
      </c>
      <c r="C3774" s="145">
        <v>251.27818300000001</v>
      </c>
      <c r="D3774">
        <f t="shared" si="119"/>
        <v>1.1082688364921487</v>
      </c>
      <c r="E3774">
        <v>1.9439240292298072E-3</v>
      </c>
      <c r="G3774">
        <v>3766</v>
      </c>
      <c r="H3774">
        <f t="shared" ca="1" si="120"/>
        <v>-1.7815766850702991E-2</v>
      </c>
    </row>
    <row r="3775" spans="2:8" x14ac:dyDescent="0.3">
      <c r="B3775" s="91">
        <v>39343</v>
      </c>
      <c r="C3775" s="145">
        <v>119.18697400000001</v>
      </c>
      <c r="D3775">
        <f t="shared" si="119"/>
        <v>-0.22377667510758503</v>
      </c>
      <c r="E3775">
        <v>1.9430825220652108E-3</v>
      </c>
      <c r="G3775">
        <v>3767</v>
      </c>
      <c r="H3775">
        <f t="shared" ca="1" si="120"/>
        <v>-5.398883139583496E-3</v>
      </c>
    </row>
    <row r="3776" spans="2:8" x14ac:dyDescent="0.3">
      <c r="B3776" s="91">
        <v>40771</v>
      </c>
      <c r="C3776" s="145">
        <v>153.54727199999999</v>
      </c>
      <c r="D3776">
        <f t="shared" si="119"/>
        <v>2.729905568096606E-2</v>
      </c>
      <c r="E3776">
        <v>1.937587921503729E-3</v>
      </c>
      <c r="G3776">
        <v>3768</v>
      </c>
      <c r="H3776">
        <f t="shared" ca="1" si="120"/>
        <v>-4.1462912207025637E-2</v>
      </c>
    </row>
    <row r="3777" spans="2:8" x14ac:dyDescent="0.3">
      <c r="B3777" s="91">
        <v>40814</v>
      </c>
      <c r="C3777" s="145">
        <v>149.46696499999999</v>
      </c>
      <c r="D3777">
        <f t="shared" si="119"/>
        <v>2.3010301600845513</v>
      </c>
      <c r="E3777">
        <v>1.9260201737177143E-3</v>
      </c>
      <c r="G3777">
        <v>3769</v>
      </c>
      <c r="H3777">
        <f t="shared" ca="1" si="120"/>
        <v>3.4184101240272387E-2</v>
      </c>
    </row>
    <row r="3778" spans="2:8" x14ac:dyDescent="0.3">
      <c r="B3778" s="91">
        <v>34848</v>
      </c>
      <c r="C3778" s="145">
        <v>45.278885000000002</v>
      </c>
      <c r="D3778">
        <f t="shared" si="119"/>
        <v>-0.80277744114041139</v>
      </c>
      <c r="E3778">
        <v>1.9229738585043582E-3</v>
      </c>
      <c r="G3778">
        <v>3770</v>
      </c>
      <c r="H3778">
        <f t="shared" ca="1" si="120"/>
        <v>8.5314490202514914E-4</v>
      </c>
    </row>
    <row r="3779" spans="2:8" x14ac:dyDescent="0.3">
      <c r="B3779" s="91">
        <v>41137</v>
      </c>
      <c r="C3779" s="145">
        <v>229.58268699999999</v>
      </c>
      <c r="D3779">
        <f t="shared" si="119"/>
        <v>17.945612584004259</v>
      </c>
      <c r="E3779">
        <v>1.9150720425151406E-3</v>
      </c>
      <c r="G3779">
        <v>3771</v>
      </c>
      <c r="H3779">
        <f t="shared" ca="1" si="120"/>
        <v>-3.0345309370117254E-2</v>
      </c>
    </row>
    <row r="3780" spans="2:8" x14ac:dyDescent="0.3">
      <c r="B3780" s="91">
        <v>36846</v>
      </c>
      <c r="C3780" s="145">
        <v>12.117986999999999</v>
      </c>
      <c r="D3780">
        <f t="shared" si="119"/>
        <v>-0.8925959058522247</v>
      </c>
      <c r="E3780">
        <v>1.9133771453871461E-3</v>
      </c>
      <c r="G3780">
        <v>3772</v>
      </c>
      <c r="H3780">
        <f t="shared" ca="1" si="120"/>
        <v>-1.2158259917010791E-2</v>
      </c>
    </row>
    <row r="3781" spans="2:8" x14ac:dyDescent="0.3">
      <c r="B3781" s="91">
        <v>39302</v>
      </c>
      <c r="C3781" s="145">
        <v>112.82611799999999</v>
      </c>
      <c r="D3781">
        <f t="shared" si="119"/>
        <v>0.96702553434484084</v>
      </c>
      <c r="E3781">
        <v>1.9007020170731252E-3</v>
      </c>
      <c r="G3781">
        <v>3773</v>
      </c>
      <c r="H3781">
        <f t="shared" ca="1" si="120"/>
        <v>-2.7404722974894123E-3</v>
      </c>
    </row>
    <row r="3782" spans="2:8" x14ac:dyDescent="0.3">
      <c r="B3782" s="91">
        <v>35580</v>
      </c>
      <c r="C3782" s="145">
        <v>57.358745999999996</v>
      </c>
      <c r="D3782">
        <f t="shared" si="119"/>
        <v>-0.86370362385603616</v>
      </c>
      <c r="E3782">
        <v>1.899965961555988E-3</v>
      </c>
      <c r="G3782">
        <v>3774</v>
      </c>
      <c r="H3782">
        <f t="shared" ca="1" si="120"/>
        <v>-7.2189533989662231E-3</v>
      </c>
    </row>
    <row r="3783" spans="2:8" x14ac:dyDescent="0.3">
      <c r="B3783" s="91">
        <v>44867</v>
      </c>
      <c r="C3783" s="145">
        <v>420.83837899999997</v>
      </c>
      <c r="D3783">
        <f t="shared" si="119"/>
        <v>-6.2930047465278749E-2</v>
      </c>
      <c r="E3783">
        <v>1.8986628927099725E-3</v>
      </c>
      <c r="G3783">
        <v>3775</v>
      </c>
      <c r="H3783">
        <f t="shared" ca="1" si="120"/>
        <v>3.1793571678365558E-2</v>
      </c>
    </row>
    <row r="3784" spans="2:8" x14ac:dyDescent="0.3">
      <c r="B3784" s="91">
        <v>42878</v>
      </c>
      <c r="C3784" s="145">
        <v>449.100281</v>
      </c>
      <c r="D3784">
        <f t="shared" si="119"/>
        <v>0.30617564168637612</v>
      </c>
      <c r="E3784">
        <v>1.8903412410488946E-3</v>
      </c>
      <c r="G3784">
        <v>3776</v>
      </c>
      <c r="H3784">
        <f t="shared" ca="1" si="120"/>
        <v>-1.9537613326210755E-2</v>
      </c>
    </row>
    <row r="3785" spans="2:8" x14ac:dyDescent="0.3">
      <c r="B3785" s="91">
        <v>44379</v>
      </c>
      <c r="C3785" s="145">
        <v>343.82839999999999</v>
      </c>
      <c r="D3785">
        <f t="shared" ref="D3785:D3848" si="121">(C3785-C3786)/C3786</f>
        <v>-0.27777190779611349</v>
      </c>
      <c r="E3785">
        <v>1.8881613350783862E-3</v>
      </c>
      <c r="G3785">
        <v>3777</v>
      </c>
      <c r="H3785">
        <f t="shared" ca="1" si="120"/>
        <v>-3.3689286832967145E-2</v>
      </c>
    </row>
    <row r="3786" spans="2:8" x14ac:dyDescent="0.3">
      <c r="B3786" s="91">
        <v>44785</v>
      </c>
      <c r="C3786" s="145">
        <v>476.06622299999998</v>
      </c>
      <c r="D3786">
        <f t="shared" si="121"/>
        <v>18.125557446508317</v>
      </c>
      <c r="E3786">
        <v>1.8881407039153869E-3</v>
      </c>
      <c r="G3786">
        <v>3778</v>
      </c>
      <c r="H3786">
        <f t="shared" ref="H3786:H3849" ca="1" si="122">_xlfn.NORM.INV(RAND(),N$11,N$12)</f>
        <v>4.6703455173986011E-2</v>
      </c>
    </row>
    <row r="3787" spans="2:8" x14ac:dyDescent="0.3">
      <c r="B3787" s="91">
        <v>37663</v>
      </c>
      <c r="C3787" s="145">
        <v>24.891625999999999</v>
      </c>
      <c r="D3787">
        <f t="shared" si="121"/>
        <v>-0.57736197750160712</v>
      </c>
      <c r="E3787">
        <v>1.8627231031517707E-3</v>
      </c>
      <c r="G3787">
        <v>3779</v>
      </c>
      <c r="H3787">
        <f t="shared" ca="1" si="122"/>
        <v>-1.4530812777759989E-2</v>
      </c>
    </row>
    <row r="3788" spans="2:8" x14ac:dyDescent="0.3">
      <c r="B3788" s="91">
        <v>35628</v>
      </c>
      <c r="C3788" s="145">
        <v>58.895851</v>
      </c>
      <c r="D3788">
        <f t="shared" si="121"/>
        <v>3.6842785412558521</v>
      </c>
      <c r="E3788">
        <v>1.8502023650331103E-3</v>
      </c>
      <c r="G3788">
        <v>3780</v>
      </c>
      <c r="H3788">
        <f t="shared" ca="1" si="122"/>
        <v>4.0749622790033774E-2</v>
      </c>
    </row>
    <row r="3789" spans="2:8" x14ac:dyDescent="0.3">
      <c r="B3789" s="91">
        <v>36798</v>
      </c>
      <c r="C3789" s="145">
        <v>12.573089</v>
      </c>
      <c r="D3789">
        <f t="shared" si="121"/>
        <v>-0.69631580517346381</v>
      </c>
      <c r="E3789">
        <v>1.8440716796709123E-3</v>
      </c>
      <c r="G3789">
        <v>3781</v>
      </c>
      <c r="H3789">
        <f t="shared" ca="1" si="122"/>
        <v>-1.43519828172557E-2</v>
      </c>
    </row>
    <row r="3790" spans="2:8" x14ac:dyDescent="0.3">
      <c r="B3790" s="91">
        <v>36363</v>
      </c>
      <c r="C3790" s="145">
        <v>41.401854999999998</v>
      </c>
      <c r="D3790">
        <f t="shared" si="121"/>
        <v>-0.91615849040397124</v>
      </c>
      <c r="E3790">
        <v>1.8324727558541416E-3</v>
      </c>
      <c r="G3790">
        <v>3782</v>
      </c>
      <c r="H3790">
        <f t="shared" ca="1" si="122"/>
        <v>-6.0777932939202674E-2</v>
      </c>
    </row>
    <row r="3791" spans="2:8" x14ac:dyDescent="0.3">
      <c r="B3791" s="91">
        <v>44543</v>
      </c>
      <c r="C3791" s="145">
        <v>493.81094400000001</v>
      </c>
      <c r="D3791">
        <f t="shared" si="121"/>
        <v>0.62090960930041184</v>
      </c>
      <c r="E3791">
        <v>1.8201703386420819E-3</v>
      </c>
      <c r="G3791">
        <v>3783</v>
      </c>
      <c r="H3791">
        <f t="shared" ca="1" si="122"/>
        <v>-4.6643030358311813E-2</v>
      </c>
    </row>
    <row r="3792" spans="2:8" x14ac:dyDescent="0.3">
      <c r="B3792" s="91">
        <v>43271</v>
      </c>
      <c r="C3792" s="145">
        <v>304.65051299999999</v>
      </c>
      <c r="D3792">
        <f t="shared" si="121"/>
        <v>-0.35391118879216432</v>
      </c>
      <c r="E3792">
        <v>1.8030451426884764E-3</v>
      </c>
      <c r="G3792">
        <v>3784</v>
      </c>
      <c r="H3792">
        <f t="shared" ca="1" si="122"/>
        <v>2.9047958631132555E-2</v>
      </c>
    </row>
    <row r="3793" spans="2:8" x14ac:dyDescent="0.3">
      <c r="B3793" s="91">
        <v>45034</v>
      </c>
      <c r="C3793" s="145">
        <v>471.530396</v>
      </c>
      <c r="D3793">
        <f t="shared" si="121"/>
        <v>0.43784123315122592</v>
      </c>
      <c r="E3793">
        <v>1.8003241561633703E-3</v>
      </c>
      <c r="G3793">
        <v>3785</v>
      </c>
      <c r="H3793">
        <f t="shared" ca="1" si="122"/>
        <v>1.2134028353930959E-2</v>
      </c>
    </row>
    <row r="3794" spans="2:8" x14ac:dyDescent="0.3">
      <c r="B3794" s="91">
        <v>41530</v>
      </c>
      <c r="C3794" s="145">
        <v>327.94329800000003</v>
      </c>
      <c r="D3794">
        <f t="shared" si="121"/>
        <v>4.7596356484878122</v>
      </c>
      <c r="E3794">
        <v>1.7994267787844408E-3</v>
      </c>
      <c r="G3794">
        <v>3786</v>
      </c>
      <c r="H3794">
        <f t="shared" ca="1" si="122"/>
        <v>-2.059643750045187E-2</v>
      </c>
    </row>
    <row r="3795" spans="2:8" x14ac:dyDescent="0.3">
      <c r="B3795" s="91">
        <v>35573</v>
      </c>
      <c r="C3795" s="145">
        <v>56.938201999999997</v>
      </c>
      <c r="D3795">
        <f t="shared" si="121"/>
        <v>0.16576077464977029</v>
      </c>
      <c r="E3795">
        <v>1.7859765345601666E-3</v>
      </c>
      <c r="G3795">
        <v>3787</v>
      </c>
      <c r="H3795">
        <f t="shared" ca="1" si="122"/>
        <v>-3.1521552525575841E-2</v>
      </c>
    </row>
    <row r="3796" spans="2:8" x14ac:dyDescent="0.3">
      <c r="B3796" s="91">
        <v>34855</v>
      </c>
      <c r="C3796" s="145">
        <v>48.842098</v>
      </c>
      <c r="D3796">
        <f t="shared" si="121"/>
        <v>0.94287547061192922</v>
      </c>
      <c r="E3796">
        <v>1.78257952774181E-3</v>
      </c>
      <c r="G3796">
        <v>3788</v>
      </c>
      <c r="H3796">
        <f t="shared" ca="1" si="122"/>
        <v>9.8686452609668459E-3</v>
      </c>
    </row>
    <row r="3797" spans="2:8" x14ac:dyDescent="0.3">
      <c r="B3797" s="91">
        <v>35991</v>
      </c>
      <c r="C3797" s="145">
        <v>25.139078000000001</v>
      </c>
      <c r="D3797">
        <f t="shared" si="121"/>
        <v>-0.6812104171727722</v>
      </c>
      <c r="E3797">
        <v>1.7819940416890325E-3</v>
      </c>
      <c r="G3797">
        <v>3789</v>
      </c>
      <c r="H3797">
        <f t="shared" ca="1" si="122"/>
        <v>-3.2034013472469966E-2</v>
      </c>
    </row>
    <row r="3798" spans="2:8" x14ac:dyDescent="0.3">
      <c r="B3798" s="91">
        <v>38587</v>
      </c>
      <c r="C3798" s="145">
        <v>78.857902999999993</v>
      </c>
      <c r="D3798">
        <f t="shared" si="121"/>
        <v>-0.8727687890823258</v>
      </c>
      <c r="E3798">
        <v>1.7817987540377368E-3</v>
      </c>
      <c r="G3798">
        <v>3790</v>
      </c>
      <c r="H3798">
        <f t="shared" ca="1" si="122"/>
        <v>5.6527217133351335E-3</v>
      </c>
    </row>
    <row r="3799" spans="2:8" x14ac:dyDescent="0.3">
      <c r="B3799" s="91">
        <v>45195</v>
      </c>
      <c r="C3799" s="145">
        <v>619.79998799999998</v>
      </c>
      <c r="D3799">
        <f t="shared" si="121"/>
        <v>4.805280219982472</v>
      </c>
      <c r="E3799">
        <v>1.7778826227014355E-3</v>
      </c>
      <c r="G3799">
        <v>3791</v>
      </c>
      <c r="H3799">
        <f t="shared" ca="1" si="122"/>
        <v>-7.6089637880875083E-2</v>
      </c>
    </row>
    <row r="3800" spans="2:8" x14ac:dyDescent="0.3">
      <c r="B3800" s="91">
        <v>39553</v>
      </c>
      <c r="C3800" s="145">
        <v>106.76487</v>
      </c>
      <c r="D3800">
        <f t="shared" si="121"/>
        <v>-0.74836084283101145</v>
      </c>
      <c r="E3800">
        <v>1.76703043087931E-3</v>
      </c>
      <c r="G3800">
        <v>3792</v>
      </c>
      <c r="H3800">
        <f t="shared" ca="1" si="122"/>
        <v>4.7354648779474796E-2</v>
      </c>
    </row>
    <row r="3801" spans="2:8" x14ac:dyDescent="0.3">
      <c r="B3801" s="91">
        <v>43017</v>
      </c>
      <c r="C3801" s="145">
        <v>424.277649</v>
      </c>
      <c r="D3801">
        <f t="shared" si="121"/>
        <v>0.41680551902971563</v>
      </c>
      <c r="E3801">
        <v>1.7652822746093636E-3</v>
      </c>
      <c r="G3801">
        <v>3793</v>
      </c>
      <c r="H3801">
        <f t="shared" ca="1" si="122"/>
        <v>-1.7272120434037669E-2</v>
      </c>
    </row>
    <row r="3802" spans="2:8" x14ac:dyDescent="0.3">
      <c r="B3802" s="91">
        <v>41026</v>
      </c>
      <c r="C3802" s="145">
        <v>299.46075400000001</v>
      </c>
      <c r="D3802">
        <f t="shared" si="121"/>
        <v>2.5431467903467015</v>
      </c>
      <c r="E3802">
        <v>1.7623459530417866E-3</v>
      </c>
      <c r="G3802">
        <v>3794</v>
      </c>
      <c r="H3802">
        <f t="shared" ca="1" si="122"/>
        <v>1.3472692662899454E-2</v>
      </c>
    </row>
    <row r="3803" spans="2:8" x14ac:dyDescent="0.3">
      <c r="B3803" s="91">
        <v>38604</v>
      </c>
      <c r="C3803" s="145">
        <v>84.518303000000003</v>
      </c>
      <c r="D3803">
        <f t="shared" si="121"/>
        <v>0.41033343958881791</v>
      </c>
      <c r="E3803">
        <v>1.7601796529153385E-3</v>
      </c>
      <c r="G3803">
        <v>3795</v>
      </c>
      <c r="H3803">
        <f t="shared" ca="1" si="122"/>
        <v>-3.7712586629926749E-2</v>
      </c>
    </row>
    <row r="3804" spans="2:8" x14ac:dyDescent="0.3">
      <c r="B3804" s="91">
        <v>35150</v>
      </c>
      <c r="C3804" s="145">
        <v>59.927886999999998</v>
      </c>
      <c r="D3804">
        <f t="shared" si="121"/>
        <v>-0.15105791786815526</v>
      </c>
      <c r="E3804">
        <v>1.7588148439378602E-3</v>
      </c>
      <c r="G3804">
        <v>3796</v>
      </c>
      <c r="H3804">
        <f t="shared" ca="1" si="122"/>
        <v>3.1637949231529288E-3</v>
      </c>
    </row>
    <row r="3805" spans="2:8" x14ac:dyDescent="0.3">
      <c r="B3805" s="91">
        <v>39640</v>
      </c>
      <c r="C3805" s="145">
        <v>70.591255000000004</v>
      </c>
      <c r="D3805">
        <f t="shared" si="121"/>
        <v>-0.41260923732480653</v>
      </c>
      <c r="E3805">
        <v>1.7516648273163966E-3</v>
      </c>
      <c r="G3805">
        <v>3797</v>
      </c>
      <c r="H3805">
        <f t="shared" ca="1" si="122"/>
        <v>3.3141689177581965E-2</v>
      </c>
    </row>
    <row r="3806" spans="2:8" x14ac:dyDescent="0.3">
      <c r="B3806" s="91">
        <v>39213</v>
      </c>
      <c r="C3806" s="145">
        <v>120.177673</v>
      </c>
      <c r="D3806">
        <f t="shared" si="121"/>
        <v>-0.76574492279275452</v>
      </c>
      <c r="E3806">
        <v>1.7485510270192168E-3</v>
      </c>
      <c r="G3806">
        <v>3798</v>
      </c>
      <c r="H3806">
        <f t="shared" ca="1" si="122"/>
        <v>4.7012336517438885E-2</v>
      </c>
    </row>
    <row r="3807" spans="2:8" x14ac:dyDescent="0.3">
      <c r="B3807" s="91">
        <v>42018</v>
      </c>
      <c r="C3807" s="145">
        <v>513.02056900000002</v>
      </c>
      <c r="D3807">
        <f t="shared" si="121"/>
        <v>3.2292814838606665</v>
      </c>
      <c r="E3807">
        <v>1.7326135675161847E-3</v>
      </c>
      <c r="G3807">
        <v>3799</v>
      </c>
      <c r="H3807">
        <f t="shared" ca="1" si="122"/>
        <v>3.461744414374162E-2</v>
      </c>
    </row>
    <row r="3808" spans="2:8" x14ac:dyDescent="0.3">
      <c r="B3808" s="91">
        <v>39183</v>
      </c>
      <c r="C3808" s="145">
        <v>121.302063</v>
      </c>
      <c r="D3808">
        <f t="shared" si="121"/>
        <v>1.2951824863260633</v>
      </c>
      <c r="E3808">
        <v>1.7322571294789964E-3</v>
      </c>
      <c r="G3808">
        <v>3800</v>
      </c>
      <c r="H3808">
        <f t="shared" ca="1" si="122"/>
        <v>6.9390901763970881E-3</v>
      </c>
    </row>
    <row r="3809" spans="2:8" x14ac:dyDescent="0.3">
      <c r="B3809" s="91">
        <v>35083</v>
      </c>
      <c r="C3809" s="145">
        <v>52.850726999999999</v>
      </c>
      <c r="D3809">
        <f t="shared" si="121"/>
        <v>-0.86935571877920126</v>
      </c>
      <c r="E3809">
        <v>1.7282749828163963E-3</v>
      </c>
      <c r="G3809">
        <v>3801</v>
      </c>
      <c r="H3809">
        <f t="shared" ca="1" si="122"/>
        <v>-9.4451844397211784E-3</v>
      </c>
    </row>
    <row r="3810" spans="2:8" x14ac:dyDescent="0.3">
      <c r="B3810" s="91">
        <v>43087</v>
      </c>
      <c r="C3810" s="145">
        <v>404.539154</v>
      </c>
      <c r="D3810">
        <f t="shared" si="121"/>
        <v>-2.4221632124843111E-3</v>
      </c>
      <c r="E3810">
        <v>1.7278665630517569E-3</v>
      </c>
      <c r="G3810">
        <v>3802</v>
      </c>
      <c r="H3810">
        <f t="shared" ca="1" si="122"/>
        <v>-8.725312591828488E-2</v>
      </c>
    </row>
    <row r="3811" spans="2:8" x14ac:dyDescent="0.3">
      <c r="B3811" s="91">
        <v>42327</v>
      </c>
      <c r="C3811" s="145">
        <v>405.52139299999999</v>
      </c>
      <c r="D3811">
        <f t="shared" si="121"/>
        <v>1.3145676528101544</v>
      </c>
      <c r="E3811">
        <v>1.7231471126221969E-3</v>
      </c>
      <c r="G3811">
        <v>3803</v>
      </c>
      <c r="H3811">
        <f t="shared" ca="1" si="122"/>
        <v>1.6752020240238596E-2</v>
      </c>
    </row>
    <row r="3812" spans="2:8" x14ac:dyDescent="0.3">
      <c r="B3812" s="91">
        <v>43438</v>
      </c>
      <c r="C3812" s="145">
        <v>175.20394899999999</v>
      </c>
      <c r="D3812">
        <f t="shared" si="121"/>
        <v>0.18830305467033942</v>
      </c>
      <c r="E3812">
        <v>1.7099122970710265E-3</v>
      </c>
      <c r="G3812">
        <v>3804</v>
      </c>
      <c r="H3812">
        <f t="shared" ca="1" si="122"/>
        <v>-6.9701903396497348E-3</v>
      </c>
    </row>
    <row r="3813" spans="2:8" x14ac:dyDescent="0.3">
      <c r="B3813" s="91">
        <v>44092</v>
      </c>
      <c r="C3813" s="145">
        <v>147.44046</v>
      </c>
      <c r="D3813">
        <f t="shared" si="121"/>
        <v>-0.7620848109913092</v>
      </c>
      <c r="E3813">
        <v>1.693185025048863E-3</v>
      </c>
      <c r="G3813">
        <v>3805</v>
      </c>
      <c r="H3813">
        <f t="shared" ca="1" si="122"/>
        <v>-3.7387508476046792E-2</v>
      </c>
    </row>
    <row r="3814" spans="2:8" x14ac:dyDescent="0.3">
      <c r="B3814" s="91">
        <v>45127</v>
      </c>
      <c r="C3814" s="145">
        <v>619.71856700000001</v>
      </c>
      <c r="D3814">
        <f t="shared" si="121"/>
        <v>3.4536011047186967</v>
      </c>
      <c r="E3814">
        <v>1.692034580411885E-3</v>
      </c>
      <c r="G3814">
        <v>3806</v>
      </c>
      <c r="H3814">
        <f t="shared" ca="1" si="122"/>
        <v>-1.8657352053909657E-2</v>
      </c>
    </row>
    <row r="3815" spans="2:8" x14ac:dyDescent="0.3">
      <c r="B3815" s="91">
        <v>39022</v>
      </c>
      <c r="C3815" s="145">
        <v>139.14999399999999</v>
      </c>
      <c r="D3815">
        <f t="shared" si="121"/>
        <v>-0.7958330328662554</v>
      </c>
      <c r="E3815">
        <v>1.6912493875573386E-3</v>
      </c>
      <c r="G3815">
        <v>3807</v>
      </c>
      <c r="H3815">
        <f t="shared" ca="1" si="122"/>
        <v>5.4909722696849697E-2</v>
      </c>
    </row>
    <row r="3816" spans="2:8" x14ac:dyDescent="0.3">
      <c r="B3816" s="91">
        <v>45247</v>
      </c>
      <c r="C3816" s="145">
        <v>681.54998799999998</v>
      </c>
      <c r="D3816">
        <f t="shared" si="121"/>
        <v>4.472493191581612</v>
      </c>
      <c r="E3816">
        <v>1.6901292760682714E-3</v>
      </c>
      <c r="G3816">
        <v>3808</v>
      </c>
      <c r="H3816">
        <f t="shared" ca="1" si="122"/>
        <v>-2.9495909903046975E-2</v>
      </c>
    </row>
    <row r="3817" spans="2:8" x14ac:dyDescent="0.3">
      <c r="B3817" s="91">
        <v>39232</v>
      </c>
      <c r="C3817" s="145">
        <v>124.541039</v>
      </c>
      <c r="D3817">
        <f t="shared" si="121"/>
        <v>-0.514193024550328</v>
      </c>
      <c r="E3817">
        <v>1.6872506424590998E-3</v>
      </c>
      <c r="G3817">
        <v>3809</v>
      </c>
      <c r="H3817">
        <f t="shared" ca="1" si="122"/>
        <v>-8.9112814846905291E-3</v>
      </c>
    </row>
    <row r="3818" spans="2:8" x14ac:dyDescent="0.3">
      <c r="B3818" s="91">
        <v>40970</v>
      </c>
      <c r="C3818" s="145">
        <v>256.35910000000001</v>
      </c>
      <c r="D3818">
        <f t="shared" si="121"/>
        <v>0.6552924529976426</v>
      </c>
      <c r="E3818">
        <v>1.6841254448490956E-3</v>
      </c>
      <c r="G3818">
        <v>3810</v>
      </c>
      <c r="H3818">
        <f t="shared" ca="1" si="122"/>
        <v>6.5909054137807357E-2</v>
      </c>
    </row>
    <row r="3819" spans="2:8" x14ac:dyDescent="0.3">
      <c r="B3819" s="91">
        <v>40382</v>
      </c>
      <c r="C3819" s="145">
        <v>154.87239099999999</v>
      </c>
      <c r="D3819">
        <f t="shared" si="121"/>
        <v>2.7480768636099953E-2</v>
      </c>
      <c r="E3819">
        <v>1.6724962454838803E-3</v>
      </c>
      <c r="G3819">
        <v>3811</v>
      </c>
      <c r="H3819">
        <f t="shared" ca="1" si="122"/>
        <v>1.873793672105285E-2</v>
      </c>
    </row>
    <row r="3820" spans="2:8" x14ac:dyDescent="0.3">
      <c r="B3820" s="91">
        <v>44147</v>
      </c>
      <c r="C3820" s="145">
        <v>150.730209</v>
      </c>
      <c r="D3820">
        <f t="shared" si="121"/>
        <v>1.6412056350174633</v>
      </c>
      <c r="E3820">
        <v>1.6561627040886102E-3</v>
      </c>
      <c r="G3820">
        <v>3812</v>
      </c>
      <c r="H3820">
        <f t="shared" ca="1" si="122"/>
        <v>-2.1528603243779209E-2</v>
      </c>
    </row>
    <row r="3821" spans="2:8" x14ac:dyDescent="0.3">
      <c r="B3821" s="91">
        <v>35643</v>
      </c>
      <c r="C3821" s="145">
        <v>57.068714</v>
      </c>
      <c r="D3821">
        <f t="shared" si="121"/>
        <v>-0.48998632565956812</v>
      </c>
      <c r="E3821">
        <v>1.6542498758742581E-3</v>
      </c>
      <c r="G3821">
        <v>3813</v>
      </c>
      <c r="H3821">
        <f t="shared" ca="1" si="122"/>
        <v>7.3890175138969973E-3</v>
      </c>
    </row>
    <row r="3822" spans="2:8" x14ac:dyDescent="0.3">
      <c r="B3822" s="91">
        <v>40073</v>
      </c>
      <c r="C3822" s="145">
        <v>111.896439</v>
      </c>
      <c r="D3822">
        <f t="shared" si="121"/>
        <v>-0.50124114007922549</v>
      </c>
      <c r="E3822">
        <v>1.6535687268469253E-3</v>
      </c>
      <c r="G3822">
        <v>3814</v>
      </c>
      <c r="H3822">
        <f t="shared" ca="1" si="122"/>
        <v>2.2364870632096547E-2</v>
      </c>
    </row>
    <row r="3823" spans="2:8" x14ac:dyDescent="0.3">
      <c r="B3823" s="91">
        <v>40563</v>
      </c>
      <c r="C3823" s="145">
        <v>224.34977699999999</v>
      </c>
      <c r="D3823">
        <f t="shared" si="121"/>
        <v>0.90588104419108351</v>
      </c>
      <c r="E3823">
        <v>1.6349189379424082E-3</v>
      </c>
      <c r="G3823">
        <v>3815</v>
      </c>
      <c r="H3823">
        <f t="shared" ca="1" si="122"/>
        <v>-1.928349234801266E-2</v>
      </c>
    </row>
    <row r="3824" spans="2:8" x14ac:dyDescent="0.3">
      <c r="B3824" s="91">
        <v>39254</v>
      </c>
      <c r="C3824" s="145">
        <v>117.71447000000001</v>
      </c>
      <c r="D3824">
        <f t="shared" si="121"/>
        <v>-0.70690183028561282</v>
      </c>
      <c r="E3824">
        <v>1.6025968966917028E-3</v>
      </c>
      <c r="G3824">
        <v>3816</v>
      </c>
      <c r="H3824">
        <f t="shared" ca="1" si="122"/>
        <v>-2.6831813240167208E-3</v>
      </c>
    </row>
    <row r="3825" spans="2:8" x14ac:dyDescent="0.3">
      <c r="B3825" s="91">
        <v>41705</v>
      </c>
      <c r="C3825" s="145">
        <v>401.621307</v>
      </c>
      <c r="D3825">
        <f t="shared" si="121"/>
        <v>12.981390245991182</v>
      </c>
      <c r="E3825">
        <v>1.591470847675532E-3</v>
      </c>
      <c r="G3825">
        <v>3817</v>
      </c>
      <c r="H3825">
        <f t="shared" ca="1" si="122"/>
        <v>1.8795632900835833E-2</v>
      </c>
    </row>
    <row r="3826" spans="2:8" x14ac:dyDescent="0.3">
      <c r="B3826" s="91">
        <v>39759</v>
      </c>
      <c r="C3826" s="145">
        <v>28.72542</v>
      </c>
      <c r="D3826">
        <f t="shared" si="121"/>
        <v>0.46730508956636435</v>
      </c>
      <c r="E3826">
        <v>1.5872790617065086E-3</v>
      </c>
      <c r="G3826">
        <v>3818</v>
      </c>
      <c r="H3826">
        <f t="shared" ca="1" si="122"/>
        <v>1.109585246937551E-2</v>
      </c>
    </row>
    <row r="3827" spans="2:8" x14ac:dyDescent="0.3">
      <c r="B3827" s="91">
        <v>36705</v>
      </c>
      <c r="C3827" s="145">
        <v>19.576992000000001</v>
      </c>
      <c r="D3827">
        <f t="shared" si="121"/>
        <v>-0.8373229744053351</v>
      </c>
      <c r="E3827">
        <v>1.5785727890886554E-3</v>
      </c>
      <c r="G3827">
        <v>3819</v>
      </c>
      <c r="H3827">
        <f t="shared" ca="1" si="122"/>
        <v>5.7489850269062698E-2</v>
      </c>
    </row>
    <row r="3828" spans="2:8" x14ac:dyDescent="0.3">
      <c r="B3828" s="91">
        <v>39328</v>
      </c>
      <c r="C3828" s="145">
        <v>120.342697</v>
      </c>
      <c r="D3828">
        <f t="shared" si="121"/>
        <v>-3.2344903657998414E-2</v>
      </c>
      <c r="E3828">
        <v>1.5673503618548646E-3</v>
      </c>
      <c r="G3828">
        <v>3820</v>
      </c>
      <c r="H3828">
        <f t="shared" ca="1" si="122"/>
        <v>3.5960661875255426E-3</v>
      </c>
    </row>
    <row r="3829" spans="2:8" x14ac:dyDescent="0.3">
      <c r="B3829" s="91">
        <v>40217</v>
      </c>
      <c r="C3829" s="145">
        <v>124.36528</v>
      </c>
      <c r="D3829">
        <f t="shared" si="121"/>
        <v>-0.64674249895466673</v>
      </c>
      <c r="E3829">
        <v>1.5619305625074857E-3</v>
      </c>
      <c r="G3829">
        <v>3821</v>
      </c>
      <c r="H3829">
        <f t="shared" ca="1" si="122"/>
        <v>-5.7833509579849778E-2</v>
      </c>
    </row>
    <row r="3830" spans="2:8" x14ac:dyDescent="0.3">
      <c r="B3830" s="91">
        <v>43172</v>
      </c>
      <c r="C3830" s="145">
        <v>352.05276500000002</v>
      </c>
      <c r="D3830">
        <f t="shared" si="121"/>
        <v>9.3076692878283591</v>
      </c>
      <c r="E3830">
        <v>1.559806551089184E-3</v>
      </c>
      <c r="G3830">
        <v>3822</v>
      </c>
      <c r="H3830">
        <f t="shared" ca="1" si="122"/>
        <v>3.8096855156259261E-2</v>
      </c>
    </row>
    <row r="3831" spans="2:8" x14ac:dyDescent="0.3">
      <c r="B3831" s="91">
        <v>36481</v>
      </c>
      <c r="C3831" s="145">
        <v>34.154449</v>
      </c>
      <c r="D3831">
        <f t="shared" si="121"/>
        <v>-0.87722939981415204</v>
      </c>
      <c r="E3831">
        <v>1.5544504865484558E-3</v>
      </c>
      <c r="G3831">
        <v>3823</v>
      </c>
      <c r="H3831">
        <f t="shared" ca="1" si="122"/>
        <v>-7.4740090555589014E-3</v>
      </c>
    </row>
    <row r="3832" spans="2:8" x14ac:dyDescent="0.3">
      <c r="B3832" s="91">
        <v>40983</v>
      </c>
      <c r="C3832" s="145">
        <v>278.19729599999999</v>
      </c>
      <c r="D3832">
        <f t="shared" si="121"/>
        <v>8.0597740741813986E-2</v>
      </c>
      <c r="E3832">
        <v>1.5519922591014294E-3</v>
      </c>
      <c r="G3832">
        <v>3824</v>
      </c>
      <c r="H3832">
        <f t="shared" ca="1" si="122"/>
        <v>1.5736596927547346E-2</v>
      </c>
    </row>
    <row r="3833" spans="2:8" x14ac:dyDescent="0.3">
      <c r="B3833" s="91">
        <v>43307</v>
      </c>
      <c r="C3833" s="145">
        <v>257.44760100000002</v>
      </c>
      <c r="D3833">
        <f t="shared" si="121"/>
        <v>2.7855468811228983</v>
      </c>
      <c r="E3833">
        <v>1.5512303830145654E-3</v>
      </c>
      <c r="G3833">
        <v>3825</v>
      </c>
      <c r="H3833">
        <f t="shared" ca="1" si="122"/>
        <v>7.6961228916347414E-3</v>
      </c>
    </row>
    <row r="3834" spans="2:8" x14ac:dyDescent="0.3">
      <c r="B3834" s="91">
        <v>35216</v>
      </c>
      <c r="C3834" s="145">
        <v>68.008033999999995</v>
      </c>
      <c r="D3834">
        <f t="shared" si="121"/>
        <v>4.439660069242523E-3</v>
      </c>
      <c r="E3834">
        <v>1.5490808507631619E-3</v>
      </c>
      <c r="G3834">
        <v>3826</v>
      </c>
      <c r="H3834">
        <f t="shared" ca="1" si="122"/>
        <v>3.4651638687944762E-2</v>
      </c>
    </row>
    <row r="3835" spans="2:8" x14ac:dyDescent="0.3">
      <c r="B3835" s="91">
        <v>38450</v>
      </c>
      <c r="C3835" s="145">
        <v>67.707436000000001</v>
      </c>
      <c r="D3835">
        <f t="shared" si="121"/>
        <v>-0.54932567355432627</v>
      </c>
      <c r="E3835">
        <v>1.5402500262192479E-3</v>
      </c>
      <c r="G3835">
        <v>3827</v>
      </c>
      <c r="H3835">
        <f t="shared" ca="1" si="122"/>
        <v>2.3707295935054492E-2</v>
      </c>
    </row>
    <row r="3836" spans="2:8" x14ac:dyDescent="0.3">
      <c r="B3836" s="91">
        <v>40184</v>
      </c>
      <c r="C3836" s="145">
        <v>150.23584</v>
      </c>
      <c r="D3836">
        <f t="shared" si="121"/>
        <v>-0.71045684216124294</v>
      </c>
      <c r="E3836">
        <v>1.53915578217639E-3</v>
      </c>
      <c r="G3836">
        <v>3828</v>
      </c>
      <c r="H3836">
        <f t="shared" ca="1" si="122"/>
        <v>3.1990528630349103E-2</v>
      </c>
    </row>
    <row r="3837" spans="2:8" x14ac:dyDescent="0.3">
      <c r="B3837" s="91">
        <v>42142</v>
      </c>
      <c r="C3837" s="145">
        <v>518.87200900000005</v>
      </c>
      <c r="D3837">
        <f t="shared" si="121"/>
        <v>0.35209527755106729</v>
      </c>
      <c r="E3837">
        <v>1.5386173222949797E-3</v>
      </c>
      <c r="G3837">
        <v>3829</v>
      </c>
      <c r="H3837">
        <f t="shared" ca="1" si="122"/>
        <v>9.2679266521047566E-3</v>
      </c>
    </row>
    <row r="3838" spans="2:8" x14ac:dyDescent="0.3">
      <c r="B3838" s="91">
        <v>41614</v>
      </c>
      <c r="C3838" s="145">
        <v>383.75402800000001</v>
      </c>
      <c r="D3838">
        <f t="shared" si="121"/>
        <v>-9.167042330478592E-2</v>
      </c>
      <c r="E3838">
        <v>1.5373273493695606E-3</v>
      </c>
      <c r="G3838">
        <v>3830</v>
      </c>
      <c r="H3838">
        <f t="shared" ca="1" si="122"/>
        <v>-2.7415860542252996E-2</v>
      </c>
    </row>
    <row r="3839" spans="2:8" x14ac:dyDescent="0.3">
      <c r="B3839" s="91">
        <v>44883</v>
      </c>
      <c r="C3839" s="145">
        <v>422.48324600000001</v>
      </c>
      <c r="D3839">
        <f t="shared" si="121"/>
        <v>2.7775148980142741</v>
      </c>
      <c r="E3839">
        <v>1.5360972688329435E-3</v>
      </c>
      <c r="G3839">
        <v>3831</v>
      </c>
      <c r="H3839">
        <f t="shared" ca="1" si="122"/>
        <v>-2.6997858968047895E-2</v>
      </c>
    </row>
    <row r="3840" spans="2:8" x14ac:dyDescent="0.3">
      <c r="B3840" s="91">
        <v>39244</v>
      </c>
      <c r="C3840" s="145">
        <v>111.841583</v>
      </c>
      <c r="D3840">
        <f t="shared" si="121"/>
        <v>3.4299921034448717</v>
      </c>
      <c r="E3840">
        <v>1.5333164915018972E-3</v>
      </c>
      <c r="G3840">
        <v>3832</v>
      </c>
      <c r="H3840">
        <f t="shared" ca="1" si="122"/>
        <v>4.7865811591966283E-2</v>
      </c>
    </row>
    <row r="3841" spans="2:8" x14ac:dyDescent="0.3">
      <c r="B3841" s="91">
        <v>37594</v>
      </c>
      <c r="C3841" s="145">
        <v>25.246452000000001</v>
      </c>
      <c r="D3841">
        <f t="shared" si="121"/>
        <v>-0.93527164642977823</v>
      </c>
      <c r="E3841">
        <v>1.5301564431440505E-3</v>
      </c>
      <c r="G3841">
        <v>3833</v>
      </c>
      <c r="H3841">
        <f t="shared" ca="1" si="122"/>
        <v>2.4645104216744845E-2</v>
      </c>
    </row>
    <row r="3842" spans="2:8" x14ac:dyDescent="0.3">
      <c r="B3842" s="91">
        <v>41726</v>
      </c>
      <c r="C3842" s="145">
        <v>390.03698700000001</v>
      </c>
      <c r="D3842">
        <f t="shared" si="121"/>
        <v>1.945070314474461</v>
      </c>
      <c r="E3842">
        <v>1.5124459450254661E-3</v>
      </c>
      <c r="G3842">
        <v>3834</v>
      </c>
      <c r="H3842">
        <f t="shared" ca="1" si="122"/>
        <v>4.2661588241589631E-2</v>
      </c>
    </row>
    <row r="3843" spans="2:8" x14ac:dyDescent="0.3">
      <c r="B3843" s="91">
        <v>44137</v>
      </c>
      <c r="C3843" s="145">
        <v>132.437241</v>
      </c>
      <c r="D3843">
        <f t="shared" si="121"/>
        <v>-0.54987184794585375</v>
      </c>
      <c r="E3843">
        <v>1.5077906512306343E-3</v>
      </c>
      <c r="G3843">
        <v>3835</v>
      </c>
      <c r="H3843">
        <f t="shared" ca="1" si="122"/>
        <v>3.167709942945129E-3</v>
      </c>
    </row>
    <row r="3844" spans="2:8" x14ac:dyDescent="0.3">
      <c r="B3844" s="91">
        <v>41519</v>
      </c>
      <c r="C3844" s="145">
        <v>294.22119099999998</v>
      </c>
      <c r="D3844">
        <f t="shared" si="121"/>
        <v>1.2107728491563525</v>
      </c>
      <c r="E3844">
        <v>1.5036518092182022E-3</v>
      </c>
      <c r="G3844">
        <v>3836</v>
      </c>
      <c r="H3844">
        <f t="shared" ca="1" si="122"/>
        <v>-4.1319421080415156E-2</v>
      </c>
    </row>
    <row r="3845" spans="2:8" x14ac:dyDescent="0.3">
      <c r="B3845" s="91">
        <v>44105</v>
      </c>
      <c r="C3845" s="145">
        <v>133.08521999999999</v>
      </c>
      <c r="D3845">
        <f t="shared" si="121"/>
        <v>-0.63850524064131386</v>
      </c>
      <c r="E3845">
        <v>1.500430813415402E-3</v>
      </c>
      <c r="G3845">
        <v>3837</v>
      </c>
      <c r="H3845">
        <f t="shared" ca="1" si="122"/>
        <v>-4.7396482756451454E-2</v>
      </c>
    </row>
    <row r="3846" spans="2:8" x14ac:dyDescent="0.3">
      <c r="B3846" s="91">
        <v>43151</v>
      </c>
      <c r="C3846" s="145">
        <v>368.152557</v>
      </c>
      <c r="D3846">
        <f t="shared" si="121"/>
        <v>-0.31741426713676224</v>
      </c>
      <c r="E3846">
        <v>1.4914897114132397E-3</v>
      </c>
      <c r="G3846">
        <v>3838</v>
      </c>
      <c r="H3846">
        <f t="shared" ca="1" si="122"/>
        <v>3.9319589211703622E-2</v>
      </c>
    </row>
    <row r="3847" spans="2:8" x14ac:dyDescent="0.3">
      <c r="B3847" s="91">
        <v>42110</v>
      </c>
      <c r="C3847" s="145">
        <v>539.34991500000001</v>
      </c>
      <c r="D3847">
        <f t="shared" si="121"/>
        <v>1.042968956363074</v>
      </c>
      <c r="E3847">
        <v>1.4803417380865602E-3</v>
      </c>
      <c r="G3847">
        <v>3839</v>
      </c>
      <c r="H3847">
        <f t="shared" ca="1" si="122"/>
        <v>-4.2638380752713437E-2</v>
      </c>
    </row>
    <row r="3848" spans="2:8" x14ac:dyDescent="0.3">
      <c r="B3848" s="91">
        <v>41358</v>
      </c>
      <c r="C3848" s="145">
        <v>264.00299100000001</v>
      </c>
      <c r="D3848">
        <f t="shared" si="121"/>
        <v>0.22158402069599009</v>
      </c>
      <c r="E3848">
        <v>1.4796124618249454E-3</v>
      </c>
      <c r="G3848">
        <v>3840</v>
      </c>
      <c r="H3848">
        <f t="shared" ca="1" si="122"/>
        <v>-7.2977973615455008E-2</v>
      </c>
    </row>
    <row r="3849" spans="2:8" x14ac:dyDescent="0.3">
      <c r="B3849" s="91">
        <v>40682</v>
      </c>
      <c r="C3849" s="145">
        <v>216.115295</v>
      </c>
      <c r="D3849">
        <f t="shared" ref="D3849:D3912" si="123">(C3849-C3850)/C3850</f>
        <v>7.7074833125096456</v>
      </c>
      <c r="E3849">
        <v>1.4793087099187763E-3</v>
      </c>
      <c r="G3849">
        <v>3841</v>
      </c>
      <c r="H3849">
        <f t="shared" ca="1" si="122"/>
        <v>2.2889684422747209E-2</v>
      </c>
    </row>
    <row r="3850" spans="2:8" x14ac:dyDescent="0.3">
      <c r="B3850" s="91">
        <v>39856</v>
      </c>
      <c r="C3850" s="145">
        <v>24.819489999999998</v>
      </c>
      <c r="D3850">
        <f t="shared" si="123"/>
        <v>-0.75745890275553651</v>
      </c>
      <c r="E3850">
        <v>1.4694707742445173E-3</v>
      </c>
      <c r="G3850">
        <v>3842</v>
      </c>
      <c r="H3850">
        <f t="shared" ref="H3850:H3913" ca="1" si="124">_xlfn.NORM.INV(RAND(),N$11,N$12)</f>
        <v>5.6543591308307613E-2</v>
      </c>
    </row>
    <row r="3851" spans="2:8" x14ac:dyDescent="0.3">
      <c r="B3851" s="91">
        <v>44004</v>
      </c>
      <c r="C3851" s="145">
        <v>102.33107</v>
      </c>
      <c r="D3851">
        <f t="shared" si="123"/>
        <v>0.63853092067502082</v>
      </c>
      <c r="E3851">
        <v>1.463434674997125E-3</v>
      </c>
      <c r="G3851">
        <v>3843</v>
      </c>
      <c r="H3851">
        <f t="shared" ca="1" si="124"/>
        <v>-9.1523064741849784E-3</v>
      </c>
    </row>
    <row r="3852" spans="2:8" x14ac:dyDescent="0.3">
      <c r="B3852" s="91">
        <v>35166</v>
      </c>
      <c r="C3852" s="145">
        <v>62.452938000000003</v>
      </c>
      <c r="D3852">
        <f t="shared" si="123"/>
        <v>-0.71453020571951154</v>
      </c>
      <c r="E3852">
        <v>1.4624673052719807E-3</v>
      </c>
      <c r="G3852">
        <v>3844</v>
      </c>
      <c r="H3852">
        <f t="shared" ca="1" si="124"/>
        <v>7.9438147060059711E-3</v>
      </c>
    </row>
    <row r="3853" spans="2:8" x14ac:dyDescent="0.3">
      <c r="B3853" s="91">
        <v>40612</v>
      </c>
      <c r="C3853" s="145">
        <v>218.772491</v>
      </c>
      <c r="D3853">
        <f t="shared" si="123"/>
        <v>-0.50734237400339111</v>
      </c>
      <c r="E3853">
        <v>1.4613836341832796E-3</v>
      </c>
      <c r="G3853">
        <v>3845</v>
      </c>
      <c r="H3853">
        <f t="shared" ca="1" si="124"/>
        <v>3.5855632671006554E-2</v>
      </c>
    </row>
    <row r="3854" spans="2:8" x14ac:dyDescent="0.3">
      <c r="B3854" s="91">
        <v>44960</v>
      </c>
      <c r="C3854" s="145">
        <v>444.06597900000003</v>
      </c>
      <c r="D3854">
        <f t="shared" si="123"/>
        <v>2.7330324020344596</v>
      </c>
      <c r="E3854">
        <v>1.4613299447955386E-3</v>
      </c>
      <c r="G3854">
        <v>3846</v>
      </c>
      <c r="H3854">
        <f t="shared" ca="1" si="124"/>
        <v>2.3566575654488213E-2</v>
      </c>
    </row>
    <row r="3855" spans="2:8" x14ac:dyDescent="0.3">
      <c r="B3855" s="91">
        <v>39342</v>
      </c>
      <c r="C3855" s="145">
        <v>118.955833</v>
      </c>
      <c r="D3855">
        <f t="shared" si="123"/>
        <v>-0.77103079455161017</v>
      </c>
      <c r="E3855">
        <v>1.441609531310213E-3</v>
      </c>
      <c r="G3855">
        <v>3847</v>
      </c>
      <c r="H3855">
        <f t="shared" ca="1" si="124"/>
        <v>2.3118315711043374E-2</v>
      </c>
    </row>
    <row r="3856" spans="2:8" x14ac:dyDescent="0.3">
      <c r="B3856" s="91">
        <v>41942</v>
      </c>
      <c r="C3856" s="145">
        <v>519.527649</v>
      </c>
      <c r="D3856">
        <f t="shared" si="123"/>
        <v>0.20440681356045204</v>
      </c>
      <c r="E3856">
        <v>1.4253234529955669E-3</v>
      </c>
      <c r="G3856">
        <v>3848</v>
      </c>
      <c r="H3856">
        <f t="shared" ca="1" si="124"/>
        <v>-2.4899752156970774E-2</v>
      </c>
    </row>
    <row r="3857" spans="2:8" x14ac:dyDescent="0.3">
      <c r="B3857" s="91">
        <v>44648</v>
      </c>
      <c r="C3857" s="145">
        <v>431.35562099999999</v>
      </c>
      <c r="D3857">
        <f t="shared" si="123"/>
        <v>-7.8871656977103605E-2</v>
      </c>
      <c r="E3857">
        <v>1.3885864597539899E-3</v>
      </c>
      <c r="G3857">
        <v>3849</v>
      </c>
      <c r="H3857">
        <f t="shared" ca="1" si="124"/>
        <v>-3.0394751471929233E-2</v>
      </c>
    </row>
    <row r="3858" spans="2:8" x14ac:dyDescent="0.3">
      <c r="B3858" s="91">
        <v>42808</v>
      </c>
      <c r="C3858" s="145">
        <v>468.29046599999998</v>
      </c>
      <c r="D3858">
        <f t="shared" si="123"/>
        <v>10.016084681470707</v>
      </c>
      <c r="E3858">
        <v>1.3855647774643699E-3</v>
      </c>
      <c r="G3858">
        <v>3850</v>
      </c>
      <c r="H3858">
        <f t="shared" ca="1" si="124"/>
        <v>-2.1507610670226667E-3</v>
      </c>
    </row>
    <row r="3859" spans="2:8" x14ac:dyDescent="0.3">
      <c r="B3859" s="91">
        <v>35802</v>
      </c>
      <c r="C3859" s="145">
        <v>42.509701</v>
      </c>
      <c r="D3859">
        <f t="shared" si="123"/>
        <v>-0.85148662531928809</v>
      </c>
      <c r="E3859">
        <v>1.3663293279811649E-3</v>
      </c>
      <c r="G3859">
        <v>3851</v>
      </c>
      <c r="H3859">
        <f t="shared" ca="1" si="124"/>
        <v>2.1728856682106747E-2</v>
      </c>
    </row>
    <row r="3860" spans="2:8" x14ac:dyDescent="0.3">
      <c r="B3860" s="91">
        <v>41437</v>
      </c>
      <c r="C3860" s="145">
        <v>286.23483299999998</v>
      </c>
      <c r="D3860">
        <f t="shared" si="123"/>
        <v>2.6067335114748773</v>
      </c>
      <c r="E3860">
        <v>1.36453423807044E-3</v>
      </c>
      <c r="G3860">
        <v>3852</v>
      </c>
      <c r="H3860">
        <f t="shared" ca="1" si="124"/>
        <v>3.6661394865715929E-2</v>
      </c>
    </row>
    <row r="3861" spans="2:8" x14ac:dyDescent="0.3">
      <c r="B3861" s="91">
        <v>38562</v>
      </c>
      <c r="C3861" s="145">
        <v>79.361237000000003</v>
      </c>
      <c r="D3861">
        <f t="shared" si="123"/>
        <v>-0.7863143536765862</v>
      </c>
      <c r="E3861">
        <v>1.3535853602772187E-3</v>
      </c>
      <c r="G3861">
        <v>3853</v>
      </c>
      <c r="H3861">
        <f t="shared" ca="1" si="124"/>
        <v>-3.6360001485702786E-2</v>
      </c>
    </row>
    <row r="3862" spans="2:8" x14ac:dyDescent="0.3">
      <c r="B3862" s="91">
        <v>43158</v>
      </c>
      <c r="C3862" s="145">
        <v>371.39245599999998</v>
      </c>
      <c r="D3862">
        <f t="shared" si="123"/>
        <v>3.9623066937519167</v>
      </c>
      <c r="E3862">
        <v>1.3438987524015524E-3</v>
      </c>
      <c r="G3862">
        <v>3854</v>
      </c>
      <c r="H3862">
        <f t="shared" ca="1" si="124"/>
        <v>2.9500253617959406E-2</v>
      </c>
    </row>
    <row r="3863" spans="2:8" x14ac:dyDescent="0.3">
      <c r="B3863" s="91">
        <v>35236</v>
      </c>
      <c r="C3863" s="145">
        <v>74.842704999999995</v>
      </c>
      <c r="D3863">
        <f t="shared" si="123"/>
        <v>-0.7518559856553807</v>
      </c>
      <c r="E3863">
        <v>1.328706070381333E-3</v>
      </c>
      <c r="G3863">
        <v>3855</v>
      </c>
      <c r="H3863">
        <f t="shared" ca="1" si="124"/>
        <v>2.1377897944127651E-2</v>
      </c>
    </row>
    <row r="3864" spans="2:8" x14ac:dyDescent="0.3">
      <c r="B3864" s="91">
        <v>44399</v>
      </c>
      <c r="C3864" s="145">
        <v>301.60995500000001</v>
      </c>
      <c r="D3864">
        <f t="shared" si="123"/>
        <v>0.56154130948105951</v>
      </c>
      <c r="E3864">
        <v>1.3237986639090464E-3</v>
      </c>
      <c r="G3864">
        <v>3856</v>
      </c>
      <c r="H3864">
        <f t="shared" ca="1" si="124"/>
        <v>1.6017641838001178E-2</v>
      </c>
    </row>
    <row r="3865" spans="2:8" x14ac:dyDescent="0.3">
      <c r="B3865" s="91">
        <v>40702</v>
      </c>
      <c r="C3865" s="145">
        <v>193.14887999999999</v>
      </c>
      <c r="D3865">
        <f t="shared" si="123"/>
        <v>0.43272979713541077</v>
      </c>
      <c r="E3865">
        <v>1.3142357952913915E-3</v>
      </c>
      <c r="G3865">
        <v>3857</v>
      </c>
      <c r="H3865">
        <f t="shared" ca="1" si="124"/>
        <v>7.150241117564635E-3</v>
      </c>
    </row>
    <row r="3866" spans="2:8" x14ac:dyDescent="0.3">
      <c r="B3866" s="91">
        <v>39030</v>
      </c>
      <c r="C3866" s="145">
        <v>134.81179800000001</v>
      </c>
      <c r="D3866">
        <f t="shared" si="123"/>
        <v>-0.74765449327508948</v>
      </c>
      <c r="E3866">
        <v>1.3091193808375009E-3</v>
      </c>
      <c r="G3866">
        <v>3858</v>
      </c>
      <c r="H3866">
        <f t="shared" ca="1" si="124"/>
        <v>3.230990378859392E-2</v>
      </c>
    </row>
    <row r="3867" spans="2:8" x14ac:dyDescent="0.3">
      <c r="B3867" s="91">
        <v>45079</v>
      </c>
      <c r="C3867" s="145">
        <v>534.23498500000005</v>
      </c>
      <c r="D3867">
        <f t="shared" si="123"/>
        <v>6.5277278279252133</v>
      </c>
      <c r="E3867">
        <v>1.3080177334020542E-3</v>
      </c>
      <c r="G3867">
        <v>3859</v>
      </c>
      <c r="H3867">
        <f t="shared" ca="1" si="124"/>
        <v>-6.0581064810895077E-2</v>
      </c>
    </row>
    <row r="3868" spans="2:8" x14ac:dyDescent="0.3">
      <c r="B3868" s="91">
        <v>35286</v>
      </c>
      <c r="C3868" s="145">
        <v>70.968956000000006</v>
      </c>
      <c r="D3868">
        <f t="shared" si="123"/>
        <v>-0.38028946051155432</v>
      </c>
      <c r="E3868">
        <v>1.3010756420231465E-3</v>
      </c>
      <c r="G3868">
        <v>3860</v>
      </c>
      <c r="H3868">
        <f t="shared" ca="1" si="124"/>
        <v>-3.6447011167613584E-2</v>
      </c>
    </row>
    <row r="3869" spans="2:8" x14ac:dyDescent="0.3">
      <c r="B3869" s="91">
        <v>40130</v>
      </c>
      <c r="C3869" s="145">
        <v>114.519524</v>
      </c>
      <c r="D3869">
        <f t="shared" si="123"/>
        <v>-0.77764732895452604</v>
      </c>
      <c r="E3869">
        <v>1.2921811494772117E-3</v>
      </c>
      <c r="G3869">
        <v>3861</v>
      </c>
      <c r="H3869">
        <f t="shared" ca="1" si="124"/>
        <v>2.0540602166058335E-2</v>
      </c>
    </row>
    <row r="3870" spans="2:8" x14ac:dyDescent="0.3">
      <c r="B3870" s="91">
        <v>42121</v>
      </c>
      <c r="C3870" s="145">
        <v>515.03552200000001</v>
      </c>
      <c r="D3870">
        <f t="shared" si="123"/>
        <v>11.714235446265546</v>
      </c>
      <c r="E3870">
        <v>1.2591764007505129E-3</v>
      </c>
      <c r="G3870">
        <v>3862</v>
      </c>
      <c r="H3870">
        <f t="shared" ca="1" si="124"/>
        <v>4.7021264288282037E-2</v>
      </c>
    </row>
    <row r="3871" spans="2:8" x14ac:dyDescent="0.3">
      <c r="B3871" s="91">
        <v>35935</v>
      </c>
      <c r="C3871" s="145">
        <v>40.508572000000001</v>
      </c>
      <c r="D3871">
        <f t="shared" si="123"/>
        <v>0.62941710385134819</v>
      </c>
      <c r="E3871">
        <v>1.2547145101209868E-3</v>
      </c>
      <c r="G3871">
        <v>3863</v>
      </c>
      <c r="H3871">
        <f t="shared" ca="1" si="124"/>
        <v>3.3118808352759099E-2</v>
      </c>
    </row>
    <row r="3872" spans="2:8" x14ac:dyDescent="0.3">
      <c r="B3872" s="91">
        <v>37624</v>
      </c>
      <c r="C3872" s="145">
        <v>24.860775</v>
      </c>
      <c r="D3872">
        <f t="shared" si="123"/>
        <v>-5.5536059698204042E-3</v>
      </c>
      <c r="E3872">
        <v>1.2426540238550492E-3</v>
      </c>
      <c r="G3872">
        <v>3864</v>
      </c>
      <c r="H3872">
        <f t="shared" ca="1" si="124"/>
        <v>5.3808453927592127E-3</v>
      </c>
    </row>
    <row r="3873" spans="2:8" x14ac:dyDescent="0.3">
      <c r="B3873" s="91">
        <v>37442</v>
      </c>
      <c r="C3873" s="145">
        <v>24.999613</v>
      </c>
      <c r="D3873">
        <f t="shared" si="123"/>
        <v>-0.92293322285115742</v>
      </c>
      <c r="E3873">
        <v>1.235463588207061E-3</v>
      </c>
      <c r="G3873">
        <v>3865</v>
      </c>
      <c r="H3873">
        <f t="shared" ca="1" si="124"/>
        <v>3.6437187029076971E-3</v>
      </c>
    </row>
    <row r="3874" spans="2:8" x14ac:dyDescent="0.3">
      <c r="B3874" s="91">
        <v>44239</v>
      </c>
      <c r="C3874" s="145">
        <v>324.38897700000001</v>
      </c>
      <c r="D3874">
        <f t="shared" si="123"/>
        <v>24.257917641285051</v>
      </c>
      <c r="E3874">
        <v>1.2307253680986709E-3</v>
      </c>
      <c r="G3874">
        <v>3866</v>
      </c>
      <c r="H3874">
        <f t="shared" ca="1" si="124"/>
        <v>1.1623327818743177E-2</v>
      </c>
    </row>
    <row r="3875" spans="2:8" x14ac:dyDescent="0.3">
      <c r="B3875" s="91">
        <v>37202</v>
      </c>
      <c r="C3875" s="145">
        <v>12.843061000000001</v>
      </c>
      <c r="D3875">
        <f t="shared" si="123"/>
        <v>-0.97408941397138005</v>
      </c>
      <c r="E3875">
        <v>1.2026379923219469E-3</v>
      </c>
      <c r="G3875">
        <v>3867</v>
      </c>
      <c r="H3875">
        <f t="shared" ca="1" si="124"/>
        <v>-4.9167833841689615E-2</v>
      </c>
    </row>
    <row r="3876" spans="2:8" x14ac:dyDescent="0.3">
      <c r="B3876" s="91">
        <v>41913</v>
      </c>
      <c r="C3876" s="145">
        <v>495.66848800000002</v>
      </c>
      <c r="D3876">
        <f t="shared" si="123"/>
        <v>3.0190255918257636</v>
      </c>
      <c r="E3876">
        <v>1.194810184715526E-3</v>
      </c>
      <c r="G3876">
        <v>3868</v>
      </c>
      <c r="H3876">
        <f t="shared" ca="1" si="124"/>
        <v>1.1302266806982653E-2</v>
      </c>
    </row>
    <row r="3877" spans="2:8" x14ac:dyDescent="0.3">
      <c r="B3877" s="91">
        <v>39393</v>
      </c>
      <c r="C3877" s="145">
        <v>123.330513</v>
      </c>
      <c r="D3877">
        <f t="shared" si="123"/>
        <v>-0.21207489907039598</v>
      </c>
      <c r="E3877">
        <v>1.1814590212808173E-3</v>
      </c>
      <c r="G3877">
        <v>3869</v>
      </c>
      <c r="H3877">
        <f t="shared" ca="1" si="124"/>
        <v>2.8874189071005116E-2</v>
      </c>
    </row>
    <row r="3878" spans="2:8" x14ac:dyDescent="0.3">
      <c r="B3878" s="91">
        <v>40392</v>
      </c>
      <c r="C3878" s="145">
        <v>156.52568099999999</v>
      </c>
      <c r="D3878">
        <f t="shared" si="123"/>
        <v>1.5474336676547786</v>
      </c>
      <c r="E3878">
        <v>1.1814433315571124E-3</v>
      </c>
      <c r="G3878">
        <v>3870</v>
      </c>
      <c r="H3878">
        <f t="shared" ca="1" si="124"/>
        <v>3.1188094881387046E-2</v>
      </c>
    </row>
    <row r="3879" spans="2:8" x14ac:dyDescent="0.3">
      <c r="B3879" s="91">
        <v>38225</v>
      </c>
      <c r="C3879" s="145">
        <v>61.444457999999997</v>
      </c>
      <c r="D3879">
        <f t="shared" si="123"/>
        <v>-0.92431550185819067</v>
      </c>
      <c r="E3879">
        <v>1.1745186657677697E-3</v>
      </c>
      <c r="G3879">
        <v>3871</v>
      </c>
      <c r="H3879">
        <f t="shared" ca="1" si="124"/>
        <v>-2.1039229270968015E-2</v>
      </c>
    </row>
    <row r="3880" spans="2:8" x14ac:dyDescent="0.3">
      <c r="B3880" s="91">
        <v>45316</v>
      </c>
      <c r="C3880" s="145">
        <v>811.84997599999997</v>
      </c>
      <c r="D3880">
        <f t="shared" si="123"/>
        <v>1.7141485628450044</v>
      </c>
      <c r="E3880">
        <v>1.1714785693481978E-3</v>
      </c>
      <c r="G3880">
        <v>3872</v>
      </c>
      <c r="H3880">
        <f t="shared" ca="1" si="124"/>
        <v>5.479112444210215E-3</v>
      </c>
    </row>
    <row r="3881" spans="2:8" x14ac:dyDescent="0.3">
      <c r="B3881" s="91">
        <v>44414</v>
      </c>
      <c r="C3881" s="145">
        <v>299.11773699999998</v>
      </c>
      <c r="D3881">
        <f t="shared" si="123"/>
        <v>2.4808584444650674</v>
      </c>
      <c r="E3881">
        <v>1.1678192841194771E-3</v>
      </c>
      <c r="G3881">
        <v>3873</v>
      </c>
      <c r="H3881">
        <f t="shared" ca="1" si="124"/>
        <v>3.3600085265462834E-2</v>
      </c>
    </row>
    <row r="3882" spans="2:8" x14ac:dyDescent="0.3">
      <c r="B3882" s="91">
        <v>43963</v>
      </c>
      <c r="C3882" s="145">
        <v>85.932175000000001</v>
      </c>
      <c r="D3882">
        <f t="shared" si="123"/>
        <v>-0.79704998541550687</v>
      </c>
      <c r="E3882">
        <v>1.1614950289040287E-3</v>
      </c>
      <c r="G3882">
        <v>3874</v>
      </c>
      <c r="H3882">
        <f t="shared" ca="1" si="124"/>
        <v>3.1629479461143223E-2</v>
      </c>
    </row>
    <row r="3883" spans="2:8" x14ac:dyDescent="0.3">
      <c r="B3883" s="91">
        <v>41782</v>
      </c>
      <c r="C3883" s="145">
        <v>423.41546599999998</v>
      </c>
      <c r="D3883">
        <f t="shared" si="123"/>
        <v>9.076410706415422E-2</v>
      </c>
      <c r="E3883">
        <v>1.1606679073432266E-3</v>
      </c>
      <c r="G3883">
        <v>3875</v>
      </c>
      <c r="H3883">
        <f t="shared" ca="1" si="124"/>
        <v>1.5785054374552587E-2</v>
      </c>
    </row>
    <row r="3884" spans="2:8" x14ac:dyDescent="0.3">
      <c r="B3884" s="91">
        <v>42207</v>
      </c>
      <c r="C3884" s="145">
        <v>388.182434</v>
      </c>
      <c r="D3884">
        <f t="shared" si="123"/>
        <v>-3.2325299971106308E-2</v>
      </c>
      <c r="E3884">
        <v>1.1564499241708437E-3</v>
      </c>
      <c r="G3884">
        <v>3876</v>
      </c>
      <c r="H3884">
        <f t="shared" ca="1" si="124"/>
        <v>4.8102030363911443E-3</v>
      </c>
    </row>
    <row r="3885" spans="2:8" x14ac:dyDescent="0.3">
      <c r="B3885" s="91">
        <v>43083</v>
      </c>
      <c r="C3885" s="145">
        <v>401.149719</v>
      </c>
      <c r="D3885">
        <f t="shared" si="123"/>
        <v>-0.11319982830174889</v>
      </c>
      <c r="E3885">
        <v>1.1194827119296814E-3</v>
      </c>
      <c r="G3885">
        <v>3877</v>
      </c>
      <c r="H3885">
        <f t="shared" ca="1" si="124"/>
        <v>-2.3871505138666764E-3</v>
      </c>
    </row>
    <row r="3886" spans="2:8" x14ac:dyDescent="0.3">
      <c r="B3886" s="91">
        <v>42524</v>
      </c>
      <c r="C3886" s="145">
        <v>452.35638399999999</v>
      </c>
      <c r="D3886">
        <f t="shared" si="123"/>
        <v>-0.54791485623621483</v>
      </c>
      <c r="E3886">
        <v>1.1026247852107549E-3</v>
      </c>
      <c r="G3886">
        <v>3878</v>
      </c>
      <c r="H3886">
        <f t="shared" ca="1" si="124"/>
        <v>-5.2206486304852279E-3</v>
      </c>
    </row>
    <row r="3887" spans="2:8" x14ac:dyDescent="0.3">
      <c r="B3887" s="91">
        <v>45411</v>
      </c>
      <c r="C3887" s="145">
        <v>1000.599976</v>
      </c>
      <c r="D3887">
        <f t="shared" si="123"/>
        <v>0.69704713418442799</v>
      </c>
      <c r="E3887">
        <v>1.1005262631315353E-3</v>
      </c>
      <c r="G3887">
        <v>3879</v>
      </c>
      <c r="H3887">
        <f t="shared" ca="1" si="124"/>
        <v>-2.592789706030307E-2</v>
      </c>
    </row>
    <row r="3888" spans="2:8" x14ac:dyDescent="0.3">
      <c r="B3888" s="91">
        <v>45111</v>
      </c>
      <c r="C3888" s="145">
        <v>589.61236599999995</v>
      </c>
      <c r="D3888">
        <f t="shared" si="123"/>
        <v>2.8186077969206447</v>
      </c>
      <c r="E3888">
        <v>1.100255040052461E-3</v>
      </c>
      <c r="G3888">
        <v>3880</v>
      </c>
      <c r="H3888">
        <f t="shared" ca="1" si="124"/>
        <v>1.2771927366452019E-2</v>
      </c>
    </row>
    <row r="3889" spans="2:8" x14ac:dyDescent="0.3">
      <c r="B3889" s="91">
        <v>39119</v>
      </c>
      <c r="C3889" s="145">
        <v>154.40505999999999</v>
      </c>
      <c r="D3889">
        <f t="shared" si="123"/>
        <v>-0.31254318642273476</v>
      </c>
      <c r="E3889">
        <v>1.0882393213367694E-3</v>
      </c>
      <c r="G3889">
        <v>3881</v>
      </c>
      <c r="H3889">
        <f t="shared" ca="1" si="124"/>
        <v>4.2053569616343793E-3</v>
      </c>
    </row>
    <row r="3890" spans="2:8" x14ac:dyDescent="0.3">
      <c r="B3890" s="91">
        <v>40478</v>
      </c>
      <c r="C3890" s="145">
        <v>224.60328699999999</v>
      </c>
      <c r="D3890">
        <f t="shared" si="123"/>
        <v>14.773571171334151</v>
      </c>
      <c r="E3890">
        <v>1.0881035519650312E-3</v>
      </c>
      <c r="G3890">
        <v>3882</v>
      </c>
      <c r="H3890">
        <f t="shared" ca="1" si="124"/>
        <v>5.2603304332603674E-3</v>
      </c>
    </row>
    <row r="3891" spans="2:8" x14ac:dyDescent="0.3">
      <c r="B3891" s="91">
        <v>36958</v>
      </c>
      <c r="C3891" s="145">
        <v>14.239216000000001</v>
      </c>
      <c r="D3891">
        <f t="shared" si="123"/>
        <v>-0.64574469932493239</v>
      </c>
      <c r="E3891">
        <v>1.0849433596573567E-3</v>
      </c>
      <c r="G3891">
        <v>3883</v>
      </c>
      <c r="H3891">
        <f t="shared" ca="1" si="124"/>
        <v>1.458128664456303E-2</v>
      </c>
    </row>
    <row r="3892" spans="2:8" x14ac:dyDescent="0.3">
      <c r="B3892" s="91">
        <v>34542</v>
      </c>
      <c r="C3892" s="145">
        <v>40.194786000000001</v>
      </c>
      <c r="D3892">
        <f t="shared" si="123"/>
        <v>1.7791642674251311</v>
      </c>
      <c r="E3892">
        <v>1.0820560409690681E-3</v>
      </c>
      <c r="G3892">
        <v>3884</v>
      </c>
      <c r="H3892">
        <f t="shared" ca="1" si="124"/>
        <v>-1.6510802836444301E-2</v>
      </c>
    </row>
    <row r="3893" spans="2:8" x14ac:dyDescent="0.3">
      <c r="B3893" s="91">
        <v>36902</v>
      </c>
      <c r="C3893" s="145">
        <v>14.462904</v>
      </c>
      <c r="D3893">
        <f t="shared" si="123"/>
        <v>-0.78375512179535722</v>
      </c>
      <c r="E3893">
        <v>1.0677296065098503E-3</v>
      </c>
      <c r="G3893">
        <v>3885</v>
      </c>
      <c r="H3893">
        <f t="shared" ca="1" si="124"/>
        <v>-1.2859603315309246E-2</v>
      </c>
    </row>
    <row r="3894" spans="2:8" x14ac:dyDescent="0.3">
      <c r="B3894" s="91">
        <v>37957</v>
      </c>
      <c r="C3894" s="145">
        <v>66.882064999999997</v>
      </c>
      <c r="D3894">
        <f t="shared" si="123"/>
        <v>-0.82074070580245806</v>
      </c>
      <c r="E3894">
        <v>1.0598363844558918E-3</v>
      </c>
      <c r="G3894">
        <v>3886</v>
      </c>
      <c r="H3894">
        <f t="shared" ca="1" si="124"/>
        <v>-1.1996600610312916E-2</v>
      </c>
    </row>
    <row r="3895" spans="2:8" x14ac:dyDescent="0.3">
      <c r="B3895" s="91">
        <v>41568</v>
      </c>
      <c r="C3895" s="145">
        <v>373.10235599999999</v>
      </c>
      <c r="D3895">
        <f t="shared" si="123"/>
        <v>-0.21480078256866728</v>
      </c>
      <c r="E3895">
        <v>1.05363516527726E-3</v>
      </c>
      <c r="G3895">
        <v>3887</v>
      </c>
      <c r="H3895">
        <f t="shared" ca="1" si="124"/>
        <v>5.6943667015626934E-2</v>
      </c>
    </row>
    <row r="3896" spans="2:8" x14ac:dyDescent="0.3">
      <c r="B3896" s="91">
        <v>42887</v>
      </c>
      <c r="C3896" s="145">
        <v>475.169037</v>
      </c>
      <c r="D3896">
        <f t="shared" si="123"/>
        <v>0.10495440332477336</v>
      </c>
      <c r="E3896">
        <v>1.0500840105761647E-3</v>
      </c>
      <c r="G3896">
        <v>3888</v>
      </c>
      <c r="H3896">
        <f t="shared" ca="1" si="124"/>
        <v>2.8782539410358795E-2</v>
      </c>
    </row>
    <row r="3897" spans="2:8" x14ac:dyDescent="0.3">
      <c r="B3897" s="91">
        <v>42192</v>
      </c>
      <c r="C3897" s="145">
        <v>430.03497299999998</v>
      </c>
      <c r="D3897">
        <f t="shared" si="123"/>
        <v>-2.2545126057825654E-3</v>
      </c>
      <c r="E3897">
        <v>1.0437826109176182E-3</v>
      </c>
      <c r="G3897">
        <v>3889</v>
      </c>
      <c r="H3897">
        <f t="shared" ca="1" si="124"/>
        <v>-3.4496608818182006E-2</v>
      </c>
    </row>
    <row r="3898" spans="2:8" x14ac:dyDescent="0.3">
      <c r="B3898" s="91">
        <v>44718</v>
      </c>
      <c r="C3898" s="145">
        <v>431.00668300000001</v>
      </c>
      <c r="D3898">
        <f t="shared" si="123"/>
        <v>19.051911920155735</v>
      </c>
      <c r="E3898">
        <v>1.0419221611394367E-3</v>
      </c>
      <c r="G3898">
        <v>3890</v>
      </c>
      <c r="H3898">
        <f t="shared" ca="1" si="124"/>
        <v>5.7359173703675437E-2</v>
      </c>
    </row>
    <row r="3899" spans="2:8" x14ac:dyDescent="0.3">
      <c r="B3899" s="91">
        <v>36271</v>
      </c>
      <c r="C3899" s="145">
        <v>21.494543</v>
      </c>
      <c r="D3899">
        <f t="shared" si="123"/>
        <v>-0.75132399792604787</v>
      </c>
      <c r="E3899">
        <v>1.0412540689268719E-3</v>
      </c>
      <c r="G3899">
        <v>3891</v>
      </c>
      <c r="H3899">
        <f t="shared" ca="1" si="124"/>
        <v>4.3936601935852256E-2</v>
      </c>
    </row>
    <row r="3900" spans="2:8" x14ac:dyDescent="0.3">
      <c r="B3900" s="91">
        <v>39622</v>
      </c>
      <c r="C3900" s="145">
        <v>86.435935999999998</v>
      </c>
      <c r="D3900">
        <f t="shared" si="123"/>
        <v>-0.82464288169583377</v>
      </c>
      <c r="E3900">
        <v>1.0210454650879594E-3</v>
      </c>
      <c r="G3900">
        <v>3892</v>
      </c>
      <c r="H3900">
        <f t="shared" ca="1" si="124"/>
        <v>-2.5004182371002884E-2</v>
      </c>
    </row>
    <row r="3901" spans="2:8" x14ac:dyDescent="0.3">
      <c r="B3901" s="91">
        <v>44540</v>
      </c>
      <c r="C3901" s="145">
        <v>492.91375699999998</v>
      </c>
      <c r="D3901">
        <f t="shared" si="123"/>
        <v>0.1090052805807197</v>
      </c>
      <c r="E3901">
        <v>1.0122410612110897E-3</v>
      </c>
      <c r="G3901">
        <v>3893</v>
      </c>
      <c r="H3901">
        <f t="shared" ca="1" si="124"/>
        <v>3.1157732936550844E-2</v>
      </c>
    </row>
    <row r="3902" spans="2:8" x14ac:dyDescent="0.3">
      <c r="B3902" s="91">
        <v>42944</v>
      </c>
      <c r="C3902" s="145">
        <v>444.46475199999998</v>
      </c>
      <c r="D3902">
        <f t="shared" si="123"/>
        <v>0.85171784051362998</v>
      </c>
      <c r="E3902">
        <v>1.0103416419921408E-3</v>
      </c>
      <c r="G3902">
        <v>3894</v>
      </c>
      <c r="H3902">
        <f t="shared" ca="1" si="124"/>
        <v>6.3279523821561465E-3</v>
      </c>
    </row>
    <row r="3903" spans="2:8" x14ac:dyDescent="0.3">
      <c r="B3903" s="91">
        <v>40947</v>
      </c>
      <c r="C3903" s="145">
        <v>240.028336</v>
      </c>
      <c r="D3903">
        <f t="shared" si="123"/>
        <v>9.8762958648080851E-2</v>
      </c>
      <c r="E3903">
        <v>9.9861595332779128E-4</v>
      </c>
      <c r="G3903">
        <v>3895</v>
      </c>
      <c r="H3903">
        <f t="shared" ca="1" si="124"/>
        <v>-1.5887710215318142E-3</v>
      </c>
    </row>
    <row r="3904" spans="2:8" x14ac:dyDescent="0.3">
      <c r="B3904" s="91">
        <v>40611</v>
      </c>
      <c r="C3904" s="145">
        <v>218.453247</v>
      </c>
      <c r="D3904">
        <f t="shared" si="123"/>
        <v>1.9852504309793031</v>
      </c>
      <c r="E3904">
        <v>9.8962471461218424E-4</v>
      </c>
      <c r="G3904">
        <v>3896</v>
      </c>
      <c r="H3904">
        <f t="shared" ca="1" si="124"/>
        <v>4.855832985783122E-2</v>
      </c>
    </row>
    <row r="3905" spans="2:8" x14ac:dyDescent="0.3">
      <c r="B3905" s="91">
        <v>38427</v>
      </c>
      <c r="C3905" s="145">
        <v>73.177527999999995</v>
      </c>
      <c r="D3905">
        <f t="shared" si="123"/>
        <v>-0.91037108589080418</v>
      </c>
      <c r="E3905">
        <v>9.8600041370371571E-4</v>
      </c>
      <c r="G3905">
        <v>3897</v>
      </c>
      <c r="H3905">
        <f t="shared" ca="1" si="124"/>
        <v>2.5677050604852338E-2</v>
      </c>
    </row>
    <row r="3906" spans="2:8" x14ac:dyDescent="0.3">
      <c r="B3906" s="91">
        <v>45303</v>
      </c>
      <c r="C3906" s="145">
        <v>816.45001200000002</v>
      </c>
      <c r="D3906">
        <f t="shared" si="123"/>
        <v>0.61504521783337718</v>
      </c>
      <c r="E3906">
        <v>9.8079810759618734E-4</v>
      </c>
      <c r="G3906">
        <v>3898</v>
      </c>
      <c r="H3906">
        <f t="shared" ca="1" si="124"/>
        <v>1.1440241334086524E-2</v>
      </c>
    </row>
    <row r="3907" spans="2:8" x14ac:dyDescent="0.3">
      <c r="B3907" s="91">
        <v>41872</v>
      </c>
      <c r="C3907" s="145">
        <v>505.527649</v>
      </c>
      <c r="D3907">
        <f t="shared" si="123"/>
        <v>3.7196136499371413</v>
      </c>
      <c r="E3907">
        <v>9.7607352911028113E-4</v>
      </c>
      <c r="G3907">
        <v>3899</v>
      </c>
      <c r="H3907">
        <f t="shared" ca="1" si="124"/>
        <v>-6.7203477275792692E-3</v>
      </c>
    </row>
    <row r="3908" spans="2:8" x14ac:dyDescent="0.3">
      <c r="B3908" s="91">
        <v>40106</v>
      </c>
      <c r="C3908" s="145">
        <v>107.112083</v>
      </c>
      <c r="D3908">
        <f t="shared" si="123"/>
        <v>-0.71597455152833545</v>
      </c>
      <c r="E3908">
        <v>9.4937421555582114E-4</v>
      </c>
      <c r="G3908">
        <v>3900</v>
      </c>
      <c r="H3908">
        <f t="shared" ca="1" si="124"/>
        <v>-4.2041014379431245E-2</v>
      </c>
    </row>
    <row r="3909" spans="2:8" x14ac:dyDescent="0.3">
      <c r="B3909" s="91">
        <v>42361</v>
      </c>
      <c r="C3909" s="145">
        <v>377.12142899999998</v>
      </c>
      <c r="D3909">
        <f t="shared" si="123"/>
        <v>0.42610368225329331</v>
      </c>
      <c r="E3909">
        <v>9.2571742018500664E-4</v>
      </c>
      <c r="G3909">
        <v>3901</v>
      </c>
      <c r="H3909">
        <f t="shared" ca="1" si="124"/>
        <v>2.404907295070946E-2</v>
      </c>
    </row>
    <row r="3910" spans="2:8" x14ac:dyDescent="0.3">
      <c r="B3910" s="91">
        <v>41381</v>
      </c>
      <c r="C3910" s="145">
        <v>264.44180299999999</v>
      </c>
      <c r="D3910">
        <f t="shared" si="123"/>
        <v>2.3412658964910076</v>
      </c>
      <c r="E3910">
        <v>9.2269424159849994E-4</v>
      </c>
      <c r="G3910">
        <v>3902</v>
      </c>
      <c r="H3910">
        <f t="shared" ca="1" si="124"/>
        <v>-7.9016776028506871E-3</v>
      </c>
    </row>
    <row r="3911" spans="2:8" x14ac:dyDescent="0.3">
      <c r="B3911" s="91">
        <v>38341</v>
      </c>
      <c r="C3911" s="145">
        <v>79.144195999999994</v>
      </c>
      <c r="D3911">
        <f t="shared" si="123"/>
        <v>-1.2589835182483392E-2</v>
      </c>
      <c r="E3911">
        <v>9.1199064529497002E-4</v>
      </c>
      <c r="G3911">
        <v>3903</v>
      </c>
      <c r="H3911">
        <f t="shared" ca="1" si="124"/>
        <v>-6.5755657341165525E-3</v>
      </c>
    </row>
    <row r="3912" spans="2:8" x14ac:dyDescent="0.3">
      <c r="B3912" s="91">
        <v>38393</v>
      </c>
      <c r="C3912" s="145">
        <v>80.153312999999997</v>
      </c>
      <c r="D3912">
        <f t="shared" si="123"/>
        <v>1.4595765045991532E-2</v>
      </c>
      <c r="E3912">
        <v>9.0031101551090213E-4</v>
      </c>
      <c r="G3912">
        <v>3904</v>
      </c>
      <c r="H3912">
        <f t="shared" ca="1" si="124"/>
        <v>9.9562911476643617E-2</v>
      </c>
    </row>
    <row r="3913" spans="2:8" x14ac:dyDescent="0.3">
      <c r="B3913" s="91">
        <v>35265</v>
      </c>
      <c r="C3913" s="145">
        <v>79.000243999999995</v>
      </c>
      <c r="D3913">
        <f t="shared" ref="D3913:D3976" si="125">(C3913-C3914)/C3914</f>
        <v>-0.79463741509758568</v>
      </c>
      <c r="E3913">
        <v>8.9894384075981011E-4</v>
      </c>
      <c r="G3913">
        <v>3905</v>
      </c>
      <c r="H3913">
        <f t="shared" ca="1" si="124"/>
        <v>2.2537942878016044E-2</v>
      </c>
    </row>
    <row r="3914" spans="2:8" x14ac:dyDescent="0.3">
      <c r="B3914" s="91">
        <v>41690</v>
      </c>
      <c r="C3914" s="145">
        <v>384.686646</v>
      </c>
      <c r="D3914">
        <f t="shared" si="125"/>
        <v>0.65410040333802777</v>
      </c>
      <c r="E3914">
        <v>8.9398781059774979E-4</v>
      </c>
      <c r="G3914">
        <v>3906</v>
      </c>
      <c r="H3914">
        <f t="shared" ref="H3914:H3977" ca="1" si="126">_xlfn.NORM.INV(RAND(),N$11,N$12)</f>
        <v>-3.3370543317098669E-2</v>
      </c>
    </row>
    <row r="3915" spans="2:8" x14ac:dyDescent="0.3">
      <c r="B3915" s="91">
        <v>40590</v>
      </c>
      <c r="C3915" s="145">
        <v>232.56547499999999</v>
      </c>
      <c r="D3915">
        <f t="shared" si="125"/>
        <v>5.8031952676430905</v>
      </c>
      <c r="E3915">
        <v>8.8889632183359387E-4</v>
      </c>
      <c r="G3915">
        <v>3907</v>
      </c>
      <c r="H3915">
        <f t="shared" ca="1" si="126"/>
        <v>-1.6314982042453033E-2</v>
      </c>
    </row>
    <row r="3916" spans="2:8" x14ac:dyDescent="0.3">
      <c r="B3916" s="91">
        <v>36482</v>
      </c>
      <c r="C3916" s="145">
        <v>34.184742</v>
      </c>
      <c r="D3916">
        <f t="shared" si="125"/>
        <v>-0.91218936867108802</v>
      </c>
      <c r="E3916">
        <v>8.8694155188978011E-4</v>
      </c>
      <c r="G3916">
        <v>3908</v>
      </c>
      <c r="H3916">
        <f t="shared" ca="1" si="126"/>
        <v>-2.820970223559149E-2</v>
      </c>
    </row>
    <row r="3917" spans="2:8" x14ac:dyDescent="0.3">
      <c r="B3917" s="91">
        <v>41694</v>
      </c>
      <c r="C3917" s="145">
        <v>389.30072000000001</v>
      </c>
      <c r="D3917">
        <f t="shared" si="125"/>
        <v>0.70668420910913865</v>
      </c>
      <c r="E3917">
        <v>8.8338014573392549E-4</v>
      </c>
      <c r="G3917">
        <v>3909</v>
      </c>
      <c r="H3917">
        <f t="shared" ca="1" si="126"/>
        <v>3.7710901645250858E-2</v>
      </c>
    </row>
    <row r="3918" spans="2:8" x14ac:dyDescent="0.3">
      <c r="B3918" s="91">
        <v>41079</v>
      </c>
      <c r="C3918" s="145">
        <v>228.10354599999999</v>
      </c>
      <c r="D3918">
        <f t="shared" si="125"/>
        <v>11.629115388789106</v>
      </c>
      <c r="E3918">
        <v>8.4042524078907683E-4</v>
      </c>
      <c r="G3918">
        <v>3910</v>
      </c>
      <c r="H3918">
        <f t="shared" ca="1" si="126"/>
        <v>1.5992200586086268E-2</v>
      </c>
    </row>
    <row r="3919" spans="2:8" x14ac:dyDescent="0.3">
      <c r="B3919" s="91">
        <v>36683</v>
      </c>
      <c r="C3919" s="145">
        <v>18.061720000000001</v>
      </c>
      <c r="D3919">
        <f t="shared" si="125"/>
        <v>-0.87389318908702407</v>
      </c>
      <c r="E3919">
        <v>8.3916195515422866E-4</v>
      </c>
      <c r="G3919">
        <v>3911</v>
      </c>
      <c r="H3919">
        <f t="shared" ca="1" si="126"/>
        <v>-1.9460079749437087E-2</v>
      </c>
    </row>
    <row r="3920" spans="2:8" x14ac:dyDescent="0.3">
      <c r="B3920" s="91">
        <v>40283</v>
      </c>
      <c r="C3920" s="145">
        <v>143.225571</v>
      </c>
      <c r="D3920">
        <f t="shared" si="125"/>
        <v>1.4075723020202651</v>
      </c>
      <c r="E3920">
        <v>8.3893342615066428E-4</v>
      </c>
      <c r="G3920">
        <v>3912</v>
      </c>
      <c r="H3920">
        <f t="shared" ca="1" si="126"/>
        <v>3.8388257000486627E-2</v>
      </c>
    </row>
    <row r="3921" spans="2:8" x14ac:dyDescent="0.3">
      <c r="B3921" s="91">
        <v>35356</v>
      </c>
      <c r="C3921" s="145">
        <v>59.489623999999999</v>
      </c>
      <c r="D3921">
        <f t="shared" si="125"/>
        <v>-0.87606430761019105</v>
      </c>
      <c r="E3921">
        <v>8.3558270407227018E-4</v>
      </c>
      <c r="G3921">
        <v>3913</v>
      </c>
      <c r="H3921">
        <f t="shared" ca="1" si="126"/>
        <v>-2.4310890670510298E-2</v>
      </c>
    </row>
    <row r="3922" spans="2:8" x14ac:dyDescent="0.3">
      <c r="B3922" s="91">
        <v>42884</v>
      </c>
      <c r="C3922" s="145">
        <v>480.00396699999999</v>
      </c>
      <c r="D3922">
        <f t="shared" si="125"/>
        <v>1.0807347226859345</v>
      </c>
      <c r="E3922">
        <v>8.313962801384621E-4</v>
      </c>
      <c r="G3922">
        <v>3914</v>
      </c>
      <c r="H3922">
        <f t="shared" ca="1" si="126"/>
        <v>-2.7058376101491803E-2</v>
      </c>
    </row>
    <row r="3923" spans="2:8" x14ac:dyDescent="0.3">
      <c r="B3923" s="91">
        <v>41099</v>
      </c>
      <c r="C3923" s="145">
        <v>230.689651</v>
      </c>
      <c r="D3923">
        <f t="shared" si="125"/>
        <v>-0.51780431913665148</v>
      </c>
      <c r="E3923">
        <v>8.3113057815229754E-4</v>
      </c>
      <c r="G3923">
        <v>3915</v>
      </c>
      <c r="H3923">
        <f t="shared" ca="1" si="126"/>
        <v>-2.2972079648004979E-2</v>
      </c>
    </row>
    <row r="3924" spans="2:8" x14ac:dyDescent="0.3">
      <c r="B3924" s="91">
        <v>41844</v>
      </c>
      <c r="C3924" s="145">
        <v>478.415009</v>
      </c>
      <c r="D3924">
        <f t="shared" si="125"/>
        <v>3.1744029054747633</v>
      </c>
      <c r="E3924">
        <v>8.2502506220289058E-4</v>
      </c>
      <c r="G3924">
        <v>3916</v>
      </c>
      <c r="H3924">
        <f t="shared" ca="1" si="126"/>
        <v>2.7471875486915049E-3</v>
      </c>
    </row>
    <row r="3925" spans="2:8" x14ac:dyDescent="0.3">
      <c r="B3925" s="91">
        <v>39577</v>
      </c>
      <c r="C3925" s="145">
        <v>114.60681200000001</v>
      </c>
      <c r="D3925">
        <f t="shared" si="125"/>
        <v>0.61359578358973754</v>
      </c>
      <c r="E3925">
        <v>8.2248571592030792E-4</v>
      </c>
      <c r="G3925">
        <v>3917</v>
      </c>
      <c r="H3925">
        <f t="shared" ca="1" si="126"/>
        <v>3.680449270167243E-2</v>
      </c>
    </row>
    <row r="3926" spans="2:8" x14ac:dyDescent="0.3">
      <c r="B3926" s="91">
        <v>35289</v>
      </c>
      <c r="C3926" s="145">
        <v>71.025726000000006</v>
      </c>
      <c r="D3926">
        <f t="shared" si="125"/>
        <v>-0.77417721103646442</v>
      </c>
      <c r="E3926">
        <v>7.9992722451772014E-4</v>
      </c>
      <c r="G3926">
        <v>3918</v>
      </c>
      <c r="H3926">
        <f t="shared" ca="1" si="126"/>
        <v>1.764249307688634E-2</v>
      </c>
    </row>
    <row r="3927" spans="2:8" x14ac:dyDescent="0.3">
      <c r="B3927" s="91">
        <v>44342</v>
      </c>
      <c r="C3927" s="145">
        <v>314.519745</v>
      </c>
      <c r="D3927">
        <f t="shared" si="125"/>
        <v>15.078456767488365</v>
      </c>
      <c r="E3927">
        <v>7.9306518955954246E-4</v>
      </c>
      <c r="G3927">
        <v>3919</v>
      </c>
      <c r="H3927">
        <f t="shared" ca="1" si="126"/>
        <v>-2.435709141895967E-2</v>
      </c>
    </row>
    <row r="3928" spans="2:8" x14ac:dyDescent="0.3">
      <c r="B3928" s="91">
        <v>37477</v>
      </c>
      <c r="C3928" s="145">
        <v>19.561563</v>
      </c>
      <c r="D3928">
        <f t="shared" si="125"/>
        <v>-0.6885794690927084</v>
      </c>
      <c r="E3928">
        <v>7.8920965303773015E-4</v>
      </c>
      <c r="G3928">
        <v>3920</v>
      </c>
      <c r="H3928">
        <f t="shared" ca="1" si="126"/>
        <v>2.6846063328044987E-2</v>
      </c>
    </row>
    <row r="3929" spans="2:8" x14ac:dyDescent="0.3">
      <c r="B3929" s="91">
        <v>38237</v>
      </c>
      <c r="C3929" s="145">
        <v>62.813980000000001</v>
      </c>
      <c r="D3929">
        <f t="shared" si="125"/>
        <v>-0.71850969500797623</v>
      </c>
      <c r="E3929">
        <v>7.6571809615348944E-4</v>
      </c>
      <c r="G3929">
        <v>3921</v>
      </c>
      <c r="H3929">
        <f t="shared" ca="1" si="126"/>
        <v>-1.331095047730094E-2</v>
      </c>
    </row>
    <row r="3930" spans="2:8" x14ac:dyDescent="0.3">
      <c r="B3930" s="91">
        <v>40567</v>
      </c>
      <c r="C3930" s="145">
        <v>223.14793399999999</v>
      </c>
      <c r="D3930">
        <f t="shared" si="125"/>
        <v>-0.4391294867213148</v>
      </c>
      <c r="E3930">
        <v>7.5794606026626877E-4</v>
      </c>
      <c r="G3930">
        <v>3922</v>
      </c>
      <c r="H3930">
        <f t="shared" ca="1" si="126"/>
        <v>8.5700046480085817E-3</v>
      </c>
    </row>
    <row r="3931" spans="2:8" x14ac:dyDescent="0.3">
      <c r="B3931" s="91">
        <v>44832</v>
      </c>
      <c r="C3931" s="145">
        <v>397.85998499999999</v>
      </c>
      <c r="D3931">
        <f t="shared" si="125"/>
        <v>18.407575042284865</v>
      </c>
      <c r="E3931">
        <v>7.5226711233547972E-4</v>
      </c>
      <c r="G3931">
        <v>3923</v>
      </c>
      <c r="H3931">
        <f t="shared" ca="1" si="126"/>
        <v>-3.3225046737626565E-2</v>
      </c>
    </row>
    <row r="3932" spans="2:8" x14ac:dyDescent="0.3">
      <c r="B3932" s="91">
        <v>36612</v>
      </c>
      <c r="C3932" s="145">
        <v>20.500242</v>
      </c>
      <c r="D3932">
        <f t="shared" si="125"/>
        <v>-0.86165985630677677</v>
      </c>
      <c r="E3932">
        <v>7.3946451014576451E-4</v>
      </c>
      <c r="G3932">
        <v>3924</v>
      </c>
      <c r="H3932">
        <f t="shared" ca="1" si="126"/>
        <v>3.6991802783161609E-2</v>
      </c>
    </row>
    <row r="3933" spans="2:8" x14ac:dyDescent="0.3">
      <c r="B3933" s="91">
        <v>39056</v>
      </c>
      <c r="C3933" s="145">
        <v>148.18722500000001</v>
      </c>
      <c r="D3933">
        <f t="shared" si="125"/>
        <v>8.2107769845774781E-2</v>
      </c>
      <c r="E3933">
        <v>7.3667186797471689E-4</v>
      </c>
      <c r="G3933">
        <v>3925</v>
      </c>
      <c r="H3933">
        <f t="shared" ca="1" si="126"/>
        <v>1.8917723916047739E-2</v>
      </c>
    </row>
    <row r="3934" spans="2:8" x14ac:dyDescent="0.3">
      <c r="B3934" s="91">
        <v>39027</v>
      </c>
      <c r="C3934" s="145">
        <v>136.94313</v>
      </c>
      <c r="D3934">
        <f t="shared" si="125"/>
        <v>-0.77795208805263538</v>
      </c>
      <c r="E3934">
        <v>7.3605106931499606E-4</v>
      </c>
      <c r="G3934">
        <v>3926</v>
      </c>
      <c r="H3934">
        <f t="shared" ca="1" si="126"/>
        <v>-3.3409048986542426E-4</v>
      </c>
    </row>
    <row r="3935" spans="2:8" x14ac:dyDescent="0.3">
      <c r="B3935" s="91">
        <v>45117</v>
      </c>
      <c r="C3935" s="145">
        <v>616.727844</v>
      </c>
      <c r="D3935">
        <f t="shared" si="125"/>
        <v>11.015820187073217</v>
      </c>
      <c r="E3935">
        <v>7.279297659154554E-4</v>
      </c>
      <c r="G3935">
        <v>3927</v>
      </c>
      <c r="H3935">
        <f t="shared" ca="1" si="126"/>
        <v>3.6725310041789208E-2</v>
      </c>
    </row>
    <row r="3936" spans="2:8" x14ac:dyDescent="0.3">
      <c r="B3936" s="91">
        <v>35681</v>
      </c>
      <c r="C3936" s="145">
        <v>51.326321</v>
      </c>
      <c r="D3936">
        <f t="shared" si="125"/>
        <v>-0.75959080705839332</v>
      </c>
      <c r="E3936">
        <v>7.069400695986905E-4</v>
      </c>
      <c r="G3936">
        <v>3928</v>
      </c>
      <c r="H3936">
        <f t="shared" ca="1" si="126"/>
        <v>3.9694635002379491E-2</v>
      </c>
    </row>
    <row r="3937" spans="2:8" x14ac:dyDescent="0.3">
      <c r="B3937" s="91">
        <v>40625</v>
      </c>
      <c r="C3937" s="145">
        <v>213.495667</v>
      </c>
      <c r="D3937">
        <f t="shared" si="125"/>
        <v>17.48897952184883</v>
      </c>
      <c r="E3937">
        <v>7.0420538845575417E-4</v>
      </c>
      <c r="G3937">
        <v>3929</v>
      </c>
      <c r="H3937">
        <f t="shared" ca="1" si="126"/>
        <v>1.6902542285382155E-2</v>
      </c>
    </row>
    <row r="3938" spans="2:8" x14ac:dyDescent="0.3">
      <c r="B3938" s="91">
        <v>37145</v>
      </c>
      <c r="C3938" s="145">
        <v>11.547185000000001</v>
      </c>
      <c r="D3938">
        <f t="shared" si="125"/>
        <v>-0.96913622715364323</v>
      </c>
      <c r="E3938">
        <v>6.6848818286384165E-4</v>
      </c>
      <c r="G3938">
        <v>3930</v>
      </c>
      <c r="H3938">
        <f t="shared" ca="1" si="126"/>
        <v>1.5553835699768504E-2</v>
      </c>
    </row>
    <row r="3939" spans="2:8" x14ac:dyDescent="0.3">
      <c r="B3939" s="91">
        <v>42989</v>
      </c>
      <c r="C3939" s="145">
        <v>374.13394199999999</v>
      </c>
      <c r="D3939">
        <f t="shared" si="125"/>
        <v>15.076723574795187</v>
      </c>
      <c r="E3939">
        <v>6.6661459178971689E-4</v>
      </c>
      <c r="G3939">
        <v>3931</v>
      </c>
      <c r="H3939">
        <f t="shared" ca="1" si="126"/>
        <v>2.3848497796753283E-3</v>
      </c>
    </row>
    <row r="3940" spans="2:8" x14ac:dyDescent="0.3">
      <c r="B3940" s="91">
        <v>37743</v>
      </c>
      <c r="C3940" s="145">
        <v>23.271778000000001</v>
      </c>
      <c r="D3940">
        <f t="shared" si="125"/>
        <v>0.93645678449082359</v>
      </c>
      <c r="E3940">
        <v>6.6325962630514189E-4</v>
      </c>
      <c r="G3940">
        <v>3932</v>
      </c>
      <c r="H3940">
        <f t="shared" ca="1" si="126"/>
        <v>-3.9191007330470241E-2</v>
      </c>
    </row>
    <row r="3941" spans="2:8" x14ac:dyDescent="0.3">
      <c r="B3941" s="91">
        <v>36811</v>
      </c>
      <c r="C3941" s="145">
        <v>12.017711</v>
      </c>
      <c r="D3941">
        <f t="shared" si="125"/>
        <v>-0.90004517288334152</v>
      </c>
      <c r="E3941">
        <v>6.4221492792927585E-4</v>
      </c>
      <c r="G3941">
        <v>3933</v>
      </c>
      <c r="H3941">
        <f t="shared" ca="1" si="126"/>
        <v>1.0723706658197841E-2</v>
      </c>
    </row>
    <row r="3942" spans="2:8" x14ac:dyDescent="0.3">
      <c r="B3942" s="91">
        <v>39434</v>
      </c>
      <c r="C3942" s="145">
        <v>120.23142199999999</v>
      </c>
      <c r="D3942">
        <f t="shared" si="125"/>
        <v>-0.61965896330116832</v>
      </c>
      <c r="E3942">
        <v>6.4125006919213965E-4</v>
      </c>
      <c r="G3942">
        <v>3934</v>
      </c>
      <c r="H3942">
        <f t="shared" ca="1" si="126"/>
        <v>-3.9863717051095988E-2</v>
      </c>
    </row>
    <row r="3943" spans="2:8" x14ac:dyDescent="0.3">
      <c r="B3943" s="91">
        <v>44384</v>
      </c>
      <c r="C3943" s="145">
        <v>316.114777</v>
      </c>
      <c r="D3943">
        <f t="shared" si="125"/>
        <v>-0.35542228226372513</v>
      </c>
      <c r="E3943">
        <v>6.3118801989305051E-4</v>
      </c>
      <c r="G3943">
        <v>3935</v>
      </c>
      <c r="H3943">
        <f t="shared" ca="1" si="126"/>
        <v>-5.5060259775882563E-3</v>
      </c>
    </row>
    <row r="3944" spans="2:8" x14ac:dyDescent="0.3">
      <c r="B3944" s="91">
        <v>44546</v>
      </c>
      <c r="C3944" s="145">
        <v>490.42150900000001</v>
      </c>
      <c r="D3944">
        <f t="shared" si="125"/>
        <v>2.5222855553835108</v>
      </c>
      <c r="E3944">
        <v>6.1019854922500472E-4</v>
      </c>
      <c r="G3944">
        <v>3936</v>
      </c>
      <c r="H3944">
        <f t="shared" ca="1" si="126"/>
        <v>3.0384209644741453E-2</v>
      </c>
    </row>
    <row r="3945" spans="2:8" x14ac:dyDescent="0.3">
      <c r="B3945" s="91">
        <v>39023</v>
      </c>
      <c r="C3945" s="145">
        <v>139.23388700000001</v>
      </c>
      <c r="D3945">
        <f t="shared" si="125"/>
        <v>-0.16341512232851135</v>
      </c>
      <c r="E3945">
        <v>6.0289618122453918E-4</v>
      </c>
      <c r="G3945">
        <v>3937</v>
      </c>
      <c r="H3945">
        <f t="shared" ca="1" si="126"/>
        <v>2.4806080668771189E-2</v>
      </c>
    </row>
    <row r="3946" spans="2:8" x14ac:dyDescent="0.3">
      <c r="B3946" s="91">
        <v>43448</v>
      </c>
      <c r="C3946" s="145">
        <v>166.431274</v>
      </c>
      <c r="D3946">
        <f t="shared" si="125"/>
        <v>2.3721817257110711</v>
      </c>
      <c r="E3946">
        <v>5.9922466688894108E-4</v>
      </c>
      <c r="G3946">
        <v>3938</v>
      </c>
      <c r="H3946">
        <f t="shared" ca="1" si="126"/>
        <v>-3.0086043466190364E-2</v>
      </c>
    </row>
    <row r="3947" spans="2:8" x14ac:dyDescent="0.3">
      <c r="B3947" s="91">
        <v>35745</v>
      </c>
      <c r="C3947" s="145">
        <v>49.354182999999999</v>
      </c>
      <c r="D3947">
        <f t="shared" si="125"/>
        <v>-0.66189273872237253</v>
      </c>
      <c r="E3947">
        <v>5.8799582687779129E-4</v>
      </c>
      <c r="G3947">
        <v>3939</v>
      </c>
      <c r="H3947">
        <f t="shared" ca="1" si="126"/>
        <v>4.0678852292809611E-2</v>
      </c>
    </row>
    <row r="3948" spans="2:8" x14ac:dyDescent="0.3">
      <c r="B3948" s="91">
        <v>39132</v>
      </c>
      <c r="C3948" s="145">
        <v>145.97197</v>
      </c>
      <c r="D3948">
        <f t="shared" si="125"/>
        <v>0.10115202770294239</v>
      </c>
      <c r="E3948">
        <v>5.7515329801288392E-4</v>
      </c>
      <c r="G3948">
        <v>3940</v>
      </c>
      <c r="H3948">
        <f t="shared" ca="1" si="126"/>
        <v>2.8985720035439443E-2</v>
      </c>
    </row>
    <row r="3949" spans="2:8" x14ac:dyDescent="0.3">
      <c r="B3949" s="91">
        <v>38940</v>
      </c>
      <c r="C3949" s="145">
        <v>132.56295800000001</v>
      </c>
      <c r="D3949">
        <f t="shared" si="125"/>
        <v>-0.24466851200242293</v>
      </c>
      <c r="E3949">
        <v>5.7009938007183297E-4</v>
      </c>
      <c r="G3949">
        <v>3941</v>
      </c>
      <c r="H3949">
        <f t="shared" ca="1" si="126"/>
        <v>3.7787124976742102E-2</v>
      </c>
    </row>
    <row r="3950" spans="2:8" x14ac:dyDescent="0.3">
      <c r="B3950" s="91">
        <v>43822</v>
      </c>
      <c r="C3950" s="145">
        <v>175.50302099999999</v>
      </c>
      <c r="D3950">
        <f t="shared" si="125"/>
        <v>-0.71699909020724317</v>
      </c>
      <c r="E3950">
        <v>5.6840999360777112E-4</v>
      </c>
      <c r="G3950">
        <v>3942</v>
      </c>
      <c r="H3950">
        <f t="shared" ca="1" si="126"/>
        <v>-1.1045055440209112E-2</v>
      </c>
    </row>
    <row r="3951" spans="2:8" x14ac:dyDescent="0.3">
      <c r="B3951" s="91">
        <v>45196</v>
      </c>
      <c r="C3951" s="145">
        <v>620.15002400000003</v>
      </c>
      <c r="D3951">
        <f t="shared" si="125"/>
        <v>2.5056797804523678</v>
      </c>
      <c r="E3951">
        <v>5.6475638395792538E-4</v>
      </c>
      <c r="G3951">
        <v>3943</v>
      </c>
      <c r="H3951">
        <f t="shared" ca="1" si="126"/>
        <v>4.3840286548444893E-2</v>
      </c>
    </row>
    <row r="3952" spans="2:8" x14ac:dyDescent="0.3">
      <c r="B3952" s="91">
        <v>43524</v>
      </c>
      <c r="C3952" s="145">
        <v>176.898651</v>
      </c>
      <c r="D3952">
        <f t="shared" si="125"/>
        <v>-4.3138314978604729E-2</v>
      </c>
      <c r="E3952">
        <v>5.6374759309276367E-4</v>
      </c>
      <c r="G3952">
        <v>3944</v>
      </c>
      <c r="H3952">
        <f t="shared" ca="1" si="126"/>
        <v>2.1409578557140398E-2</v>
      </c>
    </row>
    <row r="3953" spans="2:8" x14ac:dyDescent="0.3">
      <c r="B3953" s="91">
        <v>43481</v>
      </c>
      <c r="C3953" s="145">
        <v>184.873795</v>
      </c>
      <c r="D3953">
        <f t="shared" si="125"/>
        <v>0.79260618023468232</v>
      </c>
      <c r="E3953">
        <v>5.3942076867863125E-4</v>
      </c>
      <c r="G3953">
        <v>3945</v>
      </c>
      <c r="H3953">
        <f t="shared" ca="1" si="126"/>
        <v>4.5745879379886195E-2</v>
      </c>
    </row>
    <row r="3954" spans="2:8" x14ac:dyDescent="0.3">
      <c r="B3954" s="91">
        <v>40093</v>
      </c>
      <c r="C3954" s="145">
        <v>103.131294</v>
      </c>
      <c r="D3954">
        <f t="shared" si="125"/>
        <v>-0.62326988692875929</v>
      </c>
      <c r="E3954">
        <v>5.3766218853500115E-4</v>
      </c>
      <c r="G3954">
        <v>3946</v>
      </c>
      <c r="H3954">
        <f t="shared" ca="1" si="126"/>
        <v>-2.3101735669776774E-2</v>
      </c>
    </row>
    <row r="3955" spans="2:8" x14ac:dyDescent="0.3">
      <c r="B3955" s="91">
        <v>41225</v>
      </c>
      <c r="C3955" s="145">
        <v>273.753784</v>
      </c>
      <c r="D3955">
        <f t="shared" si="125"/>
        <v>4.0074953898753662</v>
      </c>
      <c r="E3955">
        <v>5.3448818648062387E-4</v>
      </c>
      <c r="G3955">
        <v>3947</v>
      </c>
      <c r="H3955">
        <f t="shared" ca="1" si="126"/>
        <v>1.8624910717218023E-2</v>
      </c>
    </row>
    <row r="3956" spans="2:8" x14ac:dyDescent="0.3">
      <c r="B3956" s="91">
        <v>35653</v>
      </c>
      <c r="C3956" s="145">
        <v>54.668804000000002</v>
      </c>
      <c r="D3956">
        <f t="shared" si="125"/>
        <v>-0.7821117432187592</v>
      </c>
      <c r="E3956">
        <v>5.3087678931164415E-4</v>
      </c>
      <c r="G3956">
        <v>3948</v>
      </c>
      <c r="H3956">
        <f t="shared" ca="1" si="126"/>
        <v>3.673795272573236E-2</v>
      </c>
    </row>
    <row r="3957" spans="2:8" x14ac:dyDescent="0.3">
      <c r="B3957" s="91">
        <v>40520</v>
      </c>
      <c r="C3957" s="145">
        <v>250.902939</v>
      </c>
      <c r="D3957">
        <f t="shared" si="125"/>
        <v>5.2130148610279786E-2</v>
      </c>
      <c r="E3957">
        <v>5.2420234511200146E-4</v>
      </c>
      <c r="G3957">
        <v>3949</v>
      </c>
      <c r="H3957">
        <f t="shared" ca="1" si="126"/>
        <v>2.9553586910338506E-2</v>
      </c>
    </row>
    <row r="3958" spans="2:8" x14ac:dyDescent="0.3">
      <c r="B3958" s="91">
        <v>40491</v>
      </c>
      <c r="C3958" s="145">
        <v>238.47139000000001</v>
      </c>
      <c r="D3958">
        <f t="shared" si="125"/>
        <v>0.27666628726123871</v>
      </c>
      <c r="E3958">
        <v>5.1208449983725503E-4</v>
      </c>
      <c r="G3958">
        <v>3950</v>
      </c>
      <c r="H3958">
        <f t="shared" ca="1" si="126"/>
        <v>3.0338818775208148E-2</v>
      </c>
    </row>
    <row r="3959" spans="2:8" x14ac:dyDescent="0.3">
      <c r="B3959" s="91">
        <v>40725</v>
      </c>
      <c r="C3959" s="145">
        <v>186.79226700000001</v>
      </c>
      <c r="D3959">
        <f t="shared" si="125"/>
        <v>2.4256072098886192</v>
      </c>
      <c r="E3959">
        <v>5.0288063560071381E-4</v>
      </c>
      <c r="G3959">
        <v>3951</v>
      </c>
      <c r="H3959">
        <f t="shared" ca="1" si="126"/>
        <v>2.2584319520030371E-2</v>
      </c>
    </row>
    <row r="3960" spans="2:8" x14ac:dyDescent="0.3">
      <c r="B3960" s="91">
        <v>39735</v>
      </c>
      <c r="C3960" s="145">
        <v>54.528221000000002</v>
      </c>
      <c r="D3960">
        <f t="shared" si="125"/>
        <v>-3.880753036109099E-2</v>
      </c>
      <c r="E3960">
        <v>5.0114761390763389E-4</v>
      </c>
      <c r="G3960">
        <v>3952</v>
      </c>
      <c r="H3960">
        <f t="shared" ca="1" si="126"/>
        <v>4.2706160619416685E-3</v>
      </c>
    </row>
    <row r="3961" spans="2:8" x14ac:dyDescent="0.3">
      <c r="B3961" s="91">
        <v>35545</v>
      </c>
      <c r="C3961" s="145">
        <v>56.729762999999998</v>
      </c>
      <c r="D3961">
        <f t="shared" si="125"/>
        <v>-0.85841925861914614</v>
      </c>
      <c r="E3961">
        <v>5.0053453723572364E-4</v>
      </c>
      <c r="G3961">
        <v>3953</v>
      </c>
      <c r="H3961">
        <f t="shared" ca="1" si="126"/>
        <v>1.5331355000674058E-2</v>
      </c>
    </row>
    <row r="3962" spans="2:8" x14ac:dyDescent="0.3">
      <c r="B3962" s="91">
        <v>42198</v>
      </c>
      <c r="C3962" s="145">
        <v>400.68841600000002</v>
      </c>
      <c r="D3962">
        <f t="shared" si="125"/>
        <v>0.29552699728857146</v>
      </c>
      <c r="E3962">
        <v>4.9766896904729254E-4</v>
      </c>
      <c r="G3962">
        <v>3954</v>
      </c>
      <c r="H3962">
        <f t="shared" ca="1" si="126"/>
        <v>5.3397970136452068E-2</v>
      </c>
    </row>
    <row r="3963" spans="2:8" x14ac:dyDescent="0.3">
      <c r="B3963" s="91">
        <v>43236</v>
      </c>
      <c r="C3963" s="145">
        <v>309.28604100000001</v>
      </c>
      <c r="D3963">
        <f t="shared" si="125"/>
        <v>3.6248923538749933</v>
      </c>
      <c r="E3963">
        <v>4.8362125659593119E-4</v>
      </c>
      <c r="G3963">
        <v>3955</v>
      </c>
      <c r="H3963">
        <f t="shared" ca="1" si="126"/>
        <v>-4.5305684663314326E-2</v>
      </c>
    </row>
    <row r="3964" spans="2:8" x14ac:dyDescent="0.3">
      <c r="B3964" s="91">
        <v>37959</v>
      </c>
      <c r="C3964" s="145">
        <v>66.874213999999995</v>
      </c>
      <c r="D3964">
        <f t="shared" si="125"/>
        <v>-0.78954465973659005</v>
      </c>
      <c r="E3964">
        <v>4.7094123243147159E-4</v>
      </c>
      <c r="G3964">
        <v>3956</v>
      </c>
      <c r="H3964">
        <f t="shared" ca="1" si="126"/>
        <v>1.2956405390781116E-2</v>
      </c>
    </row>
    <row r="3965" spans="2:8" x14ac:dyDescent="0.3">
      <c r="B3965" s="91">
        <v>44344</v>
      </c>
      <c r="C3965" s="145">
        <v>317.75964399999998</v>
      </c>
      <c r="D3965">
        <f t="shared" si="125"/>
        <v>18.098278712812075</v>
      </c>
      <c r="E3965">
        <v>4.7081939996308905E-4</v>
      </c>
      <c r="G3965">
        <v>3957</v>
      </c>
      <c r="H3965">
        <f t="shared" ca="1" si="126"/>
        <v>1.1390221633241731E-2</v>
      </c>
    </row>
    <row r="3966" spans="2:8" x14ac:dyDescent="0.3">
      <c r="B3966" s="91">
        <v>37231</v>
      </c>
      <c r="C3966" s="145">
        <v>16.63813</v>
      </c>
      <c r="D3966">
        <f t="shared" si="125"/>
        <v>-0.84695107077393372</v>
      </c>
      <c r="E3966">
        <v>4.6402936595738958E-4</v>
      </c>
      <c r="G3966">
        <v>3958</v>
      </c>
      <c r="H3966">
        <f t="shared" ca="1" si="126"/>
        <v>-6.3798624827426445E-3</v>
      </c>
    </row>
    <row r="3967" spans="2:8" x14ac:dyDescent="0.3">
      <c r="B3967" s="91">
        <v>44019</v>
      </c>
      <c r="C3967" s="145">
        <v>108.71118199999999</v>
      </c>
      <c r="D3967">
        <f t="shared" si="125"/>
        <v>-0.75355932151980465</v>
      </c>
      <c r="E3967">
        <v>4.5870040309364899E-4</v>
      </c>
      <c r="G3967">
        <v>3959</v>
      </c>
      <c r="H3967">
        <f t="shared" ca="1" si="126"/>
        <v>-2.652092118081195E-3</v>
      </c>
    </row>
    <row r="3968" spans="2:8" x14ac:dyDescent="0.3">
      <c r="B3968" s="91">
        <v>42914</v>
      </c>
      <c r="C3968" s="145">
        <v>441.12515300000001</v>
      </c>
      <c r="D3968">
        <f t="shared" si="125"/>
        <v>8.102425209197337</v>
      </c>
      <c r="E3968">
        <v>4.5223487071867688E-4</v>
      </c>
      <c r="G3968">
        <v>3960</v>
      </c>
      <c r="H3968">
        <f t="shared" ca="1" si="126"/>
        <v>8.7623180019731906E-3</v>
      </c>
    </row>
    <row r="3969" spans="2:8" x14ac:dyDescent="0.3">
      <c r="B3969" s="91">
        <v>35740</v>
      </c>
      <c r="C3969" s="145">
        <v>48.462375999999999</v>
      </c>
      <c r="D3969">
        <f t="shared" si="125"/>
        <v>-0.92753831209697934</v>
      </c>
      <c r="E3969">
        <v>4.4927177118918744E-4</v>
      </c>
      <c r="G3969">
        <v>3961</v>
      </c>
      <c r="H3969">
        <f t="shared" ca="1" si="126"/>
        <v>-1.353549893926085E-5</v>
      </c>
    </row>
    <row r="3970" spans="2:8" x14ac:dyDescent="0.3">
      <c r="B3970" s="91">
        <v>45218</v>
      </c>
      <c r="C3970" s="145">
        <v>668.79998799999998</v>
      </c>
      <c r="D3970">
        <f t="shared" si="125"/>
        <v>13.073852288688721</v>
      </c>
      <c r="E3970">
        <v>4.4874794315629741E-4</v>
      </c>
      <c r="G3970">
        <v>3962</v>
      </c>
      <c r="H3970">
        <f t="shared" ca="1" si="126"/>
        <v>1.5086267465855967E-2</v>
      </c>
    </row>
    <row r="3971" spans="2:8" x14ac:dyDescent="0.3">
      <c r="B3971" s="91">
        <v>35451</v>
      </c>
      <c r="C3971" s="145">
        <v>47.520747999999998</v>
      </c>
      <c r="D3971">
        <f t="shared" si="125"/>
        <v>-0.67442515122583513</v>
      </c>
      <c r="E3971">
        <v>4.4781545699963617E-4</v>
      </c>
      <c r="G3971">
        <v>3963</v>
      </c>
      <c r="H3971">
        <f t="shared" ca="1" si="126"/>
        <v>8.2994164026798951E-3</v>
      </c>
    </row>
    <row r="3972" spans="2:8" x14ac:dyDescent="0.3">
      <c r="B3972" s="91">
        <v>40189</v>
      </c>
      <c r="C3972" s="145">
        <v>145.959518</v>
      </c>
      <c r="D3972">
        <f t="shared" si="125"/>
        <v>1.1493131415426776</v>
      </c>
      <c r="E3972">
        <v>4.4313416454876229E-4</v>
      </c>
      <c r="G3972">
        <v>3964</v>
      </c>
      <c r="H3972">
        <f t="shared" ca="1" si="126"/>
        <v>-8.8875234780203538E-3</v>
      </c>
    </row>
    <row r="3973" spans="2:8" x14ac:dyDescent="0.3">
      <c r="B3973" s="91">
        <v>35174</v>
      </c>
      <c r="C3973" s="145">
        <v>67.909842999999995</v>
      </c>
      <c r="D3973">
        <f t="shared" si="125"/>
        <v>0.2995970914371911</v>
      </c>
      <c r="E3973">
        <v>4.1326252592926446E-4</v>
      </c>
      <c r="G3973">
        <v>3965</v>
      </c>
      <c r="H3973">
        <f t="shared" ca="1" si="126"/>
        <v>3.2839217021138789E-2</v>
      </c>
    </row>
    <row r="3974" spans="2:8" x14ac:dyDescent="0.3">
      <c r="B3974" s="91">
        <v>35072</v>
      </c>
      <c r="C3974" s="145">
        <v>52.254536000000002</v>
      </c>
      <c r="D3974">
        <f t="shared" si="125"/>
        <v>-0.78931914414568238</v>
      </c>
      <c r="E3974">
        <v>4.0284496380811396E-4</v>
      </c>
      <c r="G3974">
        <v>3966</v>
      </c>
      <c r="H3974">
        <f t="shared" ca="1" si="126"/>
        <v>-1.6220983562122985E-2</v>
      </c>
    </row>
    <row r="3975" spans="2:8" x14ac:dyDescent="0.3">
      <c r="B3975" s="91">
        <v>43326</v>
      </c>
      <c r="C3975" s="145">
        <v>248.02697800000001</v>
      </c>
      <c r="D3975">
        <f t="shared" si="125"/>
        <v>11.851602879129885</v>
      </c>
      <c r="E3975">
        <v>4.0213808341875288E-4</v>
      </c>
      <c r="G3975">
        <v>3967</v>
      </c>
      <c r="H3975">
        <f t="shared" ca="1" si="126"/>
        <v>7.182653620035867E-3</v>
      </c>
    </row>
    <row r="3976" spans="2:8" x14ac:dyDescent="0.3">
      <c r="B3976" s="91">
        <v>37350</v>
      </c>
      <c r="C3976" s="145">
        <v>19.299302999999998</v>
      </c>
      <c r="D3976">
        <f t="shared" si="125"/>
        <v>-0.89832104008751357</v>
      </c>
      <c r="E3976">
        <v>3.999152376671881E-4</v>
      </c>
      <c r="G3976">
        <v>3968</v>
      </c>
      <c r="H3976">
        <f t="shared" ca="1" si="126"/>
        <v>-1.1549851753508275E-2</v>
      </c>
    </row>
    <row r="3977" spans="2:8" x14ac:dyDescent="0.3">
      <c r="B3977" s="91">
        <v>40422</v>
      </c>
      <c r="C3977" s="145">
        <v>189.80625900000001</v>
      </c>
      <c r="D3977">
        <f t="shared" ref="D3977:D4040" si="127">(C3977-C3978)/C3978</f>
        <v>8.5808065420314499</v>
      </c>
      <c r="E3977">
        <v>3.9584431982196217E-4</v>
      </c>
      <c r="G3977">
        <v>3969</v>
      </c>
      <c r="H3977">
        <f t="shared" ca="1" si="126"/>
        <v>7.7838628511259634E-4</v>
      </c>
    </row>
    <row r="3978" spans="2:8" x14ac:dyDescent="0.3">
      <c r="B3978" s="91">
        <v>36665</v>
      </c>
      <c r="C3978" s="145">
        <v>19.811094000000001</v>
      </c>
      <c r="D3978">
        <f t="shared" si="127"/>
        <v>-0.96276402781721981</v>
      </c>
      <c r="E3978">
        <v>3.8245726012354098E-4</v>
      </c>
      <c r="G3978">
        <v>3970</v>
      </c>
      <c r="H3978">
        <f t="shared" ref="H3978:H4041" ca="1" si="128">_xlfn.NORM.INV(RAND(),N$11,N$12)</f>
        <v>7.0793799832994095E-2</v>
      </c>
    </row>
    <row r="3979" spans="2:8" x14ac:dyDescent="0.3">
      <c r="B3979" s="91">
        <v>42684</v>
      </c>
      <c r="C3979" s="145">
        <v>532.04180899999994</v>
      </c>
      <c r="D3979">
        <f t="shared" si="127"/>
        <v>24.284077025974593</v>
      </c>
      <c r="E3979">
        <v>3.7492685309684917E-4</v>
      </c>
      <c r="G3979">
        <v>3971</v>
      </c>
      <c r="H3979">
        <f t="shared" ca="1" si="128"/>
        <v>1.2156345928633313E-3</v>
      </c>
    </row>
    <row r="3980" spans="2:8" x14ac:dyDescent="0.3">
      <c r="B3980" s="91">
        <v>37516</v>
      </c>
      <c r="C3980" s="145">
        <v>21.042563999999999</v>
      </c>
      <c r="D3980">
        <f t="shared" si="127"/>
        <v>-0.4730898931324134</v>
      </c>
      <c r="E3980">
        <v>3.6658207214476223E-4</v>
      </c>
      <c r="G3980">
        <v>3972</v>
      </c>
      <c r="H3980">
        <f t="shared" ca="1" si="128"/>
        <v>-2.2960830070107806E-2</v>
      </c>
    </row>
    <row r="3981" spans="2:8" x14ac:dyDescent="0.3">
      <c r="B3981" s="91">
        <v>35914</v>
      </c>
      <c r="C3981" s="145">
        <v>39.935775999999997</v>
      </c>
      <c r="D3981">
        <f t="shared" si="127"/>
        <v>0.91505575252675964</v>
      </c>
      <c r="E3981">
        <v>3.6311460955144897E-4</v>
      </c>
      <c r="G3981">
        <v>3973</v>
      </c>
      <c r="H3981">
        <f t="shared" ca="1" si="128"/>
        <v>1.8947520986539172E-2</v>
      </c>
    </row>
    <row r="3982" spans="2:8" x14ac:dyDescent="0.3">
      <c r="B3982" s="91">
        <v>36273</v>
      </c>
      <c r="C3982" s="145">
        <v>20.853584000000001</v>
      </c>
      <c r="D3982">
        <f t="shared" si="127"/>
        <v>-0.94953218409575413</v>
      </c>
      <c r="E3982">
        <v>3.5747638938488351E-4</v>
      </c>
      <c r="G3982">
        <v>3974</v>
      </c>
      <c r="H3982">
        <f t="shared" ca="1" si="128"/>
        <v>-7.0641516643973515E-2</v>
      </c>
    </row>
    <row r="3983" spans="2:8" x14ac:dyDescent="0.3">
      <c r="B3983" s="91">
        <v>41793</v>
      </c>
      <c r="C3983" s="145">
        <v>413.20559700000001</v>
      </c>
      <c r="D3983">
        <f t="shared" si="127"/>
        <v>0.33217768914051465</v>
      </c>
      <c r="E3983">
        <v>3.5655497837831573E-4</v>
      </c>
      <c r="G3983">
        <v>3975</v>
      </c>
      <c r="H3983">
        <f t="shared" ca="1" si="128"/>
        <v>-2.0817780708698903E-2</v>
      </c>
    </row>
    <row r="3984" spans="2:8" x14ac:dyDescent="0.3">
      <c r="B3984" s="91">
        <v>41277</v>
      </c>
      <c r="C3984" s="145">
        <v>310.17303500000003</v>
      </c>
      <c r="D3984">
        <f t="shared" si="127"/>
        <v>11.45707758060434</v>
      </c>
      <c r="E3984">
        <v>3.1445241643402979E-4</v>
      </c>
      <c r="G3984">
        <v>3976</v>
      </c>
      <c r="H3984">
        <f t="shared" ca="1" si="128"/>
        <v>9.3857929574603961E-3</v>
      </c>
    </row>
    <row r="3985" spans="2:8" x14ac:dyDescent="0.3">
      <c r="B3985" s="91">
        <v>37621</v>
      </c>
      <c r="C3985" s="145">
        <v>24.899342000000001</v>
      </c>
      <c r="D3985">
        <f t="shared" si="127"/>
        <v>-0.94900062057643841</v>
      </c>
      <c r="E3985">
        <v>3.0998376723168086E-4</v>
      </c>
      <c r="G3985">
        <v>3977</v>
      </c>
      <c r="H3985">
        <f t="shared" ca="1" si="128"/>
        <v>5.3488335584162914E-3</v>
      </c>
    </row>
    <row r="3986" spans="2:8" x14ac:dyDescent="0.3">
      <c r="B3986" s="91">
        <v>44566</v>
      </c>
      <c r="C3986" s="145">
        <v>488.22833300000002</v>
      </c>
      <c r="D3986">
        <f t="shared" si="127"/>
        <v>0.44038906928864185</v>
      </c>
      <c r="E3986">
        <v>3.0631527476612048E-4</v>
      </c>
      <c r="G3986">
        <v>3978</v>
      </c>
      <c r="H3986">
        <f t="shared" ca="1" si="128"/>
        <v>-1.489851335627081E-2</v>
      </c>
    </row>
    <row r="3987" spans="2:8" x14ac:dyDescent="0.3">
      <c r="B3987" s="91">
        <v>42247</v>
      </c>
      <c r="C3987" s="145">
        <v>338.955872</v>
      </c>
      <c r="D3987">
        <f t="shared" si="127"/>
        <v>-0.61427496785206259</v>
      </c>
      <c r="E3987">
        <v>2.9413951908172613E-4</v>
      </c>
      <c r="G3987">
        <v>3979</v>
      </c>
      <c r="H3987">
        <f t="shared" ca="1" si="128"/>
        <v>-2.0045512654210486E-2</v>
      </c>
    </row>
    <row r="3988" spans="2:8" x14ac:dyDescent="0.3">
      <c r="B3988" s="91">
        <v>45324</v>
      </c>
      <c r="C3988" s="145">
        <v>878.75</v>
      </c>
      <c r="D3988">
        <f t="shared" si="127"/>
        <v>10.120389175024043</v>
      </c>
      <c r="E3988">
        <v>2.8457598178713718E-4</v>
      </c>
      <c r="G3988">
        <v>3980</v>
      </c>
      <c r="H3988">
        <f t="shared" ca="1" si="128"/>
        <v>5.0137128992555277E-3</v>
      </c>
    </row>
    <row r="3989" spans="2:8" x14ac:dyDescent="0.3">
      <c r="B3989" s="91">
        <v>35268</v>
      </c>
      <c r="C3989" s="145">
        <v>79.021514999999994</v>
      </c>
      <c r="D3989">
        <f t="shared" si="127"/>
        <v>-0.79439847966236676</v>
      </c>
      <c r="E3989">
        <v>2.692523329421452E-4</v>
      </c>
      <c r="G3989">
        <v>3981</v>
      </c>
      <c r="H3989">
        <f t="shared" ca="1" si="128"/>
        <v>1.3257253067913857E-2</v>
      </c>
    </row>
    <row r="3990" spans="2:8" x14ac:dyDescent="0.3">
      <c r="B3990" s="91">
        <v>41689</v>
      </c>
      <c r="C3990" s="145">
        <v>384.34304800000001</v>
      </c>
      <c r="D3990">
        <f t="shared" si="127"/>
        <v>-3.9748617905686102E-2</v>
      </c>
      <c r="E3990">
        <v>2.5550113195661587E-4</v>
      </c>
      <c r="G3990">
        <v>3982</v>
      </c>
      <c r="H3990">
        <f t="shared" ca="1" si="128"/>
        <v>-3.3427669905550211E-2</v>
      </c>
    </row>
    <row r="3991" spans="2:8" x14ac:dyDescent="0.3">
      <c r="B3991" s="91">
        <v>43007</v>
      </c>
      <c r="C3991" s="145">
        <v>400.25253300000003</v>
      </c>
      <c r="D3991">
        <f t="shared" si="127"/>
        <v>-0.36331421662365193</v>
      </c>
      <c r="E3991">
        <v>2.491573019781569E-4</v>
      </c>
      <c r="G3991">
        <v>3983</v>
      </c>
      <c r="H3991">
        <f t="shared" ca="1" si="128"/>
        <v>2.6769396401884242E-2</v>
      </c>
    </row>
    <row r="3992" spans="2:8" x14ac:dyDescent="0.3">
      <c r="B3992" s="91">
        <v>45230</v>
      </c>
      <c r="C3992" s="145">
        <v>628.65002400000003</v>
      </c>
      <c r="D3992">
        <f t="shared" si="127"/>
        <v>8.3556263870294121</v>
      </c>
      <c r="E3992">
        <v>2.3870167064443971E-4</v>
      </c>
      <c r="G3992">
        <v>3984</v>
      </c>
      <c r="H3992">
        <f t="shared" ca="1" si="128"/>
        <v>8.8569898172785419E-2</v>
      </c>
    </row>
    <row r="3993" spans="2:8" x14ac:dyDescent="0.3">
      <c r="B3993" s="91">
        <v>38294</v>
      </c>
      <c r="C3993" s="145">
        <v>67.194862000000001</v>
      </c>
      <c r="D3993">
        <f t="shared" si="127"/>
        <v>0.13480972784641496</v>
      </c>
      <c r="E3993">
        <v>2.3860194177536815E-4</v>
      </c>
      <c r="G3993">
        <v>3985</v>
      </c>
      <c r="H3993">
        <f t="shared" ca="1" si="128"/>
        <v>3.1552067342271013E-2</v>
      </c>
    </row>
    <row r="3994" spans="2:8" x14ac:dyDescent="0.3">
      <c r="B3994" s="91">
        <v>35146</v>
      </c>
      <c r="C3994" s="145">
        <v>59.212448000000002</v>
      </c>
      <c r="D3994">
        <f t="shared" si="127"/>
        <v>-0.21253631844869067</v>
      </c>
      <c r="E3994">
        <v>2.3674613143899527E-4</v>
      </c>
      <c r="G3994">
        <v>3986</v>
      </c>
      <c r="H3994">
        <f t="shared" ca="1" si="128"/>
        <v>-4.2158149715347537E-2</v>
      </c>
    </row>
    <row r="3995" spans="2:8" x14ac:dyDescent="0.3">
      <c r="B3995" s="91">
        <v>39657</v>
      </c>
      <c r="C3995" s="145">
        <v>75.193877999999998</v>
      </c>
      <c r="D3995">
        <f t="shared" si="127"/>
        <v>1.1991456325535614</v>
      </c>
      <c r="E3995">
        <v>2.3452886654469994E-4</v>
      </c>
      <c r="G3995">
        <v>3987</v>
      </c>
      <c r="H3995">
        <f t="shared" ca="1" si="128"/>
        <v>-5.5198336671217758E-4</v>
      </c>
    </row>
    <row r="3996" spans="2:8" x14ac:dyDescent="0.3">
      <c r="B3996" s="91">
        <v>36483</v>
      </c>
      <c r="C3996" s="145">
        <v>34.192314000000003</v>
      </c>
      <c r="D3996">
        <f t="shared" si="127"/>
        <v>-0.95154150345379263</v>
      </c>
      <c r="E3996">
        <v>2.2150232989920598E-4</v>
      </c>
      <c r="G3996">
        <v>3988</v>
      </c>
      <c r="H3996">
        <f t="shared" ca="1" si="128"/>
        <v>2.3637344243598153E-2</v>
      </c>
    </row>
    <row r="3997" spans="2:8" x14ac:dyDescent="0.3">
      <c r="B3997" s="91">
        <v>45264</v>
      </c>
      <c r="C3997" s="145">
        <v>705.59997599999997</v>
      </c>
      <c r="D3997">
        <f t="shared" si="127"/>
        <v>1.8625489739406649</v>
      </c>
      <c r="E3997">
        <v>2.1257920114679148E-4</v>
      </c>
      <c r="G3997">
        <v>3989</v>
      </c>
      <c r="H3997">
        <f t="shared" ca="1" si="128"/>
        <v>7.7989036624501913E-3</v>
      </c>
    </row>
    <row r="3998" spans="2:8" x14ac:dyDescent="0.3">
      <c r="B3998" s="91">
        <v>40949</v>
      </c>
      <c r="C3998" s="145">
        <v>246.49359100000001</v>
      </c>
      <c r="D3998">
        <f t="shared" si="127"/>
        <v>-4.4583227453089527E-2</v>
      </c>
      <c r="E3998">
        <v>1.9422937928513845E-4</v>
      </c>
      <c r="G3998">
        <v>3990</v>
      </c>
      <c r="H3998">
        <f t="shared" ca="1" si="128"/>
        <v>4.2604809639695998E-2</v>
      </c>
    </row>
    <row r="3999" spans="2:8" x14ac:dyDescent="0.3">
      <c r="B3999" s="91">
        <v>43305</v>
      </c>
      <c r="C3999" s="145">
        <v>257.99588</v>
      </c>
      <c r="D3999">
        <f t="shared" si="127"/>
        <v>-0.15919435427927275</v>
      </c>
      <c r="E3999">
        <v>1.9308299224941533E-4</v>
      </c>
      <c r="G3999">
        <v>3991</v>
      </c>
      <c r="H3999">
        <f t="shared" ca="1" si="128"/>
        <v>2.43211768813048E-2</v>
      </c>
    </row>
    <row r="4000" spans="2:8" x14ac:dyDescent="0.3">
      <c r="B4000" s="91">
        <v>44293</v>
      </c>
      <c r="C4000" s="145">
        <v>306.843658</v>
      </c>
      <c r="D4000">
        <f t="shared" si="127"/>
        <v>4.6859222143093477</v>
      </c>
      <c r="E4000">
        <v>1.6243808142131353E-4</v>
      </c>
      <c r="G4000">
        <v>3992</v>
      </c>
      <c r="H4000">
        <f t="shared" ca="1" si="128"/>
        <v>-1.105646428490349E-2</v>
      </c>
    </row>
    <row r="4001" spans="2:8" x14ac:dyDescent="0.3">
      <c r="B4001" s="91">
        <v>35656</v>
      </c>
      <c r="C4001" s="145">
        <v>53.965504000000003</v>
      </c>
      <c r="D4001">
        <f t="shared" si="127"/>
        <v>-1.3414178089585211E-4</v>
      </c>
      <c r="E4001">
        <v>1.3440020258627256E-4</v>
      </c>
      <c r="G4001">
        <v>3993</v>
      </c>
      <c r="H4001">
        <f t="shared" ca="1" si="128"/>
        <v>-4.36486014928315E-2</v>
      </c>
    </row>
    <row r="4002" spans="2:8" x14ac:dyDescent="0.3">
      <c r="B4002" s="91">
        <v>35660</v>
      </c>
      <c r="C4002" s="145">
        <v>53.972743999999999</v>
      </c>
      <c r="D4002">
        <f t="shared" si="127"/>
        <v>-0.87503529373085087</v>
      </c>
      <c r="E4002">
        <v>1.3415977732730738E-4</v>
      </c>
      <c r="G4002">
        <v>3994</v>
      </c>
      <c r="H4002">
        <f t="shared" ca="1" si="128"/>
        <v>1.3721926651570343E-2</v>
      </c>
    </row>
    <row r="4003" spans="2:8" x14ac:dyDescent="0.3">
      <c r="B4003" s="91">
        <v>44893</v>
      </c>
      <c r="C4003" s="145">
        <v>431.90390000000002</v>
      </c>
      <c r="D4003">
        <f t="shared" si="127"/>
        <v>-4.7592812791428768E-2</v>
      </c>
      <c r="E4003">
        <v>1.15397779108621E-4</v>
      </c>
      <c r="G4003">
        <v>3995</v>
      </c>
      <c r="H4003">
        <f t="shared" ca="1" si="128"/>
        <v>5.9821453884383237E-2</v>
      </c>
    </row>
    <row r="4004" spans="2:8" x14ac:dyDescent="0.3">
      <c r="B4004" s="91">
        <v>44764</v>
      </c>
      <c r="C4004" s="145">
        <v>453.486603</v>
      </c>
      <c r="D4004">
        <f t="shared" si="127"/>
        <v>-7.9056661913646367E-2</v>
      </c>
      <c r="E4004">
        <v>1.0990507060078122E-4</v>
      </c>
      <c r="G4004">
        <v>3996</v>
      </c>
      <c r="H4004">
        <f t="shared" ca="1" si="128"/>
        <v>-1.8439676419649317E-2</v>
      </c>
    </row>
    <row r="4005" spans="2:8" x14ac:dyDescent="0.3">
      <c r="B4005" s="91">
        <v>44539</v>
      </c>
      <c r="C4005" s="145">
        <v>492.41531400000002</v>
      </c>
      <c r="D4005">
        <f t="shared" si="127"/>
        <v>6.0276844191719547</v>
      </c>
      <c r="E4005">
        <v>1.0127843089429911E-4</v>
      </c>
      <c r="G4005">
        <v>3997</v>
      </c>
      <c r="H4005">
        <f t="shared" ca="1" si="128"/>
        <v>-2.9395881365309181E-2</v>
      </c>
    </row>
    <row r="4006" spans="2:8" x14ac:dyDescent="0.3">
      <c r="B4006" s="91">
        <v>35279</v>
      </c>
      <c r="C4006" s="145">
        <v>70.067931999999999</v>
      </c>
      <c r="D4006">
        <f t="shared" si="127"/>
        <v>-0.86054302704785623</v>
      </c>
      <c r="E4006">
        <v>1.0126912985627796E-4</v>
      </c>
      <c r="G4006">
        <v>3998</v>
      </c>
      <c r="H4006">
        <f t="shared" ca="1" si="128"/>
        <v>1.3014381153838281E-2</v>
      </c>
    </row>
    <row r="4007" spans="2:8" x14ac:dyDescent="0.3">
      <c r="B4007" s="91">
        <v>42605</v>
      </c>
      <c r="C4007" s="145">
        <v>502.43405200000001</v>
      </c>
      <c r="D4007">
        <f t="shared" si="127"/>
        <v>-3.6649909288348465E-2</v>
      </c>
      <c r="E4007">
        <v>9.9137264548806807E-5</v>
      </c>
      <c r="G4007">
        <v>3999</v>
      </c>
      <c r="H4007">
        <f t="shared" ca="1" si="128"/>
        <v>2.0737113623503962E-2</v>
      </c>
    </row>
    <row r="4008" spans="2:8" x14ac:dyDescent="0.3">
      <c r="B4008" s="91">
        <v>41976</v>
      </c>
      <c r="C4008" s="145">
        <v>521.548767</v>
      </c>
      <c r="D4008">
        <f t="shared" si="127"/>
        <v>3.8839344079737459</v>
      </c>
      <c r="E4008">
        <v>9.4565775487223197E-5</v>
      </c>
      <c r="G4008">
        <v>4000</v>
      </c>
      <c r="H4008">
        <f t="shared" ca="1" si="128"/>
        <v>-7.2299012621880376E-2</v>
      </c>
    </row>
    <row r="4009" spans="2:8" x14ac:dyDescent="0.3">
      <c r="B4009" s="91">
        <v>38723</v>
      </c>
      <c r="C4009" s="145">
        <v>106.788651</v>
      </c>
      <c r="D4009">
        <f t="shared" si="127"/>
        <v>-0.56538850936517582</v>
      </c>
      <c r="E4009">
        <v>7.7308198032955905E-5</v>
      </c>
      <c r="G4009">
        <v>4001</v>
      </c>
      <c r="H4009">
        <f t="shared" ca="1" si="128"/>
        <v>-3.3245817802027129E-2</v>
      </c>
    </row>
    <row r="4010" spans="2:8" x14ac:dyDescent="0.3">
      <c r="B4010" s="91">
        <v>40546</v>
      </c>
      <c r="C4010" s="145">
        <v>245.71060199999999</v>
      </c>
      <c r="D4010">
        <f t="shared" si="127"/>
        <v>0.69208915995426812</v>
      </c>
      <c r="E4010">
        <v>7.6453502411636553E-5</v>
      </c>
      <c r="G4010">
        <v>4002</v>
      </c>
      <c r="H4010">
        <f t="shared" ca="1" si="128"/>
        <v>6.5742046979881133E-2</v>
      </c>
    </row>
    <row r="4011" spans="2:8" x14ac:dyDescent="0.3">
      <c r="B4011" s="91">
        <v>40177</v>
      </c>
      <c r="C4011" s="145">
        <v>145.21137999999999</v>
      </c>
      <c r="D4011">
        <f t="shared" si="127"/>
        <v>-0.67777024865158042</v>
      </c>
      <c r="E4011">
        <v>6.3683637484772984E-5</v>
      </c>
      <c r="G4011">
        <v>4003</v>
      </c>
      <c r="H4011">
        <f t="shared" ca="1" si="128"/>
        <v>-4.5002539886550369E-2</v>
      </c>
    </row>
    <row r="4012" spans="2:8" x14ac:dyDescent="0.3">
      <c r="B4012" s="91">
        <v>44662</v>
      </c>
      <c r="C4012" s="145">
        <v>450.64547700000003</v>
      </c>
      <c r="D4012">
        <f t="shared" si="127"/>
        <v>0.41819606582892588</v>
      </c>
      <c r="E4012">
        <v>0</v>
      </c>
      <c r="G4012">
        <v>4004</v>
      </c>
      <c r="H4012">
        <f t="shared" ca="1" si="128"/>
        <v>6.4384489960643814E-4</v>
      </c>
    </row>
    <row r="4013" spans="2:8" x14ac:dyDescent="0.3">
      <c r="B4013" s="91">
        <v>44347</v>
      </c>
      <c r="C4013" s="145">
        <v>317.75964399999998</v>
      </c>
      <c r="D4013">
        <f t="shared" si="127"/>
        <v>2.6637931063307949</v>
      </c>
      <c r="E4013">
        <v>0</v>
      </c>
      <c r="G4013">
        <v>4005</v>
      </c>
      <c r="H4013">
        <f t="shared" ca="1" si="128"/>
        <v>4.6440159418598387E-2</v>
      </c>
    </row>
    <row r="4014" spans="2:8" x14ac:dyDescent="0.3">
      <c r="B4014" s="91">
        <v>43980</v>
      </c>
      <c r="C4014" s="145">
        <v>86.729691000000003</v>
      </c>
      <c r="D4014">
        <f t="shared" si="127"/>
        <v>-0.48551155819041908</v>
      </c>
      <c r="E4014">
        <v>0</v>
      </c>
      <c r="G4014">
        <v>4006</v>
      </c>
      <c r="H4014">
        <f t="shared" ca="1" si="128"/>
        <v>-9.5027711464853743E-4</v>
      </c>
    </row>
    <row r="4015" spans="2:8" x14ac:dyDescent="0.3">
      <c r="B4015" s="91">
        <v>43878</v>
      </c>
      <c r="C4015" s="145">
        <v>168.57461499999999</v>
      </c>
      <c r="D4015">
        <f t="shared" si="127"/>
        <v>-9.0828120687505166E-3</v>
      </c>
      <c r="E4015">
        <v>0</v>
      </c>
      <c r="G4015">
        <v>4007</v>
      </c>
      <c r="H4015">
        <f t="shared" ca="1" si="128"/>
        <v>3.4317118984302293E-2</v>
      </c>
    </row>
    <row r="4016" spans="2:8" x14ac:dyDescent="0.3">
      <c r="B4016" s="91">
        <v>43397</v>
      </c>
      <c r="C4016" s="145">
        <v>170.11978099999999</v>
      </c>
      <c r="D4016">
        <f t="shared" si="127"/>
        <v>-0.60313953933861175</v>
      </c>
      <c r="E4016">
        <v>0</v>
      </c>
      <c r="G4016">
        <v>4008</v>
      </c>
      <c r="H4016">
        <f t="shared" ca="1" si="128"/>
        <v>-3.3529148181021554E-2</v>
      </c>
    </row>
    <row r="4017" spans="2:8" x14ac:dyDescent="0.3">
      <c r="B4017" s="91">
        <v>42955</v>
      </c>
      <c r="C4017" s="145">
        <v>428.663971</v>
      </c>
      <c r="D4017">
        <f t="shared" si="127"/>
        <v>-0.24266129141254658</v>
      </c>
      <c r="E4017">
        <v>0</v>
      </c>
      <c r="G4017">
        <v>4009</v>
      </c>
      <c r="H4017">
        <f t="shared" ca="1" si="128"/>
        <v>-1.3776782944839487E-2</v>
      </c>
    </row>
    <row r="4018" spans="2:8" x14ac:dyDescent="0.3">
      <c r="B4018" s="91">
        <v>42067</v>
      </c>
      <c r="C4018" s="145">
        <v>566.01355000000001</v>
      </c>
      <c r="D4018">
        <f t="shared" si="127"/>
        <v>9.9176847912608695E-2</v>
      </c>
      <c r="E4018">
        <v>0</v>
      </c>
      <c r="G4018">
        <v>4010</v>
      </c>
      <c r="H4018">
        <f t="shared" ca="1" si="128"/>
        <v>1.563817287054714E-2</v>
      </c>
    </row>
    <row r="4019" spans="2:8" x14ac:dyDescent="0.3">
      <c r="B4019" s="91">
        <v>42016</v>
      </c>
      <c r="C4019" s="145">
        <v>514.94311500000003</v>
      </c>
      <c r="D4019">
        <f t="shared" si="127"/>
        <v>4.5196556576454321E-3</v>
      </c>
      <c r="E4019">
        <v>0</v>
      </c>
      <c r="G4019">
        <v>4011</v>
      </c>
      <c r="H4019">
        <f t="shared" ca="1" si="128"/>
        <v>2.27364553485319E-2</v>
      </c>
    </row>
    <row r="4020" spans="2:8" x14ac:dyDescent="0.3">
      <c r="B4020" s="91">
        <v>41970</v>
      </c>
      <c r="C4020" s="145">
        <v>512.62622099999999</v>
      </c>
      <c r="D4020">
        <f t="shared" si="127"/>
        <v>6.54712498121231E-2</v>
      </c>
      <c r="E4020">
        <v>0</v>
      </c>
      <c r="G4020">
        <v>4012</v>
      </c>
      <c r="H4020">
        <f t="shared" ca="1" si="128"/>
        <v>-8.9480751191424075E-3</v>
      </c>
    </row>
    <row r="4021" spans="2:8" x14ac:dyDescent="0.3">
      <c r="B4021" s="91">
        <v>41927</v>
      </c>
      <c r="C4021" s="145">
        <v>481.126282</v>
      </c>
      <c r="D4021">
        <f t="shared" si="127"/>
        <v>2.6719974430328731E-2</v>
      </c>
      <c r="E4021">
        <v>0</v>
      </c>
      <c r="G4021">
        <v>4013</v>
      </c>
      <c r="H4021">
        <f t="shared" ca="1" si="128"/>
        <v>6.0236263737599473E-2</v>
      </c>
    </row>
    <row r="4022" spans="2:8" x14ac:dyDescent="0.3">
      <c r="B4022" s="91">
        <v>41838</v>
      </c>
      <c r="C4022" s="145">
        <v>468.605164</v>
      </c>
      <c r="D4022">
        <f t="shared" si="127"/>
        <v>0.15088898231415282</v>
      </c>
      <c r="E4022">
        <v>0</v>
      </c>
      <c r="G4022">
        <v>4014</v>
      </c>
      <c r="H4022">
        <f t="shared" ca="1" si="128"/>
        <v>-2.2328271726262252E-2</v>
      </c>
    </row>
    <row r="4023" spans="2:8" x14ac:dyDescent="0.3">
      <c r="B4023" s="91">
        <v>41761</v>
      </c>
      <c r="C4023" s="145">
        <v>407.16799900000001</v>
      </c>
      <c r="D4023">
        <f t="shared" si="127"/>
        <v>-2.4232485832453195E-2</v>
      </c>
      <c r="E4023">
        <v>0</v>
      </c>
      <c r="G4023">
        <v>4015</v>
      </c>
      <c r="H4023">
        <f t="shared" ca="1" si="128"/>
        <v>-3.4876634327651603E-3</v>
      </c>
    </row>
    <row r="4024" spans="2:8" x14ac:dyDescent="0.3">
      <c r="B4024" s="91">
        <v>41753</v>
      </c>
      <c r="C4024" s="145">
        <v>417.27972399999999</v>
      </c>
      <c r="D4024">
        <f t="shared" si="127"/>
        <v>0.42174099570964624</v>
      </c>
      <c r="E4024">
        <v>0</v>
      </c>
      <c r="G4024">
        <v>4016</v>
      </c>
      <c r="H4024">
        <f t="shared" ca="1" si="128"/>
        <v>5.5653987454044231E-3</v>
      </c>
    </row>
    <row r="4025" spans="2:8" x14ac:dyDescent="0.3">
      <c r="B4025" s="91">
        <v>41347</v>
      </c>
      <c r="C4025" s="145">
        <v>293.49911500000002</v>
      </c>
      <c r="D4025">
        <f t="shared" si="127"/>
        <v>0.14146309080995156</v>
      </c>
      <c r="E4025">
        <v>0</v>
      </c>
      <c r="G4025">
        <v>4017</v>
      </c>
      <c r="H4025">
        <f t="shared" ca="1" si="128"/>
        <v>-2.0377862550988404E-2</v>
      </c>
    </row>
    <row r="4026" spans="2:8" x14ac:dyDescent="0.3">
      <c r="B4026" s="91">
        <v>40962</v>
      </c>
      <c r="C4026" s="145">
        <v>257.12536599999999</v>
      </c>
      <c r="D4026">
        <f t="shared" si="127"/>
        <v>0.2252397961817631</v>
      </c>
      <c r="E4026">
        <v>0</v>
      </c>
      <c r="G4026">
        <v>4018</v>
      </c>
      <c r="H4026">
        <f t="shared" ca="1" si="128"/>
        <v>2.6436824720887226E-2</v>
      </c>
    </row>
    <row r="4027" spans="2:8" x14ac:dyDescent="0.3">
      <c r="B4027" s="91">
        <v>40931</v>
      </c>
      <c r="C4027" s="145">
        <v>209.857178</v>
      </c>
      <c r="D4027">
        <f t="shared" si="127"/>
        <v>0.1006299526030985</v>
      </c>
      <c r="E4027">
        <v>0</v>
      </c>
      <c r="G4027">
        <v>4019</v>
      </c>
      <c r="H4027">
        <f t="shared" ca="1" si="128"/>
        <v>-1.1976866023629913E-2</v>
      </c>
    </row>
    <row r="4028" spans="2:8" x14ac:dyDescent="0.3">
      <c r="B4028" s="91">
        <v>40413</v>
      </c>
      <c r="C4028" s="145">
        <v>190.67005900000001</v>
      </c>
      <c r="D4028">
        <f t="shared" si="127"/>
        <v>0.8825279893527167</v>
      </c>
      <c r="E4028">
        <v>0</v>
      </c>
      <c r="G4028">
        <v>4020</v>
      </c>
      <c r="H4028">
        <f t="shared" ca="1" si="128"/>
        <v>-2.8079752204188398E-2</v>
      </c>
    </row>
    <row r="4029" spans="2:8" x14ac:dyDescent="0.3">
      <c r="B4029" s="91">
        <v>40099</v>
      </c>
      <c r="C4029" s="145">
        <v>101.28404999999999</v>
      </c>
      <c r="D4029">
        <f t="shared" si="127"/>
        <v>1.281446636116897</v>
      </c>
      <c r="E4029">
        <v>0</v>
      </c>
      <c r="G4029">
        <v>4021</v>
      </c>
      <c r="H4029">
        <f t="shared" ca="1" si="128"/>
        <v>-3.7201391534087642E-2</v>
      </c>
    </row>
    <row r="4030" spans="2:8" x14ac:dyDescent="0.3">
      <c r="B4030" s="91">
        <v>39933</v>
      </c>
      <c r="C4030" s="145">
        <v>44.394660999999999</v>
      </c>
      <c r="D4030">
        <f t="shared" si="127"/>
        <v>0.73646767196246077</v>
      </c>
      <c r="E4030">
        <v>0</v>
      </c>
      <c r="G4030">
        <v>4022</v>
      </c>
      <c r="H4030">
        <f t="shared" ca="1" si="128"/>
        <v>-3.4799794904129121E-2</v>
      </c>
    </row>
    <row r="4031" spans="2:8" x14ac:dyDescent="0.3">
      <c r="B4031" s="91">
        <v>39779</v>
      </c>
      <c r="C4031" s="145">
        <v>25.566074</v>
      </c>
      <c r="D4031">
        <f t="shared" si="127"/>
        <v>-0.82121815482075566</v>
      </c>
      <c r="E4031">
        <v>0</v>
      </c>
      <c r="G4031">
        <v>4023</v>
      </c>
      <c r="H4031">
        <f t="shared" ca="1" si="128"/>
        <v>-1.8562670073151304E-2</v>
      </c>
    </row>
    <row r="4032" spans="2:8" x14ac:dyDescent="0.3">
      <c r="B4032" s="91">
        <v>38957</v>
      </c>
      <c r="C4032" s="145">
        <v>143.00151099999999</v>
      </c>
      <c r="D4032">
        <f t="shared" si="127"/>
        <v>0.68701771710880488</v>
      </c>
      <c r="E4032">
        <v>0</v>
      </c>
      <c r="G4032">
        <v>4024</v>
      </c>
      <c r="H4032">
        <f t="shared" ca="1" si="128"/>
        <v>-3.4363804298322954E-2</v>
      </c>
    </row>
    <row r="4033" spans="2:8" x14ac:dyDescent="0.3">
      <c r="B4033" s="91">
        <v>38670</v>
      </c>
      <c r="C4033" s="145">
        <v>84.765861999999998</v>
      </c>
      <c r="D4033">
        <f t="shared" si="127"/>
        <v>6.8434685303840073E-2</v>
      </c>
      <c r="E4033">
        <v>0</v>
      </c>
      <c r="G4033">
        <v>4025</v>
      </c>
      <c r="H4033">
        <f t="shared" ca="1" si="128"/>
        <v>4.5830815854788313E-3</v>
      </c>
    </row>
    <row r="4034" spans="2:8" x14ac:dyDescent="0.3">
      <c r="B4034" s="91">
        <v>38660</v>
      </c>
      <c r="C4034" s="145">
        <v>79.336494000000002</v>
      </c>
      <c r="D4034">
        <f t="shared" si="127"/>
        <v>1.0413864493331998E-3</v>
      </c>
      <c r="E4034">
        <v>0</v>
      </c>
      <c r="G4034">
        <v>4026</v>
      </c>
      <c r="H4034">
        <f t="shared" ca="1" si="128"/>
        <v>3.8123147321534692E-3</v>
      </c>
    </row>
    <row r="4035" spans="2:8" x14ac:dyDescent="0.3">
      <c r="B4035" s="91">
        <v>38561</v>
      </c>
      <c r="C4035" s="145">
        <v>79.253960000000006</v>
      </c>
      <c r="D4035">
        <f t="shared" si="127"/>
        <v>5.9497653159510881E-2</v>
      </c>
      <c r="E4035">
        <v>0</v>
      </c>
      <c r="G4035">
        <v>4027</v>
      </c>
      <c r="H4035">
        <f t="shared" ca="1" si="128"/>
        <v>3.4733396508790398E-2</v>
      </c>
    </row>
    <row r="4036" spans="2:8" x14ac:dyDescent="0.3">
      <c r="B4036" s="91">
        <v>38317</v>
      </c>
      <c r="C4036" s="145">
        <v>74.803336999999999</v>
      </c>
      <c r="D4036">
        <f t="shared" si="127"/>
        <v>8.5415218241289684E-2</v>
      </c>
      <c r="E4036">
        <v>0</v>
      </c>
      <c r="G4036">
        <v>4028</v>
      </c>
      <c r="H4036">
        <f t="shared" ca="1" si="128"/>
        <v>5.4489239679041152E-2</v>
      </c>
    </row>
    <row r="4037" spans="2:8" x14ac:dyDescent="0.3">
      <c r="B4037" s="91">
        <v>38306</v>
      </c>
      <c r="C4037" s="145">
        <v>68.916793999999996</v>
      </c>
      <c r="D4037">
        <f t="shared" si="127"/>
        <v>5.0415171066208776E-2</v>
      </c>
      <c r="E4037">
        <v>0</v>
      </c>
      <c r="G4037">
        <v>4029</v>
      </c>
      <c r="H4037">
        <f t="shared" ca="1" si="128"/>
        <v>-1.7335495074548631E-2</v>
      </c>
    </row>
    <row r="4038" spans="2:8" x14ac:dyDescent="0.3">
      <c r="B4038" s="91">
        <v>38282</v>
      </c>
      <c r="C4038" s="145">
        <v>65.609099999999998</v>
      </c>
      <c r="D4038">
        <f t="shared" si="127"/>
        <v>6.5119037888444137E-3</v>
      </c>
      <c r="E4038">
        <v>0</v>
      </c>
      <c r="G4038">
        <v>4030</v>
      </c>
      <c r="H4038">
        <f t="shared" ca="1" si="128"/>
        <v>1.4737240552389102E-2</v>
      </c>
    </row>
    <row r="4039" spans="2:8" x14ac:dyDescent="0.3">
      <c r="B4039" s="91">
        <v>38273</v>
      </c>
      <c r="C4039" s="145">
        <v>65.184623999999999</v>
      </c>
      <c r="D4039">
        <f t="shared" si="127"/>
        <v>-0.20748074407829323</v>
      </c>
      <c r="E4039">
        <v>0</v>
      </c>
      <c r="G4039">
        <v>4031</v>
      </c>
      <c r="H4039">
        <f t="shared" ca="1" si="128"/>
        <v>-1.7081250382149804E-2</v>
      </c>
    </row>
    <row r="4040" spans="2:8" x14ac:dyDescent="0.3">
      <c r="B4040" s="91">
        <v>38103</v>
      </c>
      <c r="C4040" s="145">
        <v>82.249893</v>
      </c>
      <c r="D4040">
        <f t="shared" si="127"/>
        <v>1.6258388498010826E-2</v>
      </c>
      <c r="E4040">
        <v>0</v>
      </c>
      <c r="G4040">
        <v>4032</v>
      </c>
      <c r="H4040">
        <f t="shared" ca="1" si="128"/>
        <v>7.9138356973605481E-2</v>
      </c>
    </row>
    <row r="4041" spans="2:8" x14ac:dyDescent="0.3">
      <c r="B4041" s="91">
        <v>38091</v>
      </c>
      <c r="C4041" s="145">
        <v>80.934036000000006</v>
      </c>
      <c r="D4041">
        <f t="shared" ref="D4041:D4104" si="129">(C4041-C4042)/C4042</f>
        <v>1.6223749934786237E-2</v>
      </c>
      <c r="E4041">
        <v>0</v>
      </c>
      <c r="G4041">
        <v>4033</v>
      </c>
      <c r="H4041">
        <f t="shared" ca="1" si="128"/>
        <v>-2.2813082224589772E-2</v>
      </c>
    </row>
    <row r="4042" spans="2:8" x14ac:dyDescent="0.3">
      <c r="B4042" s="91">
        <v>38086</v>
      </c>
      <c r="C4042" s="145">
        <v>79.641945000000007</v>
      </c>
      <c r="D4042">
        <f t="shared" si="129"/>
        <v>-3.9483847821052173E-2</v>
      </c>
      <c r="E4042">
        <v>0</v>
      </c>
      <c r="G4042">
        <v>4034</v>
      </c>
      <c r="H4042">
        <f t="shared" ref="H4042:H4105" ca="1" si="130">_xlfn.NORM.INV(RAND(),N$11,N$12)</f>
        <v>4.6522372000212198E-2</v>
      </c>
    </row>
    <row r="4043" spans="2:8" x14ac:dyDescent="0.3">
      <c r="B4043" s="91">
        <v>38048</v>
      </c>
      <c r="C4043" s="145">
        <v>82.915779000000001</v>
      </c>
      <c r="D4043">
        <f t="shared" si="129"/>
        <v>1.2462828377568829E-2</v>
      </c>
      <c r="E4043">
        <v>0</v>
      </c>
      <c r="G4043">
        <v>4035</v>
      </c>
      <c r="H4043">
        <f t="shared" ca="1" si="130"/>
        <v>-4.8701576914601974E-2</v>
      </c>
    </row>
    <row r="4044" spans="2:8" x14ac:dyDescent="0.3">
      <c r="B4044" s="91">
        <v>38019</v>
      </c>
      <c r="C4044" s="145">
        <v>81.895133999999999</v>
      </c>
      <c r="D4044">
        <f t="shared" si="129"/>
        <v>0.116019733545972</v>
      </c>
      <c r="E4044">
        <v>0</v>
      </c>
      <c r="G4044">
        <v>4036</v>
      </c>
      <c r="H4044">
        <f t="shared" ca="1" si="130"/>
        <v>2.6821994888672977E-2</v>
      </c>
    </row>
    <row r="4045" spans="2:8" x14ac:dyDescent="0.3">
      <c r="B4045" s="91">
        <v>38012</v>
      </c>
      <c r="C4045" s="145">
        <v>73.381439</v>
      </c>
      <c r="D4045">
        <f t="shared" si="129"/>
        <v>8.2028014568547705E-2</v>
      </c>
      <c r="E4045">
        <v>0</v>
      </c>
      <c r="G4045">
        <v>4037</v>
      </c>
      <c r="H4045">
        <f t="shared" ca="1" si="130"/>
        <v>-5.0840927771537592E-2</v>
      </c>
    </row>
    <row r="4046" spans="2:8" x14ac:dyDescent="0.3">
      <c r="B4046" s="91">
        <v>37980</v>
      </c>
      <c r="C4046" s="145">
        <v>67.818427999999997</v>
      </c>
      <c r="D4046">
        <f t="shared" si="129"/>
        <v>5.5344615740227643E-2</v>
      </c>
      <c r="E4046">
        <v>0</v>
      </c>
      <c r="G4046">
        <v>4038</v>
      </c>
      <c r="H4046">
        <f t="shared" ca="1" si="130"/>
        <v>1.8175376630487419E-2</v>
      </c>
    </row>
    <row r="4047" spans="2:8" x14ac:dyDescent="0.3">
      <c r="B4047" s="91">
        <v>37951</v>
      </c>
      <c r="C4047" s="145">
        <v>64.261878999999993</v>
      </c>
      <c r="D4047">
        <f t="shared" si="129"/>
        <v>0.30317563625193128</v>
      </c>
      <c r="E4047">
        <v>0</v>
      </c>
      <c r="G4047">
        <v>4039</v>
      </c>
      <c r="H4047">
        <f t="shared" ca="1" si="130"/>
        <v>-2.2783889066661994E-2</v>
      </c>
    </row>
    <row r="4048" spans="2:8" x14ac:dyDescent="0.3">
      <c r="B4048" s="91">
        <v>37896</v>
      </c>
      <c r="C4048" s="145">
        <v>49.311756000000003</v>
      </c>
      <c r="D4048">
        <f t="shared" si="129"/>
        <v>0.23172156320707196</v>
      </c>
      <c r="E4048">
        <v>0</v>
      </c>
      <c r="G4048">
        <v>4040</v>
      </c>
      <c r="H4048">
        <f t="shared" ca="1" si="130"/>
        <v>3.6838379451246358E-3</v>
      </c>
    </row>
    <row r="4049" spans="2:8" x14ac:dyDescent="0.3">
      <c r="B4049" s="91">
        <v>37848</v>
      </c>
      <c r="C4049" s="145">
        <v>40.034824</v>
      </c>
      <c r="D4049">
        <f t="shared" si="129"/>
        <v>0.72145753033590432</v>
      </c>
      <c r="E4049">
        <v>0</v>
      </c>
      <c r="G4049">
        <v>4041</v>
      </c>
      <c r="H4049">
        <f t="shared" ca="1" si="130"/>
        <v>1.2810620192183724E-2</v>
      </c>
    </row>
    <row r="4050" spans="2:8" x14ac:dyDescent="0.3">
      <c r="B4050" s="91">
        <v>37742</v>
      </c>
      <c r="C4050" s="145">
        <v>23.256353000000001</v>
      </c>
      <c r="D4050">
        <f t="shared" si="129"/>
        <v>-2.4587602392945187E-2</v>
      </c>
      <c r="E4050">
        <v>0</v>
      </c>
      <c r="G4050">
        <v>4042</v>
      </c>
      <c r="H4050">
        <f t="shared" ca="1" si="130"/>
        <v>7.8527351486151163E-3</v>
      </c>
    </row>
    <row r="4051" spans="2:8" x14ac:dyDescent="0.3">
      <c r="B4051" s="91">
        <v>37729</v>
      </c>
      <c r="C4051" s="145">
        <v>23.842585</v>
      </c>
      <c r="D4051">
        <f t="shared" si="129"/>
        <v>-3.9465509229921043E-2</v>
      </c>
      <c r="E4051">
        <v>0</v>
      </c>
      <c r="G4051">
        <v>4043</v>
      </c>
      <c r="H4051">
        <f t="shared" ca="1" si="130"/>
        <v>-3.5476762867279799E-2</v>
      </c>
    </row>
    <row r="4052" spans="2:8" x14ac:dyDescent="0.3">
      <c r="B4052" s="91">
        <v>37725</v>
      </c>
      <c r="C4052" s="145">
        <v>24.822206000000001</v>
      </c>
      <c r="D4052">
        <f t="shared" si="129"/>
        <v>7.1595099800585343E-2</v>
      </c>
      <c r="E4052">
        <v>0</v>
      </c>
      <c r="G4052">
        <v>4044</v>
      </c>
      <c r="H4052">
        <f t="shared" ca="1" si="130"/>
        <v>1.0402277765963499E-2</v>
      </c>
    </row>
    <row r="4053" spans="2:8" x14ac:dyDescent="0.3">
      <c r="B4053" s="91">
        <v>37698</v>
      </c>
      <c r="C4053" s="145">
        <v>23.163792000000001</v>
      </c>
      <c r="D4053">
        <f t="shared" si="129"/>
        <v>-2.6569931620852773E-3</v>
      </c>
      <c r="E4053">
        <v>0</v>
      </c>
      <c r="G4053">
        <v>4045</v>
      </c>
      <c r="H4053">
        <f t="shared" ca="1" si="130"/>
        <v>1.7800769724383835E-2</v>
      </c>
    </row>
    <row r="4054" spans="2:8" x14ac:dyDescent="0.3">
      <c r="B4054" s="91">
        <v>37694</v>
      </c>
      <c r="C4054" s="145">
        <v>23.225501999999999</v>
      </c>
      <c r="D4054">
        <f t="shared" si="129"/>
        <v>-5.8473701499116654E-2</v>
      </c>
      <c r="E4054">
        <v>0</v>
      </c>
      <c r="G4054">
        <v>4046</v>
      </c>
      <c r="H4054">
        <f t="shared" ca="1" si="130"/>
        <v>-8.7108148383599465E-3</v>
      </c>
    </row>
    <row r="4055" spans="2:8" x14ac:dyDescent="0.3">
      <c r="B4055" s="91">
        <v>37665</v>
      </c>
      <c r="C4055" s="145">
        <v>24.667926999999999</v>
      </c>
      <c r="D4055">
        <f t="shared" si="129"/>
        <v>-2.8066459487424414E-3</v>
      </c>
      <c r="E4055">
        <v>0</v>
      </c>
      <c r="G4055">
        <v>4047</v>
      </c>
      <c r="H4055">
        <f t="shared" ca="1" si="130"/>
        <v>-9.2734061263840852E-3</v>
      </c>
    </row>
    <row r="4056" spans="2:8" x14ac:dyDescent="0.3">
      <c r="B4056" s="91">
        <v>37615</v>
      </c>
      <c r="C4056" s="145">
        <v>24.737355999999998</v>
      </c>
      <c r="D4056">
        <f t="shared" si="129"/>
        <v>1.1034037070251232E-2</v>
      </c>
      <c r="E4056">
        <v>0</v>
      </c>
      <c r="G4056">
        <v>4048</v>
      </c>
      <c r="H4056">
        <f t="shared" ca="1" si="130"/>
        <v>1.6657005159596193E-2</v>
      </c>
    </row>
    <row r="4057" spans="2:8" x14ac:dyDescent="0.3">
      <c r="B4057" s="91">
        <v>37579</v>
      </c>
      <c r="C4057" s="145">
        <v>24.467382000000001</v>
      </c>
      <c r="D4057">
        <f t="shared" si="129"/>
        <v>8.4444494479112675E-2</v>
      </c>
      <c r="E4057">
        <v>0</v>
      </c>
      <c r="G4057">
        <v>4049</v>
      </c>
      <c r="H4057">
        <f t="shared" ca="1" si="130"/>
        <v>-4.2178880907648958E-2</v>
      </c>
    </row>
    <row r="4058" spans="2:8" x14ac:dyDescent="0.3">
      <c r="B4058" s="91">
        <v>37566</v>
      </c>
      <c r="C4058" s="145">
        <v>22.562134</v>
      </c>
      <c r="D4058">
        <f t="shared" si="129"/>
        <v>2.848112719622177E-2</v>
      </c>
      <c r="E4058">
        <v>0</v>
      </c>
      <c r="G4058">
        <v>4050</v>
      </c>
      <c r="H4058">
        <f t="shared" ca="1" si="130"/>
        <v>1.1320207495352789E-2</v>
      </c>
    </row>
    <row r="4059" spans="2:8" x14ac:dyDescent="0.3">
      <c r="B4059" s="91">
        <v>37544</v>
      </c>
      <c r="C4059" s="145">
        <v>21.937334</v>
      </c>
      <c r="D4059">
        <f t="shared" si="129"/>
        <v>9.9767832553885424E-2</v>
      </c>
      <c r="E4059">
        <v>0</v>
      </c>
      <c r="G4059">
        <v>4051</v>
      </c>
      <c r="H4059">
        <f t="shared" ca="1" si="130"/>
        <v>-1.2248709202278307E-2</v>
      </c>
    </row>
    <row r="4060" spans="2:8" x14ac:dyDescent="0.3">
      <c r="B4060" s="91">
        <v>37531</v>
      </c>
      <c r="C4060" s="145">
        <v>19.947241000000002</v>
      </c>
      <c r="D4060">
        <f t="shared" si="129"/>
        <v>-6.0660968916951358E-2</v>
      </c>
      <c r="E4060">
        <v>0</v>
      </c>
      <c r="G4060">
        <v>4052</v>
      </c>
      <c r="H4060">
        <f t="shared" ca="1" si="130"/>
        <v>2.0861461891998952E-2</v>
      </c>
    </row>
    <row r="4061" spans="2:8" x14ac:dyDescent="0.3">
      <c r="B4061" s="91">
        <v>37509</v>
      </c>
      <c r="C4061" s="145">
        <v>21.235401</v>
      </c>
      <c r="D4061">
        <f t="shared" si="129"/>
        <v>4.3593315605113744E-2</v>
      </c>
      <c r="E4061">
        <v>0</v>
      </c>
      <c r="G4061">
        <v>4053</v>
      </c>
      <c r="H4061">
        <f t="shared" ca="1" si="130"/>
        <v>2.5420596405000499E-2</v>
      </c>
    </row>
    <row r="4062" spans="2:8" x14ac:dyDescent="0.3">
      <c r="B4062" s="91">
        <v>37483</v>
      </c>
      <c r="C4062" s="145">
        <v>20.348348999999999</v>
      </c>
      <c r="D4062">
        <f t="shared" si="129"/>
        <v>2.1688721870652329E-2</v>
      </c>
      <c r="E4062">
        <v>0</v>
      </c>
      <c r="G4062">
        <v>4054</v>
      </c>
      <c r="H4062">
        <f t="shared" ca="1" si="130"/>
        <v>-2.7087468222526535E-2</v>
      </c>
    </row>
    <row r="4063" spans="2:8" x14ac:dyDescent="0.3">
      <c r="B4063" s="91">
        <v>37377</v>
      </c>
      <c r="C4063" s="145">
        <v>19.916388000000001</v>
      </c>
      <c r="D4063">
        <f t="shared" si="129"/>
        <v>2.4603166927219585E-2</v>
      </c>
      <c r="E4063">
        <v>0</v>
      </c>
      <c r="G4063">
        <v>4055</v>
      </c>
      <c r="H4063">
        <f t="shared" ca="1" si="130"/>
        <v>2.5531108517523715E-2</v>
      </c>
    </row>
    <row r="4064" spans="2:8" x14ac:dyDescent="0.3">
      <c r="B4064" s="91">
        <v>37344</v>
      </c>
      <c r="C4064" s="145">
        <v>19.438148000000002</v>
      </c>
      <c r="D4064">
        <f t="shared" si="129"/>
        <v>2.1897824033457521E-2</v>
      </c>
      <c r="E4064">
        <v>0</v>
      </c>
      <c r="G4064">
        <v>4056</v>
      </c>
      <c r="H4064">
        <f t="shared" ca="1" si="130"/>
        <v>-2.8545046084345514E-2</v>
      </c>
    </row>
    <row r="4065" spans="2:8" x14ac:dyDescent="0.3">
      <c r="B4065" s="91">
        <v>37340</v>
      </c>
      <c r="C4065" s="145">
        <v>19.021616000000002</v>
      </c>
      <c r="D4065">
        <f t="shared" si="129"/>
        <v>0.28638494795080804</v>
      </c>
      <c r="E4065">
        <v>0</v>
      </c>
      <c r="G4065">
        <v>4057</v>
      </c>
      <c r="H4065">
        <f t="shared" ca="1" si="130"/>
        <v>-8.2557647103583785E-3</v>
      </c>
    </row>
    <row r="4066" spans="2:8" x14ac:dyDescent="0.3">
      <c r="B4066" s="91">
        <v>37250</v>
      </c>
      <c r="C4066" s="145">
        <v>14.786877</v>
      </c>
      <c r="D4066">
        <f t="shared" si="129"/>
        <v>-7.7478477594119646E-2</v>
      </c>
      <c r="E4066">
        <v>0</v>
      </c>
      <c r="G4066">
        <v>4058</v>
      </c>
      <c r="H4066">
        <f t="shared" ca="1" si="130"/>
        <v>2.1135389356993002E-2</v>
      </c>
    </row>
    <row r="4067" spans="2:8" x14ac:dyDescent="0.3">
      <c r="B4067" s="91">
        <v>37242</v>
      </c>
      <c r="C4067" s="145">
        <v>16.028760999999999</v>
      </c>
      <c r="D4067">
        <f t="shared" si="129"/>
        <v>-4.789116332194903E-3</v>
      </c>
      <c r="E4067">
        <v>0</v>
      </c>
      <c r="G4067">
        <v>4059</v>
      </c>
      <c r="H4067">
        <f t="shared" ca="1" si="130"/>
        <v>4.8731836020644587E-3</v>
      </c>
    </row>
    <row r="4068" spans="2:8" x14ac:dyDescent="0.3">
      <c r="B4068" s="91">
        <v>37225</v>
      </c>
      <c r="C4068" s="145">
        <v>16.105893999999999</v>
      </c>
      <c r="D4068">
        <f t="shared" si="129"/>
        <v>0.10828030386595283</v>
      </c>
      <c r="E4068">
        <v>0</v>
      </c>
      <c r="G4068">
        <v>4060</v>
      </c>
      <c r="H4068">
        <f t="shared" ca="1" si="130"/>
        <v>3.7121337635601985E-2</v>
      </c>
    </row>
    <row r="4069" spans="2:8" x14ac:dyDescent="0.3">
      <c r="B4069" s="91">
        <v>37211</v>
      </c>
      <c r="C4069" s="145">
        <v>14.532329000000001</v>
      </c>
      <c r="D4069">
        <f t="shared" si="129"/>
        <v>0.14668310955554734</v>
      </c>
      <c r="E4069">
        <v>0</v>
      </c>
      <c r="G4069">
        <v>4061</v>
      </c>
      <c r="H4069">
        <f t="shared" ca="1" si="130"/>
        <v>1.1013499905514066E-2</v>
      </c>
    </row>
    <row r="4070" spans="2:8" x14ac:dyDescent="0.3">
      <c r="B4070" s="91">
        <v>37190</v>
      </c>
      <c r="C4070" s="145">
        <v>12.673361</v>
      </c>
      <c r="D4070">
        <f t="shared" si="129"/>
        <v>0.176933922331446</v>
      </c>
      <c r="E4070">
        <v>0</v>
      </c>
      <c r="G4070">
        <v>4062</v>
      </c>
      <c r="H4070">
        <f t="shared" ca="1" si="130"/>
        <v>2.3189183152482674E-2</v>
      </c>
    </row>
    <row r="4071" spans="2:8" x14ac:dyDescent="0.3">
      <c r="B4071" s="91">
        <v>37173</v>
      </c>
      <c r="C4071" s="145">
        <v>10.768115999999999</v>
      </c>
      <c r="D4071">
        <f t="shared" si="129"/>
        <v>3.6377038913671375E-2</v>
      </c>
      <c r="E4071">
        <v>0</v>
      </c>
      <c r="G4071">
        <v>4063</v>
      </c>
      <c r="H4071">
        <f t="shared" ca="1" si="130"/>
        <v>1.5955465033322878E-2</v>
      </c>
    </row>
    <row r="4072" spans="2:8" x14ac:dyDescent="0.3">
      <c r="B4072" s="91">
        <v>37166</v>
      </c>
      <c r="C4072" s="145">
        <v>10.390153</v>
      </c>
      <c r="D4072">
        <f t="shared" si="129"/>
        <v>-8.8016280293498242E-2</v>
      </c>
      <c r="E4072">
        <v>0</v>
      </c>
      <c r="G4072">
        <v>4064</v>
      </c>
      <c r="H4072">
        <f t="shared" ca="1" si="130"/>
        <v>8.0951815304978005E-4</v>
      </c>
    </row>
    <row r="4073" spans="2:8" x14ac:dyDescent="0.3">
      <c r="B4073" s="91">
        <v>37125</v>
      </c>
      <c r="C4073" s="145">
        <v>11.392915</v>
      </c>
      <c r="D4073">
        <f t="shared" si="129"/>
        <v>-7.4561134169410584E-2</v>
      </c>
      <c r="E4073">
        <v>0</v>
      </c>
      <c r="G4073">
        <v>4065</v>
      </c>
      <c r="H4073">
        <f t="shared" ca="1" si="130"/>
        <v>2.8256783675728231E-2</v>
      </c>
    </row>
    <row r="4074" spans="2:8" x14ac:dyDescent="0.3">
      <c r="B4074" s="91">
        <v>37118</v>
      </c>
      <c r="C4074" s="145">
        <v>12.310824</v>
      </c>
      <c r="D4074">
        <f t="shared" si="129"/>
        <v>5.5555365017652542E-2</v>
      </c>
      <c r="E4074">
        <v>0</v>
      </c>
      <c r="G4074">
        <v>4066</v>
      </c>
      <c r="H4074">
        <f t="shared" ca="1" si="130"/>
        <v>3.8204926886041206E-2</v>
      </c>
    </row>
    <row r="4075" spans="2:8" x14ac:dyDescent="0.3">
      <c r="B4075" s="91">
        <v>37012</v>
      </c>
      <c r="C4075" s="145">
        <v>11.662888000000001</v>
      </c>
      <c r="D4075">
        <f t="shared" si="129"/>
        <v>9.4066515342640988E-2</v>
      </c>
      <c r="E4075">
        <v>0</v>
      </c>
      <c r="G4075">
        <v>4067</v>
      </c>
      <c r="H4075">
        <f t="shared" ca="1" si="130"/>
        <v>-2.2600684468632257E-2</v>
      </c>
    </row>
    <row r="4076" spans="2:8" x14ac:dyDescent="0.3">
      <c r="B4076" s="91">
        <v>37000</v>
      </c>
      <c r="C4076" s="145">
        <v>10.660126999999999</v>
      </c>
      <c r="D4076">
        <f t="shared" si="129"/>
        <v>9.595574529962915E-2</v>
      </c>
      <c r="E4076">
        <v>0</v>
      </c>
      <c r="G4076">
        <v>4068</v>
      </c>
      <c r="H4076">
        <f t="shared" ca="1" si="130"/>
        <v>-1.624978727675001E-2</v>
      </c>
    </row>
    <row r="4077" spans="2:8" x14ac:dyDescent="0.3">
      <c r="B4077" s="91">
        <v>36994</v>
      </c>
      <c r="C4077" s="145">
        <v>9.7267860000000006</v>
      </c>
      <c r="D4077">
        <f t="shared" si="129"/>
        <v>2.2708690996600896E-2</v>
      </c>
      <c r="E4077">
        <v>0</v>
      </c>
      <c r="G4077">
        <v>4069</v>
      </c>
      <c r="H4077">
        <f t="shared" ca="1" si="130"/>
        <v>-3.7794470122083476E-3</v>
      </c>
    </row>
    <row r="4078" spans="2:8" x14ac:dyDescent="0.3">
      <c r="B4078" s="91">
        <v>36986</v>
      </c>
      <c r="C4078" s="145">
        <v>9.5108080000000008</v>
      </c>
      <c r="D4078">
        <f t="shared" si="129"/>
        <v>-0.32989119724460009</v>
      </c>
      <c r="E4078">
        <v>0</v>
      </c>
      <c r="G4078">
        <v>4070</v>
      </c>
      <c r="H4078">
        <f t="shared" ca="1" si="130"/>
        <v>1.5224376500488638E-2</v>
      </c>
    </row>
    <row r="4079" spans="2:8" x14ac:dyDescent="0.3">
      <c r="B4079" s="91">
        <v>36956</v>
      </c>
      <c r="C4079" s="145">
        <v>14.192931</v>
      </c>
      <c r="D4079">
        <f t="shared" si="129"/>
        <v>-1.8666583142638589E-2</v>
      </c>
      <c r="E4079">
        <v>0</v>
      </c>
      <c r="G4079">
        <v>4071</v>
      </c>
      <c r="H4079">
        <f t="shared" ca="1" si="130"/>
        <v>2.3525294653911011E-2</v>
      </c>
    </row>
    <row r="4080" spans="2:8" x14ac:dyDescent="0.3">
      <c r="B4080" s="91">
        <v>36917</v>
      </c>
      <c r="C4080" s="145">
        <v>14.462904</v>
      </c>
      <c r="D4080">
        <f t="shared" si="129"/>
        <v>7.758603925604278E-2</v>
      </c>
      <c r="E4080">
        <v>0</v>
      </c>
      <c r="G4080">
        <v>4072</v>
      </c>
      <c r="H4080">
        <f t="shared" ca="1" si="130"/>
        <v>-1.2486142025615474E-2</v>
      </c>
    </row>
    <row r="4081" spans="2:8" x14ac:dyDescent="0.3">
      <c r="B4081" s="91">
        <v>36885</v>
      </c>
      <c r="C4081" s="145">
        <v>13.421576999999999</v>
      </c>
      <c r="D4081">
        <f t="shared" si="129"/>
        <v>6.7484450320839981E-2</v>
      </c>
      <c r="E4081">
        <v>0</v>
      </c>
      <c r="G4081">
        <v>4073</v>
      </c>
      <c r="H4081">
        <f t="shared" ca="1" si="130"/>
        <v>-1.0340325350380857E-2</v>
      </c>
    </row>
    <row r="4082" spans="2:8" x14ac:dyDescent="0.3">
      <c r="B4082" s="91">
        <v>36801</v>
      </c>
      <c r="C4082" s="145">
        <v>12.573089</v>
      </c>
      <c r="D4082">
        <f t="shared" si="129"/>
        <v>-0.18581407137484224</v>
      </c>
      <c r="E4082">
        <v>0</v>
      </c>
      <c r="G4082">
        <v>4074</v>
      </c>
      <c r="H4082">
        <f t="shared" ca="1" si="130"/>
        <v>3.2927641146833858E-2</v>
      </c>
    </row>
    <row r="4083" spans="2:8" x14ac:dyDescent="0.3">
      <c r="B4083" s="91">
        <v>36770</v>
      </c>
      <c r="C4083" s="145">
        <v>15.442527999999999</v>
      </c>
      <c r="D4083">
        <f t="shared" si="129"/>
        <v>0.14925372134638637</v>
      </c>
      <c r="E4083">
        <v>0</v>
      </c>
      <c r="G4083">
        <v>4075</v>
      </c>
      <c r="H4083">
        <f t="shared" ca="1" si="130"/>
        <v>1.4178261120804779E-2</v>
      </c>
    </row>
    <row r="4084" spans="2:8" x14ac:dyDescent="0.3">
      <c r="B4084" s="91">
        <v>36753</v>
      </c>
      <c r="C4084" s="145">
        <v>13.437004999999999</v>
      </c>
      <c r="D4084">
        <f t="shared" si="129"/>
        <v>-0.30012048527878449</v>
      </c>
      <c r="E4084">
        <v>0</v>
      </c>
      <c r="G4084">
        <v>4076</v>
      </c>
      <c r="H4084">
        <f t="shared" ca="1" si="130"/>
        <v>-1.9298717354466106E-2</v>
      </c>
    </row>
    <row r="4085" spans="2:8" x14ac:dyDescent="0.3">
      <c r="B4085" s="91">
        <v>36726</v>
      </c>
      <c r="C4085" s="145">
        <v>19.199026</v>
      </c>
      <c r="D4085">
        <f t="shared" si="129"/>
        <v>-7.3696204330094229E-3</v>
      </c>
      <c r="E4085">
        <v>0</v>
      </c>
      <c r="G4085">
        <v>4077</v>
      </c>
      <c r="H4085">
        <f t="shared" ca="1" si="130"/>
        <v>1.5238199900687982E-2</v>
      </c>
    </row>
    <row r="4086" spans="2:8" x14ac:dyDescent="0.3">
      <c r="B4086" s="91">
        <v>36647</v>
      </c>
      <c r="C4086" s="145">
        <v>19.341566</v>
      </c>
      <c r="D4086">
        <f t="shared" si="129"/>
        <v>4.0749692360681739E-2</v>
      </c>
      <c r="E4086">
        <v>0</v>
      </c>
      <c r="G4086">
        <v>4078</v>
      </c>
      <c r="H4086">
        <f t="shared" ca="1" si="130"/>
        <v>2.3365372879196319E-2</v>
      </c>
    </row>
    <row r="4087" spans="2:8" x14ac:dyDescent="0.3">
      <c r="B4087" s="91">
        <v>36637</v>
      </c>
      <c r="C4087" s="145">
        <v>18.584263</v>
      </c>
      <c r="D4087">
        <f t="shared" si="129"/>
        <v>-4.8837101583977999E-2</v>
      </c>
      <c r="E4087">
        <v>0</v>
      </c>
      <c r="G4087">
        <v>4079</v>
      </c>
      <c r="H4087">
        <f t="shared" ca="1" si="130"/>
        <v>3.8091425654367714E-3</v>
      </c>
    </row>
    <row r="4088" spans="2:8" x14ac:dyDescent="0.3">
      <c r="B4088" s="91">
        <v>36630</v>
      </c>
      <c r="C4088" s="145">
        <v>19.538464999999999</v>
      </c>
      <c r="D4088">
        <f t="shared" si="129"/>
        <v>-0.11279230148360136</v>
      </c>
      <c r="E4088">
        <v>0</v>
      </c>
      <c r="G4088">
        <v>4080</v>
      </c>
      <c r="H4088">
        <f t="shared" ca="1" si="130"/>
        <v>5.6809847824503094E-3</v>
      </c>
    </row>
    <row r="4089" spans="2:8" x14ac:dyDescent="0.3">
      <c r="B4089" s="91">
        <v>36605</v>
      </c>
      <c r="C4089" s="145">
        <v>22.022424999999998</v>
      </c>
      <c r="D4089">
        <f t="shared" si="129"/>
        <v>0</v>
      </c>
      <c r="E4089">
        <v>0</v>
      </c>
      <c r="G4089">
        <v>4081</v>
      </c>
      <c r="H4089">
        <f t="shared" ca="1" si="130"/>
        <v>-2.363595888920364E-2</v>
      </c>
    </row>
    <row r="4090" spans="2:8" x14ac:dyDescent="0.3">
      <c r="B4090" s="91">
        <v>36602</v>
      </c>
      <c r="C4090" s="145">
        <v>22.022424999999998</v>
      </c>
      <c r="D4090">
        <f t="shared" si="129"/>
        <v>-0.260427272156672</v>
      </c>
      <c r="E4090">
        <v>0</v>
      </c>
      <c r="G4090">
        <v>4082</v>
      </c>
      <c r="H4090">
        <f t="shared" ca="1" si="130"/>
        <v>2.9864923320985638E-3</v>
      </c>
    </row>
    <row r="4091" spans="2:8" x14ac:dyDescent="0.3">
      <c r="B4091" s="91">
        <v>36551</v>
      </c>
      <c r="C4091" s="145">
        <v>29.777227</v>
      </c>
      <c r="D4091">
        <f t="shared" si="129"/>
        <v>-2.4801559912611768E-2</v>
      </c>
      <c r="E4091">
        <v>0</v>
      </c>
      <c r="G4091">
        <v>4083</v>
      </c>
      <c r="H4091">
        <f t="shared" ca="1" si="130"/>
        <v>2.1754789249716137E-2</v>
      </c>
    </row>
    <row r="4092" spans="2:8" x14ac:dyDescent="0.3">
      <c r="B4092" s="91">
        <v>36525</v>
      </c>
      <c r="C4092" s="145">
        <v>30.534531000000001</v>
      </c>
      <c r="D4092">
        <f t="shared" si="129"/>
        <v>-9.5152777362084662E-2</v>
      </c>
      <c r="E4092">
        <v>0</v>
      </c>
      <c r="G4092">
        <v>4084</v>
      </c>
      <c r="H4092">
        <f t="shared" ca="1" si="130"/>
        <v>-8.2107787992192934E-3</v>
      </c>
    </row>
    <row r="4093" spans="2:8" x14ac:dyDescent="0.3">
      <c r="B4093" s="91">
        <v>36487</v>
      </c>
      <c r="C4093" s="145">
        <v>33.745510000000003</v>
      </c>
      <c r="D4093">
        <f t="shared" si="129"/>
        <v>-4.6436794860980853E-2</v>
      </c>
      <c r="E4093">
        <v>0</v>
      </c>
      <c r="G4093">
        <v>4085</v>
      </c>
      <c r="H4093">
        <f t="shared" ca="1" si="130"/>
        <v>4.2752435815603076E-2</v>
      </c>
    </row>
    <row r="4094" spans="2:8" x14ac:dyDescent="0.3">
      <c r="B4094" s="91">
        <v>36472</v>
      </c>
      <c r="C4094" s="145">
        <v>35.388855</v>
      </c>
      <c r="D4094">
        <f t="shared" si="129"/>
        <v>-0.14130831770378172</v>
      </c>
      <c r="E4094">
        <v>0</v>
      </c>
      <c r="G4094">
        <v>4086</v>
      </c>
      <c r="H4094">
        <f t="shared" ca="1" si="130"/>
        <v>-4.7484162863281783E-2</v>
      </c>
    </row>
    <row r="4095" spans="2:8" x14ac:dyDescent="0.3">
      <c r="B4095" s="91">
        <v>36452</v>
      </c>
      <c r="C4095" s="145">
        <v>41.212527999999999</v>
      </c>
      <c r="D4095">
        <f t="shared" si="129"/>
        <v>-0.11136525813870274</v>
      </c>
      <c r="E4095">
        <v>0</v>
      </c>
      <c r="G4095">
        <v>4087</v>
      </c>
      <c r="H4095">
        <f t="shared" ca="1" si="130"/>
        <v>6.6589885890382169E-3</v>
      </c>
    </row>
    <row r="4096" spans="2:8" x14ac:dyDescent="0.3">
      <c r="B4096" s="91">
        <v>36416</v>
      </c>
      <c r="C4096" s="145">
        <v>46.377353999999997</v>
      </c>
      <c r="D4096">
        <f t="shared" si="129"/>
        <v>1.4165498401197985</v>
      </c>
      <c r="E4096">
        <v>0</v>
      </c>
      <c r="G4096">
        <v>4088</v>
      </c>
      <c r="H4096">
        <f t="shared" ca="1" si="130"/>
        <v>-2.8171857235382836E-2</v>
      </c>
    </row>
    <row r="4097" spans="2:8" x14ac:dyDescent="0.3">
      <c r="B4097" s="91">
        <v>36277</v>
      </c>
      <c r="C4097" s="145">
        <v>19.191557</v>
      </c>
      <c r="D4097">
        <f t="shared" si="129"/>
        <v>-8.4281757242414407E-2</v>
      </c>
      <c r="E4097">
        <v>0</v>
      </c>
      <c r="G4097">
        <v>4089</v>
      </c>
      <c r="H4097">
        <f t="shared" ca="1" si="130"/>
        <v>2.5224102654838109E-2</v>
      </c>
    </row>
    <row r="4098" spans="2:8" x14ac:dyDescent="0.3">
      <c r="B4098" s="91">
        <v>36264</v>
      </c>
      <c r="C4098" s="145">
        <v>20.957927999999999</v>
      </c>
      <c r="D4098">
        <f t="shared" si="129"/>
        <v>-0.1558090670236251</v>
      </c>
      <c r="E4098">
        <v>0</v>
      </c>
      <c r="G4098">
        <v>4090</v>
      </c>
      <c r="H4098">
        <f t="shared" ca="1" si="130"/>
        <v>7.7483462231783731E-3</v>
      </c>
    </row>
    <row r="4099" spans="2:8" x14ac:dyDescent="0.3">
      <c r="B4099" s="91">
        <v>36252</v>
      </c>
      <c r="C4099" s="145">
        <v>24.826052000000001</v>
      </c>
      <c r="D4099">
        <f t="shared" si="129"/>
        <v>3.3134411550179896E-3</v>
      </c>
      <c r="E4099">
        <v>0</v>
      </c>
      <c r="G4099">
        <v>4091</v>
      </c>
      <c r="H4099">
        <f t="shared" ca="1" si="130"/>
        <v>4.3799412514234859E-2</v>
      </c>
    </row>
    <row r="4100" spans="2:8" x14ac:dyDescent="0.3">
      <c r="B4100" s="91">
        <v>36248</v>
      </c>
      <c r="C4100" s="145">
        <v>24.744064000000002</v>
      </c>
      <c r="D4100">
        <f t="shared" si="129"/>
        <v>-5.8423197798731168E-2</v>
      </c>
      <c r="E4100">
        <v>0</v>
      </c>
      <c r="G4100">
        <v>4092</v>
      </c>
      <c r="H4100">
        <f t="shared" ca="1" si="130"/>
        <v>-6.110782635912184E-2</v>
      </c>
    </row>
    <row r="4101" spans="2:8" x14ac:dyDescent="0.3">
      <c r="B4101" s="91">
        <v>36221</v>
      </c>
      <c r="C4101" s="145">
        <v>26.279389999999999</v>
      </c>
      <c r="D4101">
        <f t="shared" si="129"/>
        <v>-0.10621044430262593</v>
      </c>
      <c r="E4101">
        <v>0</v>
      </c>
      <c r="G4101">
        <v>4093</v>
      </c>
      <c r="H4101">
        <f t="shared" ca="1" si="130"/>
        <v>3.0440959644570182E-2</v>
      </c>
    </row>
    <row r="4102" spans="2:8" x14ac:dyDescent="0.3">
      <c r="B4102" s="91">
        <v>36194</v>
      </c>
      <c r="C4102" s="145">
        <v>29.402211999999999</v>
      </c>
      <c r="D4102">
        <f t="shared" si="129"/>
        <v>-6.9575486512913315E-2</v>
      </c>
      <c r="E4102">
        <v>0</v>
      </c>
      <c r="G4102">
        <v>4094</v>
      </c>
      <c r="H4102">
        <f t="shared" ca="1" si="130"/>
        <v>-1.9851702117052068E-2</v>
      </c>
    </row>
    <row r="4103" spans="2:8" x14ac:dyDescent="0.3">
      <c r="B4103" s="91">
        <v>36186</v>
      </c>
      <c r="C4103" s="145">
        <v>31.600857000000001</v>
      </c>
      <c r="D4103">
        <f t="shared" si="129"/>
        <v>1.1808544561716144E-3</v>
      </c>
      <c r="E4103">
        <v>0</v>
      </c>
      <c r="G4103">
        <v>4095</v>
      </c>
      <c r="H4103">
        <f t="shared" ca="1" si="130"/>
        <v>1.3955817647435781E-2</v>
      </c>
    </row>
    <row r="4104" spans="2:8" x14ac:dyDescent="0.3">
      <c r="B4104" s="91">
        <v>36180</v>
      </c>
      <c r="C4104" s="145">
        <v>31.563585</v>
      </c>
      <c r="D4104">
        <f t="shared" si="129"/>
        <v>0.27330095955485667</v>
      </c>
      <c r="E4104">
        <v>0</v>
      </c>
      <c r="G4104">
        <v>4096</v>
      </c>
      <c r="H4104">
        <f t="shared" ca="1" si="130"/>
        <v>5.46712411300233E-2</v>
      </c>
    </row>
    <row r="4105" spans="2:8" x14ac:dyDescent="0.3">
      <c r="B4105" s="91">
        <v>36154</v>
      </c>
      <c r="C4105" s="145">
        <v>24.788786000000002</v>
      </c>
      <c r="D4105">
        <f t="shared" ref="D4105:D4168" si="131">(C4105-C4106)/C4106</f>
        <v>0.27335360901958639</v>
      </c>
      <c r="E4105">
        <v>0</v>
      </c>
      <c r="G4105">
        <v>4097</v>
      </c>
      <c r="H4105">
        <f t="shared" ca="1" si="130"/>
        <v>1.433665881188736E-2</v>
      </c>
    </row>
    <row r="4106" spans="2:8" x14ac:dyDescent="0.3">
      <c r="B4106" s="91">
        <v>36124</v>
      </c>
      <c r="C4106" s="145">
        <v>19.467323</v>
      </c>
      <c r="D4106">
        <f t="shared" si="131"/>
        <v>0.16243907402429172</v>
      </c>
      <c r="E4106">
        <v>0</v>
      </c>
      <c r="G4106">
        <v>4098</v>
      </c>
      <c r="H4106">
        <f t="shared" ref="H4106:H4169" ca="1" si="132">_xlfn.NORM.INV(RAND(),N$11,N$12)</f>
        <v>5.2428987210843808E-3</v>
      </c>
    </row>
    <row r="4107" spans="2:8" x14ac:dyDescent="0.3">
      <c r="B4107" s="91">
        <v>36103</v>
      </c>
      <c r="C4107" s="145">
        <v>16.746962</v>
      </c>
      <c r="D4107">
        <f t="shared" si="131"/>
        <v>0.20353508240500595</v>
      </c>
      <c r="E4107">
        <v>0</v>
      </c>
      <c r="G4107">
        <v>4099</v>
      </c>
      <c r="H4107">
        <f t="shared" ca="1" si="132"/>
        <v>-7.4654010883741387E-4</v>
      </c>
    </row>
    <row r="4108" spans="2:8" x14ac:dyDescent="0.3">
      <c r="B4108" s="91">
        <v>36089</v>
      </c>
      <c r="C4108" s="145">
        <v>13.914809999999999</v>
      </c>
      <c r="D4108">
        <f t="shared" si="131"/>
        <v>-0.32841723856552602</v>
      </c>
      <c r="E4108">
        <v>0</v>
      </c>
      <c r="G4108">
        <v>4100</v>
      </c>
      <c r="H4108">
        <f t="shared" ca="1" si="132"/>
        <v>-8.2998961612876943E-3</v>
      </c>
    </row>
    <row r="4109" spans="2:8" x14ac:dyDescent="0.3">
      <c r="B4109" s="91">
        <v>36070</v>
      </c>
      <c r="C4109" s="145">
        <v>20.719427</v>
      </c>
      <c r="D4109">
        <f t="shared" si="131"/>
        <v>0</v>
      </c>
      <c r="E4109">
        <v>0</v>
      </c>
      <c r="G4109">
        <v>4101</v>
      </c>
      <c r="H4109">
        <f t="shared" ca="1" si="132"/>
        <v>2.1313815313126705E-2</v>
      </c>
    </row>
    <row r="4110" spans="2:8" x14ac:dyDescent="0.3">
      <c r="B4110" s="91">
        <v>36069</v>
      </c>
      <c r="C4110" s="145">
        <v>20.719427</v>
      </c>
      <c r="D4110">
        <f t="shared" si="131"/>
        <v>8.3422676940491138E-3</v>
      </c>
      <c r="E4110">
        <v>0</v>
      </c>
      <c r="G4110">
        <v>4102</v>
      </c>
      <c r="H4110">
        <f t="shared" ca="1" si="132"/>
        <v>-2.4208293665067989E-2</v>
      </c>
    </row>
    <row r="4111" spans="2:8" x14ac:dyDescent="0.3">
      <c r="B4111" s="91">
        <v>36033</v>
      </c>
      <c r="C4111" s="145">
        <v>20.548010000000001</v>
      </c>
      <c r="D4111">
        <f t="shared" si="131"/>
        <v>-0.29722159490467431</v>
      </c>
      <c r="E4111">
        <v>0</v>
      </c>
      <c r="G4111">
        <v>4103</v>
      </c>
      <c r="H4111">
        <f t="shared" ca="1" si="132"/>
        <v>2.4585946322790207E-4</v>
      </c>
    </row>
    <row r="4112" spans="2:8" x14ac:dyDescent="0.3">
      <c r="B4112" s="91">
        <v>35957</v>
      </c>
      <c r="C4112" s="145">
        <v>29.238249</v>
      </c>
      <c r="D4112">
        <f t="shared" si="131"/>
        <v>-0.2786079012709376</v>
      </c>
      <c r="E4112">
        <v>0</v>
      </c>
      <c r="G4112">
        <v>4104</v>
      </c>
      <c r="H4112">
        <f t="shared" ca="1" si="132"/>
        <v>1.2545976063103552E-2</v>
      </c>
    </row>
    <row r="4113" spans="2:8" x14ac:dyDescent="0.3">
      <c r="B4113" s="91">
        <v>35922</v>
      </c>
      <c r="C4113" s="145">
        <v>40.530315000000002</v>
      </c>
      <c r="D4113">
        <f t="shared" si="131"/>
        <v>5.7572891525515995E-3</v>
      </c>
      <c r="E4113">
        <v>0</v>
      </c>
      <c r="G4113">
        <v>4105</v>
      </c>
      <c r="H4113">
        <f t="shared" ca="1" si="132"/>
        <v>2.695398495885928E-2</v>
      </c>
    </row>
    <row r="4114" spans="2:8" x14ac:dyDescent="0.3">
      <c r="B4114" s="91">
        <v>35916</v>
      </c>
      <c r="C4114" s="145">
        <v>40.298305999999997</v>
      </c>
      <c r="D4114">
        <f t="shared" si="131"/>
        <v>-1.3489470650469803E-2</v>
      </c>
      <c r="E4114">
        <v>0</v>
      </c>
      <c r="G4114">
        <v>4106</v>
      </c>
      <c r="H4114">
        <f t="shared" ca="1" si="132"/>
        <v>-2.5855619486183121E-2</v>
      </c>
    </row>
    <row r="4115" spans="2:8" x14ac:dyDescent="0.3">
      <c r="B4115" s="91">
        <v>35899</v>
      </c>
      <c r="C4115" s="145">
        <v>40.849342</v>
      </c>
      <c r="D4115">
        <f t="shared" si="131"/>
        <v>-8.3902453617862069E-2</v>
      </c>
      <c r="E4115">
        <v>0</v>
      </c>
      <c r="G4115">
        <v>4107</v>
      </c>
      <c r="H4115">
        <f t="shared" ca="1" si="132"/>
        <v>1.2642261238686576E-2</v>
      </c>
    </row>
    <row r="4116" spans="2:8" x14ac:dyDescent="0.3">
      <c r="B4116" s="91">
        <v>35893</v>
      </c>
      <c r="C4116" s="145">
        <v>44.590603000000002</v>
      </c>
      <c r="D4116">
        <f t="shared" si="131"/>
        <v>0.27276526392838507</v>
      </c>
      <c r="E4116">
        <v>0</v>
      </c>
      <c r="G4116">
        <v>4108</v>
      </c>
      <c r="H4116">
        <f t="shared" ca="1" si="132"/>
        <v>1.8472179507910753E-2</v>
      </c>
    </row>
    <row r="4117" spans="2:8" x14ac:dyDescent="0.3">
      <c r="B4117" s="91">
        <v>35867</v>
      </c>
      <c r="C4117" s="145">
        <v>35.034427999999998</v>
      </c>
      <c r="D4117">
        <f t="shared" si="131"/>
        <v>2.9618494771636108E-2</v>
      </c>
      <c r="E4117">
        <v>0</v>
      </c>
      <c r="G4117">
        <v>4109</v>
      </c>
      <c r="H4117">
        <f t="shared" ca="1" si="132"/>
        <v>-8.8662707502915432E-3</v>
      </c>
    </row>
    <row r="4118" spans="2:8" x14ac:dyDescent="0.3">
      <c r="B4118" s="91">
        <v>35842</v>
      </c>
      <c r="C4118" s="145">
        <v>34.026611000000003</v>
      </c>
      <c r="D4118">
        <f t="shared" si="131"/>
        <v>-3.9500774065033141E-2</v>
      </c>
      <c r="E4118">
        <v>0</v>
      </c>
      <c r="G4118">
        <v>4110</v>
      </c>
      <c r="H4118">
        <f t="shared" ca="1" si="132"/>
        <v>-3.8209885394900278E-2</v>
      </c>
    </row>
    <row r="4119" spans="2:8" x14ac:dyDescent="0.3">
      <c r="B4119" s="91">
        <v>35821</v>
      </c>
      <c r="C4119" s="145">
        <v>35.425964</v>
      </c>
      <c r="D4119">
        <f t="shared" si="131"/>
        <v>-0.10676408913659277</v>
      </c>
      <c r="E4119">
        <v>0</v>
      </c>
      <c r="G4119">
        <v>4111</v>
      </c>
      <c r="H4119">
        <f t="shared" ca="1" si="132"/>
        <v>5.5374402436441483E-2</v>
      </c>
    </row>
    <row r="4120" spans="2:8" x14ac:dyDescent="0.3">
      <c r="B4120" s="91">
        <v>35789</v>
      </c>
      <c r="C4120" s="145">
        <v>39.660254999999999</v>
      </c>
      <c r="D4120">
        <f t="shared" si="131"/>
        <v>-0.17496235711947061</v>
      </c>
      <c r="E4120">
        <v>0</v>
      </c>
      <c r="G4120">
        <v>4112</v>
      </c>
      <c r="H4120">
        <f t="shared" ca="1" si="132"/>
        <v>-2.2901387005567188E-2</v>
      </c>
    </row>
    <row r="4121" spans="2:8" x14ac:dyDescent="0.3">
      <c r="B4121" s="91">
        <v>35748</v>
      </c>
      <c r="C4121" s="145">
        <v>48.070843000000004</v>
      </c>
      <c r="D4121">
        <f t="shared" si="131"/>
        <v>3.9510884430928025E-2</v>
      </c>
      <c r="E4121">
        <v>0</v>
      </c>
      <c r="G4121">
        <v>4113</v>
      </c>
      <c r="H4121">
        <f t="shared" ca="1" si="132"/>
        <v>-3.5675548224093891E-2</v>
      </c>
    </row>
    <row r="4122" spans="2:8" x14ac:dyDescent="0.3">
      <c r="B4122" s="91">
        <v>35734</v>
      </c>
      <c r="C4122" s="145">
        <v>46.243713</v>
      </c>
      <c r="D4122">
        <f t="shared" si="131"/>
        <v>-3.6410345796516135E-2</v>
      </c>
      <c r="E4122">
        <v>0</v>
      </c>
      <c r="G4122">
        <v>4114</v>
      </c>
      <c r="H4122">
        <f t="shared" ca="1" si="132"/>
        <v>-2.3844150697793966E-2</v>
      </c>
    </row>
    <row r="4123" spans="2:8" x14ac:dyDescent="0.3">
      <c r="B4123" s="91">
        <v>35711</v>
      </c>
      <c r="C4123" s="145">
        <v>47.991084999999998</v>
      </c>
      <c r="D4123">
        <f t="shared" si="131"/>
        <v>0</v>
      </c>
      <c r="E4123">
        <v>0</v>
      </c>
      <c r="G4123">
        <v>4115</v>
      </c>
      <c r="H4123">
        <f t="shared" ca="1" si="132"/>
        <v>-1.1740405813764334E-4</v>
      </c>
    </row>
    <row r="4124" spans="2:8" x14ac:dyDescent="0.3">
      <c r="B4124" s="91">
        <v>35710</v>
      </c>
      <c r="C4124" s="145">
        <v>47.991084999999998</v>
      </c>
      <c r="D4124">
        <f t="shared" si="131"/>
        <v>0</v>
      </c>
      <c r="E4124">
        <v>0</v>
      </c>
      <c r="G4124">
        <v>4116</v>
      </c>
      <c r="H4124">
        <f t="shared" ca="1" si="132"/>
        <v>8.1208230394436195E-3</v>
      </c>
    </row>
    <row r="4125" spans="2:8" x14ac:dyDescent="0.3">
      <c r="B4125" s="91">
        <v>35709</v>
      </c>
      <c r="C4125" s="145">
        <v>47.991084999999998</v>
      </c>
      <c r="D4125">
        <f t="shared" si="131"/>
        <v>0</v>
      </c>
      <c r="E4125">
        <v>0</v>
      </c>
      <c r="G4125">
        <v>4117</v>
      </c>
      <c r="H4125">
        <f t="shared" ca="1" si="132"/>
        <v>-4.5662133678521059E-3</v>
      </c>
    </row>
    <row r="4126" spans="2:8" x14ac:dyDescent="0.3">
      <c r="B4126" s="91">
        <v>35706</v>
      </c>
      <c r="C4126" s="145">
        <v>47.991084999999998</v>
      </c>
      <c r="D4126">
        <f t="shared" si="131"/>
        <v>0</v>
      </c>
      <c r="E4126">
        <v>0</v>
      </c>
      <c r="G4126">
        <v>4118</v>
      </c>
      <c r="H4126">
        <f t="shared" ca="1" si="132"/>
        <v>-3.8299381769206623E-3</v>
      </c>
    </row>
    <row r="4127" spans="2:8" x14ac:dyDescent="0.3">
      <c r="B4127" s="91">
        <v>35705</v>
      </c>
      <c r="C4127" s="145">
        <v>47.991084999999998</v>
      </c>
      <c r="D4127">
        <f t="shared" si="131"/>
        <v>-0.11070811087023304</v>
      </c>
      <c r="E4127">
        <v>0</v>
      </c>
      <c r="G4127">
        <v>4119</v>
      </c>
      <c r="H4127">
        <f t="shared" ca="1" si="132"/>
        <v>3.6459400718421853E-2</v>
      </c>
    </row>
    <row r="4128" spans="2:8" x14ac:dyDescent="0.3">
      <c r="B4128" s="91">
        <v>35657</v>
      </c>
      <c r="C4128" s="145">
        <v>53.965504000000003</v>
      </c>
      <c r="D4128">
        <f t="shared" si="131"/>
        <v>-8.3712976657727506E-2</v>
      </c>
      <c r="E4128">
        <v>0</v>
      </c>
      <c r="G4128">
        <v>4120</v>
      </c>
      <c r="H4128">
        <f t="shared" ca="1" si="132"/>
        <v>-2.382147545846543E-2</v>
      </c>
    </row>
    <row r="4129" spans="2:8" x14ac:dyDescent="0.3">
      <c r="B4129" s="91">
        <v>35629</v>
      </c>
      <c r="C4129" s="145">
        <v>58.895851</v>
      </c>
      <c r="D4129">
        <f t="shared" si="131"/>
        <v>2.3084336785151587E-2</v>
      </c>
      <c r="E4129">
        <v>0</v>
      </c>
      <c r="G4129">
        <v>4121</v>
      </c>
      <c r="H4129">
        <f t="shared" ca="1" si="132"/>
        <v>-3.9450321859029407E-2</v>
      </c>
    </row>
    <row r="4130" spans="2:8" x14ac:dyDescent="0.3">
      <c r="B4130" s="91">
        <v>35551</v>
      </c>
      <c r="C4130" s="145">
        <v>57.566955999999998</v>
      </c>
      <c r="D4130">
        <f t="shared" si="131"/>
        <v>5.9822318214108029E-2</v>
      </c>
      <c r="E4130">
        <v>0</v>
      </c>
      <c r="G4130">
        <v>4122</v>
      </c>
      <c r="H4130">
        <f t="shared" ca="1" si="132"/>
        <v>-4.3144700287696361E-2</v>
      </c>
    </row>
    <row r="4131" spans="2:8" x14ac:dyDescent="0.3">
      <c r="B4131" s="91">
        <v>35538</v>
      </c>
      <c r="C4131" s="145">
        <v>54.317554000000001</v>
      </c>
      <c r="D4131">
        <f t="shared" si="131"/>
        <v>1.3234705888574623E-2</v>
      </c>
      <c r="E4131">
        <v>0</v>
      </c>
      <c r="G4131">
        <v>4123</v>
      </c>
      <c r="H4131">
        <f t="shared" ca="1" si="132"/>
        <v>-1.4317546995762329E-2</v>
      </c>
    </row>
    <row r="4132" spans="2:8" x14ac:dyDescent="0.3">
      <c r="B4132" s="91">
        <v>35536</v>
      </c>
      <c r="C4132" s="145">
        <v>53.608066999999998</v>
      </c>
      <c r="D4132">
        <f t="shared" si="131"/>
        <v>2.1220479866088621E-3</v>
      </c>
      <c r="E4132">
        <v>0</v>
      </c>
      <c r="G4132">
        <v>4124</v>
      </c>
      <c r="H4132">
        <f t="shared" ca="1" si="132"/>
        <v>4.8447313777057448E-3</v>
      </c>
    </row>
    <row r="4133" spans="2:8" x14ac:dyDescent="0.3">
      <c r="B4133" s="91">
        <v>35534</v>
      </c>
      <c r="C4133" s="145">
        <v>53.494548999999999</v>
      </c>
      <c r="D4133">
        <f t="shared" si="131"/>
        <v>3.6425926889265117E-2</v>
      </c>
      <c r="E4133">
        <v>0</v>
      </c>
      <c r="G4133">
        <v>4125</v>
      </c>
      <c r="H4133">
        <f t="shared" ca="1" si="132"/>
        <v>-2.4212459438265339E-2</v>
      </c>
    </row>
    <row r="4134" spans="2:8" x14ac:dyDescent="0.3">
      <c r="B4134" s="91">
        <v>35528</v>
      </c>
      <c r="C4134" s="145">
        <v>51.614445000000003</v>
      </c>
      <c r="D4134">
        <f t="shared" si="131"/>
        <v>-5.9955932285501778E-2</v>
      </c>
      <c r="E4134">
        <v>0</v>
      </c>
      <c r="G4134">
        <v>4126</v>
      </c>
      <c r="H4134">
        <f t="shared" ca="1" si="132"/>
        <v>2.7148858896114382E-2</v>
      </c>
    </row>
    <row r="4135" spans="2:8" x14ac:dyDescent="0.3">
      <c r="B4135" s="91">
        <v>35517</v>
      </c>
      <c r="C4135" s="145">
        <v>54.906410000000001</v>
      </c>
      <c r="D4135">
        <f t="shared" si="131"/>
        <v>9.1277539102306068E-3</v>
      </c>
      <c r="E4135">
        <v>0</v>
      </c>
      <c r="G4135">
        <v>4127</v>
      </c>
      <c r="H4135">
        <f t="shared" ca="1" si="132"/>
        <v>9.0741807174368402E-3</v>
      </c>
    </row>
    <row r="4136" spans="2:8" x14ac:dyDescent="0.3">
      <c r="B4136" s="91">
        <v>35513</v>
      </c>
      <c r="C4136" s="145">
        <v>54.409770999999999</v>
      </c>
      <c r="D4136">
        <f t="shared" si="131"/>
        <v>-6.0171653348460488E-2</v>
      </c>
      <c r="E4136">
        <v>0</v>
      </c>
      <c r="G4136">
        <v>4128</v>
      </c>
      <c r="H4136">
        <f t="shared" ca="1" si="132"/>
        <v>-1.2413150686174882E-2</v>
      </c>
    </row>
    <row r="4137" spans="2:8" x14ac:dyDescent="0.3">
      <c r="B4137" s="91">
        <v>35496</v>
      </c>
      <c r="C4137" s="145">
        <v>57.893307</v>
      </c>
      <c r="D4137">
        <f t="shared" si="131"/>
        <v>0.22210586598205628</v>
      </c>
      <c r="E4137">
        <v>0</v>
      </c>
      <c r="G4137">
        <v>4129</v>
      </c>
      <c r="H4137">
        <f t="shared" ca="1" si="132"/>
        <v>6.6223048505724857E-2</v>
      </c>
    </row>
    <row r="4138" spans="2:8" x14ac:dyDescent="0.3">
      <c r="B4138" s="91">
        <v>35453</v>
      </c>
      <c r="C4138" s="145">
        <v>47.371760999999999</v>
      </c>
      <c r="D4138">
        <f t="shared" si="131"/>
        <v>-4.2449755444654333E-2</v>
      </c>
      <c r="E4138">
        <v>0</v>
      </c>
      <c r="G4138">
        <v>4130</v>
      </c>
      <c r="H4138">
        <f t="shared" ca="1" si="132"/>
        <v>2.2903846294220556E-2</v>
      </c>
    </row>
    <row r="4139" spans="2:8" x14ac:dyDescent="0.3">
      <c r="B4139" s="91">
        <v>35429</v>
      </c>
      <c r="C4139" s="145">
        <v>49.471828000000002</v>
      </c>
      <c r="D4139">
        <f t="shared" si="131"/>
        <v>0</v>
      </c>
      <c r="E4139">
        <v>0</v>
      </c>
      <c r="G4139">
        <v>4131</v>
      </c>
      <c r="H4139">
        <f t="shared" ca="1" si="132"/>
        <v>2.1029621377737243E-2</v>
      </c>
    </row>
    <row r="4140" spans="2:8" x14ac:dyDescent="0.3">
      <c r="B4140" s="91">
        <v>35426</v>
      </c>
      <c r="C4140" s="145">
        <v>49.471828000000002</v>
      </c>
      <c r="D4140">
        <f t="shared" si="131"/>
        <v>3.5184272208543144E-2</v>
      </c>
      <c r="E4140">
        <v>0</v>
      </c>
      <c r="G4140">
        <v>4132</v>
      </c>
      <c r="H4140">
        <f t="shared" ca="1" si="132"/>
        <v>-9.2043721552172737E-3</v>
      </c>
    </row>
    <row r="4141" spans="2:8" x14ac:dyDescent="0.3">
      <c r="B4141" s="91">
        <v>35424</v>
      </c>
      <c r="C4141" s="145">
        <v>47.790359000000002</v>
      </c>
      <c r="D4141">
        <f t="shared" si="131"/>
        <v>-0.19857238288432449</v>
      </c>
      <c r="E4141">
        <v>0</v>
      </c>
      <c r="G4141">
        <v>4133</v>
      </c>
      <c r="H4141">
        <f t="shared" ca="1" si="132"/>
        <v>5.5259514656690115E-3</v>
      </c>
    </row>
    <row r="4142" spans="2:8" x14ac:dyDescent="0.3">
      <c r="B4142" s="91">
        <v>35381</v>
      </c>
      <c r="C4142" s="145">
        <v>59.631535</v>
      </c>
      <c r="D4142">
        <f t="shared" si="131"/>
        <v>8.7614675151051688E-3</v>
      </c>
      <c r="E4142">
        <v>0</v>
      </c>
      <c r="G4142">
        <v>4134</v>
      </c>
      <c r="H4142">
        <f t="shared" ca="1" si="132"/>
        <v>2.9380836467821504E-2</v>
      </c>
    </row>
    <row r="4143" spans="2:8" x14ac:dyDescent="0.3">
      <c r="B4143" s="91">
        <v>35368</v>
      </c>
      <c r="C4143" s="145">
        <v>59.113613000000001</v>
      </c>
      <c r="D4143">
        <f t="shared" si="131"/>
        <v>-6.3206148352862061E-3</v>
      </c>
      <c r="E4143">
        <v>0</v>
      </c>
      <c r="G4143">
        <v>4135</v>
      </c>
      <c r="H4143">
        <f t="shared" ca="1" si="132"/>
        <v>1.7188454982475714E-2</v>
      </c>
    </row>
    <row r="4144" spans="2:8" x14ac:dyDescent="0.3">
      <c r="B4144" s="91">
        <v>35359</v>
      </c>
      <c r="C4144" s="145">
        <v>59.489623999999999</v>
      </c>
      <c r="D4144">
        <f t="shared" si="131"/>
        <v>-4.3572485935450753E-2</v>
      </c>
      <c r="E4144">
        <v>0</v>
      </c>
      <c r="G4144">
        <v>4136</v>
      </c>
      <c r="H4144">
        <f t="shared" ca="1" si="132"/>
        <v>4.7933759851353834E-2</v>
      </c>
    </row>
    <row r="4145" spans="2:8" x14ac:dyDescent="0.3">
      <c r="B4145" s="91">
        <v>35340</v>
      </c>
      <c r="C4145" s="145">
        <v>62.199824999999997</v>
      </c>
      <c r="D4145">
        <f t="shared" si="131"/>
        <v>-0.10577314481981408</v>
      </c>
      <c r="E4145">
        <v>0</v>
      </c>
      <c r="G4145">
        <v>4137</v>
      </c>
      <c r="H4145">
        <f t="shared" ca="1" si="132"/>
        <v>-3.0922860465149405E-2</v>
      </c>
    </row>
    <row r="4146" spans="2:8" x14ac:dyDescent="0.3">
      <c r="B4146" s="91">
        <v>35292</v>
      </c>
      <c r="C4146" s="145">
        <v>69.557097999999996</v>
      </c>
      <c r="D4146">
        <f t="shared" si="131"/>
        <v>0.12372281054089507</v>
      </c>
      <c r="E4146">
        <v>0</v>
      </c>
      <c r="G4146">
        <v>4138</v>
      </c>
      <c r="H4146">
        <f t="shared" ca="1" si="132"/>
        <v>7.9021118459567663E-3</v>
      </c>
    </row>
    <row r="4147" spans="2:8" x14ac:dyDescent="0.3">
      <c r="B4147" s="91">
        <v>35160</v>
      </c>
      <c r="C4147" s="145">
        <v>61.898803999999998</v>
      </c>
      <c r="D4147">
        <f t="shared" si="131"/>
        <v>6.2356831135324899E-2</v>
      </c>
      <c r="E4147">
        <v>0</v>
      </c>
      <c r="G4147">
        <v>4139</v>
      </c>
      <c r="H4147">
        <f t="shared" ca="1" si="132"/>
        <v>6.0986417878304017E-3</v>
      </c>
    </row>
    <row r="4148" spans="2:8" x14ac:dyDescent="0.3">
      <c r="B4148" s="91">
        <v>35144</v>
      </c>
      <c r="C4148" s="145">
        <v>58.265549</v>
      </c>
      <c r="D4148">
        <f t="shared" si="131"/>
        <v>-2.7283322995237912E-2</v>
      </c>
      <c r="E4148">
        <v>0</v>
      </c>
      <c r="G4148">
        <v>4140</v>
      </c>
      <c r="H4148">
        <f t="shared" ca="1" si="132"/>
        <v>4.5275089914951806E-3</v>
      </c>
    </row>
    <row r="4149" spans="2:8" x14ac:dyDescent="0.3">
      <c r="B4149" s="91">
        <v>35129</v>
      </c>
      <c r="C4149" s="145">
        <v>59.899814999999997</v>
      </c>
      <c r="D4149">
        <f t="shared" si="131"/>
        <v>3.7666761489029026E-2</v>
      </c>
      <c r="E4149">
        <v>0</v>
      </c>
      <c r="G4149">
        <v>4141</v>
      </c>
      <c r="H4149">
        <f t="shared" ca="1" si="132"/>
        <v>-3.6757771423414132E-2</v>
      </c>
    </row>
    <row r="4150" spans="2:8" x14ac:dyDescent="0.3">
      <c r="B4150" s="91">
        <v>35116</v>
      </c>
      <c r="C4150" s="145">
        <v>57.725482999999997</v>
      </c>
      <c r="D4150">
        <f t="shared" si="131"/>
        <v>0.14226261720659131</v>
      </c>
      <c r="E4150">
        <v>0</v>
      </c>
      <c r="G4150">
        <v>4142</v>
      </c>
      <c r="H4150">
        <f t="shared" ca="1" si="132"/>
        <v>4.1991273537697021E-2</v>
      </c>
    </row>
    <row r="4151" spans="2:8" x14ac:dyDescent="0.3">
      <c r="B4151" s="91">
        <v>35090</v>
      </c>
      <c r="C4151" s="145">
        <v>50.536087000000002</v>
      </c>
      <c r="D4151">
        <f t="shared" si="131"/>
        <v>-5.1973952815337551E-2</v>
      </c>
      <c r="E4151">
        <v>0</v>
      </c>
      <c r="G4151">
        <v>4143</v>
      </c>
      <c r="H4151">
        <f t="shared" ca="1" si="132"/>
        <v>9.6643216626982557E-3</v>
      </c>
    </row>
    <row r="4152" spans="2:8" x14ac:dyDescent="0.3">
      <c r="B4152" s="91">
        <v>35065</v>
      </c>
      <c r="C4152" s="145">
        <v>53.306643999999999</v>
      </c>
      <c r="D4152">
        <f t="shared" si="131"/>
        <v>0</v>
      </c>
      <c r="E4152">
        <v>0</v>
      </c>
      <c r="G4152">
        <v>4144</v>
      </c>
      <c r="H4152">
        <f t="shared" ca="1" si="132"/>
        <v>-4.1439094966001101E-2</v>
      </c>
    </row>
    <row r="4153" spans="2:8" x14ac:dyDescent="0.3">
      <c r="B4153" s="91">
        <v>35062</v>
      </c>
      <c r="C4153" s="145">
        <v>53.306643999999999</v>
      </c>
      <c r="D4153">
        <f t="shared" si="131"/>
        <v>0</v>
      </c>
      <c r="E4153">
        <v>0</v>
      </c>
      <c r="G4153">
        <v>4145</v>
      </c>
      <c r="H4153">
        <f t="shared" ca="1" si="132"/>
        <v>3.0557980745668279E-2</v>
      </c>
    </row>
    <row r="4154" spans="2:8" x14ac:dyDescent="0.3">
      <c r="B4154" s="91">
        <v>35061</v>
      </c>
      <c r="C4154" s="145">
        <v>53.306643999999999</v>
      </c>
      <c r="D4154">
        <f t="shared" si="131"/>
        <v>0</v>
      </c>
      <c r="E4154">
        <v>0</v>
      </c>
      <c r="G4154">
        <v>4146</v>
      </c>
      <c r="H4154">
        <f t="shared" ca="1" si="132"/>
        <v>-9.0213381394614097E-3</v>
      </c>
    </row>
    <row r="4155" spans="2:8" x14ac:dyDescent="0.3">
      <c r="B4155" s="91">
        <v>35060</v>
      </c>
      <c r="C4155" s="145">
        <v>53.306643999999999</v>
      </c>
      <c r="D4155">
        <f t="shared" si="131"/>
        <v>0</v>
      </c>
      <c r="E4155">
        <v>0</v>
      </c>
      <c r="G4155">
        <v>4147</v>
      </c>
      <c r="H4155">
        <f t="shared" ca="1" si="132"/>
        <v>1.0683615239592464E-2</v>
      </c>
    </row>
    <row r="4156" spans="2:8" x14ac:dyDescent="0.3">
      <c r="B4156" s="91">
        <v>35059</v>
      </c>
      <c r="C4156" s="145">
        <v>53.306643999999999</v>
      </c>
      <c r="D4156">
        <f t="shared" si="131"/>
        <v>0</v>
      </c>
      <c r="E4156">
        <v>0</v>
      </c>
      <c r="G4156">
        <v>4148</v>
      </c>
      <c r="H4156">
        <f t="shared" ca="1" si="132"/>
        <v>-2.1006066373561807E-2</v>
      </c>
    </row>
    <row r="4157" spans="2:8" x14ac:dyDescent="0.3">
      <c r="B4157" s="91">
        <v>35058</v>
      </c>
      <c r="C4157" s="145">
        <v>53.306643999999999</v>
      </c>
      <c r="D4157">
        <f t="shared" si="131"/>
        <v>2.7027374863738261E-2</v>
      </c>
      <c r="E4157">
        <v>0</v>
      </c>
      <c r="G4157">
        <v>4149</v>
      </c>
      <c r="H4157">
        <f t="shared" ca="1" si="132"/>
        <v>-2.1359609494276986E-2</v>
      </c>
    </row>
    <row r="4158" spans="2:8" x14ac:dyDescent="0.3">
      <c r="B4158" s="91">
        <v>35048</v>
      </c>
      <c r="C4158" s="145">
        <v>51.903820000000003</v>
      </c>
      <c r="D4158">
        <f t="shared" si="131"/>
        <v>-2.3746952466690389E-2</v>
      </c>
      <c r="E4158">
        <v>0</v>
      </c>
      <c r="G4158">
        <v>4150</v>
      </c>
      <c r="H4158">
        <f t="shared" ca="1" si="132"/>
        <v>-1.1378703244476462E-2</v>
      </c>
    </row>
    <row r="4159" spans="2:8" x14ac:dyDescent="0.3">
      <c r="B4159" s="91">
        <v>35039</v>
      </c>
      <c r="C4159" s="145">
        <v>53.166359</v>
      </c>
      <c r="D4159">
        <f t="shared" si="131"/>
        <v>4.6961372966964891E-2</v>
      </c>
      <c r="E4159">
        <v>0</v>
      </c>
      <c r="G4159">
        <v>4151</v>
      </c>
      <c r="H4159">
        <f t="shared" ca="1" si="132"/>
        <v>2.1935562335081708E-2</v>
      </c>
    </row>
    <row r="4160" spans="2:8" x14ac:dyDescent="0.3">
      <c r="B4160" s="91">
        <v>35030</v>
      </c>
      <c r="C4160" s="145">
        <v>50.781585999999997</v>
      </c>
      <c r="D4160">
        <f t="shared" si="131"/>
        <v>-8.5858483395861704E-2</v>
      </c>
      <c r="E4160">
        <v>0</v>
      </c>
      <c r="G4160">
        <v>4152</v>
      </c>
      <c r="H4160">
        <f t="shared" ca="1" si="132"/>
        <v>1.7830093952534366E-2</v>
      </c>
    </row>
    <row r="4161" spans="2:8" x14ac:dyDescent="0.3">
      <c r="B4161" s="91">
        <v>35010</v>
      </c>
      <c r="C4161" s="145">
        <v>55.551121000000002</v>
      </c>
      <c r="D4161">
        <f t="shared" si="131"/>
        <v>-4.5783401944216075E-2</v>
      </c>
      <c r="E4161">
        <v>0</v>
      </c>
      <c r="G4161">
        <v>4153</v>
      </c>
      <c r="H4161">
        <f t="shared" ca="1" si="132"/>
        <v>2.0409528009950172E-2</v>
      </c>
    </row>
    <row r="4162" spans="2:8" x14ac:dyDescent="0.3">
      <c r="B4162" s="91">
        <v>35002</v>
      </c>
      <c r="C4162" s="145">
        <v>58.216468999999996</v>
      </c>
      <c r="D4162">
        <f t="shared" si="131"/>
        <v>0</v>
      </c>
      <c r="E4162">
        <v>0</v>
      </c>
      <c r="G4162">
        <v>4154</v>
      </c>
      <c r="H4162">
        <f t="shared" ca="1" si="132"/>
        <v>2.1675713034894236E-2</v>
      </c>
    </row>
    <row r="4163" spans="2:8" x14ac:dyDescent="0.3">
      <c r="B4163" s="91">
        <v>34997</v>
      </c>
      <c r="C4163" s="145">
        <v>58.216468999999996</v>
      </c>
      <c r="D4163">
        <f t="shared" si="131"/>
        <v>0</v>
      </c>
      <c r="E4163">
        <v>0</v>
      </c>
      <c r="G4163">
        <v>4155</v>
      </c>
      <c r="H4163">
        <f t="shared" ca="1" si="132"/>
        <v>-2.511135627038602E-2</v>
      </c>
    </row>
    <row r="4164" spans="2:8" x14ac:dyDescent="0.3">
      <c r="B4164" s="91">
        <v>34996</v>
      </c>
      <c r="C4164" s="145">
        <v>58.216468999999996</v>
      </c>
      <c r="D4164">
        <f t="shared" si="131"/>
        <v>-2.8102691135189654E-2</v>
      </c>
      <c r="E4164">
        <v>0</v>
      </c>
      <c r="G4164">
        <v>4156</v>
      </c>
      <c r="H4164">
        <f t="shared" ca="1" si="132"/>
        <v>-1.325770932209985E-2</v>
      </c>
    </row>
    <row r="4165" spans="2:8" x14ac:dyDescent="0.3">
      <c r="B4165" s="91">
        <v>34989</v>
      </c>
      <c r="C4165" s="145">
        <v>59.899814999999997</v>
      </c>
      <c r="D4165">
        <f t="shared" si="131"/>
        <v>-2.3366546908942898E-3</v>
      </c>
      <c r="E4165">
        <v>0</v>
      </c>
      <c r="G4165">
        <v>4157</v>
      </c>
      <c r="H4165">
        <f t="shared" ca="1" si="132"/>
        <v>2.8907258472252503E-2</v>
      </c>
    </row>
    <row r="4166" spans="2:8" x14ac:dyDescent="0.3">
      <c r="B4166" s="91">
        <v>34985</v>
      </c>
      <c r="C4166" s="145">
        <v>60.040107999999996</v>
      </c>
      <c r="D4166">
        <f t="shared" si="131"/>
        <v>0</v>
      </c>
      <c r="E4166">
        <v>0</v>
      </c>
      <c r="G4166">
        <v>4158</v>
      </c>
      <c r="H4166">
        <f t="shared" ca="1" si="132"/>
        <v>-1.8381730246515463E-2</v>
      </c>
    </row>
    <row r="4167" spans="2:8" x14ac:dyDescent="0.3">
      <c r="B4167" s="91">
        <v>34984</v>
      </c>
      <c r="C4167" s="145">
        <v>60.040107999999996</v>
      </c>
      <c r="D4167">
        <f t="shared" si="131"/>
        <v>-4.6511256249869345E-3</v>
      </c>
      <c r="E4167">
        <v>0</v>
      </c>
      <c r="G4167">
        <v>4159</v>
      </c>
      <c r="H4167">
        <f t="shared" ca="1" si="132"/>
        <v>2.4884322749979607E-2</v>
      </c>
    </row>
    <row r="4168" spans="2:8" x14ac:dyDescent="0.3">
      <c r="B4168" s="91">
        <v>34982</v>
      </c>
      <c r="C4168" s="145">
        <v>60.320667</v>
      </c>
      <c r="D4168">
        <f t="shared" si="131"/>
        <v>0</v>
      </c>
      <c r="E4168">
        <v>0</v>
      </c>
      <c r="G4168">
        <v>4160</v>
      </c>
      <c r="H4168">
        <f t="shared" ca="1" si="132"/>
        <v>1.4083593110545006E-2</v>
      </c>
    </row>
    <row r="4169" spans="2:8" x14ac:dyDescent="0.3">
      <c r="B4169" s="91">
        <v>34981</v>
      </c>
      <c r="C4169" s="145">
        <v>60.320667</v>
      </c>
      <c r="D4169">
        <f t="shared" ref="D4169:D4232" si="133">(C4169-C4170)/C4170</f>
        <v>0</v>
      </c>
      <c r="E4169">
        <v>0</v>
      </c>
      <c r="G4169">
        <v>4161</v>
      </c>
      <c r="H4169">
        <f t="shared" ca="1" si="132"/>
        <v>-2.640326880861792E-2</v>
      </c>
    </row>
    <row r="4170" spans="2:8" x14ac:dyDescent="0.3">
      <c r="B4170" s="91">
        <v>34978</v>
      </c>
      <c r="C4170" s="145">
        <v>60.320667</v>
      </c>
      <c r="D4170">
        <f t="shared" si="133"/>
        <v>2.9940071195527572E-2</v>
      </c>
      <c r="E4170">
        <v>0</v>
      </c>
      <c r="G4170">
        <v>4162</v>
      </c>
      <c r="H4170">
        <f t="shared" ref="H4170:H4233" ca="1" si="134">_xlfn.NORM.INV(RAND(),N$11,N$12)</f>
        <v>-3.4453283307256388E-4</v>
      </c>
    </row>
    <row r="4171" spans="2:8" x14ac:dyDescent="0.3">
      <c r="B4171" s="91">
        <v>34975</v>
      </c>
      <c r="C4171" s="145">
        <v>58.567162000000003</v>
      </c>
      <c r="D4171">
        <f t="shared" si="133"/>
        <v>0</v>
      </c>
      <c r="E4171">
        <v>0</v>
      </c>
      <c r="G4171">
        <v>4163</v>
      </c>
      <c r="H4171">
        <f t="shared" ca="1" si="134"/>
        <v>9.0147097647200938E-3</v>
      </c>
    </row>
    <row r="4172" spans="2:8" x14ac:dyDescent="0.3">
      <c r="B4172" s="91">
        <v>34974</v>
      </c>
      <c r="C4172" s="145">
        <v>58.567162000000003</v>
      </c>
      <c r="D4172">
        <f t="shared" si="133"/>
        <v>7.3955022483917068E-2</v>
      </c>
      <c r="E4172">
        <v>0</v>
      </c>
      <c r="G4172">
        <v>4164</v>
      </c>
      <c r="H4172">
        <f t="shared" ca="1" si="134"/>
        <v>2.6688217154359525E-2</v>
      </c>
    </row>
    <row r="4173" spans="2:8" x14ac:dyDescent="0.3">
      <c r="B4173" s="91">
        <v>34960</v>
      </c>
      <c r="C4173" s="145">
        <v>54.534092000000001</v>
      </c>
      <c r="D4173">
        <f t="shared" si="133"/>
        <v>6.4726116035868945E-3</v>
      </c>
      <c r="E4173">
        <v>0</v>
      </c>
      <c r="G4173">
        <v>4165</v>
      </c>
      <c r="H4173">
        <f t="shared" ca="1" si="134"/>
        <v>2.7211343121347695E-3</v>
      </c>
    </row>
    <row r="4174" spans="2:8" x14ac:dyDescent="0.3">
      <c r="B4174" s="91">
        <v>34954</v>
      </c>
      <c r="C4174" s="145">
        <v>54.183383999999997</v>
      </c>
      <c r="D4174">
        <f t="shared" si="133"/>
        <v>2.3178512312045541E-2</v>
      </c>
      <c r="E4174">
        <v>0</v>
      </c>
      <c r="G4174">
        <v>4166</v>
      </c>
      <c r="H4174">
        <f t="shared" ca="1" si="134"/>
        <v>-3.1972502877687411E-3</v>
      </c>
    </row>
    <row r="4175" spans="2:8" x14ac:dyDescent="0.3">
      <c r="B4175" s="91">
        <v>34949</v>
      </c>
      <c r="C4175" s="145">
        <v>52.955944000000002</v>
      </c>
      <c r="D4175">
        <f t="shared" si="133"/>
        <v>-6.5789172546670965E-3</v>
      </c>
      <c r="E4175">
        <v>0</v>
      </c>
      <c r="G4175">
        <v>4167</v>
      </c>
      <c r="H4175">
        <f t="shared" ca="1" si="134"/>
        <v>-2.8755558697872744E-3</v>
      </c>
    </row>
    <row r="4176" spans="2:8" x14ac:dyDescent="0.3">
      <c r="B4176" s="91">
        <v>34946</v>
      </c>
      <c r="C4176" s="145">
        <v>53.306643999999999</v>
      </c>
      <c r="D4176">
        <f t="shared" si="133"/>
        <v>0</v>
      </c>
      <c r="E4176">
        <v>0</v>
      </c>
      <c r="G4176">
        <v>4168</v>
      </c>
      <c r="H4176">
        <f t="shared" ca="1" si="134"/>
        <v>5.109514877432348E-2</v>
      </c>
    </row>
    <row r="4177" spans="2:8" x14ac:dyDescent="0.3">
      <c r="B4177" s="91">
        <v>34941</v>
      </c>
      <c r="C4177" s="145">
        <v>53.306643999999999</v>
      </c>
      <c r="D4177">
        <f t="shared" si="133"/>
        <v>0</v>
      </c>
      <c r="E4177">
        <v>0</v>
      </c>
      <c r="G4177">
        <v>4169</v>
      </c>
      <c r="H4177">
        <f t="shared" ca="1" si="134"/>
        <v>3.5912173921234046E-2</v>
      </c>
    </row>
    <row r="4178" spans="2:8" x14ac:dyDescent="0.3">
      <c r="B4178" s="91">
        <v>34940</v>
      </c>
      <c r="C4178" s="145">
        <v>53.306643999999999</v>
      </c>
      <c r="D4178">
        <f t="shared" si="133"/>
        <v>-1.6180975333692671E-2</v>
      </c>
      <c r="E4178">
        <v>0</v>
      </c>
      <c r="G4178">
        <v>4170</v>
      </c>
      <c r="H4178">
        <f t="shared" ca="1" si="134"/>
        <v>1.2480437618840481E-2</v>
      </c>
    </row>
    <row r="4179" spans="2:8" x14ac:dyDescent="0.3">
      <c r="B4179" s="91">
        <v>34934</v>
      </c>
      <c r="C4179" s="145">
        <v>54.183383999999997</v>
      </c>
      <c r="D4179">
        <f t="shared" si="133"/>
        <v>-3.2259392610668363E-3</v>
      </c>
      <c r="E4179">
        <v>0</v>
      </c>
      <c r="G4179">
        <v>4171</v>
      </c>
      <c r="H4179">
        <f t="shared" ca="1" si="134"/>
        <v>-1.3247454686766389E-2</v>
      </c>
    </row>
    <row r="4180" spans="2:8" x14ac:dyDescent="0.3">
      <c r="B4180" s="91">
        <v>34929</v>
      </c>
      <c r="C4180" s="145">
        <v>54.358741999999999</v>
      </c>
      <c r="D4180">
        <f t="shared" si="133"/>
        <v>2.990039026094856E-2</v>
      </c>
      <c r="E4180">
        <v>0</v>
      </c>
      <c r="G4180">
        <v>4172</v>
      </c>
      <c r="H4180">
        <f t="shared" ca="1" si="134"/>
        <v>-7.3865942437903215E-5</v>
      </c>
    </row>
    <row r="4181" spans="2:8" x14ac:dyDescent="0.3">
      <c r="B4181" s="91">
        <v>34926</v>
      </c>
      <c r="C4181" s="145">
        <v>52.780582000000003</v>
      </c>
      <c r="D4181">
        <f t="shared" si="133"/>
        <v>0</v>
      </c>
      <c r="E4181">
        <v>0</v>
      </c>
      <c r="G4181">
        <v>4173</v>
      </c>
      <c r="H4181">
        <f t="shared" ca="1" si="134"/>
        <v>-3.7440106313718254E-2</v>
      </c>
    </row>
    <row r="4182" spans="2:8" x14ac:dyDescent="0.3">
      <c r="B4182" s="91">
        <v>34921</v>
      </c>
      <c r="C4182" s="145">
        <v>52.780582000000003</v>
      </c>
      <c r="D4182">
        <f t="shared" si="133"/>
        <v>1.3467895090908202E-2</v>
      </c>
      <c r="E4182">
        <v>0</v>
      </c>
      <c r="G4182">
        <v>4174</v>
      </c>
      <c r="H4182">
        <f t="shared" ca="1" si="134"/>
        <v>2.608694909477801E-2</v>
      </c>
    </row>
    <row r="4183" spans="2:8" x14ac:dyDescent="0.3">
      <c r="B4183" s="91">
        <v>34904</v>
      </c>
      <c r="C4183" s="145">
        <v>52.079185000000003</v>
      </c>
      <c r="D4183">
        <f t="shared" si="133"/>
        <v>-1.3288921293061907E-2</v>
      </c>
      <c r="E4183">
        <v>0</v>
      </c>
      <c r="G4183">
        <v>4175</v>
      </c>
      <c r="H4183">
        <f t="shared" ca="1" si="134"/>
        <v>-6.7440633451394047E-3</v>
      </c>
    </row>
    <row r="4184" spans="2:8" x14ac:dyDescent="0.3">
      <c r="B4184" s="91">
        <v>34870</v>
      </c>
      <c r="C4184" s="145">
        <v>52.780582000000003</v>
      </c>
      <c r="D4184">
        <f t="shared" si="133"/>
        <v>5.2447288834552686E-2</v>
      </c>
      <c r="E4184">
        <v>0</v>
      </c>
      <c r="G4184">
        <v>4176</v>
      </c>
      <c r="H4184">
        <f t="shared" ca="1" si="134"/>
        <v>-1.6127280780413096E-2</v>
      </c>
    </row>
    <row r="4185" spans="2:8" x14ac:dyDescent="0.3">
      <c r="B4185" s="91">
        <v>34865</v>
      </c>
      <c r="C4185" s="145">
        <v>50.150333000000003</v>
      </c>
      <c r="D4185">
        <f t="shared" si="133"/>
        <v>7.042443012920941E-3</v>
      </c>
      <c r="E4185">
        <v>0</v>
      </c>
      <c r="G4185">
        <v>4177</v>
      </c>
      <c r="H4185">
        <f t="shared" ca="1" si="134"/>
        <v>3.2139793635224283E-2</v>
      </c>
    </row>
    <row r="4186" spans="2:8" x14ac:dyDescent="0.3">
      <c r="B4186" s="91">
        <v>34863</v>
      </c>
      <c r="C4186" s="145">
        <v>49.799621999999999</v>
      </c>
      <c r="D4186">
        <f t="shared" si="133"/>
        <v>-3.5088361022924488E-3</v>
      </c>
      <c r="E4186">
        <v>0</v>
      </c>
      <c r="G4186">
        <v>4178</v>
      </c>
      <c r="H4186">
        <f t="shared" ca="1" si="134"/>
        <v>1.4864796585273791E-2</v>
      </c>
    </row>
    <row r="4187" spans="2:8" x14ac:dyDescent="0.3">
      <c r="B4187" s="91">
        <v>34858</v>
      </c>
      <c r="C4187" s="145">
        <v>49.974975999999998</v>
      </c>
      <c r="D4187">
        <f t="shared" si="133"/>
        <v>0.13195967535267655</v>
      </c>
      <c r="E4187">
        <v>0</v>
      </c>
      <c r="G4187">
        <v>4179</v>
      </c>
      <c r="H4187">
        <f t="shared" ca="1" si="134"/>
        <v>1.3540483072471536E-3</v>
      </c>
    </row>
    <row r="4188" spans="2:8" x14ac:dyDescent="0.3">
      <c r="B4188" s="91">
        <v>34844</v>
      </c>
      <c r="C4188" s="145">
        <v>44.149078000000003</v>
      </c>
      <c r="D4188">
        <f t="shared" si="133"/>
        <v>5.1759462376027431E-2</v>
      </c>
      <c r="E4188">
        <v>0</v>
      </c>
      <c r="G4188">
        <v>4180</v>
      </c>
      <c r="H4188">
        <f t="shared" ca="1" si="134"/>
        <v>-6.8032591267328246E-3</v>
      </c>
    </row>
    <row r="4189" spans="2:8" x14ac:dyDescent="0.3">
      <c r="B4189" s="91">
        <v>34830</v>
      </c>
      <c r="C4189" s="145">
        <v>41.976402</v>
      </c>
      <c r="D4189">
        <f t="shared" si="133"/>
        <v>6.7403538295939203E-2</v>
      </c>
      <c r="E4189">
        <v>0</v>
      </c>
      <c r="G4189">
        <v>4181</v>
      </c>
      <c r="H4189">
        <f t="shared" ca="1" si="134"/>
        <v>1.219427555356028E-3</v>
      </c>
    </row>
    <row r="4190" spans="2:8" x14ac:dyDescent="0.3">
      <c r="B4190" s="91">
        <v>34820</v>
      </c>
      <c r="C4190" s="145">
        <v>39.325710000000001</v>
      </c>
      <c r="D4190">
        <f t="shared" si="133"/>
        <v>-6.2176201759852681E-2</v>
      </c>
      <c r="E4190">
        <v>0</v>
      </c>
      <c r="G4190">
        <v>4182</v>
      </c>
      <c r="H4190">
        <f t="shared" ca="1" si="134"/>
        <v>-1.7450537066482998E-2</v>
      </c>
    </row>
    <row r="4191" spans="2:8" x14ac:dyDescent="0.3">
      <c r="B4191" s="91">
        <v>34803</v>
      </c>
      <c r="C4191" s="145">
        <v>41.932941</v>
      </c>
      <c r="D4191">
        <f t="shared" si="133"/>
        <v>0</v>
      </c>
      <c r="E4191">
        <v>0</v>
      </c>
      <c r="G4191">
        <v>4183</v>
      </c>
      <c r="H4191">
        <f t="shared" ca="1" si="134"/>
        <v>-6.2118602331632661E-2</v>
      </c>
    </row>
    <row r="4192" spans="2:8" x14ac:dyDescent="0.3">
      <c r="B4192" s="91">
        <v>34802</v>
      </c>
      <c r="C4192" s="145">
        <v>41.932941</v>
      </c>
      <c r="D4192">
        <f t="shared" si="133"/>
        <v>0</v>
      </c>
      <c r="E4192">
        <v>0</v>
      </c>
      <c r="G4192">
        <v>4184</v>
      </c>
      <c r="H4192">
        <f t="shared" ca="1" si="134"/>
        <v>-2.5516386709380008E-2</v>
      </c>
    </row>
    <row r="4193" spans="2:8" x14ac:dyDescent="0.3">
      <c r="B4193" s="91">
        <v>34801</v>
      </c>
      <c r="C4193" s="145">
        <v>41.932941</v>
      </c>
      <c r="D4193">
        <f t="shared" si="133"/>
        <v>0</v>
      </c>
      <c r="E4193">
        <v>0</v>
      </c>
      <c r="G4193">
        <v>4185</v>
      </c>
      <c r="H4193">
        <f t="shared" ca="1" si="134"/>
        <v>-1.1595317880562692E-3</v>
      </c>
    </row>
    <row r="4194" spans="2:8" x14ac:dyDescent="0.3">
      <c r="B4194" s="91">
        <v>34800</v>
      </c>
      <c r="C4194" s="145">
        <v>41.932941</v>
      </c>
      <c r="D4194">
        <f t="shared" si="133"/>
        <v>0</v>
      </c>
      <c r="E4194">
        <v>0</v>
      </c>
      <c r="G4194">
        <v>4186</v>
      </c>
      <c r="H4194">
        <f t="shared" ca="1" si="134"/>
        <v>2.0702410834019296E-2</v>
      </c>
    </row>
    <row r="4195" spans="2:8" x14ac:dyDescent="0.3">
      <c r="B4195" s="91">
        <v>34799</v>
      </c>
      <c r="C4195" s="145">
        <v>41.932941</v>
      </c>
      <c r="D4195">
        <f t="shared" si="133"/>
        <v>7.8212269961302788E-2</v>
      </c>
      <c r="E4195">
        <v>0</v>
      </c>
      <c r="G4195">
        <v>4187</v>
      </c>
      <c r="H4195">
        <f t="shared" ca="1" si="134"/>
        <v>1.8240699427270158E-3</v>
      </c>
    </row>
    <row r="4196" spans="2:8" x14ac:dyDescent="0.3">
      <c r="B4196" s="91">
        <v>34780</v>
      </c>
      <c r="C4196" s="145">
        <v>38.891173999999999</v>
      </c>
      <c r="D4196">
        <f t="shared" si="133"/>
        <v>0</v>
      </c>
      <c r="E4196">
        <v>0</v>
      </c>
      <c r="G4196">
        <v>4188</v>
      </c>
      <c r="H4196">
        <f t="shared" ca="1" si="134"/>
        <v>4.9590603846364281E-3</v>
      </c>
    </row>
    <row r="4197" spans="2:8" x14ac:dyDescent="0.3">
      <c r="B4197" s="91">
        <v>34779</v>
      </c>
      <c r="C4197" s="145">
        <v>38.891173999999999</v>
      </c>
      <c r="D4197">
        <f t="shared" si="133"/>
        <v>0</v>
      </c>
      <c r="E4197">
        <v>0</v>
      </c>
      <c r="G4197">
        <v>4189</v>
      </c>
      <c r="H4197">
        <f t="shared" ca="1" si="134"/>
        <v>3.7028996022950303E-2</v>
      </c>
    </row>
    <row r="4198" spans="2:8" x14ac:dyDescent="0.3">
      <c r="B4198" s="91">
        <v>34778</v>
      </c>
      <c r="C4198" s="145">
        <v>38.891173999999999</v>
      </c>
      <c r="D4198">
        <f t="shared" si="133"/>
        <v>0</v>
      </c>
      <c r="E4198">
        <v>0</v>
      </c>
      <c r="G4198">
        <v>4190</v>
      </c>
      <c r="H4198">
        <f t="shared" ca="1" si="134"/>
        <v>-1.7063449487977243E-2</v>
      </c>
    </row>
    <row r="4199" spans="2:8" x14ac:dyDescent="0.3">
      <c r="B4199" s="91">
        <v>34775</v>
      </c>
      <c r="C4199" s="145">
        <v>38.891173999999999</v>
      </c>
      <c r="D4199">
        <f t="shared" si="133"/>
        <v>-4.2780889363849585E-2</v>
      </c>
      <c r="E4199">
        <v>0</v>
      </c>
      <c r="G4199">
        <v>4191</v>
      </c>
      <c r="H4199">
        <f t="shared" ca="1" si="134"/>
        <v>7.0601960836898653E-2</v>
      </c>
    </row>
    <row r="4200" spans="2:8" x14ac:dyDescent="0.3">
      <c r="B4200" s="91">
        <v>34757</v>
      </c>
      <c r="C4200" s="145">
        <v>40.629333000000003</v>
      </c>
      <c r="D4200">
        <f t="shared" si="133"/>
        <v>-6.0301378761495633E-2</v>
      </c>
      <c r="E4200">
        <v>0</v>
      </c>
      <c r="G4200">
        <v>4192</v>
      </c>
      <c r="H4200">
        <f t="shared" ca="1" si="134"/>
        <v>-3.9521617593223125E-2</v>
      </c>
    </row>
    <row r="4201" spans="2:8" x14ac:dyDescent="0.3">
      <c r="B4201" s="91">
        <v>34744</v>
      </c>
      <c r="C4201" s="145">
        <v>43.236556999999998</v>
      </c>
      <c r="D4201">
        <f t="shared" si="133"/>
        <v>-1.4851453903623623E-2</v>
      </c>
      <c r="E4201">
        <v>0</v>
      </c>
      <c r="G4201">
        <v>4193</v>
      </c>
      <c r="H4201">
        <f t="shared" ca="1" si="134"/>
        <v>3.9055769113785412E-3</v>
      </c>
    </row>
    <row r="4202" spans="2:8" x14ac:dyDescent="0.3">
      <c r="B4202" s="91">
        <v>34739</v>
      </c>
      <c r="C4202" s="145">
        <v>43.888362999999998</v>
      </c>
      <c r="D4202">
        <f t="shared" si="133"/>
        <v>-1.4634027512022094E-2</v>
      </c>
      <c r="E4202">
        <v>0</v>
      </c>
      <c r="G4202">
        <v>4194</v>
      </c>
      <c r="H4202">
        <f t="shared" ca="1" si="134"/>
        <v>3.5181104662254581E-3</v>
      </c>
    </row>
    <row r="4203" spans="2:8" x14ac:dyDescent="0.3">
      <c r="B4203" s="91">
        <v>34737</v>
      </c>
      <c r="C4203" s="145">
        <v>44.540165000000002</v>
      </c>
      <c r="D4203">
        <f t="shared" si="133"/>
        <v>5.6701054163344013E-2</v>
      </c>
      <c r="E4203">
        <v>0</v>
      </c>
      <c r="G4203">
        <v>4195</v>
      </c>
      <c r="H4203">
        <f t="shared" ca="1" si="134"/>
        <v>2.242908252764143E-2</v>
      </c>
    </row>
    <row r="4204" spans="2:8" x14ac:dyDescent="0.3">
      <c r="B4204" s="91">
        <v>34726</v>
      </c>
      <c r="C4204" s="145">
        <v>42.150204000000002</v>
      </c>
      <c r="D4204">
        <f t="shared" si="133"/>
        <v>0</v>
      </c>
      <c r="E4204">
        <v>0</v>
      </c>
      <c r="G4204">
        <v>4196</v>
      </c>
      <c r="H4204">
        <f t="shared" ca="1" si="134"/>
        <v>4.35260405853196E-2</v>
      </c>
    </row>
    <row r="4205" spans="2:8" x14ac:dyDescent="0.3">
      <c r="B4205" s="91">
        <v>34725</v>
      </c>
      <c r="C4205" s="145">
        <v>42.150204000000002</v>
      </c>
      <c r="D4205">
        <f t="shared" si="133"/>
        <v>3.1914626921212531E-2</v>
      </c>
      <c r="E4205">
        <v>0</v>
      </c>
      <c r="G4205">
        <v>4197</v>
      </c>
      <c r="H4205">
        <f t="shared" ca="1" si="134"/>
        <v>1.9613495618479217E-3</v>
      </c>
    </row>
    <row r="4206" spans="2:8" x14ac:dyDescent="0.3">
      <c r="B4206" s="91">
        <v>34723</v>
      </c>
      <c r="C4206" s="145">
        <v>40.846600000000002</v>
      </c>
      <c r="D4206">
        <f t="shared" si="133"/>
        <v>-1.0526332618874708E-2</v>
      </c>
      <c r="E4206">
        <v>0</v>
      </c>
      <c r="G4206">
        <v>4198</v>
      </c>
      <c r="H4206">
        <f t="shared" ca="1" si="134"/>
        <v>-1.9920800727244073E-2</v>
      </c>
    </row>
    <row r="4207" spans="2:8" x14ac:dyDescent="0.3">
      <c r="B4207" s="91">
        <v>34712</v>
      </c>
      <c r="C4207" s="145">
        <v>41.281139000000003</v>
      </c>
      <c r="D4207">
        <f t="shared" si="133"/>
        <v>0</v>
      </c>
      <c r="E4207">
        <v>0</v>
      </c>
      <c r="G4207">
        <v>4199</v>
      </c>
      <c r="H4207">
        <f t="shared" ca="1" si="134"/>
        <v>-1.680385339475373E-2</v>
      </c>
    </row>
    <row r="4208" spans="2:8" x14ac:dyDescent="0.3">
      <c r="B4208" s="91">
        <v>34711</v>
      </c>
      <c r="C4208" s="145">
        <v>41.281139000000003</v>
      </c>
      <c r="D4208">
        <f t="shared" si="133"/>
        <v>-9.523809419442486E-2</v>
      </c>
      <c r="E4208">
        <v>0</v>
      </c>
      <c r="G4208">
        <v>4200</v>
      </c>
      <c r="H4208">
        <f t="shared" ca="1" si="134"/>
        <v>3.0661229108638097E-2</v>
      </c>
    </row>
    <row r="4209" spans="2:8" x14ac:dyDescent="0.3">
      <c r="B4209" s="91">
        <v>34701</v>
      </c>
      <c r="C4209" s="145">
        <v>45.626522000000001</v>
      </c>
      <c r="D4209">
        <f t="shared" si="133"/>
        <v>0</v>
      </c>
      <c r="E4209">
        <v>0</v>
      </c>
      <c r="G4209">
        <v>4201</v>
      </c>
      <c r="H4209">
        <f t="shared" ca="1" si="134"/>
        <v>-3.0565711403101634E-2</v>
      </c>
    </row>
    <row r="4210" spans="2:8" x14ac:dyDescent="0.3">
      <c r="B4210" s="91">
        <v>34698</v>
      </c>
      <c r="C4210" s="145">
        <v>45.626522000000001</v>
      </c>
      <c r="D4210">
        <f t="shared" si="133"/>
        <v>0</v>
      </c>
      <c r="E4210">
        <v>0</v>
      </c>
      <c r="G4210">
        <v>4202</v>
      </c>
      <c r="H4210">
        <f t="shared" ca="1" si="134"/>
        <v>-9.0527573813912091E-2</v>
      </c>
    </row>
    <row r="4211" spans="2:8" x14ac:dyDescent="0.3">
      <c r="B4211" s="91">
        <v>34697</v>
      </c>
      <c r="C4211" s="145">
        <v>45.626522000000001</v>
      </c>
      <c r="D4211">
        <f t="shared" si="133"/>
        <v>0</v>
      </c>
      <c r="E4211">
        <v>0</v>
      </c>
      <c r="G4211">
        <v>4203</v>
      </c>
      <c r="H4211">
        <f t="shared" ca="1" si="134"/>
        <v>-4.141385071891877E-3</v>
      </c>
    </row>
    <row r="4212" spans="2:8" x14ac:dyDescent="0.3">
      <c r="B4212" s="91">
        <v>34696</v>
      </c>
      <c r="C4212" s="145">
        <v>45.626522000000001</v>
      </c>
      <c r="D4212">
        <f t="shared" si="133"/>
        <v>0</v>
      </c>
      <c r="E4212">
        <v>0</v>
      </c>
      <c r="G4212">
        <v>4204</v>
      </c>
      <c r="H4212">
        <f t="shared" ca="1" si="134"/>
        <v>3.9583652814996748E-2</v>
      </c>
    </row>
    <row r="4213" spans="2:8" x14ac:dyDescent="0.3">
      <c r="B4213" s="91">
        <v>34695</v>
      </c>
      <c r="C4213" s="145">
        <v>45.626522000000001</v>
      </c>
      <c r="D4213">
        <f t="shared" si="133"/>
        <v>0</v>
      </c>
      <c r="E4213">
        <v>0</v>
      </c>
      <c r="G4213">
        <v>4205</v>
      </c>
      <c r="H4213">
        <f t="shared" ca="1" si="134"/>
        <v>1.5138537069678853E-2</v>
      </c>
    </row>
    <row r="4214" spans="2:8" x14ac:dyDescent="0.3">
      <c r="B4214" s="91">
        <v>34694</v>
      </c>
      <c r="C4214" s="145">
        <v>45.626522000000001</v>
      </c>
      <c r="D4214">
        <f t="shared" si="133"/>
        <v>4.477618228825344E-2</v>
      </c>
      <c r="E4214">
        <v>0</v>
      </c>
      <c r="G4214">
        <v>4206</v>
      </c>
      <c r="H4214">
        <f t="shared" ca="1" si="134"/>
        <v>3.8409483517184893E-2</v>
      </c>
    </row>
    <row r="4215" spans="2:8" x14ac:dyDescent="0.3">
      <c r="B4215" s="91">
        <v>34675</v>
      </c>
      <c r="C4215" s="145">
        <v>43.671097000000003</v>
      </c>
      <c r="D4215">
        <f t="shared" si="133"/>
        <v>-2.4271676873350714E-2</v>
      </c>
      <c r="E4215">
        <v>0</v>
      </c>
      <c r="G4215">
        <v>4207</v>
      </c>
      <c r="H4215">
        <f t="shared" ca="1" si="134"/>
        <v>2.393415449204565E-2</v>
      </c>
    </row>
    <row r="4216" spans="2:8" x14ac:dyDescent="0.3">
      <c r="B4216" s="91">
        <v>34666</v>
      </c>
      <c r="C4216" s="145">
        <v>44.757435000000001</v>
      </c>
      <c r="D4216">
        <f t="shared" si="133"/>
        <v>-1.9047846776486719E-2</v>
      </c>
      <c r="E4216">
        <v>0</v>
      </c>
      <c r="G4216">
        <v>4208</v>
      </c>
      <c r="H4216">
        <f t="shared" ca="1" si="134"/>
        <v>3.8497181470120517E-2</v>
      </c>
    </row>
    <row r="4217" spans="2:8" x14ac:dyDescent="0.3">
      <c r="B4217" s="91">
        <v>34659</v>
      </c>
      <c r="C4217" s="145">
        <v>45.626522000000001</v>
      </c>
      <c r="D4217">
        <f t="shared" si="133"/>
        <v>0</v>
      </c>
      <c r="E4217">
        <v>0</v>
      </c>
      <c r="G4217">
        <v>4209</v>
      </c>
      <c r="H4217">
        <f t="shared" ca="1" si="134"/>
        <v>3.5928029671460041E-2</v>
      </c>
    </row>
    <row r="4218" spans="2:8" x14ac:dyDescent="0.3">
      <c r="B4218" s="91">
        <v>34656</v>
      </c>
      <c r="C4218" s="145">
        <v>45.626522000000001</v>
      </c>
      <c r="D4218">
        <f t="shared" si="133"/>
        <v>-9.4337406550654025E-3</v>
      </c>
      <c r="E4218">
        <v>0</v>
      </c>
      <c r="G4218">
        <v>4210</v>
      </c>
      <c r="H4218">
        <f t="shared" ca="1" si="134"/>
        <v>-3.5722066129738855E-2</v>
      </c>
    </row>
    <row r="4219" spans="2:8" x14ac:dyDescent="0.3">
      <c r="B4219" s="91">
        <v>34648</v>
      </c>
      <c r="C4219" s="145">
        <v>46.061050000000002</v>
      </c>
      <c r="D4219">
        <f t="shared" si="133"/>
        <v>-2.7523189907956064E-2</v>
      </c>
      <c r="E4219">
        <v>0</v>
      </c>
      <c r="G4219">
        <v>4211</v>
      </c>
      <c r="H4219">
        <f t="shared" ca="1" si="134"/>
        <v>4.9349826444586679E-2</v>
      </c>
    </row>
    <row r="4220" spans="2:8" x14ac:dyDescent="0.3">
      <c r="B4220" s="91">
        <v>34646</v>
      </c>
      <c r="C4220" s="145">
        <v>47.364677</v>
      </c>
      <c r="D4220">
        <f t="shared" si="133"/>
        <v>9.25953192625136E-3</v>
      </c>
      <c r="E4220">
        <v>0</v>
      </c>
      <c r="G4220">
        <v>4212</v>
      </c>
      <c r="H4220">
        <f t="shared" ca="1" si="134"/>
        <v>-2.4839969591159909E-2</v>
      </c>
    </row>
    <row r="4221" spans="2:8" x14ac:dyDescent="0.3">
      <c r="B4221" s="91">
        <v>34642</v>
      </c>
      <c r="C4221" s="145">
        <v>46.930126000000001</v>
      </c>
      <c r="D4221">
        <f t="shared" si="133"/>
        <v>4.6511821071269794E-3</v>
      </c>
      <c r="E4221">
        <v>0</v>
      </c>
      <c r="G4221">
        <v>4213</v>
      </c>
      <c r="H4221">
        <f t="shared" ca="1" si="134"/>
        <v>1.9825291392842698E-2</v>
      </c>
    </row>
    <row r="4222" spans="2:8" x14ac:dyDescent="0.3">
      <c r="B4222" s="91">
        <v>34640</v>
      </c>
      <c r="C4222" s="145">
        <v>46.712856000000002</v>
      </c>
      <c r="D4222">
        <f t="shared" si="133"/>
        <v>0</v>
      </c>
      <c r="E4222">
        <v>0</v>
      </c>
      <c r="G4222">
        <v>4214</v>
      </c>
      <c r="H4222">
        <f t="shared" ca="1" si="134"/>
        <v>-1.1415876374585774E-2</v>
      </c>
    </row>
    <row r="4223" spans="2:8" x14ac:dyDescent="0.3">
      <c r="B4223" s="91">
        <v>34639</v>
      </c>
      <c r="C4223" s="145">
        <v>46.712856000000002</v>
      </c>
      <c r="D4223">
        <f t="shared" si="133"/>
        <v>-4.0178652700335625E-2</v>
      </c>
      <c r="E4223">
        <v>0</v>
      </c>
      <c r="G4223">
        <v>4215</v>
      </c>
      <c r="H4223">
        <f t="shared" ca="1" si="134"/>
        <v>-5.9412944856634259E-3</v>
      </c>
    </row>
    <row r="4224" spans="2:8" x14ac:dyDescent="0.3">
      <c r="B4224" s="91">
        <v>34632</v>
      </c>
      <c r="C4224" s="145">
        <v>48.668281999999998</v>
      </c>
      <c r="D4224">
        <f t="shared" si="133"/>
        <v>-8.8495730214767278E-3</v>
      </c>
      <c r="E4224">
        <v>0</v>
      </c>
      <c r="G4224">
        <v>4216</v>
      </c>
      <c r="H4224">
        <f t="shared" ca="1" si="134"/>
        <v>-4.3369637701124286E-2</v>
      </c>
    </row>
    <row r="4225" spans="2:8" x14ac:dyDescent="0.3">
      <c r="B4225" s="91">
        <v>34625</v>
      </c>
      <c r="C4225" s="145">
        <v>49.102820999999999</v>
      </c>
      <c r="D4225">
        <f t="shared" si="133"/>
        <v>0</v>
      </c>
      <c r="E4225">
        <v>0</v>
      </c>
      <c r="G4225">
        <v>4217</v>
      </c>
      <c r="H4225">
        <f t="shared" ca="1" si="134"/>
        <v>3.4096199094942568E-4</v>
      </c>
    </row>
    <row r="4226" spans="2:8" x14ac:dyDescent="0.3">
      <c r="B4226" s="91">
        <v>34624</v>
      </c>
      <c r="C4226" s="145">
        <v>49.102820999999999</v>
      </c>
      <c r="D4226">
        <f t="shared" si="133"/>
        <v>8.9285872059342661E-3</v>
      </c>
      <c r="E4226">
        <v>0</v>
      </c>
      <c r="G4226">
        <v>4218</v>
      </c>
      <c r="H4226">
        <f t="shared" ca="1" si="134"/>
        <v>3.1545642547339159E-2</v>
      </c>
    </row>
    <row r="4227" spans="2:8" x14ac:dyDescent="0.3">
      <c r="B4227" s="91">
        <v>34620</v>
      </c>
      <c r="C4227" s="145">
        <v>48.668281999999998</v>
      </c>
      <c r="D4227">
        <f t="shared" si="133"/>
        <v>-2.1834128364855234E-2</v>
      </c>
      <c r="E4227">
        <v>0</v>
      </c>
      <c r="G4227">
        <v>4219</v>
      </c>
      <c r="H4227">
        <f t="shared" ca="1" si="134"/>
        <v>3.0195941971303659E-3</v>
      </c>
    </row>
    <row r="4228" spans="2:8" x14ac:dyDescent="0.3">
      <c r="B4228" s="91">
        <v>34617</v>
      </c>
      <c r="C4228" s="145">
        <v>49.754631000000003</v>
      </c>
      <c r="D4228">
        <f t="shared" si="133"/>
        <v>4.3860636327449467E-3</v>
      </c>
      <c r="E4228">
        <v>0</v>
      </c>
      <c r="G4228">
        <v>4220</v>
      </c>
      <c r="H4228">
        <f t="shared" ca="1" si="134"/>
        <v>-3.192024842448217E-2</v>
      </c>
    </row>
    <row r="4229" spans="2:8" x14ac:dyDescent="0.3">
      <c r="B4229" s="91">
        <v>34612</v>
      </c>
      <c r="C4229" s="145">
        <v>49.537357</v>
      </c>
      <c r="D4229">
        <f t="shared" si="133"/>
        <v>2.2421597503193298E-2</v>
      </c>
      <c r="E4229">
        <v>0</v>
      </c>
      <c r="G4229">
        <v>4221</v>
      </c>
      <c r="H4229">
        <f t="shared" ca="1" si="134"/>
        <v>4.6207302832920703E-2</v>
      </c>
    </row>
    <row r="4230" spans="2:8" x14ac:dyDescent="0.3">
      <c r="B4230" s="91">
        <v>34607</v>
      </c>
      <c r="C4230" s="145">
        <v>48.451008000000002</v>
      </c>
      <c r="D4230">
        <f t="shared" si="133"/>
        <v>-4.4643860656514685E-3</v>
      </c>
      <c r="E4230">
        <v>0</v>
      </c>
      <c r="G4230">
        <v>4222</v>
      </c>
      <c r="H4230">
        <f t="shared" ca="1" si="134"/>
        <v>2.4900212013991294E-3</v>
      </c>
    </row>
    <row r="4231" spans="2:8" x14ac:dyDescent="0.3">
      <c r="B4231" s="91">
        <v>34605</v>
      </c>
      <c r="C4231" s="145">
        <v>48.668281999999998</v>
      </c>
      <c r="D4231">
        <f t="shared" si="133"/>
        <v>-3.0303207813238631E-2</v>
      </c>
      <c r="E4231">
        <v>0</v>
      </c>
      <c r="G4231">
        <v>4223</v>
      </c>
      <c r="H4231">
        <f t="shared" ca="1" si="134"/>
        <v>3.7689724936149006E-2</v>
      </c>
    </row>
    <row r="4232" spans="2:8" x14ac:dyDescent="0.3">
      <c r="B4232" s="91">
        <v>34603</v>
      </c>
      <c r="C4232" s="145">
        <v>50.189174999999999</v>
      </c>
      <c r="D4232">
        <f t="shared" si="133"/>
        <v>1.3158110151092613E-2</v>
      </c>
      <c r="E4232">
        <v>0</v>
      </c>
      <c r="G4232">
        <v>4224</v>
      </c>
      <c r="H4232">
        <f t="shared" ca="1" si="134"/>
        <v>-9.5442111910908987E-3</v>
      </c>
    </row>
    <row r="4233" spans="2:8" x14ac:dyDescent="0.3">
      <c r="B4233" s="91">
        <v>34586</v>
      </c>
      <c r="C4233" s="145">
        <v>49.537357</v>
      </c>
      <c r="D4233">
        <f t="shared" ref="D4233:D4296" si="135">(C4233-C4234)/C4234</f>
        <v>9.090889671558558E-2</v>
      </c>
      <c r="E4233">
        <v>0</v>
      </c>
      <c r="G4233">
        <v>4225</v>
      </c>
      <c r="H4233">
        <f t="shared" ca="1" si="134"/>
        <v>-3.1047429546879831E-2</v>
      </c>
    </row>
    <row r="4234" spans="2:8" x14ac:dyDescent="0.3">
      <c r="B4234" s="91">
        <v>34576</v>
      </c>
      <c r="C4234" s="145">
        <v>45.409252000000002</v>
      </c>
      <c r="D4234">
        <f t="shared" si="135"/>
        <v>3.9801038201536333E-2</v>
      </c>
      <c r="E4234">
        <v>0</v>
      </c>
      <c r="G4234">
        <v>4226</v>
      </c>
      <c r="H4234">
        <f t="shared" ref="H4234:H4297" ca="1" si="136">_xlfn.NORM.INV(RAND(),N$11,N$12)</f>
        <v>1.8457926857010854E-2</v>
      </c>
    </row>
    <row r="4235" spans="2:8" x14ac:dyDescent="0.3">
      <c r="B4235" s="91">
        <v>34572</v>
      </c>
      <c r="C4235" s="145">
        <v>43.671097000000003</v>
      </c>
      <c r="D4235">
        <f t="shared" si="135"/>
        <v>0</v>
      </c>
      <c r="E4235">
        <v>0</v>
      </c>
      <c r="G4235">
        <v>4227</v>
      </c>
      <c r="H4235">
        <f t="shared" ca="1" si="136"/>
        <v>-2.0206868081209736E-2</v>
      </c>
    </row>
    <row r="4236" spans="2:8" x14ac:dyDescent="0.3">
      <c r="B4236" s="91">
        <v>34569</v>
      </c>
      <c r="C4236" s="145">
        <v>43.671097000000003</v>
      </c>
      <c r="D4236">
        <f t="shared" si="135"/>
        <v>0</v>
      </c>
      <c r="E4236">
        <v>0</v>
      </c>
      <c r="G4236">
        <v>4228</v>
      </c>
      <c r="H4236">
        <f t="shared" ca="1" si="136"/>
        <v>5.7926003429133385E-3</v>
      </c>
    </row>
    <row r="4237" spans="2:8" x14ac:dyDescent="0.3">
      <c r="B4237" s="91">
        <v>34568</v>
      </c>
      <c r="C4237" s="145">
        <v>43.671097000000003</v>
      </c>
      <c r="D4237">
        <f t="shared" si="135"/>
        <v>5.0001124181870788E-3</v>
      </c>
      <c r="E4237">
        <v>0</v>
      </c>
      <c r="G4237">
        <v>4229</v>
      </c>
      <c r="H4237">
        <f t="shared" ca="1" si="136"/>
        <v>-1.0883755061582685E-2</v>
      </c>
    </row>
    <row r="4238" spans="2:8" x14ac:dyDescent="0.3">
      <c r="B4238" s="91">
        <v>34562</v>
      </c>
      <c r="C4238" s="145">
        <v>43.453823</v>
      </c>
      <c r="D4238">
        <f t="shared" si="135"/>
        <v>0</v>
      </c>
      <c r="E4238">
        <v>0</v>
      </c>
      <c r="G4238">
        <v>4230</v>
      </c>
      <c r="H4238">
        <f t="shared" ca="1" si="136"/>
        <v>-1.1489057946137297E-2</v>
      </c>
    </row>
    <row r="4239" spans="2:8" x14ac:dyDescent="0.3">
      <c r="B4239" s="91">
        <v>34561</v>
      </c>
      <c r="C4239" s="145">
        <v>43.453823</v>
      </c>
      <c r="D4239">
        <f t="shared" si="135"/>
        <v>1.5228204740313091E-2</v>
      </c>
      <c r="E4239">
        <v>0</v>
      </c>
      <c r="G4239">
        <v>4231</v>
      </c>
      <c r="H4239">
        <f t="shared" ca="1" si="136"/>
        <v>1.7304931708857674E-3</v>
      </c>
    </row>
    <row r="4240" spans="2:8" x14ac:dyDescent="0.3">
      <c r="B4240" s="91">
        <v>34551</v>
      </c>
      <c r="C4240" s="145">
        <v>42.802025</v>
      </c>
      <c r="D4240">
        <f t="shared" si="135"/>
        <v>1.5464243067483095E-2</v>
      </c>
      <c r="E4240">
        <v>0</v>
      </c>
      <c r="G4240">
        <v>4232</v>
      </c>
      <c r="H4240">
        <f t="shared" ca="1" si="136"/>
        <v>-1.4387615139617487E-2</v>
      </c>
    </row>
    <row r="4241" spans="2:8" x14ac:dyDescent="0.3">
      <c r="B4241" s="91">
        <v>34529</v>
      </c>
      <c r="C4241" s="145">
        <v>42.150204000000002</v>
      </c>
      <c r="D4241">
        <f t="shared" si="135"/>
        <v>0</v>
      </c>
      <c r="E4241">
        <v>0</v>
      </c>
      <c r="G4241">
        <v>4233</v>
      </c>
      <c r="H4241">
        <f t="shared" ca="1" si="136"/>
        <v>-8.5180389634840134E-3</v>
      </c>
    </row>
    <row r="4242" spans="2:8" x14ac:dyDescent="0.3">
      <c r="B4242" s="91">
        <v>34528</v>
      </c>
      <c r="C4242" s="145">
        <v>42.150204000000002</v>
      </c>
      <c r="D4242">
        <f t="shared" si="135"/>
        <v>0</v>
      </c>
      <c r="E4242">
        <v>0</v>
      </c>
      <c r="G4242">
        <v>4234</v>
      </c>
      <c r="H4242">
        <f t="shared" ca="1" si="136"/>
        <v>7.3473783345384402E-3</v>
      </c>
    </row>
    <row r="4243" spans="2:8" x14ac:dyDescent="0.3">
      <c r="B4243" s="91">
        <v>34527</v>
      </c>
      <c r="C4243" s="145">
        <v>42.150204000000002</v>
      </c>
      <c r="D4243">
        <f t="shared" si="135"/>
        <v>1.041661372892318E-2</v>
      </c>
      <c r="E4243">
        <v>0</v>
      </c>
      <c r="G4243">
        <v>4235</v>
      </c>
      <c r="H4243">
        <f t="shared" ca="1" si="136"/>
        <v>-3.2235627262005948E-2</v>
      </c>
    </row>
    <row r="4244" spans="2:8" x14ac:dyDescent="0.3">
      <c r="B4244" s="91">
        <v>34522</v>
      </c>
      <c r="C4244" s="145">
        <v>41.715668000000001</v>
      </c>
      <c r="D4244">
        <f t="shared" si="135"/>
        <v>-0.10697671750149469</v>
      </c>
      <c r="E4244">
        <v>0</v>
      </c>
      <c r="G4244">
        <v>4236</v>
      </c>
      <c r="H4244">
        <f t="shared" ca="1" si="136"/>
        <v>6.7911803254899728E-4</v>
      </c>
    </row>
    <row r="4245" spans="2:8" x14ac:dyDescent="0.3">
      <c r="B4245" s="91">
        <v>34507</v>
      </c>
      <c r="C4245" s="145">
        <v>46.712856000000002</v>
      </c>
      <c r="D4245">
        <f t="shared" si="135"/>
        <v>0</v>
      </c>
      <c r="E4245">
        <v>0</v>
      </c>
      <c r="G4245">
        <v>4237</v>
      </c>
      <c r="H4245">
        <f t="shared" ca="1" si="136"/>
        <v>-2.4099307065670133E-2</v>
      </c>
    </row>
    <row r="4246" spans="2:8" x14ac:dyDescent="0.3">
      <c r="B4246" s="91">
        <v>34506</v>
      </c>
      <c r="C4246" s="145">
        <v>46.712856000000002</v>
      </c>
      <c r="D4246">
        <f t="shared" si="135"/>
        <v>3.8647047821269209E-2</v>
      </c>
      <c r="E4246">
        <v>0</v>
      </c>
      <c r="G4246">
        <v>4238</v>
      </c>
      <c r="H4246">
        <f t="shared" ca="1" si="136"/>
        <v>-1.7494276386069575E-2</v>
      </c>
    </row>
    <row r="4247" spans="2:8" x14ac:dyDescent="0.3">
      <c r="B4247" s="91">
        <v>34495</v>
      </c>
      <c r="C4247" s="145">
        <v>44.974716000000001</v>
      </c>
      <c r="D4247">
        <f t="shared" si="135"/>
        <v>2.7609217956228924E-2</v>
      </c>
      <c r="E4247">
        <v>0</v>
      </c>
      <c r="G4247">
        <v>4239</v>
      </c>
      <c r="H4247">
        <f t="shared" ca="1" si="136"/>
        <v>-2.727673852319934E-2</v>
      </c>
    </row>
    <row r="4248" spans="2:8" x14ac:dyDescent="0.3">
      <c r="B4248" s="91">
        <v>34486</v>
      </c>
      <c r="C4248" s="145">
        <v>43.766361000000003</v>
      </c>
      <c r="D4248">
        <f t="shared" si="135"/>
        <v>9.9502097222794825E-3</v>
      </c>
      <c r="E4248">
        <v>0</v>
      </c>
      <c r="G4248">
        <v>4240</v>
      </c>
      <c r="H4248">
        <f t="shared" ca="1" si="136"/>
        <v>-3.7672577413279638E-2</v>
      </c>
    </row>
    <row r="4249" spans="2:8" x14ac:dyDescent="0.3">
      <c r="B4249" s="91">
        <v>34479</v>
      </c>
      <c r="C4249" s="145">
        <v>43.335166999999998</v>
      </c>
      <c r="D4249">
        <f t="shared" si="135"/>
        <v>-2.4271817663032602E-2</v>
      </c>
      <c r="E4249">
        <v>0</v>
      </c>
      <c r="G4249">
        <v>4241</v>
      </c>
      <c r="H4249">
        <f t="shared" ca="1" si="136"/>
        <v>3.653894443633425E-2</v>
      </c>
    </row>
    <row r="4250" spans="2:8" x14ac:dyDescent="0.3">
      <c r="B4250" s="91">
        <v>34473</v>
      </c>
      <c r="C4250" s="145">
        <v>44.413155000000003</v>
      </c>
      <c r="D4250">
        <f t="shared" si="135"/>
        <v>1.4778336266065159E-2</v>
      </c>
      <c r="E4250">
        <v>0</v>
      </c>
      <c r="G4250">
        <v>4242</v>
      </c>
      <c r="H4250">
        <f t="shared" ca="1" si="136"/>
        <v>-1.2790413478995484E-2</v>
      </c>
    </row>
    <row r="4251" spans="2:8" x14ac:dyDescent="0.3">
      <c r="B4251" s="91">
        <v>34466</v>
      </c>
      <c r="C4251" s="145">
        <v>43.766361000000003</v>
      </c>
      <c r="D4251">
        <f t="shared" si="135"/>
        <v>0.1032610945189455</v>
      </c>
      <c r="E4251">
        <v>0</v>
      </c>
      <c r="G4251">
        <v>4243</v>
      </c>
      <c r="H4251">
        <f t="shared" ca="1" si="136"/>
        <v>-2.379444514324797E-2</v>
      </c>
    </row>
    <row r="4252" spans="2:8" x14ac:dyDescent="0.3">
      <c r="B4252" s="91">
        <v>34444</v>
      </c>
      <c r="C4252" s="145">
        <v>39.669994000000003</v>
      </c>
      <c r="D4252">
        <f t="shared" si="135"/>
        <v>-4.6632396056119158E-2</v>
      </c>
      <c r="E4252">
        <v>0</v>
      </c>
      <c r="G4252">
        <v>4244</v>
      </c>
      <c r="H4252">
        <f t="shared" ca="1" si="136"/>
        <v>4.1073470598650914E-2</v>
      </c>
    </row>
    <row r="4253" spans="2:8" x14ac:dyDescent="0.3">
      <c r="B4253" s="91">
        <v>34438</v>
      </c>
      <c r="C4253" s="145">
        <v>41.610385999999998</v>
      </c>
      <c r="D4253">
        <f t="shared" si="135"/>
        <v>3.208573737712065E-2</v>
      </c>
      <c r="E4253">
        <v>0</v>
      </c>
      <c r="G4253">
        <v>4245</v>
      </c>
      <c r="H4253">
        <f t="shared" ca="1" si="136"/>
        <v>-7.0418361118803792E-3</v>
      </c>
    </row>
    <row r="4254" spans="2:8" x14ac:dyDescent="0.3">
      <c r="B4254" s="91">
        <v>34435</v>
      </c>
      <c r="C4254" s="145">
        <v>40.316792</v>
      </c>
      <c r="D4254">
        <f t="shared" si="135"/>
        <v>-5.3192515596289965E-3</v>
      </c>
      <c r="E4254">
        <v>0</v>
      </c>
      <c r="G4254">
        <v>4246</v>
      </c>
      <c r="H4254">
        <f t="shared" ca="1" si="136"/>
        <v>-5.1391770625236234E-3</v>
      </c>
    </row>
    <row r="4255" spans="2:8" x14ac:dyDescent="0.3">
      <c r="B4255" s="91">
        <v>34425</v>
      </c>
      <c r="C4255" s="145">
        <v>40.532393999999996</v>
      </c>
      <c r="D4255">
        <f t="shared" si="135"/>
        <v>0</v>
      </c>
      <c r="E4255">
        <v>0</v>
      </c>
      <c r="G4255">
        <v>4247</v>
      </c>
      <c r="H4255">
        <f t="shared" ca="1" si="136"/>
        <v>-2.0836651617831232E-2</v>
      </c>
    </row>
    <row r="4256" spans="2:8" x14ac:dyDescent="0.3">
      <c r="B4256" s="91">
        <v>34424</v>
      </c>
      <c r="C4256" s="145">
        <v>40.532393999999996</v>
      </c>
      <c r="D4256">
        <f t="shared" si="135"/>
        <v>-2.0833182851393007E-2</v>
      </c>
      <c r="E4256">
        <v>0</v>
      </c>
      <c r="G4256">
        <v>4248</v>
      </c>
      <c r="H4256">
        <f t="shared" ca="1" si="136"/>
        <v>-5.1366132074973786E-2</v>
      </c>
    </row>
    <row r="4257" spans="2:8" x14ac:dyDescent="0.3">
      <c r="B4257" s="91">
        <v>34414</v>
      </c>
      <c r="C4257" s="145">
        <v>41.394779</v>
      </c>
      <c r="D4257">
        <f t="shared" si="135"/>
        <v>-2.0408204316180869E-2</v>
      </c>
      <c r="E4257">
        <v>0</v>
      </c>
      <c r="G4257">
        <v>4249</v>
      </c>
      <c r="H4257">
        <f t="shared" ca="1" si="136"/>
        <v>5.4915454127887793E-3</v>
      </c>
    </row>
    <row r="4258" spans="2:8" x14ac:dyDescent="0.3">
      <c r="B4258" s="91">
        <v>34410</v>
      </c>
      <c r="C4258" s="145">
        <v>42.257171999999997</v>
      </c>
      <c r="D4258">
        <f t="shared" si="135"/>
        <v>0</v>
      </c>
      <c r="E4258">
        <v>0</v>
      </c>
      <c r="G4258">
        <v>4250</v>
      </c>
      <c r="H4258">
        <f t="shared" ca="1" si="136"/>
        <v>6.2095765592930882E-2</v>
      </c>
    </row>
    <row r="4259" spans="2:8" x14ac:dyDescent="0.3">
      <c r="B4259" s="91">
        <v>34409</v>
      </c>
      <c r="C4259" s="145">
        <v>42.257171999999997</v>
      </c>
      <c r="D4259">
        <f t="shared" si="135"/>
        <v>0</v>
      </c>
      <c r="E4259">
        <v>0</v>
      </c>
      <c r="G4259">
        <v>4251</v>
      </c>
      <c r="H4259">
        <f t="shared" ca="1" si="136"/>
        <v>-1.0738407359738663E-2</v>
      </c>
    </row>
    <row r="4260" spans="2:8" x14ac:dyDescent="0.3">
      <c r="B4260" s="91">
        <v>34408</v>
      </c>
      <c r="C4260" s="145">
        <v>42.257171999999997</v>
      </c>
      <c r="D4260">
        <f t="shared" si="135"/>
        <v>0</v>
      </c>
      <c r="E4260">
        <v>0</v>
      </c>
      <c r="G4260">
        <v>4252</v>
      </c>
      <c r="H4260">
        <f t="shared" ca="1" si="136"/>
        <v>-1.8435871000605449E-2</v>
      </c>
    </row>
    <row r="4261" spans="2:8" x14ac:dyDescent="0.3">
      <c r="B4261" s="91">
        <v>34407</v>
      </c>
      <c r="C4261" s="145">
        <v>42.257171999999997</v>
      </c>
      <c r="D4261">
        <f t="shared" si="135"/>
        <v>-5.0763338343444613E-3</v>
      </c>
      <c r="E4261">
        <v>0</v>
      </c>
      <c r="G4261">
        <v>4253</v>
      </c>
      <c r="H4261">
        <f t="shared" ca="1" si="136"/>
        <v>1.3289822981605979E-2</v>
      </c>
    </row>
    <row r="4262" spans="2:8" x14ac:dyDescent="0.3">
      <c r="B4262" s="91">
        <v>34403</v>
      </c>
      <c r="C4262" s="145">
        <v>42.472777999999998</v>
      </c>
      <c r="D4262">
        <f t="shared" si="135"/>
        <v>7.0652493670656846E-2</v>
      </c>
      <c r="E4262">
        <v>0</v>
      </c>
      <c r="G4262">
        <v>4254</v>
      </c>
      <c r="H4262">
        <f t="shared" ca="1" si="136"/>
        <v>-5.4780719145491735E-3</v>
      </c>
    </row>
    <row r="4263" spans="2:8" x14ac:dyDescent="0.3">
      <c r="B4263" s="91">
        <v>34361</v>
      </c>
      <c r="C4263" s="145">
        <v>39.669994000000003</v>
      </c>
      <c r="D4263">
        <f t="shared" si="135"/>
        <v>0</v>
      </c>
      <c r="E4263">
        <v>0</v>
      </c>
      <c r="G4263">
        <v>4255</v>
      </c>
      <c r="H4263">
        <f t="shared" ca="1" si="136"/>
        <v>6.7459078931523982E-3</v>
      </c>
    </row>
    <row r="4264" spans="2:8" x14ac:dyDescent="0.3">
      <c r="B4264" s="91">
        <v>34360</v>
      </c>
      <c r="C4264" s="145">
        <v>39.669994000000003</v>
      </c>
      <c r="D4264">
        <f t="shared" si="135"/>
        <v>8.2352672189185377E-2</v>
      </c>
      <c r="E4264">
        <v>0</v>
      </c>
      <c r="G4264">
        <v>4256</v>
      </c>
      <c r="H4264">
        <f t="shared" ca="1" si="136"/>
        <v>-7.6996939740179363E-2</v>
      </c>
    </row>
    <row r="4265" spans="2:8" x14ac:dyDescent="0.3">
      <c r="B4265" s="91">
        <v>34355</v>
      </c>
      <c r="C4265" s="145">
        <v>36.651634000000001</v>
      </c>
      <c r="D4265">
        <f t="shared" si="135"/>
        <v>0.21428557703094209</v>
      </c>
      <c r="E4265">
        <v>0</v>
      </c>
      <c r="G4265">
        <v>4257</v>
      </c>
      <c r="H4265">
        <f t="shared" ca="1" si="136"/>
        <v>1.4858448795901315E-2</v>
      </c>
    </row>
    <row r="4266" spans="2:8" x14ac:dyDescent="0.3">
      <c r="B4266" s="91">
        <v>34334</v>
      </c>
      <c r="C4266" s="145">
        <v>30.183702</v>
      </c>
      <c r="D4266">
        <f t="shared" si="135"/>
        <v>0</v>
      </c>
      <c r="E4266">
        <v>0</v>
      </c>
      <c r="G4266">
        <v>4258</v>
      </c>
      <c r="H4266">
        <f t="shared" ca="1" si="136"/>
        <v>-9.5523329571046128E-3</v>
      </c>
    </row>
    <row r="4267" spans="2:8" x14ac:dyDescent="0.3">
      <c r="B4267" s="91">
        <v>34333</v>
      </c>
      <c r="C4267" s="145">
        <v>30.183702</v>
      </c>
      <c r="D4267">
        <f t="shared" si="135"/>
        <v>0</v>
      </c>
      <c r="E4267">
        <v>0</v>
      </c>
      <c r="G4267">
        <v>4259</v>
      </c>
      <c r="H4267">
        <f t="shared" ca="1" si="136"/>
        <v>9.0879837034349709E-3</v>
      </c>
    </row>
    <row r="4268" spans="2:8" x14ac:dyDescent="0.3">
      <c r="B4268" s="91">
        <v>34332</v>
      </c>
      <c r="C4268" s="145">
        <v>30.183702</v>
      </c>
      <c r="D4268">
        <f t="shared" si="135"/>
        <v>0</v>
      </c>
      <c r="E4268">
        <v>0</v>
      </c>
      <c r="G4268">
        <v>4260</v>
      </c>
      <c r="H4268">
        <f t="shared" ca="1" si="136"/>
        <v>3.748032272439342E-3</v>
      </c>
    </row>
    <row r="4269" spans="2:8" x14ac:dyDescent="0.3">
      <c r="B4269" s="91">
        <v>34331</v>
      </c>
      <c r="C4269" s="145">
        <v>30.183702</v>
      </c>
      <c r="D4269">
        <f t="shared" si="135"/>
        <v>0</v>
      </c>
      <c r="E4269">
        <v>0</v>
      </c>
      <c r="G4269">
        <v>4261</v>
      </c>
      <c r="H4269">
        <f t="shared" ca="1" si="136"/>
        <v>-1.5699169296478455E-2</v>
      </c>
    </row>
    <row r="4270" spans="2:8" x14ac:dyDescent="0.3">
      <c r="B4270" s="91">
        <v>34330</v>
      </c>
      <c r="C4270" s="145">
        <v>30.183702</v>
      </c>
      <c r="D4270">
        <f t="shared" si="135"/>
        <v>-4.7618924412777409E-2</v>
      </c>
      <c r="E4270">
        <v>0</v>
      </c>
      <c r="G4270">
        <v>4262</v>
      </c>
      <c r="H4270">
        <f t="shared" ca="1" si="136"/>
        <v>-3.4031470008677032E-2</v>
      </c>
    </row>
    <row r="4271" spans="2:8" x14ac:dyDescent="0.3">
      <c r="B4271" s="91">
        <v>34326</v>
      </c>
      <c r="C4271" s="145">
        <v>31.692882999999998</v>
      </c>
      <c r="D4271">
        <f t="shared" si="135"/>
        <v>0</v>
      </c>
      <c r="E4271">
        <v>0</v>
      </c>
      <c r="G4271">
        <v>4263</v>
      </c>
      <c r="H4271">
        <f t="shared" ca="1" si="136"/>
        <v>-2.867756733369959E-2</v>
      </c>
    </row>
    <row r="4272" spans="2:8" x14ac:dyDescent="0.3">
      <c r="B4272" s="91">
        <v>34325</v>
      </c>
      <c r="C4272" s="145">
        <v>31.692882999999998</v>
      </c>
      <c r="D4272">
        <f t="shared" si="135"/>
        <v>0</v>
      </c>
      <c r="E4272">
        <v>0</v>
      </c>
      <c r="G4272">
        <v>4264</v>
      </c>
      <c r="H4272">
        <f t="shared" ca="1" si="136"/>
        <v>2.7989178995978373E-2</v>
      </c>
    </row>
    <row r="4273" spans="2:8" x14ac:dyDescent="0.3">
      <c r="B4273" s="91">
        <v>34324</v>
      </c>
      <c r="C4273" s="145">
        <v>31.692882999999998</v>
      </c>
      <c r="D4273">
        <f t="shared" si="135"/>
        <v>0</v>
      </c>
      <c r="E4273">
        <v>0</v>
      </c>
      <c r="G4273">
        <v>4265</v>
      </c>
      <c r="H4273">
        <f t="shared" ca="1" si="136"/>
        <v>7.4744584013750268E-2</v>
      </c>
    </row>
    <row r="4274" spans="2:8" x14ac:dyDescent="0.3">
      <c r="B4274" s="91">
        <v>34323</v>
      </c>
      <c r="C4274" s="145">
        <v>31.692882999999998</v>
      </c>
      <c r="D4274">
        <f t="shared" si="135"/>
        <v>0</v>
      </c>
      <c r="E4274">
        <v>0</v>
      </c>
      <c r="G4274">
        <v>4266</v>
      </c>
      <c r="H4274">
        <f t="shared" ca="1" si="136"/>
        <v>1.159577349104883E-2</v>
      </c>
    </row>
    <row r="4275" spans="2:8" x14ac:dyDescent="0.3">
      <c r="B4275" s="91">
        <v>34320</v>
      </c>
      <c r="C4275" s="145">
        <v>31.692882999999998</v>
      </c>
      <c r="D4275">
        <f t="shared" si="135"/>
        <v>0</v>
      </c>
      <c r="E4275">
        <v>0</v>
      </c>
      <c r="G4275">
        <v>4267</v>
      </c>
      <c r="H4275">
        <f t="shared" ca="1" si="136"/>
        <v>1.4629554536854834E-2</v>
      </c>
    </row>
    <row r="4276" spans="2:8" x14ac:dyDescent="0.3">
      <c r="B4276" s="91">
        <v>34319</v>
      </c>
      <c r="C4276" s="145">
        <v>31.692882999999998</v>
      </c>
      <c r="D4276">
        <f t="shared" si="135"/>
        <v>0</v>
      </c>
      <c r="E4276">
        <v>0</v>
      </c>
      <c r="G4276">
        <v>4268</v>
      </c>
      <c r="H4276">
        <f t="shared" ca="1" si="136"/>
        <v>-5.302985146788626E-3</v>
      </c>
    </row>
    <row r="4277" spans="2:8" x14ac:dyDescent="0.3">
      <c r="B4277" s="91">
        <v>34318</v>
      </c>
      <c r="C4277" s="145">
        <v>31.692882999999998</v>
      </c>
      <c r="D4277">
        <f t="shared" si="135"/>
        <v>0</v>
      </c>
      <c r="E4277">
        <v>0</v>
      </c>
      <c r="G4277">
        <v>4269</v>
      </c>
      <c r="H4277">
        <f t="shared" ca="1" si="136"/>
        <v>5.2187851561353971E-2</v>
      </c>
    </row>
    <row r="4278" spans="2:8" x14ac:dyDescent="0.3">
      <c r="B4278" s="91">
        <v>34317</v>
      </c>
      <c r="C4278" s="145">
        <v>31.692882999999998</v>
      </c>
      <c r="D4278">
        <f t="shared" si="135"/>
        <v>0.14843737402173832</v>
      </c>
      <c r="E4278">
        <v>0</v>
      </c>
      <c r="G4278">
        <v>4270</v>
      </c>
      <c r="H4278">
        <f t="shared" ca="1" si="136"/>
        <v>4.0758463043840728E-3</v>
      </c>
    </row>
    <row r="4279" spans="2:8" x14ac:dyDescent="0.3">
      <c r="B4279" s="91">
        <v>34306</v>
      </c>
      <c r="C4279" s="145">
        <v>27.596526999999998</v>
      </c>
      <c r="D4279">
        <f t="shared" si="135"/>
        <v>8.4746203087371741E-2</v>
      </c>
      <c r="E4279">
        <v>0</v>
      </c>
      <c r="G4279">
        <v>4271</v>
      </c>
      <c r="H4279">
        <f t="shared" ca="1" si="136"/>
        <v>6.2222879746885174E-2</v>
      </c>
    </row>
    <row r="4280" spans="2:8" x14ac:dyDescent="0.3">
      <c r="B4280" s="91">
        <v>34303</v>
      </c>
      <c r="C4280" s="145">
        <v>25.440538</v>
      </c>
      <c r="D4280">
        <f t="shared" si="135"/>
        <v>0</v>
      </c>
      <c r="E4280">
        <v>0</v>
      </c>
      <c r="G4280">
        <v>4272</v>
      </c>
      <c r="H4280">
        <f t="shared" ca="1" si="136"/>
        <v>-1.1569791052812096E-2</v>
      </c>
    </row>
    <row r="4281" spans="2:8" x14ac:dyDescent="0.3">
      <c r="B4281" s="91">
        <v>34302</v>
      </c>
      <c r="C4281" s="145">
        <v>25.440538</v>
      </c>
      <c r="D4281">
        <f t="shared" si="135"/>
        <v>3.5087293160345555E-2</v>
      </c>
      <c r="E4281">
        <v>0</v>
      </c>
      <c r="G4281">
        <v>4273</v>
      </c>
      <c r="H4281">
        <f t="shared" ca="1" si="136"/>
        <v>3.5849028016849221E-3</v>
      </c>
    </row>
    <row r="4282" spans="2:8" x14ac:dyDescent="0.3">
      <c r="B4282" s="91">
        <v>34298</v>
      </c>
      <c r="C4282" s="145">
        <v>24.578157000000001</v>
      </c>
      <c r="D4282">
        <f t="shared" si="135"/>
        <v>-2.1459045487928957E-2</v>
      </c>
      <c r="E4282">
        <v>0</v>
      </c>
      <c r="G4282">
        <v>4274</v>
      </c>
      <c r="H4282">
        <f t="shared" ca="1" si="136"/>
        <v>4.3696022250516678E-2</v>
      </c>
    </row>
    <row r="4283" spans="2:8" x14ac:dyDescent="0.3">
      <c r="B4283" s="91">
        <v>34290</v>
      </c>
      <c r="C4283" s="145">
        <v>25.117146999999999</v>
      </c>
      <c r="D4283">
        <f t="shared" si="135"/>
        <v>2.643161382695047E-2</v>
      </c>
      <c r="E4283">
        <v>0</v>
      </c>
      <c r="G4283">
        <v>4275</v>
      </c>
      <c r="H4283">
        <f t="shared" ca="1" si="136"/>
        <v>-3.2303743936695391E-2</v>
      </c>
    </row>
    <row r="4284" spans="2:8" x14ac:dyDescent="0.3">
      <c r="B4284" s="91">
        <v>34288</v>
      </c>
      <c r="C4284" s="145">
        <v>24.470355999999999</v>
      </c>
      <c r="D4284">
        <f t="shared" si="135"/>
        <v>0</v>
      </c>
      <c r="E4284">
        <v>0</v>
      </c>
      <c r="G4284">
        <v>4276</v>
      </c>
      <c r="H4284">
        <f t="shared" ca="1" si="136"/>
        <v>3.6342554435767017E-3</v>
      </c>
    </row>
    <row r="4285" spans="2:8" x14ac:dyDescent="0.3">
      <c r="B4285" s="91">
        <v>34285</v>
      </c>
      <c r="C4285" s="145">
        <v>24.470355999999999</v>
      </c>
      <c r="D4285">
        <f t="shared" si="135"/>
        <v>0</v>
      </c>
      <c r="E4285">
        <v>0</v>
      </c>
      <c r="G4285">
        <v>4277</v>
      </c>
      <c r="H4285">
        <f t="shared" ca="1" si="136"/>
        <v>1.6304445372460525E-2</v>
      </c>
    </row>
    <row r="4286" spans="2:8" x14ac:dyDescent="0.3">
      <c r="B4286" s="91">
        <v>34284</v>
      </c>
      <c r="C4286" s="145">
        <v>24.470355999999999</v>
      </c>
      <c r="D4286">
        <f t="shared" si="135"/>
        <v>7.5829677053115344E-2</v>
      </c>
      <c r="E4286">
        <v>0</v>
      </c>
      <c r="G4286">
        <v>4278</v>
      </c>
      <c r="H4286">
        <f t="shared" ca="1" si="136"/>
        <v>-1.0234639667417535E-2</v>
      </c>
    </row>
    <row r="4287" spans="2:8" x14ac:dyDescent="0.3">
      <c r="B4287" s="91">
        <v>34275</v>
      </c>
      <c r="C4287" s="145">
        <v>22.745567000000001</v>
      </c>
      <c r="D4287">
        <f t="shared" si="135"/>
        <v>-4.0909331063900323E-2</v>
      </c>
      <c r="E4287">
        <v>0</v>
      </c>
      <c r="G4287">
        <v>4279</v>
      </c>
      <c r="H4287">
        <f t="shared" ca="1" si="136"/>
        <v>1.5090634800542565E-2</v>
      </c>
    </row>
    <row r="4288" spans="2:8" x14ac:dyDescent="0.3">
      <c r="B4288" s="91">
        <v>34267</v>
      </c>
      <c r="C4288" s="145">
        <v>23.715762999999999</v>
      </c>
      <c r="D4288">
        <f t="shared" si="135"/>
        <v>-4.3478406418132026E-2</v>
      </c>
      <c r="E4288">
        <v>0</v>
      </c>
      <c r="G4288">
        <v>4280</v>
      </c>
      <c r="H4288">
        <f t="shared" ca="1" si="136"/>
        <v>-1.8345913993001631E-2</v>
      </c>
    </row>
    <row r="4289" spans="2:8" x14ac:dyDescent="0.3">
      <c r="B4289" s="91">
        <v>34260</v>
      </c>
      <c r="C4289" s="145">
        <v>24.793755999999998</v>
      </c>
      <c r="D4289">
        <f t="shared" si="135"/>
        <v>0</v>
      </c>
      <c r="E4289">
        <v>0</v>
      </c>
      <c r="G4289">
        <v>4281</v>
      </c>
      <c r="H4289">
        <f t="shared" ca="1" si="136"/>
        <v>-3.56631846749886E-2</v>
      </c>
    </row>
    <row r="4290" spans="2:8" x14ac:dyDescent="0.3">
      <c r="B4290" s="91">
        <v>34257</v>
      </c>
      <c r="C4290" s="145">
        <v>24.793755999999998</v>
      </c>
      <c r="D4290">
        <f t="shared" si="135"/>
        <v>0</v>
      </c>
      <c r="E4290">
        <v>0</v>
      </c>
      <c r="G4290">
        <v>4282</v>
      </c>
      <c r="H4290">
        <f t="shared" ca="1" si="136"/>
        <v>-2.561200698339499E-2</v>
      </c>
    </row>
    <row r="4291" spans="2:8" x14ac:dyDescent="0.3">
      <c r="B4291" s="91">
        <v>34256</v>
      </c>
      <c r="C4291" s="145">
        <v>24.793755999999998</v>
      </c>
      <c r="D4291">
        <f t="shared" si="135"/>
        <v>0</v>
      </c>
      <c r="E4291">
        <v>0</v>
      </c>
      <c r="G4291">
        <v>4283</v>
      </c>
      <c r="H4291">
        <f t="shared" ca="1" si="136"/>
        <v>1.2552903470548306E-2</v>
      </c>
    </row>
    <row r="4292" spans="2:8" x14ac:dyDescent="0.3">
      <c r="B4292" s="91">
        <v>34255</v>
      </c>
      <c r="C4292" s="145">
        <v>24.793755999999998</v>
      </c>
      <c r="D4292">
        <f t="shared" si="135"/>
        <v>0</v>
      </c>
      <c r="E4292">
        <v>0</v>
      </c>
      <c r="G4292">
        <v>4284</v>
      </c>
      <c r="H4292">
        <f t="shared" ca="1" si="136"/>
        <v>2.3146048560204253E-2</v>
      </c>
    </row>
    <row r="4293" spans="2:8" x14ac:dyDescent="0.3">
      <c r="B4293" s="91">
        <v>34254</v>
      </c>
      <c r="C4293" s="145">
        <v>24.793755999999998</v>
      </c>
      <c r="D4293">
        <f t="shared" si="135"/>
        <v>0</v>
      </c>
      <c r="E4293">
        <v>0</v>
      </c>
      <c r="G4293">
        <v>4285</v>
      </c>
      <c r="H4293">
        <f t="shared" ca="1" si="136"/>
        <v>6.0465722056262119E-2</v>
      </c>
    </row>
    <row r="4294" spans="2:8" x14ac:dyDescent="0.3">
      <c r="B4294" s="91">
        <v>34253</v>
      </c>
      <c r="C4294" s="145">
        <v>24.793755999999998</v>
      </c>
      <c r="D4294">
        <f t="shared" si="135"/>
        <v>0.11111128040903843</v>
      </c>
      <c r="E4294">
        <v>0</v>
      </c>
      <c r="G4294">
        <v>4286</v>
      </c>
      <c r="H4294">
        <f t="shared" ca="1" si="136"/>
        <v>-4.7619484542402633E-2</v>
      </c>
    </row>
    <row r="4295" spans="2:8" x14ac:dyDescent="0.3">
      <c r="B4295" s="91">
        <v>34248</v>
      </c>
      <c r="C4295" s="145">
        <v>22.314377</v>
      </c>
      <c r="D4295">
        <f t="shared" si="135"/>
        <v>0</v>
      </c>
      <c r="E4295">
        <v>0</v>
      </c>
      <c r="G4295">
        <v>4287</v>
      </c>
      <c r="H4295">
        <f t="shared" ca="1" si="136"/>
        <v>3.1701719187520468E-2</v>
      </c>
    </row>
    <row r="4296" spans="2:8" x14ac:dyDescent="0.3">
      <c r="B4296" s="91">
        <v>34247</v>
      </c>
      <c r="C4296" s="145">
        <v>22.314377</v>
      </c>
      <c r="D4296">
        <f t="shared" si="135"/>
        <v>-2.3584793996893866E-2</v>
      </c>
      <c r="E4296">
        <v>0</v>
      </c>
      <c r="G4296">
        <v>4288</v>
      </c>
      <c r="H4296">
        <f t="shared" ca="1" si="136"/>
        <v>-1.2717795278655273E-2</v>
      </c>
    </row>
    <row r="4297" spans="2:8" x14ac:dyDescent="0.3">
      <c r="B4297" s="91">
        <v>34240</v>
      </c>
      <c r="C4297" s="145">
        <v>22.853369000000001</v>
      </c>
      <c r="D4297">
        <f t="shared" ref="D4297:D4360" si="137">(C4297-C4298)/C4298</f>
        <v>0</v>
      </c>
      <c r="E4297">
        <v>0</v>
      </c>
      <c r="G4297">
        <v>4289</v>
      </c>
      <c r="H4297">
        <f t="shared" ca="1" si="136"/>
        <v>-1.3632731111693545E-2</v>
      </c>
    </row>
    <row r="4298" spans="2:8" x14ac:dyDescent="0.3">
      <c r="B4298" s="91">
        <v>34239</v>
      </c>
      <c r="C4298" s="145">
        <v>22.853369000000001</v>
      </c>
      <c r="D4298">
        <f t="shared" si="137"/>
        <v>-4.6948395656527565E-3</v>
      </c>
      <c r="E4298">
        <v>0</v>
      </c>
      <c r="G4298">
        <v>4290</v>
      </c>
      <c r="H4298">
        <f t="shared" ref="H4298:H4361" ca="1" si="138">_xlfn.NORM.INV(RAND(),N$11,N$12)</f>
        <v>1.8851708273231115E-4</v>
      </c>
    </row>
    <row r="4299" spans="2:8" x14ac:dyDescent="0.3">
      <c r="B4299" s="91">
        <v>34235</v>
      </c>
      <c r="C4299" s="145">
        <v>22.961168000000001</v>
      </c>
      <c r="D4299">
        <f t="shared" si="137"/>
        <v>-1.3888730820392077E-2</v>
      </c>
      <c r="E4299">
        <v>0</v>
      </c>
      <c r="G4299">
        <v>4291</v>
      </c>
      <c r="H4299">
        <f t="shared" ca="1" si="138"/>
        <v>1.9942176567509405E-3</v>
      </c>
    </row>
    <row r="4300" spans="2:8" x14ac:dyDescent="0.3">
      <c r="B4300" s="91">
        <v>34232</v>
      </c>
      <c r="C4300" s="145">
        <v>23.284561</v>
      </c>
      <c r="D4300">
        <f t="shared" si="137"/>
        <v>4.854345629225075E-2</v>
      </c>
      <c r="E4300">
        <v>0</v>
      </c>
      <c r="G4300">
        <v>4292</v>
      </c>
      <c r="H4300">
        <f t="shared" ca="1" si="138"/>
        <v>5.140210010186741E-2</v>
      </c>
    </row>
    <row r="4301" spans="2:8" x14ac:dyDescent="0.3">
      <c r="B4301" s="91">
        <v>34220</v>
      </c>
      <c r="C4301" s="145">
        <v>22.206576999999999</v>
      </c>
      <c r="D4301">
        <f t="shared" si="137"/>
        <v>-3.7383079935182195E-2</v>
      </c>
      <c r="E4301">
        <v>0</v>
      </c>
      <c r="G4301">
        <v>4293</v>
      </c>
      <c r="H4301">
        <f t="shared" ca="1" si="138"/>
        <v>-2.2928440670533776E-2</v>
      </c>
    </row>
    <row r="4302" spans="2:8" x14ac:dyDescent="0.3">
      <c r="B4302" s="91">
        <v>34213</v>
      </c>
      <c r="C4302" s="145">
        <v>23.068966</v>
      </c>
      <c r="D4302">
        <f t="shared" si="137"/>
        <v>0</v>
      </c>
      <c r="E4302">
        <v>0</v>
      </c>
      <c r="G4302">
        <v>4294</v>
      </c>
      <c r="H4302">
        <f t="shared" ca="1" si="138"/>
        <v>5.8722861812961429E-2</v>
      </c>
    </row>
    <row r="4303" spans="2:8" x14ac:dyDescent="0.3">
      <c r="B4303" s="91">
        <v>34212</v>
      </c>
      <c r="C4303" s="145">
        <v>23.068966</v>
      </c>
      <c r="D4303">
        <f t="shared" si="137"/>
        <v>-1.3824896612625238E-2</v>
      </c>
      <c r="E4303">
        <v>0</v>
      </c>
      <c r="G4303">
        <v>4295</v>
      </c>
      <c r="H4303">
        <f t="shared" ca="1" si="138"/>
        <v>1.6221708961225368E-2</v>
      </c>
    </row>
    <row r="4304" spans="2:8" x14ac:dyDescent="0.3">
      <c r="B4304" s="91">
        <v>34208</v>
      </c>
      <c r="C4304" s="145">
        <v>23.392363</v>
      </c>
      <c r="D4304">
        <f t="shared" si="137"/>
        <v>-4.5872445826336374E-3</v>
      </c>
      <c r="E4304">
        <v>0</v>
      </c>
      <c r="G4304">
        <v>4296</v>
      </c>
      <c r="H4304">
        <f t="shared" ca="1" si="138"/>
        <v>2.8828940919743199E-2</v>
      </c>
    </row>
    <row r="4305" spans="2:8" x14ac:dyDescent="0.3">
      <c r="B4305" s="91">
        <v>34204</v>
      </c>
      <c r="C4305" s="145">
        <v>23.500164000000002</v>
      </c>
      <c r="D4305">
        <f t="shared" si="137"/>
        <v>0.14736843852642989</v>
      </c>
      <c r="E4305">
        <v>0</v>
      </c>
      <c r="G4305">
        <v>4297</v>
      </c>
      <c r="H4305">
        <f t="shared" ca="1" si="138"/>
        <v>1.6172071312954332E-2</v>
      </c>
    </row>
    <row r="4306" spans="2:8" x14ac:dyDescent="0.3">
      <c r="B4306" s="91">
        <v>34192</v>
      </c>
      <c r="C4306" s="145">
        <v>20.481794000000001</v>
      </c>
      <c r="D4306">
        <f t="shared" si="137"/>
        <v>1.0638256403014463E-2</v>
      </c>
      <c r="E4306">
        <v>0</v>
      </c>
      <c r="G4306">
        <v>4298</v>
      </c>
      <c r="H4306">
        <f t="shared" ca="1" si="138"/>
        <v>3.3065321581993282E-2</v>
      </c>
    </row>
    <row r="4307" spans="2:8" x14ac:dyDescent="0.3">
      <c r="B4307" s="91">
        <v>34190</v>
      </c>
      <c r="C4307" s="145">
        <v>20.266196999999998</v>
      </c>
      <c r="D4307">
        <f t="shared" si="137"/>
        <v>2.173935292251352E-2</v>
      </c>
      <c r="E4307">
        <v>0</v>
      </c>
      <c r="G4307">
        <v>4299</v>
      </c>
      <c r="H4307">
        <f t="shared" ca="1" si="138"/>
        <v>2.132219329367049E-2</v>
      </c>
    </row>
    <row r="4308" spans="2:8" x14ac:dyDescent="0.3">
      <c r="B4308" s="91">
        <v>34186</v>
      </c>
      <c r="C4308" s="145">
        <v>19.834997000000001</v>
      </c>
      <c r="D4308">
        <f t="shared" si="137"/>
        <v>-4.1666751218390211E-2</v>
      </c>
      <c r="E4308">
        <v>0</v>
      </c>
      <c r="G4308">
        <v>4300</v>
      </c>
      <c r="H4308">
        <f t="shared" ca="1" si="138"/>
        <v>-2.0306607038323966E-2</v>
      </c>
    </row>
    <row r="4309" spans="2:8" x14ac:dyDescent="0.3">
      <c r="B4309" s="91">
        <v>34183</v>
      </c>
      <c r="C4309" s="145">
        <v>20.697389999999999</v>
      </c>
      <c r="D4309">
        <f t="shared" si="137"/>
        <v>0.22292959533710807</v>
      </c>
      <c r="E4309">
        <v>0</v>
      </c>
      <c r="G4309">
        <v>4301</v>
      </c>
      <c r="H4309">
        <f t="shared" ca="1" si="138"/>
        <v>-3.3604921980783714E-2</v>
      </c>
    </row>
    <row r="4310" spans="2:8" x14ac:dyDescent="0.3">
      <c r="B4310" s="91">
        <v>34173</v>
      </c>
      <c r="C4310" s="145">
        <v>16.924433000000001</v>
      </c>
      <c r="D4310">
        <f t="shared" si="137"/>
        <v>7.5342445299452429E-2</v>
      </c>
      <c r="E4310">
        <v>0</v>
      </c>
      <c r="G4310">
        <v>4302</v>
      </c>
      <c r="H4310">
        <f t="shared" ca="1" si="138"/>
        <v>-2.5546989813721943E-2</v>
      </c>
    </row>
    <row r="4311" spans="2:8" x14ac:dyDescent="0.3">
      <c r="B4311" s="91">
        <v>34170</v>
      </c>
      <c r="C4311" s="145">
        <v>15.738645</v>
      </c>
      <c r="D4311">
        <f t="shared" si="137"/>
        <v>-5.1947908786886321E-2</v>
      </c>
      <c r="E4311">
        <v>0</v>
      </c>
      <c r="G4311">
        <v>4303</v>
      </c>
      <c r="H4311">
        <f t="shared" ca="1" si="138"/>
        <v>5.1632676422072289E-2</v>
      </c>
    </row>
    <row r="4312" spans="2:8" x14ac:dyDescent="0.3">
      <c r="B4312" s="91">
        <v>34151</v>
      </c>
      <c r="C4312" s="145">
        <v>16.601033999999999</v>
      </c>
      <c r="D4312">
        <f t="shared" si="137"/>
        <v>-1.2820287158638637E-2</v>
      </c>
      <c r="E4312">
        <v>0</v>
      </c>
      <c r="G4312">
        <v>4304</v>
      </c>
      <c r="H4312">
        <f t="shared" ca="1" si="138"/>
        <v>-1.7767263779978979E-2</v>
      </c>
    </row>
    <row r="4313" spans="2:8" x14ac:dyDescent="0.3">
      <c r="B4313" s="91">
        <v>34136</v>
      </c>
      <c r="C4313" s="145">
        <v>16.816628000000001</v>
      </c>
      <c r="D4313">
        <f t="shared" si="137"/>
        <v>0</v>
      </c>
      <c r="E4313">
        <v>0</v>
      </c>
      <c r="G4313">
        <v>4305</v>
      </c>
      <c r="H4313">
        <f t="shared" ca="1" si="138"/>
        <v>5.052533003122351E-3</v>
      </c>
    </row>
    <row r="4314" spans="2:8" x14ac:dyDescent="0.3">
      <c r="B4314" s="91">
        <v>34135</v>
      </c>
      <c r="C4314" s="145">
        <v>16.816628000000001</v>
      </c>
      <c r="D4314">
        <f t="shared" si="137"/>
        <v>0.21874954704446892</v>
      </c>
      <c r="E4314">
        <v>0</v>
      </c>
      <c r="G4314">
        <v>4306</v>
      </c>
      <c r="H4314">
        <f t="shared" ca="1" si="138"/>
        <v>3.7833999728710745E-2</v>
      </c>
    </row>
    <row r="4315" spans="2:8" x14ac:dyDescent="0.3">
      <c r="B4315" s="91">
        <v>34121</v>
      </c>
      <c r="C4315" s="145">
        <v>13.798264</v>
      </c>
      <c r="D4315">
        <f t="shared" si="137"/>
        <v>-3.0302774751192252E-2</v>
      </c>
      <c r="E4315">
        <v>0</v>
      </c>
      <c r="G4315">
        <v>4307</v>
      </c>
      <c r="H4315">
        <f t="shared" ca="1" si="138"/>
        <v>-2.3174188016724041E-2</v>
      </c>
    </row>
    <row r="4316" spans="2:8" x14ac:dyDescent="0.3">
      <c r="B4316" s="91">
        <v>34116</v>
      </c>
      <c r="C4316" s="145">
        <v>14.229456000000001</v>
      </c>
      <c r="D4316">
        <f t="shared" si="137"/>
        <v>-5.714309000267756E-2</v>
      </c>
      <c r="E4316">
        <v>0</v>
      </c>
      <c r="G4316">
        <v>4308</v>
      </c>
      <c r="H4316">
        <f t="shared" ca="1" si="138"/>
        <v>2.4452390160794004E-2</v>
      </c>
    </row>
    <row r="4317" spans="2:8" x14ac:dyDescent="0.3">
      <c r="B4317" s="91">
        <v>34113</v>
      </c>
      <c r="C4317" s="145">
        <v>15.091851</v>
      </c>
      <c r="D4317">
        <f t="shared" si="137"/>
        <v>0</v>
      </c>
      <c r="E4317">
        <v>0</v>
      </c>
      <c r="G4317">
        <v>4309</v>
      </c>
      <c r="H4317">
        <f t="shared" ca="1" si="138"/>
        <v>-1.2412877047316905E-2</v>
      </c>
    </row>
    <row r="4318" spans="2:8" x14ac:dyDescent="0.3">
      <c r="B4318" s="91">
        <v>34110</v>
      </c>
      <c r="C4318" s="145">
        <v>15.091851</v>
      </c>
      <c r="D4318">
        <f t="shared" si="137"/>
        <v>0</v>
      </c>
      <c r="E4318">
        <v>0</v>
      </c>
      <c r="G4318">
        <v>4310</v>
      </c>
      <c r="H4318">
        <f t="shared" ca="1" si="138"/>
        <v>-1.8578015011230593E-2</v>
      </c>
    </row>
    <row r="4319" spans="2:8" x14ac:dyDescent="0.3">
      <c r="B4319" s="91">
        <v>34109</v>
      </c>
      <c r="C4319" s="145">
        <v>15.091851</v>
      </c>
      <c r="D4319">
        <f t="shared" si="137"/>
        <v>0</v>
      </c>
      <c r="E4319">
        <v>0</v>
      </c>
      <c r="G4319">
        <v>4311</v>
      </c>
      <c r="H4319">
        <f t="shared" ca="1" si="138"/>
        <v>-1.0915472943449897E-2</v>
      </c>
    </row>
    <row r="4320" spans="2:8" x14ac:dyDescent="0.3">
      <c r="B4320" s="91">
        <v>34108</v>
      </c>
      <c r="C4320" s="145">
        <v>15.091851</v>
      </c>
      <c r="D4320">
        <f t="shared" si="137"/>
        <v>0</v>
      </c>
      <c r="E4320">
        <v>0</v>
      </c>
      <c r="G4320">
        <v>4312</v>
      </c>
      <c r="H4320">
        <f t="shared" ca="1" si="138"/>
        <v>3.7249483218730069E-2</v>
      </c>
    </row>
    <row r="4321" spans="2:8" x14ac:dyDescent="0.3">
      <c r="B4321" s="91">
        <v>34107</v>
      </c>
      <c r="C4321" s="145">
        <v>15.091851</v>
      </c>
      <c r="D4321">
        <f t="shared" si="137"/>
        <v>1.4492966977564876E-2</v>
      </c>
      <c r="E4321">
        <v>0</v>
      </c>
      <c r="G4321">
        <v>4313</v>
      </c>
      <c r="H4321">
        <f t="shared" ca="1" si="138"/>
        <v>-1.9060414496599204E-2</v>
      </c>
    </row>
    <row r="4322" spans="2:8" x14ac:dyDescent="0.3">
      <c r="B4322" s="91">
        <v>34096</v>
      </c>
      <c r="C4322" s="145">
        <v>14.876250000000001</v>
      </c>
      <c r="D4322">
        <f t="shared" si="137"/>
        <v>0</v>
      </c>
      <c r="E4322">
        <v>0</v>
      </c>
      <c r="G4322">
        <v>4314</v>
      </c>
      <c r="H4322">
        <f t="shared" ca="1" si="138"/>
        <v>-3.6008290770098005E-2</v>
      </c>
    </row>
    <row r="4323" spans="2:8" x14ac:dyDescent="0.3">
      <c r="B4323" s="91">
        <v>34095</v>
      </c>
      <c r="C4323" s="145">
        <v>14.876250000000001</v>
      </c>
      <c r="D4323">
        <f t="shared" si="137"/>
        <v>-0.20689664180538767</v>
      </c>
      <c r="E4323">
        <v>0</v>
      </c>
      <c r="G4323">
        <v>4315</v>
      </c>
      <c r="H4323">
        <f t="shared" ca="1" si="138"/>
        <v>2.1632744773286496E-2</v>
      </c>
    </row>
    <row r="4324" spans="2:8" x14ac:dyDescent="0.3">
      <c r="B4324" s="91">
        <v>34073</v>
      </c>
      <c r="C4324" s="145">
        <v>18.757013000000001</v>
      </c>
      <c r="D4324">
        <f t="shared" si="137"/>
        <v>-0.11224475693735483</v>
      </c>
      <c r="E4324">
        <v>0</v>
      </c>
      <c r="G4324">
        <v>4316</v>
      </c>
      <c r="H4324">
        <f t="shared" ca="1" si="138"/>
        <v>1.6976533602839471E-2</v>
      </c>
    </row>
    <row r="4325" spans="2:8" x14ac:dyDescent="0.3">
      <c r="B4325" s="91">
        <v>34068</v>
      </c>
      <c r="C4325" s="145">
        <v>21.128585999999999</v>
      </c>
      <c r="D4325">
        <f t="shared" si="137"/>
        <v>2.0833351451559831E-2</v>
      </c>
      <c r="E4325">
        <v>0</v>
      </c>
      <c r="G4325">
        <v>4317</v>
      </c>
      <c r="H4325">
        <f t="shared" ca="1" si="138"/>
        <v>-2.3886902787370507E-2</v>
      </c>
    </row>
    <row r="4326" spans="2:8" x14ac:dyDescent="0.3">
      <c r="B4326" s="91">
        <v>34065</v>
      </c>
      <c r="C4326" s="145">
        <v>20.697389999999999</v>
      </c>
      <c r="D4326">
        <f t="shared" si="137"/>
        <v>0</v>
      </c>
      <c r="E4326">
        <v>0</v>
      </c>
      <c r="G4326">
        <v>4318</v>
      </c>
      <c r="H4326">
        <f t="shared" ca="1" si="138"/>
        <v>-7.9713768316036313E-2</v>
      </c>
    </row>
    <row r="4327" spans="2:8" x14ac:dyDescent="0.3">
      <c r="B4327" s="91">
        <v>34064</v>
      </c>
      <c r="C4327" s="145">
        <v>20.697389999999999</v>
      </c>
      <c r="D4327">
        <f t="shared" si="137"/>
        <v>0</v>
      </c>
      <c r="E4327">
        <v>0</v>
      </c>
      <c r="G4327">
        <v>4319</v>
      </c>
      <c r="H4327">
        <f t="shared" ca="1" si="138"/>
        <v>4.6291615248042102E-2</v>
      </c>
    </row>
    <row r="4328" spans="2:8" x14ac:dyDescent="0.3">
      <c r="B4328" s="91">
        <v>34061</v>
      </c>
      <c r="C4328" s="145">
        <v>20.697389999999999</v>
      </c>
      <c r="D4328">
        <f t="shared" si="137"/>
        <v>0</v>
      </c>
      <c r="E4328">
        <v>0</v>
      </c>
      <c r="G4328">
        <v>4320</v>
      </c>
      <c r="H4328">
        <f t="shared" ca="1" si="138"/>
        <v>2.4634054940813183E-2</v>
      </c>
    </row>
    <row r="4329" spans="2:8" x14ac:dyDescent="0.3">
      <c r="B4329" s="91">
        <v>34060</v>
      </c>
      <c r="C4329" s="145">
        <v>20.697389999999999</v>
      </c>
      <c r="D4329">
        <f t="shared" si="137"/>
        <v>-3.5176043840416588E-2</v>
      </c>
      <c r="E4329">
        <v>0</v>
      </c>
      <c r="G4329">
        <v>4321</v>
      </c>
      <c r="H4329">
        <f t="shared" ca="1" si="138"/>
        <v>-3.5506825036200035E-2</v>
      </c>
    </row>
    <row r="4330" spans="2:8" x14ac:dyDescent="0.3">
      <c r="B4330" s="91">
        <v>34053</v>
      </c>
      <c r="C4330" s="145">
        <v>21.451986000000002</v>
      </c>
      <c r="D4330">
        <f t="shared" si="137"/>
        <v>0</v>
      </c>
      <c r="E4330">
        <v>0</v>
      </c>
      <c r="G4330">
        <v>4322</v>
      </c>
      <c r="H4330">
        <f t="shared" ca="1" si="138"/>
        <v>-3.9524797441431066E-2</v>
      </c>
    </row>
    <row r="4331" spans="2:8" x14ac:dyDescent="0.3">
      <c r="B4331" s="91">
        <v>34052</v>
      </c>
      <c r="C4331" s="145">
        <v>21.451986000000002</v>
      </c>
      <c r="D4331">
        <f t="shared" si="137"/>
        <v>-5.0000496294349793E-3</v>
      </c>
      <c r="E4331">
        <v>0</v>
      </c>
      <c r="G4331">
        <v>4323</v>
      </c>
      <c r="H4331">
        <f t="shared" ca="1" si="138"/>
        <v>6.0589711816195005E-3</v>
      </c>
    </row>
    <row r="4332" spans="2:8" x14ac:dyDescent="0.3">
      <c r="B4332" s="91">
        <v>34050</v>
      </c>
      <c r="C4332" s="145">
        <v>21.559785999999999</v>
      </c>
      <c r="D4332">
        <f t="shared" si="137"/>
        <v>1.0101253348511769E-2</v>
      </c>
      <c r="E4332">
        <v>0</v>
      </c>
      <c r="G4332">
        <v>4324</v>
      </c>
      <c r="H4332">
        <f t="shared" ca="1" si="138"/>
        <v>-1.3279335746958556E-2</v>
      </c>
    </row>
    <row r="4333" spans="2:8" x14ac:dyDescent="0.3">
      <c r="B4333" s="91">
        <v>34046</v>
      </c>
      <c r="C4333" s="145">
        <v>21.344183000000001</v>
      </c>
      <c r="D4333">
        <f t="shared" si="137"/>
        <v>5.0759100334808313E-3</v>
      </c>
      <c r="E4333">
        <v>0</v>
      </c>
      <c r="G4333">
        <v>4325</v>
      </c>
      <c r="H4333">
        <f t="shared" ca="1" si="138"/>
        <v>-5.4693371241353369E-3</v>
      </c>
    </row>
    <row r="4334" spans="2:8" x14ac:dyDescent="0.3">
      <c r="B4334" s="91">
        <v>34036</v>
      </c>
      <c r="C4334" s="145">
        <v>21.236388999999999</v>
      </c>
      <c r="D4334">
        <f t="shared" si="137"/>
        <v>-5.2884563924571873E-2</v>
      </c>
      <c r="E4334">
        <v>0</v>
      </c>
      <c r="G4334">
        <v>4326</v>
      </c>
      <c r="H4334">
        <f t="shared" ca="1" si="138"/>
        <v>3.4291936008346235E-2</v>
      </c>
    </row>
    <row r="4335" spans="2:8" x14ac:dyDescent="0.3">
      <c r="B4335" s="91">
        <v>34019</v>
      </c>
      <c r="C4335" s="145">
        <v>22.422176</v>
      </c>
      <c r="D4335">
        <f t="shared" si="137"/>
        <v>0</v>
      </c>
      <c r="E4335">
        <v>0</v>
      </c>
      <c r="G4335">
        <v>4327</v>
      </c>
      <c r="H4335">
        <f t="shared" ca="1" si="138"/>
        <v>-1.4294650400574416E-2</v>
      </c>
    </row>
    <row r="4336" spans="2:8" x14ac:dyDescent="0.3">
      <c r="B4336" s="91">
        <v>34018</v>
      </c>
      <c r="C4336" s="145">
        <v>22.422176</v>
      </c>
      <c r="D4336">
        <f t="shared" si="137"/>
        <v>9.4736916111938213E-2</v>
      </c>
      <c r="E4336">
        <v>0</v>
      </c>
      <c r="G4336">
        <v>4328</v>
      </c>
      <c r="H4336">
        <f t="shared" ca="1" si="138"/>
        <v>1.4069337000071808E-2</v>
      </c>
    </row>
    <row r="4337" spans="2:8" x14ac:dyDescent="0.3">
      <c r="B4337" s="91">
        <v>33995</v>
      </c>
      <c r="C4337" s="145">
        <v>20.481794000000001</v>
      </c>
      <c r="D4337">
        <f t="shared" si="137"/>
        <v>-1.0416579095238477E-2</v>
      </c>
      <c r="E4337">
        <v>0</v>
      </c>
      <c r="G4337">
        <v>4329</v>
      </c>
      <c r="H4337">
        <f t="shared" ca="1" si="138"/>
        <v>3.9334159899404517E-2</v>
      </c>
    </row>
    <row r="4338" spans="2:8" x14ac:dyDescent="0.3">
      <c r="B4338" s="91">
        <v>33991</v>
      </c>
      <c r="C4338" s="145">
        <v>20.697389999999999</v>
      </c>
      <c r="D4338">
        <f t="shared" si="137"/>
        <v>0</v>
      </c>
      <c r="E4338">
        <v>0</v>
      </c>
      <c r="G4338">
        <v>4330</v>
      </c>
      <c r="H4338">
        <f t="shared" ca="1" si="138"/>
        <v>8.8017347496558554E-2</v>
      </c>
    </row>
    <row r="4339" spans="2:8" x14ac:dyDescent="0.3">
      <c r="B4339" s="91">
        <v>33990</v>
      </c>
      <c r="C4339" s="145">
        <v>20.697389999999999</v>
      </c>
      <c r="D4339">
        <f t="shared" si="137"/>
        <v>3.7837976071057156E-2</v>
      </c>
      <c r="E4339">
        <v>0</v>
      </c>
      <c r="G4339">
        <v>4331</v>
      </c>
      <c r="H4339">
        <f t="shared" ca="1" si="138"/>
        <v>2.3552272272324128E-2</v>
      </c>
    </row>
    <row r="4340" spans="2:8" x14ac:dyDescent="0.3">
      <c r="B4340" s="91">
        <v>33982</v>
      </c>
      <c r="C4340" s="145">
        <v>19.942795</v>
      </c>
      <c r="D4340">
        <f t="shared" si="137"/>
        <v>0</v>
      </c>
      <c r="E4340">
        <v>0</v>
      </c>
      <c r="G4340">
        <v>4332</v>
      </c>
      <c r="H4340">
        <f t="shared" ca="1" si="138"/>
        <v>4.8373658661659599E-3</v>
      </c>
    </row>
    <row r="4341" spans="2:8" x14ac:dyDescent="0.3">
      <c r="B4341" s="91">
        <v>33981</v>
      </c>
      <c r="C4341" s="145">
        <v>19.942795</v>
      </c>
      <c r="D4341">
        <f t="shared" si="137"/>
        <v>0</v>
      </c>
      <c r="E4341">
        <v>0</v>
      </c>
      <c r="G4341">
        <v>4333</v>
      </c>
      <c r="H4341">
        <f t="shared" ca="1" si="138"/>
        <v>1.3153989842430134E-2</v>
      </c>
    </row>
    <row r="4342" spans="2:8" x14ac:dyDescent="0.3">
      <c r="B4342" s="91">
        <v>33980</v>
      </c>
      <c r="C4342" s="145">
        <v>19.942795</v>
      </c>
      <c r="D4342">
        <f t="shared" si="137"/>
        <v>-0.11904791879944035</v>
      </c>
      <c r="E4342">
        <v>0</v>
      </c>
      <c r="G4342">
        <v>4334</v>
      </c>
      <c r="H4342">
        <f t="shared" ca="1" si="138"/>
        <v>-4.8206398189695278E-2</v>
      </c>
    </row>
    <row r="4343" spans="2:8" x14ac:dyDescent="0.3">
      <c r="B4343" s="91">
        <v>33970</v>
      </c>
      <c r="C4343" s="145">
        <v>22.637775000000001</v>
      </c>
      <c r="D4343">
        <f t="shared" si="137"/>
        <v>0</v>
      </c>
      <c r="E4343">
        <v>0</v>
      </c>
      <c r="G4343">
        <v>4335</v>
      </c>
      <c r="H4343">
        <f t="shared" ca="1" si="138"/>
        <v>-1.9807187046525444E-2</v>
      </c>
    </row>
    <row r="4344" spans="2:8" x14ac:dyDescent="0.3">
      <c r="B4344" s="91">
        <v>33969</v>
      </c>
      <c r="C4344" s="145">
        <v>22.637775000000001</v>
      </c>
      <c r="D4344">
        <f t="shared" si="137"/>
        <v>0</v>
      </c>
      <c r="E4344">
        <v>0</v>
      </c>
      <c r="G4344">
        <v>4336</v>
      </c>
      <c r="H4344">
        <f t="shared" ca="1" si="138"/>
        <v>9.9482941952574681E-3</v>
      </c>
    </row>
    <row r="4345" spans="2:8" x14ac:dyDescent="0.3">
      <c r="B4345" s="91">
        <v>33968</v>
      </c>
      <c r="C4345" s="145">
        <v>22.637775000000001</v>
      </c>
      <c r="D4345">
        <f t="shared" si="137"/>
        <v>0</v>
      </c>
      <c r="E4345">
        <v>0</v>
      </c>
      <c r="G4345">
        <v>4337</v>
      </c>
      <c r="H4345">
        <f t="shared" ca="1" si="138"/>
        <v>1.3762782272831418E-2</v>
      </c>
    </row>
    <row r="4346" spans="2:8" x14ac:dyDescent="0.3">
      <c r="B4346" s="91">
        <v>33967</v>
      </c>
      <c r="C4346" s="145">
        <v>22.637775000000001</v>
      </c>
      <c r="D4346">
        <f t="shared" si="137"/>
        <v>0</v>
      </c>
      <c r="E4346">
        <v>0</v>
      </c>
      <c r="G4346">
        <v>4338</v>
      </c>
      <c r="H4346">
        <f t="shared" ca="1" si="138"/>
        <v>1.4359160418067719E-2</v>
      </c>
    </row>
    <row r="4347" spans="2:8" x14ac:dyDescent="0.3">
      <c r="B4347" s="91">
        <v>33966</v>
      </c>
      <c r="C4347" s="145">
        <v>22.637775000000001</v>
      </c>
      <c r="D4347">
        <f t="shared" si="137"/>
        <v>0</v>
      </c>
      <c r="E4347">
        <v>0</v>
      </c>
      <c r="G4347">
        <v>4339</v>
      </c>
      <c r="H4347">
        <f t="shared" ca="1" si="138"/>
        <v>-3.9378224417976102E-2</v>
      </c>
    </row>
    <row r="4348" spans="2:8" x14ac:dyDescent="0.3">
      <c r="B4348" s="91">
        <v>33963</v>
      </c>
      <c r="C4348" s="145">
        <v>22.637775000000001</v>
      </c>
      <c r="D4348">
        <f t="shared" si="137"/>
        <v>6.060630196058571E-2</v>
      </c>
      <c r="E4348">
        <v>0</v>
      </c>
      <c r="G4348">
        <v>4340</v>
      </c>
      <c r="H4348">
        <f t="shared" ca="1" si="138"/>
        <v>6.613980704647722E-2</v>
      </c>
    </row>
    <row r="4349" spans="2:8" x14ac:dyDescent="0.3">
      <c r="B4349" s="91">
        <v>33949</v>
      </c>
      <c r="C4349" s="145">
        <v>21.344183000000001</v>
      </c>
      <c r="D4349">
        <f t="shared" si="137"/>
        <v>-7.4766376611764856E-2</v>
      </c>
      <c r="E4349">
        <v>0</v>
      </c>
      <c r="G4349">
        <v>4341</v>
      </c>
      <c r="H4349">
        <f t="shared" ca="1" si="138"/>
        <v>-4.4145797871698988E-3</v>
      </c>
    </row>
    <row r="4350" spans="2:8" x14ac:dyDescent="0.3">
      <c r="B4350" s="91">
        <v>33947</v>
      </c>
      <c r="C4350" s="145">
        <v>23.068966</v>
      </c>
      <c r="D4350">
        <f t="shared" si="137"/>
        <v>0</v>
      </c>
      <c r="E4350">
        <v>0</v>
      </c>
      <c r="G4350">
        <v>4342</v>
      </c>
      <c r="H4350">
        <f t="shared" ca="1" si="138"/>
        <v>-1.2621806437882042E-2</v>
      </c>
    </row>
    <row r="4351" spans="2:8" x14ac:dyDescent="0.3">
      <c r="B4351" s="91">
        <v>33946</v>
      </c>
      <c r="C4351" s="145">
        <v>23.068966</v>
      </c>
      <c r="D4351">
        <f t="shared" si="137"/>
        <v>0</v>
      </c>
      <c r="E4351">
        <v>0</v>
      </c>
      <c r="G4351">
        <v>4343</v>
      </c>
      <c r="H4351">
        <f t="shared" ca="1" si="138"/>
        <v>4.397064037637459E-2</v>
      </c>
    </row>
    <row r="4352" spans="2:8" x14ac:dyDescent="0.3">
      <c r="B4352" s="91">
        <v>33945</v>
      </c>
      <c r="C4352" s="145">
        <v>23.068966</v>
      </c>
      <c r="D4352">
        <f t="shared" si="137"/>
        <v>0</v>
      </c>
      <c r="E4352">
        <v>0</v>
      </c>
      <c r="G4352">
        <v>4344</v>
      </c>
      <c r="H4352">
        <f t="shared" ca="1" si="138"/>
        <v>6.3044831834664465E-3</v>
      </c>
    </row>
    <row r="4353" spans="2:8" x14ac:dyDescent="0.3">
      <c r="B4353" s="91">
        <v>33942</v>
      </c>
      <c r="C4353" s="145">
        <v>23.068966</v>
      </c>
      <c r="D4353">
        <f t="shared" si="137"/>
        <v>0.1145833363530378</v>
      </c>
      <c r="E4353">
        <v>0</v>
      </c>
      <c r="G4353">
        <v>4345</v>
      </c>
      <c r="H4353">
        <f t="shared" ca="1" si="138"/>
        <v>-3.7577267205134962E-2</v>
      </c>
    </row>
    <row r="4354" spans="2:8" x14ac:dyDescent="0.3">
      <c r="B4354" s="91">
        <v>33938</v>
      </c>
      <c r="C4354" s="145">
        <v>20.697389999999999</v>
      </c>
      <c r="D4354">
        <f t="shared" si="137"/>
        <v>4.3478352933453798E-2</v>
      </c>
      <c r="E4354">
        <v>0</v>
      </c>
      <c r="G4354">
        <v>4346</v>
      </c>
      <c r="H4354">
        <f t="shared" ca="1" si="138"/>
        <v>5.6775798720280046E-2</v>
      </c>
    </row>
    <row r="4355" spans="2:8" x14ac:dyDescent="0.3">
      <c r="B4355" s="91">
        <v>33927</v>
      </c>
      <c r="C4355" s="145">
        <v>19.834997000000001</v>
      </c>
      <c r="D4355">
        <f t="shared" si="137"/>
        <v>-4.1666751218390211E-2</v>
      </c>
      <c r="E4355">
        <v>0</v>
      </c>
      <c r="G4355">
        <v>4347</v>
      </c>
      <c r="H4355">
        <f t="shared" ca="1" si="138"/>
        <v>2.1946444906211057E-2</v>
      </c>
    </row>
    <row r="4356" spans="2:8" x14ac:dyDescent="0.3">
      <c r="B4356" s="91">
        <v>33925</v>
      </c>
      <c r="C4356" s="145">
        <v>20.697389999999999</v>
      </c>
      <c r="D4356">
        <f t="shared" si="137"/>
        <v>0</v>
      </c>
      <c r="E4356">
        <v>0</v>
      </c>
      <c r="G4356">
        <v>4348</v>
      </c>
      <c r="H4356">
        <f t="shared" ca="1" si="138"/>
        <v>2.6799452447758183E-2</v>
      </c>
    </row>
    <row r="4357" spans="2:8" x14ac:dyDescent="0.3">
      <c r="B4357" s="91">
        <v>33924</v>
      </c>
      <c r="C4357" s="145">
        <v>20.697389999999999</v>
      </c>
      <c r="D4357">
        <f t="shared" si="137"/>
        <v>-2.0408180651558978E-2</v>
      </c>
      <c r="E4357">
        <v>0</v>
      </c>
      <c r="G4357">
        <v>4349</v>
      </c>
      <c r="H4357">
        <f t="shared" ca="1" si="138"/>
        <v>4.8581435637845845E-2</v>
      </c>
    </row>
    <row r="4358" spans="2:8" x14ac:dyDescent="0.3">
      <c r="B4358" s="91">
        <v>33918</v>
      </c>
      <c r="C4358" s="145">
        <v>21.128585999999999</v>
      </c>
      <c r="D4358">
        <f t="shared" si="137"/>
        <v>-0.24324326453967382</v>
      </c>
      <c r="E4358">
        <v>0</v>
      </c>
      <c r="G4358">
        <v>4350</v>
      </c>
      <c r="H4358">
        <f t="shared" ca="1" si="138"/>
        <v>-3.2103980816036736E-3</v>
      </c>
    </row>
    <row r="4359" spans="2:8" x14ac:dyDescent="0.3">
      <c r="B4359" s="91">
        <v>33910</v>
      </c>
      <c r="C4359" s="145">
        <v>27.919917999999999</v>
      </c>
      <c r="D4359">
        <f t="shared" si="137"/>
        <v>-3.3582216642150761E-2</v>
      </c>
      <c r="E4359">
        <v>0</v>
      </c>
      <c r="G4359">
        <v>4351</v>
      </c>
      <c r="H4359">
        <f t="shared" ca="1" si="138"/>
        <v>1.6085236252288741E-2</v>
      </c>
    </row>
    <row r="4360" spans="2:8" x14ac:dyDescent="0.3">
      <c r="B4360" s="91">
        <v>33904</v>
      </c>
      <c r="C4360" s="145">
        <v>28.890111999999998</v>
      </c>
      <c r="D4360">
        <f t="shared" si="137"/>
        <v>0</v>
      </c>
      <c r="E4360">
        <v>0</v>
      </c>
      <c r="G4360">
        <v>4352</v>
      </c>
      <c r="H4360">
        <f t="shared" ca="1" si="138"/>
        <v>-2.6081859553876964E-2</v>
      </c>
    </row>
    <row r="4361" spans="2:8" x14ac:dyDescent="0.3">
      <c r="B4361" s="91">
        <v>33903</v>
      </c>
      <c r="C4361" s="145">
        <v>28.890111999999998</v>
      </c>
      <c r="D4361">
        <f t="shared" ref="D4361:D4424" si="139">(C4361-C4362)/C4362</f>
        <v>0</v>
      </c>
      <c r="E4361">
        <v>0</v>
      </c>
      <c r="G4361">
        <v>4353</v>
      </c>
      <c r="H4361">
        <f t="shared" ca="1" si="138"/>
        <v>-4.852884289795684E-3</v>
      </c>
    </row>
    <row r="4362" spans="2:8" x14ac:dyDescent="0.3">
      <c r="B4362" s="91">
        <v>33900</v>
      </c>
      <c r="C4362" s="145">
        <v>28.890111999999998</v>
      </c>
      <c r="D4362">
        <f t="shared" si="139"/>
        <v>0</v>
      </c>
      <c r="E4362">
        <v>0</v>
      </c>
      <c r="G4362">
        <v>4354</v>
      </c>
      <c r="H4362">
        <f t="shared" ref="H4362:H4425" ca="1" si="140">_xlfn.NORM.INV(RAND(),N$11,N$12)</f>
        <v>6.2534333349659077E-2</v>
      </c>
    </row>
    <row r="4363" spans="2:8" x14ac:dyDescent="0.3">
      <c r="B4363" s="91">
        <v>33899</v>
      </c>
      <c r="C4363" s="145">
        <v>28.890111999999998</v>
      </c>
      <c r="D4363">
        <f t="shared" si="139"/>
        <v>-4.9645360208341704E-2</v>
      </c>
      <c r="E4363">
        <v>0</v>
      </c>
      <c r="G4363">
        <v>4355</v>
      </c>
      <c r="H4363">
        <f t="shared" ca="1" si="140"/>
        <v>-2.6385259239427684E-2</v>
      </c>
    </row>
    <row r="4364" spans="2:8" x14ac:dyDescent="0.3">
      <c r="B4364" s="91">
        <v>33896</v>
      </c>
      <c r="C4364" s="145">
        <v>30.399296</v>
      </c>
      <c r="D4364">
        <f t="shared" si="139"/>
        <v>0</v>
      </c>
      <c r="E4364">
        <v>0</v>
      </c>
      <c r="G4364">
        <v>4356</v>
      </c>
      <c r="H4364">
        <f t="shared" ca="1" si="140"/>
        <v>-8.9669788336878553E-3</v>
      </c>
    </row>
    <row r="4365" spans="2:8" x14ac:dyDescent="0.3">
      <c r="B4365" s="91">
        <v>33893</v>
      </c>
      <c r="C4365" s="145">
        <v>30.399296</v>
      </c>
      <c r="D4365">
        <f t="shared" si="139"/>
        <v>-2.0833379635458806E-2</v>
      </c>
      <c r="E4365">
        <v>0</v>
      </c>
      <c r="G4365">
        <v>4357</v>
      </c>
      <c r="H4365">
        <f t="shared" ca="1" si="140"/>
        <v>2.8849967060989919E-2</v>
      </c>
    </row>
    <row r="4366" spans="2:8" x14ac:dyDescent="0.3">
      <c r="B4366" s="91">
        <v>33884</v>
      </c>
      <c r="C4366" s="145">
        <v>31.046091000000001</v>
      </c>
      <c r="D4366">
        <f t="shared" si="139"/>
        <v>-1.3698701943486888E-2</v>
      </c>
      <c r="E4366">
        <v>0</v>
      </c>
      <c r="G4366">
        <v>4358</v>
      </c>
      <c r="H4366">
        <f t="shared" ca="1" si="140"/>
        <v>4.7867762048821845E-3</v>
      </c>
    </row>
    <row r="4367" spans="2:8" x14ac:dyDescent="0.3">
      <c r="B4367" s="91">
        <v>33882</v>
      </c>
      <c r="C4367" s="145">
        <v>31.477288999999999</v>
      </c>
      <c r="D4367">
        <f t="shared" si="139"/>
        <v>0</v>
      </c>
      <c r="E4367">
        <v>0</v>
      </c>
      <c r="G4367">
        <v>4359</v>
      </c>
      <c r="H4367">
        <f t="shared" ca="1" si="140"/>
        <v>-3.236514004010494E-3</v>
      </c>
    </row>
    <row r="4368" spans="2:8" x14ac:dyDescent="0.3">
      <c r="B4368" s="91">
        <v>33879</v>
      </c>
      <c r="C4368" s="145">
        <v>31.477288999999999</v>
      </c>
      <c r="D4368">
        <f t="shared" si="139"/>
        <v>2.816916590236002E-2</v>
      </c>
      <c r="E4368">
        <v>0</v>
      </c>
      <c r="G4368">
        <v>4360</v>
      </c>
      <c r="H4368">
        <f t="shared" ca="1" si="140"/>
        <v>-2.8002987488730795E-2</v>
      </c>
    </row>
    <row r="4369" spans="2:8" x14ac:dyDescent="0.3">
      <c r="B4369" s="91">
        <v>33875</v>
      </c>
      <c r="C4369" s="145">
        <v>30.614892999999999</v>
      </c>
      <c r="D4369">
        <f t="shared" si="139"/>
        <v>0</v>
      </c>
      <c r="E4369">
        <v>0</v>
      </c>
      <c r="G4369">
        <v>4361</v>
      </c>
      <c r="H4369">
        <f t="shared" ca="1" si="140"/>
        <v>-5.7646655976603518E-2</v>
      </c>
    </row>
    <row r="4370" spans="2:8" x14ac:dyDescent="0.3">
      <c r="B4370" s="91">
        <v>33872</v>
      </c>
      <c r="C4370" s="145">
        <v>30.614892999999999</v>
      </c>
      <c r="D4370">
        <f t="shared" si="139"/>
        <v>0</v>
      </c>
      <c r="E4370">
        <v>0</v>
      </c>
      <c r="G4370">
        <v>4362</v>
      </c>
      <c r="H4370">
        <f t="shared" ca="1" si="140"/>
        <v>3.0189241379556683E-2</v>
      </c>
    </row>
    <row r="4371" spans="2:8" x14ac:dyDescent="0.3">
      <c r="B4371" s="91">
        <v>33871</v>
      </c>
      <c r="C4371" s="145">
        <v>30.614892999999999</v>
      </c>
      <c r="D4371">
        <f t="shared" si="139"/>
        <v>0</v>
      </c>
      <c r="E4371">
        <v>0</v>
      </c>
      <c r="G4371">
        <v>4363</v>
      </c>
      <c r="H4371">
        <f t="shared" ca="1" si="140"/>
        <v>3.2508559661299931E-2</v>
      </c>
    </row>
    <row r="4372" spans="2:8" x14ac:dyDescent="0.3">
      <c r="B4372" s="91">
        <v>33870</v>
      </c>
      <c r="C4372" s="145">
        <v>30.614892999999999</v>
      </c>
      <c r="D4372">
        <f t="shared" si="139"/>
        <v>-5.3333459081846286E-2</v>
      </c>
      <c r="E4372">
        <v>0</v>
      </c>
      <c r="G4372">
        <v>4364</v>
      </c>
      <c r="H4372">
        <f t="shared" ca="1" si="140"/>
        <v>1.5173777561374659E-3</v>
      </c>
    </row>
    <row r="4373" spans="2:8" x14ac:dyDescent="0.3">
      <c r="B4373" s="91">
        <v>33857</v>
      </c>
      <c r="C4373" s="145">
        <v>32.339680000000001</v>
      </c>
      <c r="D4373">
        <f t="shared" si="139"/>
        <v>5.6338168485514643E-2</v>
      </c>
      <c r="E4373">
        <v>0</v>
      </c>
      <c r="G4373">
        <v>4365</v>
      </c>
      <c r="H4373">
        <f t="shared" ca="1" si="140"/>
        <v>3.3039324396000158E-2</v>
      </c>
    </row>
    <row r="4374" spans="2:8" x14ac:dyDescent="0.3">
      <c r="B4374" s="91">
        <v>33855</v>
      </c>
      <c r="C4374" s="145">
        <v>30.614892999999999</v>
      </c>
      <c r="D4374">
        <f t="shared" si="139"/>
        <v>3.6496378784194122E-2</v>
      </c>
      <c r="E4374">
        <v>0</v>
      </c>
      <c r="G4374">
        <v>4366</v>
      </c>
      <c r="H4374">
        <f t="shared" ca="1" si="140"/>
        <v>-1.5919579649577031E-2</v>
      </c>
    </row>
    <row r="4375" spans="2:8" x14ac:dyDescent="0.3">
      <c r="B4375" s="91">
        <v>33847</v>
      </c>
      <c r="C4375" s="145">
        <v>29.536902999999999</v>
      </c>
      <c r="D4375">
        <f t="shared" si="139"/>
        <v>1.4814896254875063E-2</v>
      </c>
      <c r="E4375">
        <v>0</v>
      </c>
      <c r="G4375">
        <v>4367</v>
      </c>
      <c r="H4375">
        <f t="shared" ca="1" si="140"/>
        <v>5.7113902898644556E-2</v>
      </c>
    </row>
    <row r="4376" spans="2:8" x14ac:dyDescent="0.3">
      <c r="B4376" s="91">
        <v>33837</v>
      </c>
      <c r="C4376" s="145">
        <v>29.105705</v>
      </c>
      <c r="D4376">
        <f t="shared" si="139"/>
        <v>8.870967892763594E-2</v>
      </c>
      <c r="E4376">
        <v>0</v>
      </c>
      <c r="G4376">
        <v>4368</v>
      </c>
      <c r="H4376">
        <f t="shared" ca="1" si="140"/>
        <v>8.9125134118459206E-3</v>
      </c>
    </row>
    <row r="4377" spans="2:8" x14ac:dyDescent="0.3">
      <c r="B4377" s="91">
        <v>33829</v>
      </c>
      <c r="C4377" s="145">
        <v>26.734128999999999</v>
      </c>
      <c r="D4377">
        <f t="shared" si="139"/>
        <v>-1.587317422144972E-2</v>
      </c>
      <c r="E4377">
        <v>0</v>
      </c>
      <c r="G4377">
        <v>4369</v>
      </c>
      <c r="H4377">
        <f t="shared" ca="1" si="140"/>
        <v>1.4887749034012902E-2</v>
      </c>
    </row>
    <row r="4378" spans="2:8" x14ac:dyDescent="0.3">
      <c r="B4378" s="91">
        <v>33821</v>
      </c>
      <c r="C4378" s="145">
        <v>27.165329</v>
      </c>
      <c r="D4378">
        <f t="shared" si="139"/>
        <v>0</v>
      </c>
      <c r="E4378">
        <v>0</v>
      </c>
      <c r="G4378">
        <v>4370</v>
      </c>
      <c r="H4378">
        <f t="shared" ca="1" si="140"/>
        <v>4.7701756392931415E-2</v>
      </c>
    </row>
    <row r="4379" spans="2:8" x14ac:dyDescent="0.3">
      <c r="B4379" s="91">
        <v>33815</v>
      </c>
      <c r="C4379" s="145">
        <v>27.165329</v>
      </c>
      <c r="D4379">
        <f t="shared" si="139"/>
        <v>1.6129195755732326E-2</v>
      </c>
      <c r="E4379">
        <v>0</v>
      </c>
      <c r="G4379">
        <v>4371</v>
      </c>
      <c r="H4379">
        <f t="shared" ca="1" si="140"/>
        <v>-3.4578432782242617E-2</v>
      </c>
    </row>
    <row r="4380" spans="2:8" x14ac:dyDescent="0.3">
      <c r="B4380" s="91">
        <v>33809</v>
      </c>
      <c r="C4380" s="145">
        <v>26.734128999999999</v>
      </c>
      <c r="D4380">
        <f t="shared" si="139"/>
        <v>-0.11428594809211941</v>
      </c>
      <c r="E4380">
        <v>0</v>
      </c>
      <c r="G4380">
        <v>4372</v>
      </c>
      <c r="H4380">
        <f t="shared" ca="1" si="140"/>
        <v>-9.1237708978103571E-3</v>
      </c>
    </row>
    <row r="4381" spans="2:8" x14ac:dyDescent="0.3">
      <c r="B4381" s="91">
        <v>33805</v>
      </c>
      <c r="C4381" s="145">
        <v>30.183702</v>
      </c>
      <c r="D4381">
        <f t="shared" si="139"/>
        <v>-0.18604631658995774</v>
      </c>
      <c r="E4381">
        <v>0</v>
      </c>
      <c r="G4381">
        <v>4373</v>
      </c>
      <c r="H4381">
        <f t="shared" ca="1" si="140"/>
        <v>4.8897100277329728E-2</v>
      </c>
    </row>
    <row r="4382" spans="2:8" x14ac:dyDescent="0.3">
      <c r="B4382" s="91">
        <v>33799</v>
      </c>
      <c r="C4382" s="145">
        <v>37.082825</v>
      </c>
      <c r="D4382">
        <f t="shared" si="139"/>
        <v>0</v>
      </c>
      <c r="E4382">
        <v>0</v>
      </c>
      <c r="G4382">
        <v>4374</v>
      </c>
      <c r="H4382">
        <f t="shared" ca="1" si="140"/>
        <v>-1.1709492255973493E-2</v>
      </c>
    </row>
    <row r="4383" spans="2:8" x14ac:dyDescent="0.3">
      <c r="B4383" s="91">
        <v>33798</v>
      </c>
      <c r="C4383" s="145">
        <v>37.082825</v>
      </c>
      <c r="D4383">
        <f t="shared" si="139"/>
        <v>0</v>
      </c>
      <c r="E4383">
        <v>0</v>
      </c>
      <c r="G4383">
        <v>4375</v>
      </c>
      <c r="H4383">
        <f t="shared" ca="1" si="140"/>
        <v>3.3442310570896666E-2</v>
      </c>
    </row>
    <row r="4384" spans="2:8" x14ac:dyDescent="0.3">
      <c r="B4384" s="91">
        <v>33795</v>
      </c>
      <c r="C4384" s="145">
        <v>37.082825</v>
      </c>
      <c r="D4384">
        <f t="shared" si="139"/>
        <v>0</v>
      </c>
      <c r="E4384">
        <v>0</v>
      </c>
      <c r="G4384">
        <v>4376</v>
      </c>
      <c r="H4384">
        <f t="shared" ca="1" si="140"/>
        <v>6.6603997906776891E-3</v>
      </c>
    </row>
    <row r="4385" spans="2:8" x14ac:dyDescent="0.3">
      <c r="B4385" s="91">
        <v>33794</v>
      </c>
      <c r="C4385" s="145">
        <v>37.082825</v>
      </c>
      <c r="D4385">
        <f t="shared" si="139"/>
        <v>0</v>
      </c>
      <c r="E4385">
        <v>0</v>
      </c>
      <c r="G4385">
        <v>4377</v>
      </c>
      <c r="H4385">
        <f t="shared" ca="1" si="140"/>
        <v>6.0823429878466895E-2</v>
      </c>
    </row>
    <row r="4386" spans="2:8" x14ac:dyDescent="0.3">
      <c r="B4386" s="91">
        <v>33793</v>
      </c>
      <c r="C4386" s="145">
        <v>37.082825</v>
      </c>
      <c r="D4386">
        <f t="shared" si="139"/>
        <v>0</v>
      </c>
      <c r="E4386">
        <v>0</v>
      </c>
      <c r="G4386">
        <v>4378</v>
      </c>
      <c r="H4386">
        <f t="shared" ca="1" si="140"/>
        <v>-1.3208824069883232E-2</v>
      </c>
    </row>
    <row r="4387" spans="2:8" x14ac:dyDescent="0.3">
      <c r="B4387" s="91">
        <v>33792</v>
      </c>
      <c r="C4387" s="145">
        <v>37.082825</v>
      </c>
      <c r="D4387">
        <f t="shared" si="139"/>
        <v>0</v>
      </c>
      <c r="E4387">
        <v>0</v>
      </c>
      <c r="G4387">
        <v>4379</v>
      </c>
      <c r="H4387">
        <f t="shared" ca="1" si="140"/>
        <v>4.6016446790038648E-2</v>
      </c>
    </row>
    <row r="4388" spans="2:8" x14ac:dyDescent="0.3">
      <c r="B4388" s="91">
        <v>33791</v>
      </c>
      <c r="C4388" s="145">
        <v>37.082825</v>
      </c>
      <c r="D4388">
        <f t="shared" si="139"/>
        <v>0</v>
      </c>
      <c r="E4388">
        <v>0</v>
      </c>
      <c r="G4388">
        <v>4380</v>
      </c>
      <c r="H4388">
        <f t="shared" ca="1" si="140"/>
        <v>5.5055763629139175E-3</v>
      </c>
    </row>
    <row r="4389" spans="2:8" x14ac:dyDescent="0.3">
      <c r="B4389" s="91">
        <v>33788</v>
      </c>
      <c r="C4389" s="145">
        <v>37.082825</v>
      </c>
      <c r="D4389">
        <f t="shared" si="139"/>
        <v>0</v>
      </c>
      <c r="E4389">
        <v>0</v>
      </c>
      <c r="G4389">
        <v>4381</v>
      </c>
      <c r="H4389">
        <f t="shared" ca="1" si="140"/>
        <v>1.1197075591847573E-2</v>
      </c>
    </row>
    <row r="4390" spans="2:8" x14ac:dyDescent="0.3">
      <c r="B4390" s="91">
        <v>33787</v>
      </c>
      <c r="C4390" s="145">
        <v>37.082825</v>
      </c>
      <c r="D4390">
        <f t="shared" si="139"/>
        <v>0</v>
      </c>
      <c r="E4390">
        <v>0</v>
      </c>
      <c r="G4390">
        <v>4382</v>
      </c>
      <c r="H4390">
        <f t="shared" ca="1" si="140"/>
        <v>1.7308616389035081E-2</v>
      </c>
    </row>
    <row r="4391" spans="2:8" x14ac:dyDescent="0.3">
      <c r="B4391" s="91">
        <v>33786</v>
      </c>
      <c r="C4391" s="145">
        <v>37.082825</v>
      </c>
      <c r="D4391">
        <f t="shared" si="139"/>
        <v>0</v>
      </c>
      <c r="E4391">
        <v>0</v>
      </c>
      <c r="G4391">
        <v>4383</v>
      </c>
      <c r="H4391">
        <f t="shared" ca="1" si="140"/>
        <v>2.2677554315315318E-2</v>
      </c>
    </row>
    <row r="4392" spans="2:8" x14ac:dyDescent="0.3">
      <c r="B4392" s="91">
        <v>33785</v>
      </c>
      <c r="C4392" s="145">
        <v>37.082825</v>
      </c>
      <c r="D4392">
        <f t="shared" si="139"/>
        <v>0</v>
      </c>
      <c r="E4392">
        <v>0</v>
      </c>
      <c r="G4392">
        <v>4384</v>
      </c>
      <c r="H4392">
        <f t="shared" ca="1" si="140"/>
        <v>2.575766549176213E-2</v>
      </c>
    </row>
    <row r="4393" spans="2:8" x14ac:dyDescent="0.3">
      <c r="B4393" s="91">
        <v>33784</v>
      </c>
      <c r="C4393" s="145">
        <v>37.082825</v>
      </c>
      <c r="D4393">
        <f t="shared" si="139"/>
        <v>0</v>
      </c>
      <c r="E4393">
        <v>0</v>
      </c>
      <c r="G4393">
        <v>4385</v>
      </c>
      <c r="H4393">
        <f t="shared" ca="1" si="140"/>
        <v>9.9546434241071149E-3</v>
      </c>
    </row>
    <row r="4394" spans="2:8" x14ac:dyDescent="0.3">
      <c r="B4394" s="91">
        <v>33781</v>
      </c>
      <c r="C4394" s="145">
        <v>37.082825</v>
      </c>
      <c r="D4394">
        <f t="shared" si="139"/>
        <v>-2.2727291294710471E-2</v>
      </c>
      <c r="E4394">
        <v>0</v>
      </c>
      <c r="G4394">
        <v>4386</v>
      </c>
      <c r="H4394">
        <f t="shared" ca="1" si="140"/>
        <v>5.4935309813715708E-3</v>
      </c>
    </row>
    <row r="4395" spans="2:8" x14ac:dyDescent="0.3">
      <c r="B4395" s="91">
        <v>33779</v>
      </c>
      <c r="C4395" s="145">
        <v>37.945217</v>
      </c>
      <c r="D4395">
        <f t="shared" si="139"/>
        <v>0</v>
      </c>
      <c r="E4395">
        <v>0</v>
      </c>
      <c r="G4395">
        <v>4387</v>
      </c>
      <c r="H4395">
        <f t="shared" ca="1" si="140"/>
        <v>8.0660667428057737E-3</v>
      </c>
    </row>
    <row r="4396" spans="2:8" x14ac:dyDescent="0.3">
      <c r="B4396" s="91">
        <v>33778</v>
      </c>
      <c r="C4396" s="145">
        <v>37.945217</v>
      </c>
      <c r="D4396">
        <f t="shared" si="139"/>
        <v>0</v>
      </c>
      <c r="E4396">
        <v>0</v>
      </c>
      <c r="G4396">
        <v>4388</v>
      </c>
      <c r="H4396">
        <f t="shared" ca="1" si="140"/>
        <v>-1.0058874837445275E-2</v>
      </c>
    </row>
    <row r="4397" spans="2:8" x14ac:dyDescent="0.3">
      <c r="B4397" s="91">
        <v>33777</v>
      </c>
      <c r="C4397" s="145">
        <v>37.945217</v>
      </c>
      <c r="D4397">
        <f t="shared" si="139"/>
        <v>0</v>
      </c>
      <c r="E4397">
        <v>0</v>
      </c>
      <c r="G4397">
        <v>4389</v>
      </c>
      <c r="H4397">
        <f t="shared" ca="1" si="140"/>
        <v>-9.6279016718327261E-3</v>
      </c>
    </row>
    <row r="4398" spans="2:8" x14ac:dyDescent="0.3">
      <c r="B4398" s="91">
        <v>33774</v>
      </c>
      <c r="C4398" s="145">
        <v>37.945217</v>
      </c>
      <c r="D4398">
        <f t="shared" si="139"/>
        <v>0</v>
      </c>
      <c r="E4398">
        <v>0</v>
      </c>
      <c r="G4398">
        <v>4390</v>
      </c>
      <c r="H4398">
        <f t="shared" ca="1" si="140"/>
        <v>-1.3672059573370535E-2</v>
      </c>
    </row>
    <row r="4399" spans="2:8" x14ac:dyDescent="0.3">
      <c r="B4399" s="91">
        <v>33773</v>
      </c>
      <c r="C4399" s="145">
        <v>37.945217</v>
      </c>
      <c r="D4399">
        <f t="shared" si="139"/>
        <v>0</v>
      </c>
      <c r="E4399">
        <v>0</v>
      </c>
      <c r="G4399">
        <v>4391</v>
      </c>
      <c r="H4399">
        <f t="shared" ca="1" si="140"/>
        <v>-5.702409129060039E-2</v>
      </c>
    </row>
    <row r="4400" spans="2:8" x14ac:dyDescent="0.3">
      <c r="B4400" s="91">
        <v>33772</v>
      </c>
      <c r="C4400" s="145">
        <v>37.945217</v>
      </c>
      <c r="D4400">
        <f t="shared" si="139"/>
        <v>0</v>
      </c>
      <c r="E4400">
        <v>0</v>
      </c>
      <c r="G4400">
        <v>4392</v>
      </c>
      <c r="H4400">
        <f t="shared" ca="1" si="140"/>
        <v>-9.6826445982262505E-3</v>
      </c>
    </row>
    <row r="4401" spans="2:8" x14ac:dyDescent="0.3">
      <c r="B4401" s="91">
        <v>33771</v>
      </c>
      <c r="C4401" s="145">
        <v>37.945217</v>
      </c>
      <c r="D4401">
        <f t="shared" si="139"/>
        <v>0</v>
      </c>
      <c r="E4401">
        <v>0</v>
      </c>
      <c r="G4401">
        <v>4393</v>
      </c>
      <c r="H4401">
        <f t="shared" ca="1" si="140"/>
        <v>-1.323266864611717E-2</v>
      </c>
    </row>
    <row r="4402" spans="2:8" x14ac:dyDescent="0.3">
      <c r="B4402" s="91">
        <v>33770</v>
      </c>
      <c r="C4402" s="145">
        <v>37.945217</v>
      </c>
      <c r="D4402">
        <f t="shared" si="139"/>
        <v>0</v>
      </c>
      <c r="E4402">
        <v>0</v>
      </c>
      <c r="G4402">
        <v>4394</v>
      </c>
      <c r="H4402">
        <f t="shared" ca="1" si="140"/>
        <v>4.3393250042799382E-3</v>
      </c>
    </row>
    <row r="4403" spans="2:8" x14ac:dyDescent="0.3">
      <c r="B4403" s="91">
        <v>33767</v>
      </c>
      <c r="C4403" s="145">
        <v>37.945217</v>
      </c>
      <c r="D4403">
        <f t="shared" si="139"/>
        <v>0</v>
      </c>
      <c r="E4403">
        <v>0</v>
      </c>
      <c r="G4403">
        <v>4395</v>
      </c>
      <c r="H4403">
        <f t="shared" ca="1" si="140"/>
        <v>-9.9716630205946288E-3</v>
      </c>
    </row>
    <row r="4404" spans="2:8" x14ac:dyDescent="0.3">
      <c r="B4404" s="91">
        <v>33766</v>
      </c>
      <c r="C4404" s="145">
        <v>37.945217</v>
      </c>
      <c r="D4404">
        <f t="shared" si="139"/>
        <v>3.5294006264495553E-2</v>
      </c>
      <c r="E4404">
        <v>0</v>
      </c>
      <c r="G4404">
        <v>4396</v>
      </c>
      <c r="H4404">
        <f t="shared" ca="1" si="140"/>
        <v>4.0625736306454691E-2</v>
      </c>
    </row>
    <row r="4405" spans="2:8" x14ac:dyDescent="0.3">
      <c r="B4405" s="91">
        <v>33759</v>
      </c>
      <c r="C4405" s="145">
        <v>36.651634000000001</v>
      </c>
      <c r="D4405">
        <f t="shared" si="139"/>
        <v>-7.6086726910016694E-2</v>
      </c>
      <c r="E4405">
        <v>0</v>
      </c>
      <c r="G4405">
        <v>4397</v>
      </c>
      <c r="H4405">
        <f t="shared" ca="1" si="140"/>
        <v>4.2150374596609368E-4</v>
      </c>
    </row>
    <row r="4406" spans="2:8" x14ac:dyDescent="0.3">
      <c r="B4406" s="91">
        <v>33745</v>
      </c>
      <c r="C4406" s="145">
        <v>39.669994000000003</v>
      </c>
      <c r="D4406">
        <f t="shared" si="139"/>
        <v>1.0988583625677794E-2</v>
      </c>
      <c r="E4406">
        <v>0</v>
      </c>
      <c r="G4406">
        <v>4398</v>
      </c>
      <c r="H4406">
        <f t="shared" ca="1" si="140"/>
        <v>1.9635350722127735E-2</v>
      </c>
    </row>
    <row r="4407" spans="2:8" x14ac:dyDescent="0.3">
      <c r="B4407" s="91">
        <v>33739</v>
      </c>
      <c r="C4407" s="145">
        <v>39.238815000000002</v>
      </c>
      <c r="D4407">
        <f t="shared" si="139"/>
        <v>-8.999989610286474E-2</v>
      </c>
      <c r="E4407">
        <v>0</v>
      </c>
      <c r="G4407">
        <v>4399</v>
      </c>
      <c r="H4407">
        <f t="shared" ca="1" si="140"/>
        <v>1.0669010420076983E-2</v>
      </c>
    </row>
    <row r="4408" spans="2:8" x14ac:dyDescent="0.3">
      <c r="B4408" s="91">
        <v>33732</v>
      </c>
      <c r="C4408" s="145">
        <v>43.119571999999998</v>
      </c>
      <c r="D4408">
        <f t="shared" si="139"/>
        <v>-5.6603601858439413E-2</v>
      </c>
      <c r="E4408">
        <v>0</v>
      </c>
      <c r="G4408">
        <v>4400</v>
      </c>
      <c r="H4408">
        <f t="shared" ca="1" si="140"/>
        <v>-3.2132974420173706E-3</v>
      </c>
    </row>
    <row r="4409" spans="2:8" x14ac:dyDescent="0.3">
      <c r="B4409" s="91">
        <v>33729</v>
      </c>
      <c r="C4409" s="145">
        <v>45.706738000000001</v>
      </c>
      <c r="D4409">
        <f t="shared" si="139"/>
        <v>0</v>
      </c>
      <c r="E4409">
        <v>0</v>
      </c>
      <c r="G4409">
        <v>4401</v>
      </c>
      <c r="H4409">
        <f t="shared" ca="1" si="140"/>
        <v>-5.7404868297768731E-2</v>
      </c>
    </row>
    <row r="4410" spans="2:8" x14ac:dyDescent="0.3">
      <c r="B4410" s="91">
        <v>33728</v>
      </c>
      <c r="C4410" s="145">
        <v>45.706738000000001</v>
      </c>
      <c r="D4410">
        <f t="shared" si="139"/>
        <v>0</v>
      </c>
      <c r="E4410">
        <v>0</v>
      </c>
      <c r="G4410">
        <v>4402</v>
      </c>
      <c r="H4410">
        <f t="shared" ca="1" si="140"/>
        <v>1.8709339208689117E-2</v>
      </c>
    </row>
    <row r="4411" spans="2:8" x14ac:dyDescent="0.3">
      <c r="B4411" s="91">
        <v>33725</v>
      </c>
      <c r="C4411" s="145">
        <v>45.706738000000001</v>
      </c>
      <c r="D4411">
        <f t="shared" si="139"/>
        <v>-0.10924365686427601</v>
      </c>
      <c r="E4411">
        <v>0</v>
      </c>
      <c r="G4411">
        <v>4403</v>
      </c>
      <c r="H4411">
        <f t="shared" ca="1" si="140"/>
        <v>6.8038581800205014E-3</v>
      </c>
    </row>
    <row r="4412" spans="2:8" x14ac:dyDescent="0.3">
      <c r="B4412" s="91">
        <v>33721</v>
      </c>
      <c r="C4412" s="145">
        <v>51.312278999999997</v>
      </c>
      <c r="D4412">
        <f t="shared" si="139"/>
        <v>0</v>
      </c>
      <c r="E4412">
        <v>0</v>
      </c>
      <c r="G4412">
        <v>4404</v>
      </c>
      <c r="H4412">
        <f t="shared" ca="1" si="140"/>
        <v>2.9360604205328968E-2</v>
      </c>
    </row>
    <row r="4413" spans="2:8" x14ac:dyDescent="0.3">
      <c r="B4413" s="91">
        <v>33718</v>
      </c>
      <c r="C4413" s="145">
        <v>51.312278999999997</v>
      </c>
      <c r="D4413">
        <f t="shared" si="139"/>
        <v>0</v>
      </c>
      <c r="E4413">
        <v>0</v>
      </c>
      <c r="G4413">
        <v>4405</v>
      </c>
      <c r="H4413">
        <f t="shared" ca="1" si="140"/>
        <v>-4.9364481106901007E-3</v>
      </c>
    </row>
    <row r="4414" spans="2:8" x14ac:dyDescent="0.3">
      <c r="B4414" s="91">
        <v>33717</v>
      </c>
      <c r="C4414" s="145">
        <v>51.312278999999997</v>
      </c>
      <c r="D4414">
        <f t="shared" si="139"/>
        <v>0.12264145824626546</v>
      </c>
      <c r="E4414">
        <v>0</v>
      </c>
      <c r="G4414">
        <v>4406</v>
      </c>
      <c r="H4414">
        <f t="shared" ca="1" si="140"/>
        <v>-2.0960243709651976E-2</v>
      </c>
    </row>
    <row r="4415" spans="2:8" x14ac:dyDescent="0.3">
      <c r="B4415" s="91">
        <v>33715</v>
      </c>
      <c r="C4415" s="145">
        <v>45.706738000000001</v>
      </c>
      <c r="D4415">
        <f t="shared" si="139"/>
        <v>0</v>
      </c>
      <c r="E4415">
        <v>0</v>
      </c>
      <c r="G4415">
        <v>4407</v>
      </c>
      <c r="H4415">
        <f t="shared" ca="1" si="140"/>
        <v>6.9241072673436835E-2</v>
      </c>
    </row>
    <row r="4416" spans="2:8" x14ac:dyDescent="0.3">
      <c r="B4416" s="91">
        <v>33714</v>
      </c>
      <c r="C4416" s="145">
        <v>45.706738000000001</v>
      </c>
      <c r="D4416">
        <f t="shared" si="139"/>
        <v>0</v>
      </c>
      <c r="E4416">
        <v>0</v>
      </c>
      <c r="G4416">
        <v>4408</v>
      </c>
      <c r="H4416">
        <f t="shared" ca="1" si="140"/>
        <v>-5.5992361126134017E-3</v>
      </c>
    </row>
    <row r="4417" spans="2:8" x14ac:dyDescent="0.3">
      <c r="B4417" s="91">
        <v>33711</v>
      </c>
      <c r="C4417" s="145">
        <v>45.706738000000001</v>
      </c>
      <c r="D4417">
        <f t="shared" si="139"/>
        <v>0</v>
      </c>
      <c r="E4417">
        <v>0</v>
      </c>
      <c r="G4417">
        <v>4409</v>
      </c>
      <c r="H4417">
        <f t="shared" ca="1" si="140"/>
        <v>-3.8978664426843348E-3</v>
      </c>
    </row>
    <row r="4418" spans="2:8" x14ac:dyDescent="0.3">
      <c r="B4418" s="91">
        <v>33710</v>
      </c>
      <c r="C4418" s="145">
        <v>45.706738000000001</v>
      </c>
      <c r="D4418">
        <f t="shared" si="139"/>
        <v>0</v>
      </c>
      <c r="E4418">
        <v>0</v>
      </c>
      <c r="G4418">
        <v>4410</v>
      </c>
      <c r="H4418">
        <f t="shared" ca="1" si="140"/>
        <v>4.7892361870958404E-2</v>
      </c>
    </row>
    <row r="4419" spans="2:8" x14ac:dyDescent="0.3">
      <c r="B4419" s="91">
        <v>33709</v>
      </c>
      <c r="C4419" s="145">
        <v>45.706738000000001</v>
      </c>
      <c r="D4419">
        <f t="shared" si="139"/>
        <v>0</v>
      </c>
      <c r="E4419">
        <v>0</v>
      </c>
      <c r="G4419">
        <v>4411</v>
      </c>
      <c r="H4419">
        <f t="shared" ca="1" si="140"/>
        <v>8.9702001930633771E-3</v>
      </c>
    </row>
    <row r="4420" spans="2:8" x14ac:dyDescent="0.3">
      <c r="B4420" s="91">
        <v>33708</v>
      </c>
      <c r="C4420" s="145">
        <v>45.706738000000001</v>
      </c>
      <c r="D4420">
        <f t="shared" si="139"/>
        <v>-9.401723666517614E-2</v>
      </c>
      <c r="E4420">
        <v>0</v>
      </c>
      <c r="G4420">
        <v>4412</v>
      </c>
      <c r="H4420">
        <f t="shared" ca="1" si="140"/>
        <v>-1.7033558516672473E-2</v>
      </c>
    </row>
    <row r="4421" spans="2:8" x14ac:dyDescent="0.3">
      <c r="B4421" s="91">
        <v>33703</v>
      </c>
      <c r="C4421" s="145">
        <v>50.449897999999997</v>
      </c>
      <c r="D4421">
        <f t="shared" si="139"/>
        <v>0.13592240857466653</v>
      </c>
      <c r="E4421">
        <v>0</v>
      </c>
      <c r="G4421">
        <v>4413</v>
      </c>
      <c r="H4421">
        <f t="shared" ca="1" si="140"/>
        <v>1.5607320270163151E-2</v>
      </c>
    </row>
    <row r="4422" spans="2:8" x14ac:dyDescent="0.3">
      <c r="B4422" s="91">
        <v>33697</v>
      </c>
      <c r="C4422" s="145">
        <v>44.413155000000003</v>
      </c>
      <c r="D4422">
        <f t="shared" si="139"/>
        <v>9.8039059650821027E-3</v>
      </c>
      <c r="E4422">
        <v>0</v>
      </c>
      <c r="G4422">
        <v>4414</v>
      </c>
      <c r="H4422">
        <f t="shared" ca="1" si="140"/>
        <v>1.1941758266697747E-2</v>
      </c>
    </row>
    <row r="4423" spans="2:8" x14ac:dyDescent="0.3">
      <c r="B4423" s="91">
        <v>33695</v>
      </c>
      <c r="C4423" s="145">
        <v>43.981960000000001</v>
      </c>
      <c r="D4423">
        <f t="shared" si="139"/>
        <v>6.250017665271268E-2</v>
      </c>
      <c r="E4423">
        <v>0</v>
      </c>
      <c r="G4423">
        <v>4415</v>
      </c>
      <c r="H4423">
        <f t="shared" ca="1" si="140"/>
        <v>6.4058775074024993E-2</v>
      </c>
    </row>
    <row r="4424" spans="2:8" x14ac:dyDescent="0.3">
      <c r="B4424" s="91">
        <v>33689</v>
      </c>
      <c r="C4424" s="145">
        <v>41.394779</v>
      </c>
      <c r="D4424">
        <f t="shared" si="139"/>
        <v>0.1566265709961828</v>
      </c>
      <c r="E4424">
        <v>0</v>
      </c>
      <c r="G4424">
        <v>4416</v>
      </c>
      <c r="H4424">
        <f t="shared" ca="1" si="140"/>
        <v>5.7295204721302638E-3</v>
      </c>
    </row>
    <row r="4425" spans="2:8" x14ac:dyDescent="0.3">
      <c r="B4425" s="91">
        <v>33686</v>
      </c>
      <c r="C4425" s="145">
        <v>35.789234</v>
      </c>
      <c r="D4425">
        <f t="shared" ref="D4425:D4488" si="141">(C4425-C4426)/C4426</f>
        <v>1.2194761526872541E-2</v>
      </c>
      <c r="E4425">
        <v>0</v>
      </c>
      <c r="G4425">
        <v>4417</v>
      </c>
      <c r="H4425">
        <f t="shared" ca="1" si="140"/>
        <v>3.0563981085916934E-2</v>
      </c>
    </row>
    <row r="4426" spans="2:8" x14ac:dyDescent="0.3">
      <c r="B4426" s="91">
        <v>33682</v>
      </c>
      <c r="C4426" s="145">
        <v>35.358051000000003</v>
      </c>
      <c r="D4426">
        <f t="shared" si="141"/>
        <v>-2.3809348954275319E-2</v>
      </c>
      <c r="E4426">
        <v>0</v>
      </c>
      <c r="G4426">
        <v>4418</v>
      </c>
      <c r="H4426">
        <f t="shared" ref="H4426:H4489" ca="1" si="142">_xlfn.NORM.INV(RAND(),N$11,N$12)</f>
        <v>3.214982593095523E-2</v>
      </c>
    </row>
    <row r="4427" spans="2:8" x14ac:dyDescent="0.3">
      <c r="B4427" s="91">
        <v>33680</v>
      </c>
      <c r="C4427" s="145">
        <v>36.220435999999999</v>
      </c>
      <c r="D4427">
        <f t="shared" si="141"/>
        <v>-1.7544059512786474E-2</v>
      </c>
      <c r="E4427">
        <v>0</v>
      </c>
      <c r="G4427">
        <v>4419</v>
      </c>
      <c r="H4427">
        <f t="shared" ca="1" si="142"/>
        <v>3.811052677225603E-3</v>
      </c>
    </row>
    <row r="4428" spans="2:8" x14ac:dyDescent="0.3">
      <c r="B4428" s="91">
        <v>33672</v>
      </c>
      <c r="C4428" s="145">
        <v>36.867237000000003</v>
      </c>
      <c r="D4428">
        <f t="shared" si="141"/>
        <v>0</v>
      </c>
      <c r="E4428">
        <v>0</v>
      </c>
      <c r="G4428">
        <v>4420</v>
      </c>
      <c r="H4428">
        <f t="shared" ca="1" si="142"/>
        <v>3.0626514847520891E-2</v>
      </c>
    </row>
    <row r="4429" spans="2:8" x14ac:dyDescent="0.3">
      <c r="B4429" s="91">
        <v>33669</v>
      </c>
      <c r="C4429" s="145">
        <v>36.867237000000003</v>
      </c>
      <c r="D4429">
        <f t="shared" si="141"/>
        <v>0</v>
      </c>
      <c r="E4429">
        <v>0</v>
      </c>
      <c r="G4429">
        <v>4421</v>
      </c>
      <c r="H4429">
        <f t="shared" ca="1" si="142"/>
        <v>-1.6220529288836494E-2</v>
      </c>
    </row>
    <row r="4430" spans="2:8" x14ac:dyDescent="0.3">
      <c r="B4430" s="91">
        <v>33668</v>
      </c>
      <c r="C4430" s="145">
        <v>36.867237000000003</v>
      </c>
      <c r="D4430">
        <f t="shared" si="141"/>
        <v>0</v>
      </c>
      <c r="E4430">
        <v>0</v>
      </c>
      <c r="G4430">
        <v>4422</v>
      </c>
      <c r="H4430">
        <f t="shared" ca="1" si="142"/>
        <v>2.4474883290500647E-2</v>
      </c>
    </row>
    <row r="4431" spans="2:8" x14ac:dyDescent="0.3">
      <c r="B4431" s="91">
        <v>33667</v>
      </c>
      <c r="C4431" s="145">
        <v>36.867237000000003</v>
      </c>
      <c r="D4431">
        <f t="shared" si="141"/>
        <v>0.2573533827847545</v>
      </c>
      <c r="E4431">
        <v>0</v>
      </c>
      <c r="G4431">
        <v>4423</v>
      </c>
      <c r="H4431">
        <f t="shared" ca="1" si="142"/>
        <v>-3.9082001284377221E-2</v>
      </c>
    </row>
    <row r="4432" spans="2:8" x14ac:dyDescent="0.3">
      <c r="B4432" s="91">
        <v>33659</v>
      </c>
      <c r="C4432" s="145">
        <v>29.321300999999998</v>
      </c>
      <c r="D4432">
        <f t="shared" si="141"/>
        <v>4.6153703986888915E-2</v>
      </c>
      <c r="E4432">
        <v>0</v>
      </c>
      <c r="G4432">
        <v>4424</v>
      </c>
      <c r="H4432">
        <f t="shared" ca="1" si="142"/>
        <v>2.9139690212400516E-3</v>
      </c>
    </row>
    <row r="4433" spans="2:8" x14ac:dyDescent="0.3">
      <c r="B4433" s="91">
        <v>33648</v>
      </c>
      <c r="C4433" s="145">
        <v>28.027718</v>
      </c>
      <c r="D4433">
        <f t="shared" si="141"/>
        <v>3.9999801111209508E-2</v>
      </c>
      <c r="E4433">
        <v>0</v>
      </c>
      <c r="G4433">
        <v>4425</v>
      </c>
      <c r="H4433">
        <f t="shared" ca="1" si="142"/>
        <v>-4.6473160517131788E-2</v>
      </c>
    </row>
    <row r="4434" spans="2:8" x14ac:dyDescent="0.3">
      <c r="B4434" s="91">
        <v>33645</v>
      </c>
      <c r="C4434" s="145">
        <v>26.949733999999999</v>
      </c>
      <c r="D4434">
        <f t="shared" si="141"/>
        <v>2.4590295752903921E-2</v>
      </c>
      <c r="E4434">
        <v>0</v>
      </c>
      <c r="G4434">
        <v>4426</v>
      </c>
      <c r="H4434">
        <f t="shared" ca="1" si="142"/>
        <v>-6.2165195169594286E-3</v>
      </c>
    </row>
    <row r="4435" spans="2:8" x14ac:dyDescent="0.3">
      <c r="B4435" s="91">
        <v>33631</v>
      </c>
      <c r="C4435" s="145">
        <v>26.302937</v>
      </c>
      <c r="D4435">
        <f t="shared" si="141"/>
        <v>2.5210262541842342E-2</v>
      </c>
      <c r="E4435">
        <v>0</v>
      </c>
      <c r="G4435">
        <v>4427</v>
      </c>
      <c r="H4435">
        <f t="shared" ca="1" si="142"/>
        <v>4.2409539154036412E-2</v>
      </c>
    </row>
    <row r="4436" spans="2:8" x14ac:dyDescent="0.3">
      <c r="B4436" s="91">
        <v>33620</v>
      </c>
      <c r="C4436" s="145">
        <v>25.656139</v>
      </c>
      <c r="D4436">
        <f t="shared" si="141"/>
        <v>3.9301051954441286E-2</v>
      </c>
      <c r="E4436">
        <v>0</v>
      </c>
      <c r="G4436">
        <v>4428</v>
      </c>
      <c r="H4436">
        <f t="shared" ca="1" si="142"/>
        <v>-1.9265236284634623E-2</v>
      </c>
    </row>
    <row r="4437" spans="2:8" x14ac:dyDescent="0.3">
      <c r="B4437" s="91">
        <v>33613</v>
      </c>
      <c r="C4437" s="145">
        <v>24.685955</v>
      </c>
      <c r="D4437">
        <f t="shared" si="141"/>
        <v>0</v>
      </c>
      <c r="E4437">
        <v>0</v>
      </c>
      <c r="G4437">
        <v>4429</v>
      </c>
      <c r="H4437">
        <f t="shared" ca="1" si="142"/>
        <v>-4.8029426645206048E-2</v>
      </c>
    </row>
    <row r="4438" spans="2:8" x14ac:dyDescent="0.3">
      <c r="B4438" s="91">
        <v>33605</v>
      </c>
      <c r="C4438" s="145">
        <v>24.685955</v>
      </c>
      <c r="D4438">
        <f t="shared" si="141"/>
        <v>8.8106196738617533E-3</v>
      </c>
      <c r="E4438">
        <v>0</v>
      </c>
      <c r="G4438">
        <v>4430</v>
      </c>
      <c r="H4438">
        <f t="shared" ca="1" si="142"/>
        <v>-2.2757568254733875E-2</v>
      </c>
    </row>
    <row r="4439" spans="2:8" x14ac:dyDescent="0.3">
      <c r="B4439" s="91">
        <v>33603</v>
      </c>
      <c r="C4439" s="145">
        <v>24.470355999999999</v>
      </c>
      <c r="D4439">
        <f t="shared" si="141"/>
        <v>0</v>
      </c>
      <c r="E4439">
        <v>0</v>
      </c>
      <c r="G4439">
        <v>4431</v>
      </c>
      <c r="H4439">
        <f t="shared" ca="1" si="142"/>
        <v>2.0952675208880153E-2</v>
      </c>
    </row>
    <row r="4440" spans="2:8" x14ac:dyDescent="0.3">
      <c r="B4440" s="91">
        <v>33602</v>
      </c>
      <c r="C4440" s="145">
        <v>24.470355999999999</v>
      </c>
      <c r="D4440">
        <f t="shared" si="141"/>
        <v>0</v>
      </c>
      <c r="E4440">
        <v>0</v>
      </c>
      <c r="G4440">
        <v>4432</v>
      </c>
      <c r="H4440">
        <f t="shared" ca="1" si="142"/>
        <v>1.8563814000683652E-2</v>
      </c>
    </row>
    <row r="4441" spans="2:8" x14ac:dyDescent="0.3">
      <c r="B4441" s="91">
        <v>33599</v>
      </c>
      <c r="C4441" s="145">
        <v>24.470355999999999</v>
      </c>
      <c r="D4441">
        <f t="shared" si="141"/>
        <v>0</v>
      </c>
      <c r="E4441">
        <v>0</v>
      </c>
      <c r="G4441">
        <v>4433</v>
      </c>
      <c r="H4441">
        <f t="shared" ca="1" si="142"/>
        <v>1.1339775501689004E-3</v>
      </c>
    </row>
    <row r="4442" spans="2:8" x14ac:dyDescent="0.3">
      <c r="B4442" s="91">
        <v>33598</v>
      </c>
      <c r="C4442" s="145">
        <v>24.470355999999999</v>
      </c>
      <c r="D4442">
        <f t="shared" si="141"/>
        <v>0</v>
      </c>
      <c r="E4442">
        <v>0</v>
      </c>
      <c r="G4442">
        <v>4434</v>
      </c>
      <c r="H4442">
        <f t="shared" ca="1" si="142"/>
        <v>2.561656412428559E-2</v>
      </c>
    </row>
    <row r="4443" spans="2:8" x14ac:dyDescent="0.3">
      <c r="B4443" s="91">
        <v>33597</v>
      </c>
      <c r="C4443" s="145">
        <v>24.470355999999999</v>
      </c>
      <c r="D4443">
        <f t="shared" si="141"/>
        <v>6.5727841022721417E-2</v>
      </c>
      <c r="E4443">
        <v>0</v>
      </c>
      <c r="G4443">
        <v>4435</v>
      </c>
      <c r="H4443">
        <f t="shared" ca="1" si="142"/>
        <v>-5.7249065451892116E-3</v>
      </c>
    </row>
    <row r="4444" spans="2:8" x14ac:dyDescent="0.3">
      <c r="B4444" s="91">
        <v>33585</v>
      </c>
      <c r="C4444" s="145">
        <v>22.961168000000001</v>
      </c>
      <c r="D4444">
        <f t="shared" si="141"/>
        <v>-9.3022904620208621E-3</v>
      </c>
      <c r="E4444">
        <v>0</v>
      </c>
      <c r="G4444">
        <v>4436</v>
      </c>
      <c r="H4444">
        <f t="shared" ca="1" si="142"/>
        <v>-9.6690047270885475E-3</v>
      </c>
    </row>
    <row r="4445" spans="2:8" x14ac:dyDescent="0.3">
      <c r="B4445" s="91">
        <v>33583</v>
      </c>
      <c r="C4445" s="145">
        <v>23.176765</v>
      </c>
      <c r="D4445">
        <f t="shared" si="141"/>
        <v>-4.0178644456111003E-2</v>
      </c>
      <c r="E4445">
        <v>0</v>
      </c>
      <c r="G4445">
        <v>4437</v>
      </c>
      <c r="H4445">
        <f t="shared" ca="1" si="142"/>
        <v>-3.3940059162264828E-2</v>
      </c>
    </row>
    <row r="4446" spans="2:8" x14ac:dyDescent="0.3">
      <c r="B4446" s="91">
        <v>33570</v>
      </c>
      <c r="C4446" s="145">
        <v>24.146957</v>
      </c>
      <c r="D4446">
        <f t="shared" si="141"/>
        <v>-2.1834196813532207E-2</v>
      </c>
      <c r="E4446">
        <v>0</v>
      </c>
      <c r="G4446">
        <v>4438</v>
      </c>
      <c r="H4446">
        <f t="shared" ca="1" si="142"/>
        <v>-1.0718519590533163E-3</v>
      </c>
    </row>
    <row r="4447" spans="2:8" x14ac:dyDescent="0.3">
      <c r="B4447" s="91">
        <v>33567</v>
      </c>
      <c r="C4447" s="145">
        <v>24.685955</v>
      </c>
      <c r="D4447">
        <f t="shared" si="141"/>
        <v>-3.3755181940559445E-2</v>
      </c>
      <c r="E4447">
        <v>0</v>
      </c>
      <c r="G4447">
        <v>4439</v>
      </c>
      <c r="H4447">
        <f t="shared" ca="1" si="142"/>
        <v>2.0157635532309731E-2</v>
      </c>
    </row>
    <row r="4448" spans="2:8" x14ac:dyDescent="0.3">
      <c r="B4448" s="91">
        <v>33563</v>
      </c>
      <c r="C4448" s="145">
        <v>25.548344</v>
      </c>
      <c r="D4448">
        <f t="shared" si="141"/>
        <v>-0.11235947053448704</v>
      </c>
      <c r="E4448">
        <v>0</v>
      </c>
      <c r="G4448">
        <v>4440</v>
      </c>
      <c r="H4448">
        <f t="shared" ca="1" si="142"/>
        <v>-5.2248837997936587E-2</v>
      </c>
    </row>
    <row r="4449" spans="2:8" x14ac:dyDescent="0.3">
      <c r="B4449" s="91">
        <v>33549</v>
      </c>
      <c r="C4449" s="145">
        <v>28.782309000000001</v>
      </c>
      <c r="D4449">
        <f t="shared" si="141"/>
        <v>0</v>
      </c>
      <c r="E4449">
        <v>0</v>
      </c>
      <c r="G4449">
        <v>4441</v>
      </c>
      <c r="H4449">
        <f t="shared" ca="1" si="142"/>
        <v>8.0577135406914319E-3</v>
      </c>
    </row>
    <row r="4450" spans="2:8" x14ac:dyDescent="0.3">
      <c r="B4450" s="91">
        <v>33548</v>
      </c>
      <c r="C4450" s="145">
        <v>28.782309000000001</v>
      </c>
      <c r="D4450">
        <f t="shared" si="141"/>
        <v>-2.9090801636461296E-2</v>
      </c>
      <c r="E4450">
        <v>0</v>
      </c>
      <c r="G4450">
        <v>4442</v>
      </c>
      <c r="H4450">
        <f t="shared" ca="1" si="142"/>
        <v>-8.8117252343542715E-3</v>
      </c>
    </row>
    <row r="4451" spans="2:8" x14ac:dyDescent="0.3">
      <c r="B4451" s="91">
        <v>33546</v>
      </c>
      <c r="C4451" s="145">
        <v>29.644697000000001</v>
      </c>
      <c r="D4451">
        <f t="shared" si="141"/>
        <v>4.9618258311268232E-2</v>
      </c>
      <c r="E4451">
        <v>0</v>
      </c>
      <c r="G4451">
        <v>4443</v>
      </c>
      <c r="H4451">
        <f t="shared" ca="1" si="142"/>
        <v>4.3200559594670597E-2</v>
      </c>
    </row>
    <row r="4452" spans="2:8" x14ac:dyDescent="0.3">
      <c r="B4452" s="91">
        <v>33539</v>
      </c>
      <c r="C4452" s="145">
        <v>28.243313000000001</v>
      </c>
      <c r="D4452">
        <f t="shared" si="141"/>
        <v>0</v>
      </c>
      <c r="E4452">
        <v>0</v>
      </c>
      <c r="G4452">
        <v>4444</v>
      </c>
      <c r="H4452">
        <f t="shared" ca="1" si="142"/>
        <v>1.2718964844217074E-2</v>
      </c>
    </row>
    <row r="4453" spans="2:8" x14ac:dyDescent="0.3">
      <c r="B4453" s="91">
        <v>33536</v>
      </c>
      <c r="C4453" s="145">
        <v>28.243313000000001</v>
      </c>
      <c r="D4453">
        <f t="shared" si="141"/>
        <v>2.7450668963268591E-2</v>
      </c>
      <c r="E4453">
        <v>0</v>
      </c>
      <c r="G4453">
        <v>4445</v>
      </c>
      <c r="H4453">
        <f t="shared" ca="1" si="142"/>
        <v>2.9098177682858445E-3</v>
      </c>
    </row>
    <row r="4454" spans="2:8" x14ac:dyDescent="0.3">
      <c r="B4454" s="91">
        <v>33533</v>
      </c>
      <c r="C4454" s="145">
        <v>27.488728999999999</v>
      </c>
      <c r="D4454">
        <f t="shared" si="141"/>
        <v>-3.9062161698824984E-3</v>
      </c>
      <c r="E4454">
        <v>0</v>
      </c>
      <c r="G4454">
        <v>4446</v>
      </c>
      <c r="H4454">
        <f t="shared" ca="1" si="142"/>
        <v>-4.5114464224052644E-2</v>
      </c>
    </row>
    <row r="4455" spans="2:8" x14ac:dyDescent="0.3">
      <c r="B4455" s="91">
        <v>33529</v>
      </c>
      <c r="C4455" s="145">
        <v>27.596526999999998</v>
      </c>
      <c r="D4455">
        <f t="shared" si="141"/>
        <v>0</v>
      </c>
      <c r="E4455">
        <v>0</v>
      </c>
      <c r="G4455">
        <v>4447</v>
      </c>
      <c r="H4455">
        <f t="shared" ca="1" si="142"/>
        <v>4.8788236221233763E-3</v>
      </c>
    </row>
    <row r="4456" spans="2:8" x14ac:dyDescent="0.3">
      <c r="B4456" s="91">
        <v>33528</v>
      </c>
      <c r="C4456" s="145">
        <v>27.596526999999998</v>
      </c>
      <c r="D4456">
        <f t="shared" si="141"/>
        <v>1.1857974607455114E-2</v>
      </c>
      <c r="E4456">
        <v>0</v>
      </c>
      <c r="G4456">
        <v>4448</v>
      </c>
      <c r="H4456">
        <f t="shared" ca="1" si="142"/>
        <v>-1.1268143687491607E-2</v>
      </c>
    </row>
    <row r="4457" spans="2:8" x14ac:dyDescent="0.3">
      <c r="B4457" s="91">
        <v>33522</v>
      </c>
      <c r="C4457" s="145">
        <v>27.273122999999998</v>
      </c>
      <c r="D4457">
        <f t="shared" si="141"/>
        <v>2.0161270262442396E-2</v>
      </c>
      <c r="E4457">
        <v>0</v>
      </c>
      <c r="G4457">
        <v>4449</v>
      </c>
      <c r="H4457">
        <f t="shared" ca="1" si="142"/>
        <v>-1.7682511462858919E-2</v>
      </c>
    </row>
    <row r="4458" spans="2:8" x14ac:dyDescent="0.3">
      <c r="B4458" s="91">
        <v>33519</v>
      </c>
      <c r="C4458" s="145">
        <v>26.734128999999999</v>
      </c>
      <c r="D4458">
        <f t="shared" si="141"/>
        <v>-3.5019588820127436E-2</v>
      </c>
      <c r="E4458">
        <v>0</v>
      </c>
      <c r="G4458">
        <v>4450</v>
      </c>
      <c r="H4458">
        <f t="shared" ca="1" si="142"/>
        <v>4.3889361209140235E-2</v>
      </c>
    </row>
    <row r="4459" spans="2:8" x14ac:dyDescent="0.3">
      <c r="B4459" s="91">
        <v>33513</v>
      </c>
      <c r="C4459" s="145">
        <v>27.704322999999999</v>
      </c>
      <c r="D4459">
        <f t="shared" si="141"/>
        <v>-1.1538399237497731E-2</v>
      </c>
      <c r="E4459">
        <v>0</v>
      </c>
      <c r="G4459">
        <v>4451</v>
      </c>
      <c r="H4459">
        <f t="shared" ca="1" si="142"/>
        <v>1.3278191180278405E-2</v>
      </c>
    </row>
    <row r="4460" spans="2:8" x14ac:dyDescent="0.3">
      <c r="B4460" s="91">
        <v>33504</v>
      </c>
      <c r="C4460" s="145">
        <v>28.027718</v>
      </c>
      <c r="D4460">
        <f t="shared" si="141"/>
        <v>-1.8867939059001988E-2</v>
      </c>
      <c r="E4460">
        <v>0</v>
      </c>
      <c r="G4460">
        <v>4452</v>
      </c>
      <c r="H4460">
        <f t="shared" ca="1" si="142"/>
        <v>-1.4003343072999481E-2</v>
      </c>
    </row>
    <row r="4461" spans="2:8" x14ac:dyDescent="0.3">
      <c r="B4461" s="91">
        <v>33500</v>
      </c>
      <c r="C4461" s="145">
        <v>28.566713</v>
      </c>
      <c r="D4461">
        <f t="shared" si="141"/>
        <v>7.6044620180410671E-3</v>
      </c>
      <c r="E4461">
        <v>0</v>
      </c>
      <c r="G4461">
        <v>4453</v>
      </c>
      <c r="H4461">
        <f t="shared" ca="1" si="142"/>
        <v>-3.0356398556153203E-2</v>
      </c>
    </row>
    <row r="4462" spans="2:8" x14ac:dyDescent="0.3">
      <c r="B4462" s="91">
        <v>33493</v>
      </c>
      <c r="C4462" s="145">
        <v>28.351118</v>
      </c>
      <c r="D4462">
        <f t="shared" si="141"/>
        <v>0</v>
      </c>
      <c r="E4462">
        <v>0</v>
      </c>
      <c r="G4462">
        <v>4454</v>
      </c>
      <c r="H4462">
        <f t="shared" ca="1" si="142"/>
        <v>3.9835387903983336E-3</v>
      </c>
    </row>
    <row r="4463" spans="2:8" x14ac:dyDescent="0.3">
      <c r="B4463" s="91">
        <v>33492</v>
      </c>
      <c r="C4463" s="145">
        <v>28.351118</v>
      </c>
      <c r="D4463">
        <f t="shared" si="141"/>
        <v>-1.1277996076584985E-2</v>
      </c>
      <c r="E4463">
        <v>0</v>
      </c>
      <c r="G4463">
        <v>4455</v>
      </c>
      <c r="H4463">
        <f t="shared" ca="1" si="142"/>
        <v>2.5103428540551163E-2</v>
      </c>
    </row>
    <row r="4464" spans="2:8" x14ac:dyDescent="0.3">
      <c r="B4464" s="91">
        <v>33490</v>
      </c>
      <c r="C4464" s="145">
        <v>28.674509</v>
      </c>
      <c r="D4464">
        <f t="shared" si="141"/>
        <v>1.5267189086492789E-2</v>
      </c>
      <c r="E4464">
        <v>0</v>
      </c>
      <c r="G4464">
        <v>4456</v>
      </c>
      <c r="H4464">
        <f t="shared" ca="1" si="142"/>
        <v>-2.800719656121655E-2</v>
      </c>
    </row>
    <row r="4465" spans="2:8" x14ac:dyDescent="0.3">
      <c r="B4465" s="91">
        <v>33483</v>
      </c>
      <c r="C4465" s="145">
        <v>28.243313000000001</v>
      </c>
      <c r="D4465">
        <f t="shared" si="141"/>
        <v>-1.5037607095556542E-2</v>
      </c>
      <c r="E4465">
        <v>0</v>
      </c>
      <c r="G4465">
        <v>4457</v>
      </c>
      <c r="H4465">
        <f t="shared" ca="1" si="142"/>
        <v>-3.2297286419901129E-2</v>
      </c>
    </row>
    <row r="4466" spans="2:8" x14ac:dyDescent="0.3">
      <c r="B4466" s="91">
        <v>33479</v>
      </c>
      <c r="C4466" s="145">
        <v>28.674509</v>
      </c>
      <c r="D4466">
        <f t="shared" si="141"/>
        <v>8.1300481900605459E-2</v>
      </c>
      <c r="E4466">
        <v>0</v>
      </c>
      <c r="G4466">
        <v>4458</v>
      </c>
      <c r="H4466">
        <f t="shared" ca="1" si="142"/>
        <v>-5.2506665595480284E-2</v>
      </c>
    </row>
    <row r="4467" spans="2:8" x14ac:dyDescent="0.3">
      <c r="B4467" s="91">
        <v>33469</v>
      </c>
      <c r="C4467" s="145">
        <v>26.518539000000001</v>
      </c>
      <c r="D4467">
        <f t="shared" si="141"/>
        <v>8.1968793066721224E-3</v>
      </c>
      <c r="E4467">
        <v>0</v>
      </c>
      <c r="G4467">
        <v>4459</v>
      </c>
      <c r="H4467">
        <f t="shared" ca="1" si="142"/>
        <v>-1.8671536397657854E-2</v>
      </c>
    </row>
    <row r="4468" spans="2:8" x14ac:dyDescent="0.3">
      <c r="B4468" s="91">
        <v>33465</v>
      </c>
      <c r="C4468" s="145">
        <v>26.302937</v>
      </c>
      <c r="D4468">
        <f t="shared" si="141"/>
        <v>0.10407234215973488</v>
      </c>
      <c r="E4468">
        <v>0</v>
      </c>
      <c r="G4468">
        <v>4460</v>
      </c>
      <c r="H4468">
        <f t="shared" ca="1" si="142"/>
        <v>-2.088020081656683E-2</v>
      </c>
    </row>
    <row r="4469" spans="2:8" x14ac:dyDescent="0.3">
      <c r="B4469" s="91">
        <v>33458</v>
      </c>
      <c r="C4469" s="145">
        <v>23.823563</v>
      </c>
      <c r="D4469">
        <f t="shared" si="141"/>
        <v>2.3148471641788737E-2</v>
      </c>
      <c r="E4469">
        <v>0</v>
      </c>
      <c r="G4469">
        <v>4461</v>
      </c>
      <c r="H4469">
        <f t="shared" ca="1" si="142"/>
        <v>7.1572019091445057E-4</v>
      </c>
    </row>
    <row r="4470" spans="2:8" x14ac:dyDescent="0.3">
      <c r="B4470" s="91">
        <v>33456</v>
      </c>
      <c r="C4470" s="145">
        <v>23.284561</v>
      </c>
      <c r="D4470">
        <f t="shared" si="141"/>
        <v>1.8867765185955704E-2</v>
      </c>
      <c r="E4470">
        <v>0</v>
      </c>
      <c r="G4470">
        <v>4462</v>
      </c>
      <c r="H4470">
        <f t="shared" ca="1" si="142"/>
        <v>-6.4905442900903346E-3</v>
      </c>
    </row>
    <row r="4471" spans="2:8" x14ac:dyDescent="0.3">
      <c r="B4471" s="91">
        <v>33452</v>
      </c>
      <c r="C4471" s="145">
        <v>22.853369000000001</v>
      </c>
      <c r="D4471">
        <f t="shared" si="141"/>
        <v>0.10416670894252861</v>
      </c>
      <c r="E4471">
        <v>0</v>
      </c>
      <c r="G4471">
        <v>4463</v>
      </c>
      <c r="H4471">
        <f t="shared" ca="1" si="142"/>
        <v>-5.1860401187326953E-2</v>
      </c>
    </row>
    <row r="4472" spans="2:8" x14ac:dyDescent="0.3">
      <c r="B4472" s="91">
        <v>33442</v>
      </c>
      <c r="C4472" s="145">
        <v>20.697389999999999</v>
      </c>
      <c r="D4472">
        <f t="shared" si="141"/>
        <v>-2.0408180651558978E-2</v>
      </c>
      <c r="E4472">
        <v>0</v>
      </c>
      <c r="G4472">
        <v>4464</v>
      </c>
      <c r="H4472">
        <f t="shared" ca="1" si="142"/>
        <v>2.3921267622997934E-2</v>
      </c>
    </row>
    <row r="4473" spans="2:8" x14ac:dyDescent="0.3">
      <c r="B4473" s="91">
        <v>33438</v>
      </c>
      <c r="C4473" s="145">
        <v>21.128585999999999</v>
      </c>
      <c r="D4473">
        <f t="shared" si="141"/>
        <v>0</v>
      </c>
      <c r="E4473">
        <v>0</v>
      </c>
      <c r="G4473">
        <v>4465</v>
      </c>
      <c r="H4473">
        <f t="shared" ca="1" si="142"/>
        <v>-2.9730162425520491E-2</v>
      </c>
    </row>
    <row r="4474" spans="2:8" x14ac:dyDescent="0.3">
      <c r="B4474" s="91">
        <v>33437</v>
      </c>
      <c r="C4474" s="145">
        <v>21.128585999999999</v>
      </c>
      <c r="D4474">
        <f t="shared" si="141"/>
        <v>-2.0000198517740413E-2</v>
      </c>
      <c r="E4474">
        <v>0</v>
      </c>
      <c r="G4474">
        <v>4466</v>
      </c>
      <c r="H4474">
        <f t="shared" ca="1" si="142"/>
        <v>-1.0898574418325606E-2</v>
      </c>
    </row>
    <row r="4475" spans="2:8" x14ac:dyDescent="0.3">
      <c r="B4475" s="91">
        <v>33431</v>
      </c>
      <c r="C4475" s="145">
        <v>21.559785999999999</v>
      </c>
      <c r="D4475">
        <f t="shared" si="141"/>
        <v>7.5268869759508431E-2</v>
      </c>
      <c r="E4475">
        <v>0</v>
      </c>
      <c r="G4475">
        <v>4467</v>
      </c>
      <c r="H4475">
        <f t="shared" ca="1" si="142"/>
        <v>-1.1896656923619296E-2</v>
      </c>
    </row>
    <row r="4476" spans="2:8" x14ac:dyDescent="0.3">
      <c r="B4476" s="91">
        <v>33427</v>
      </c>
      <c r="C4476" s="145">
        <v>20.050599999999999</v>
      </c>
      <c r="D4476">
        <f t="shared" si="141"/>
        <v>2.7624487215350099E-2</v>
      </c>
      <c r="E4476">
        <v>0</v>
      </c>
      <c r="G4476">
        <v>4468</v>
      </c>
      <c r="H4476">
        <f t="shared" ca="1" si="142"/>
        <v>7.9428695422433006E-3</v>
      </c>
    </row>
    <row r="4477" spans="2:8" x14ac:dyDescent="0.3">
      <c r="B4477" s="91">
        <v>33420</v>
      </c>
      <c r="C4477" s="145">
        <v>19.511602</v>
      </c>
      <c r="D4477">
        <f t="shared" si="141"/>
        <v>-6.7010363750490173E-2</v>
      </c>
      <c r="E4477">
        <v>0</v>
      </c>
      <c r="G4477">
        <v>4469</v>
      </c>
      <c r="H4477">
        <f t="shared" ca="1" si="142"/>
        <v>2.4236603765152648E-2</v>
      </c>
    </row>
    <row r="4478" spans="2:8" x14ac:dyDescent="0.3">
      <c r="B4478" s="91">
        <v>33410</v>
      </c>
      <c r="C4478" s="145">
        <v>20.912989</v>
      </c>
      <c r="D4478">
        <f t="shared" si="141"/>
        <v>2.6454897387095933E-2</v>
      </c>
      <c r="E4478">
        <v>0</v>
      </c>
      <c r="G4478">
        <v>4470</v>
      </c>
      <c r="H4478">
        <f t="shared" ca="1" si="142"/>
        <v>-3.0599156199135346E-2</v>
      </c>
    </row>
    <row r="4479" spans="2:8" x14ac:dyDescent="0.3">
      <c r="B4479" s="91">
        <v>33408</v>
      </c>
      <c r="C4479" s="145">
        <v>20.373996999999999</v>
      </c>
      <c r="D4479">
        <f t="shared" si="141"/>
        <v>5.0000198414712795E-2</v>
      </c>
      <c r="E4479">
        <v>0</v>
      </c>
      <c r="G4479">
        <v>4471</v>
      </c>
      <c r="H4479">
        <f t="shared" ca="1" si="142"/>
        <v>9.6311808459626294E-3</v>
      </c>
    </row>
    <row r="4480" spans="2:8" x14ac:dyDescent="0.3">
      <c r="B4480" s="91">
        <v>33403</v>
      </c>
      <c r="C4480" s="145">
        <v>19.403803</v>
      </c>
      <c r="D4480">
        <f t="shared" si="141"/>
        <v>1.1235806908076067E-2</v>
      </c>
      <c r="E4480">
        <v>0</v>
      </c>
      <c r="G4480">
        <v>4472</v>
      </c>
      <c r="H4480">
        <f t="shared" ca="1" si="142"/>
        <v>3.938563728869493E-2</v>
      </c>
    </row>
    <row r="4481" spans="2:8" x14ac:dyDescent="0.3">
      <c r="B4481" s="91">
        <v>33399</v>
      </c>
      <c r="C4481" s="145">
        <v>19.188207999999999</v>
      </c>
      <c r="D4481">
        <f t="shared" si="141"/>
        <v>0</v>
      </c>
      <c r="E4481">
        <v>0</v>
      </c>
      <c r="G4481">
        <v>4473</v>
      </c>
      <c r="H4481">
        <f t="shared" ca="1" si="142"/>
        <v>7.7521896668590017E-3</v>
      </c>
    </row>
    <row r="4482" spans="2:8" x14ac:dyDescent="0.3">
      <c r="B4482" s="91">
        <v>33396</v>
      </c>
      <c r="C4482" s="145">
        <v>19.188207999999999</v>
      </c>
      <c r="D4482">
        <f t="shared" si="141"/>
        <v>-1.1110966236876371E-2</v>
      </c>
      <c r="E4482">
        <v>0</v>
      </c>
      <c r="G4482">
        <v>4474</v>
      </c>
      <c r="H4482">
        <f t="shared" ca="1" si="142"/>
        <v>-6.148813900606771E-3</v>
      </c>
    </row>
    <row r="4483" spans="2:8" x14ac:dyDescent="0.3">
      <c r="B4483" s="91">
        <v>33393</v>
      </c>
      <c r="C4483" s="145">
        <v>19.403803</v>
      </c>
      <c r="D4483">
        <f t="shared" si="141"/>
        <v>0</v>
      </c>
      <c r="E4483">
        <v>0</v>
      </c>
      <c r="G4483">
        <v>4475</v>
      </c>
      <c r="H4483">
        <f t="shared" ca="1" si="142"/>
        <v>2.4592911321757494E-2</v>
      </c>
    </row>
    <row r="4484" spans="2:8" x14ac:dyDescent="0.3">
      <c r="B4484" s="91">
        <v>33387</v>
      </c>
      <c r="C4484" s="145">
        <v>19.403803</v>
      </c>
      <c r="D4484">
        <f t="shared" si="141"/>
        <v>0</v>
      </c>
      <c r="E4484">
        <v>0</v>
      </c>
      <c r="G4484">
        <v>4476</v>
      </c>
      <c r="H4484">
        <f t="shared" ca="1" si="142"/>
        <v>2.9341791710589392E-2</v>
      </c>
    </row>
    <row r="4485" spans="2:8" x14ac:dyDescent="0.3">
      <c r="B4485" s="91">
        <v>33386</v>
      </c>
      <c r="C4485" s="145">
        <v>19.403803</v>
      </c>
      <c r="D4485">
        <f t="shared" si="141"/>
        <v>-5.5248666921352734E-3</v>
      </c>
      <c r="E4485">
        <v>0</v>
      </c>
      <c r="G4485">
        <v>4477</v>
      </c>
      <c r="H4485">
        <f t="shared" ca="1" si="142"/>
        <v>-4.3779366623313207E-3</v>
      </c>
    </row>
    <row r="4486" spans="2:8" x14ac:dyDescent="0.3">
      <c r="B4486" s="91">
        <v>33382</v>
      </c>
      <c r="C4486" s="145">
        <v>19.511602</v>
      </c>
      <c r="D4486">
        <f t="shared" si="141"/>
        <v>-1.6304262612190031E-2</v>
      </c>
      <c r="E4486">
        <v>0</v>
      </c>
      <c r="G4486">
        <v>4478</v>
      </c>
      <c r="H4486">
        <f t="shared" ca="1" si="142"/>
        <v>-1.4726464119298517E-2</v>
      </c>
    </row>
    <row r="4487" spans="2:8" x14ac:dyDescent="0.3">
      <c r="B4487" s="91">
        <v>33380</v>
      </c>
      <c r="C4487" s="145">
        <v>19.834997000000001</v>
      </c>
      <c r="D4487">
        <f t="shared" si="141"/>
        <v>1.6574497573290058E-2</v>
      </c>
      <c r="E4487">
        <v>0</v>
      </c>
      <c r="G4487">
        <v>4479</v>
      </c>
      <c r="H4487">
        <f t="shared" ca="1" si="142"/>
        <v>1.1994933808050247E-3</v>
      </c>
    </row>
    <row r="4488" spans="2:8" x14ac:dyDescent="0.3">
      <c r="B4488" s="91">
        <v>33378</v>
      </c>
      <c r="C4488" s="145">
        <v>19.511602</v>
      </c>
      <c r="D4488">
        <f t="shared" si="141"/>
        <v>0</v>
      </c>
      <c r="E4488">
        <v>0</v>
      </c>
      <c r="G4488">
        <v>4480</v>
      </c>
      <c r="H4488">
        <f t="shared" ca="1" si="142"/>
        <v>-3.2784788487313643E-2</v>
      </c>
    </row>
    <row r="4489" spans="2:8" x14ac:dyDescent="0.3">
      <c r="B4489" s="91">
        <v>33375</v>
      </c>
      <c r="C4489" s="145">
        <v>19.511602</v>
      </c>
      <c r="D4489">
        <f t="shared" ref="D4489:D4552" si="143">(C4489-C4490)/C4490</f>
        <v>-1.0928870891852023E-2</v>
      </c>
      <c r="E4489">
        <v>0</v>
      </c>
      <c r="G4489">
        <v>4481</v>
      </c>
      <c r="H4489">
        <f t="shared" ca="1" si="142"/>
        <v>9.7441044529969403E-3</v>
      </c>
    </row>
    <row r="4490" spans="2:8" x14ac:dyDescent="0.3">
      <c r="B4490" s="91">
        <v>33373</v>
      </c>
      <c r="C4490" s="145">
        <v>19.727198000000001</v>
      </c>
      <c r="D4490">
        <f t="shared" si="143"/>
        <v>1.1049630881154784E-2</v>
      </c>
      <c r="E4490">
        <v>0</v>
      </c>
      <c r="G4490">
        <v>4482</v>
      </c>
      <c r="H4490">
        <f t="shared" ref="H4490:H4553" ca="1" si="144">_xlfn.NORM.INV(RAND(),N$11,N$12)</f>
        <v>-4.4861367456733602E-2</v>
      </c>
    </row>
    <row r="4491" spans="2:8" x14ac:dyDescent="0.3">
      <c r="B4491" s="91">
        <v>33365</v>
      </c>
      <c r="C4491" s="145">
        <v>19.511602</v>
      </c>
      <c r="D4491">
        <f t="shared" si="143"/>
        <v>1.6853788535125345E-2</v>
      </c>
      <c r="E4491">
        <v>0</v>
      </c>
      <c r="G4491">
        <v>4483</v>
      </c>
      <c r="H4491">
        <f t="shared" ca="1" si="144"/>
        <v>-1.4824313630172757E-3</v>
      </c>
    </row>
    <row r="4492" spans="2:8" x14ac:dyDescent="0.3">
      <c r="B4492" s="91">
        <v>33360</v>
      </c>
      <c r="C4492" s="145">
        <v>19.188207999999999</v>
      </c>
      <c r="D4492">
        <f t="shared" si="143"/>
        <v>0</v>
      </c>
      <c r="E4492">
        <v>0</v>
      </c>
      <c r="G4492">
        <v>4484</v>
      </c>
      <c r="H4492">
        <f t="shared" ca="1" si="144"/>
        <v>-4.8969033797146497E-2</v>
      </c>
    </row>
    <row r="4493" spans="2:8" x14ac:dyDescent="0.3">
      <c r="B4493" s="91">
        <v>33359</v>
      </c>
      <c r="C4493" s="145">
        <v>19.188207999999999</v>
      </c>
      <c r="D4493">
        <f t="shared" si="143"/>
        <v>-1.1110966236876371E-2</v>
      </c>
      <c r="E4493">
        <v>0</v>
      </c>
      <c r="G4493">
        <v>4485</v>
      </c>
      <c r="H4493">
        <f t="shared" ca="1" si="144"/>
        <v>3.4383482115911912E-2</v>
      </c>
    </row>
    <row r="4494" spans="2:8" x14ac:dyDescent="0.3">
      <c r="B4494" s="91">
        <v>33357</v>
      </c>
      <c r="C4494" s="145">
        <v>19.403803</v>
      </c>
      <c r="D4494">
        <f t="shared" si="143"/>
        <v>0</v>
      </c>
      <c r="E4494">
        <v>0</v>
      </c>
      <c r="G4494">
        <v>4486</v>
      </c>
      <c r="H4494">
        <f t="shared" ca="1" si="144"/>
        <v>-2.3789062999748815E-2</v>
      </c>
    </row>
    <row r="4495" spans="2:8" x14ac:dyDescent="0.3">
      <c r="B4495" s="91">
        <v>33354</v>
      </c>
      <c r="C4495" s="145">
        <v>19.403803</v>
      </c>
      <c r="D4495">
        <f t="shared" si="143"/>
        <v>0</v>
      </c>
      <c r="E4495">
        <v>0</v>
      </c>
      <c r="G4495">
        <v>4487</v>
      </c>
      <c r="H4495">
        <f t="shared" ca="1" si="144"/>
        <v>-4.770443206067683E-2</v>
      </c>
    </row>
    <row r="4496" spans="2:8" x14ac:dyDescent="0.3">
      <c r="B4496" s="91">
        <v>33353</v>
      </c>
      <c r="C4496" s="145">
        <v>19.403803</v>
      </c>
      <c r="D4496">
        <f t="shared" si="143"/>
        <v>0</v>
      </c>
      <c r="E4496">
        <v>0</v>
      </c>
      <c r="G4496">
        <v>4488</v>
      </c>
      <c r="H4496">
        <f t="shared" ca="1" si="144"/>
        <v>8.115426366738383E-3</v>
      </c>
    </row>
    <row r="4497" spans="2:8" x14ac:dyDescent="0.3">
      <c r="B4497" s="91">
        <v>33352</v>
      </c>
      <c r="C4497" s="145">
        <v>19.403803</v>
      </c>
      <c r="D4497">
        <f t="shared" si="143"/>
        <v>5.5864407594794331E-3</v>
      </c>
      <c r="E4497">
        <v>0</v>
      </c>
      <c r="G4497">
        <v>4489</v>
      </c>
      <c r="H4497">
        <f t="shared" ca="1" si="144"/>
        <v>-2.8724465661881738E-2</v>
      </c>
    </row>
    <row r="4498" spans="2:8" x14ac:dyDescent="0.3">
      <c r="B4498" s="91">
        <v>33345</v>
      </c>
      <c r="C4498" s="145">
        <v>19.296006999999999</v>
      </c>
      <c r="D4498">
        <f t="shared" si="143"/>
        <v>5.294115945826583E-2</v>
      </c>
      <c r="E4498">
        <v>0</v>
      </c>
      <c r="G4498">
        <v>4490</v>
      </c>
      <c r="H4498">
        <f t="shared" ca="1" si="144"/>
        <v>-1.3452679437134683E-3</v>
      </c>
    </row>
    <row r="4499" spans="2:8" x14ac:dyDescent="0.3">
      <c r="B4499" s="91">
        <v>33338</v>
      </c>
      <c r="C4499" s="145">
        <v>18.325817000000001</v>
      </c>
      <c r="D4499">
        <f t="shared" si="143"/>
        <v>0</v>
      </c>
      <c r="E4499">
        <v>0</v>
      </c>
      <c r="G4499">
        <v>4491</v>
      </c>
      <c r="H4499">
        <f t="shared" ca="1" si="144"/>
        <v>1.6145771088538305E-2</v>
      </c>
    </row>
    <row r="4500" spans="2:8" x14ac:dyDescent="0.3">
      <c r="B4500" s="91">
        <v>33337</v>
      </c>
      <c r="C4500" s="145">
        <v>18.325817000000001</v>
      </c>
      <c r="D4500">
        <f t="shared" si="143"/>
        <v>0.23188417780018486</v>
      </c>
      <c r="E4500">
        <v>0</v>
      </c>
      <c r="G4500">
        <v>4492</v>
      </c>
      <c r="H4500">
        <f t="shared" ca="1" si="144"/>
        <v>-1.7742956170567103E-2</v>
      </c>
    </row>
    <row r="4501" spans="2:8" x14ac:dyDescent="0.3">
      <c r="B4501" s="91">
        <v>33326</v>
      </c>
      <c r="C4501" s="145">
        <v>14.876250000000001</v>
      </c>
      <c r="D4501">
        <f t="shared" si="143"/>
        <v>0</v>
      </c>
      <c r="E4501">
        <v>0</v>
      </c>
      <c r="G4501">
        <v>4493</v>
      </c>
      <c r="H4501">
        <f t="shared" ca="1" si="144"/>
        <v>-2.4269573886311763E-2</v>
      </c>
    </row>
    <row r="4502" spans="2:8" x14ac:dyDescent="0.3">
      <c r="B4502" s="91">
        <v>33325</v>
      </c>
      <c r="C4502" s="145">
        <v>14.876250000000001</v>
      </c>
      <c r="D4502">
        <f t="shared" si="143"/>
        <v>-1.428592158774954E-2</v>
      </c>
      <c r="E4502">
        <v>0</v>
      </c>
      <c r="G4502">
        <v>4494</v>
      </c>
      <c r="H4502">
        <f t="shared" ca="1" si="144"/>
        <v>-4.2618161384140041E-2</v>
      </c>
    </row>
    <row r="4503" spans="2:8" x14ac:dyDescent="0.3">
      <c r="B4503" s="91">
        <v>33318</v>
      </c>
      <c r="C4503" s="145">
        <v>15.091851</v>
      </c>
      <c r="D4503">
        <f t="shared" si="143"/>
        <v>-1.4084322100499353E-2</v>
      </c>
      <c r="E4503">
        <v>0</v>
      </c>
      <c r="G4503">
        <v>4495</v>
      </c>
      <c r="H4503">
        <f t="shared" ca="1" si="144"/>
        <v>-1.3130382243631644E-2</v>
      </c>
    </row>
    <row r="4504" spans="2:8" x14ac:dyDescent="0.3">
      <c r="B4504" s="91">
        <v>33316</v>
      </c>
      <c r="C4504" s="145">
        <v>15.307446000000001</v>
      </c>
      <c r="D4504">
        <f t="shared" si="143"/>
        <v>-2.0689420446336846E-2</v>
      </c>
      <c r="E4504">
        <v>0</v>
      </c>
      <c r="G4504">
        <v>4496</v>
      </c>
      <c r="H4504">
        <f t="shared" ca="1" si="144"/>
        <v>1.9842731798422272E-2</v>
      </c>
    </row>
    <row r="4505" spans="2:8" x14ac:dyDescent="0.3">
      <c r="B4505" s="91">
        <v>33312</v>
      </c>
      <c r="C4505" s="145">
        <v>15.630839</v>
      </c>
      <c r="D4505">
        <f t="shared" si="143"/>
        <v>0</v>
      </c>
      <c r="E4505">
        <v>0</v>
      </c>
      <c r="G4505">
        <v>4497</v>
      </c>
      <c r="H4505">
        <f t="shared" ca="1" si="144"/>
        <v>3.0072912059347714E-2</v>
      </c>
    </row>
    <row r="4506" spans="2:8" x14ac:dyDescent="0.3">
      <c r="B4506" s="91">
        <v>33311</v>
      </c>
      <c r="C4506" s="145">
        <v>15.630839</v>
      </c>
      <c r="D4506">
        <f t="shared" si="143"/>
        <v>0</v>
      </c>
      <c r="E4506">
        <v>0</v>
      </c>
      <c r="G4506">
        <v>4498</v>
      </c>
      <c r="H4506">
        <f t="shared" ca="1" si="144"/>
        <v>-3.1225130591183776E-2</v>
      </c>
    </row>
    <row r="4507" spans="2:8" x14ac:dyDescent="0.3">
      <c r="B4507" s="91">
        <v>33310</v>
      </c>
      <c r="C4507" s="145">
        <v>15.630839</v>
      </c>
      <c r="D4507">
        <f t="shared" si="143"/>
        <v>0</v>
      </c>
      <c r="E4507">
        <v>0</v>
      </c>
      <c r="G4507">
        <v>4499</v>
      </c>
      <c r="H4507">
        <f t="shared" ca="1" si="144"/>
        <v>-2.6874247654510929E-2</v>
      </c>
    </row>
    <row r="4508" spans="2:8" x14ac:dyDescent="0.3">
      <c r="B4508" s="91">
        <v>33309</v>
      </c>
      <c r="C4508" s="145">
        <v>15.630839</v>
      </c>
      <c r="D4508">
        <f t="shared" si="143"/>
        <v>-4.6052734767521808E-2</v>
      </c>
      <c r="E4508">
        <v>0</v>
      </c>
      <c r="G4508">
        <v>4500</v>
      </c>
      <c r="H4508">
        <f t="shared" ca="1" si="144"/>
        <v>4.8448637082179245E-2</v>
      </c>
    </row>
    <row r="4509" spans="2:8" x14ac:dyDescent="0.3">
      <c r="B4509" s="91">
        <v>33303</v>
      </c>
      <c r="C4509" s="145">
        <v>16.385432999999999</v>
      </c>
      <c r="D4509">
        <f t="shared" si="143"/>
        <v>1.3333032361482759E-2</v>
      </c>
      <c r="E4509">
        <v>0</v>
      </c>
      <c r="G4509">
        <v>4501</v>
      </c>
      <c r="H4509">
        <f t="shared" ca="1" si="144"/>
        <v>-1.3908495200914613E-2</v>
      </c>
    </row>
    <row r="4510" spans="2:8" x14ac:dyDescent="0.3">
      <c r="B4510" s="91">
        <v>33301</v>
      </c>
      <c r="C4510" s="145">
        <v>16.169840000000001</v>
      </c>
      <c r="D4510">
        <f t="shared" si="143"/>
        <v>0</v>
      </c>
      <c r="E4510">
        <v>0</v>
      </c>
      <c r="G4510">
        <v>4502</v>
      </c>
      <c r="H4510">
        <f t="shared" ca="1" si="144"/>
        <v>4.0833830588647854E-2</v>
      </c>
    </row>
    <row r="4511" spans="2:8" x14ac:dyDescent="0.3">
      <c r="B4511" s="91">
        <v>33298</v>
      </c>
      <c r="C4511" s="145">
        <v>16.169840000000001</v>
      </c>
      <c r="D4511">
        <f t="shared" si="143"/>
        <v>8.695672632551886E-2</v>
      </c>
      <c r="E4511">
        <v>0</v>
      </c>
      <c r="G4511">
        <v>4503</v>
      </c>
      <c r="H4511">
        <f t="shared" ca="1" si="144"/>
        <v>2.0957733413785378E-3</v>
      </c>
    </row>
    <row r="4512" spans="2:8" x14ac:dyDescent="0.3">
      <c r="B4512" s="91">
        <v>33294</v>
      </c>
      <c r="C4512" s="145">
        <v>14.876250000000001</v>
      </c>
      <c r="D4512">
        <f t="shared" si="143"/>
        <v>0.16949177725722628</v>
      </c>
      <c r="E4512">
        <v>0</v>
      </c>
      <c r="G4512">
        <v>4504</v>
      </c>
      <c r="H4512">
        <f t="shared" ca="1" si="144"/>
        <v>5.4428832174036379E-2</v>
      </c>
    </row>
    <row r="4513" spans="2:8" x14ac:dyDescent="0.3">
      <c r="B4513" s="91">
        <v>33287</v>
      </c>
      <c r="C4513" s="145">
        <v>12.720269</v>
      </c>
      <c r="D4513">
        <f t="shared" si="143"/>
        <v>-3.2787138287528016E-2</v>
      </c>
      <c r="E4513">
        <v>0</v>
      </c>
      <c r="G4513">
        <v>4505</v>
      </c>
      <c r="H4513">
        <f t="shared" ca="1" si="144"/>
        <v>-2.2143710450225316E-2</v>
      </c>
    </row>
    <row r="4514" spans="2:8" x14ac:dyDescent="0.3">
      <c r="B4514" s="91">
        <v>33281</v>
      </c>
      <c r="C4514" s="145">
        <v>13.151467999999999</v>
      </c>
      <c r="D4514">
        <f t="shared" si="143"/>
        <v>-8.9552300801049145E-2</v>
      </c>
      <c r="E4514">
        <v>0</v>
      </c>
      <c r="G4514">
        <v>4506</v>
      </c>
      <c r="H4514">
        <f t="shared" ca="1" si="144"/>
        <v>-6.0187248165579528E-3</v>
      </c>
    </row>
    <row r="4515" spans="2:8" x14ac:dyDescent="0.3">
      <c r="B4515" s="91">
        <v>33275</v>
      </c>
      <c r="C4515" s="145">
        <v>14.445055999999999</v>
      </c>
      <c r="D4515">
        <f t="shared" si="143"/>
        <v>0</v>
      </c>
      <c r="E4515">
        <v>0</v>
      </c>
      <c r="G4515">
        <v>4507</v>
      </c>
      <c r="H4515">
        <f t="shared" ca="1" si="144"/>
        <v>-4.6176662810921275E-2</v>
      </c>
    </row>
    <row r="4516" spans="2:8" x14ac:dyDescent="0.3">
      <c r="B4516" s="91">
        <v>33274</v>
      </c>
      <c r="C4516" s="145">
        <v>14.445055999999999</v>
      </c>
      <c r="D4516">
        <f t="shared" si="143"/>
        <v>4.6874882231561853E-2</v>
      </c>
      <c r="E4516">
        <v>0</v>
      </c>
      <c r="G4516">
        <v>4508</v>
      </c>
      <c r="H4516">
        <f t="shared" ca="1" si="144"/>
        <v>-1.9737240102697409E-2</v>
      </c>
    </row>
    <row r="4517" spans="2:8" x14ac:dyDescent="0.3">
      <c r="B4517" s="91">
        <v>33268</v>
      </c>
      <c r="C4517" s="145">
        <v>13.798264</v>
      </c>
      <c r="D4517">
        <f t="shared" si="143"/>
        <v>0</v>
      </c>
      <c r="E4517">
        <v>0</v>
      </c>
      <c r="G4517">
        <v>4509</v>
      </c>
      <c r="H4517">
        <f t="shared" ca="1" si="144"/>
        <v>2.4163658211814553E-2</v>
      </c>
    </row>
    <row r="4518" spans="2:8" x14ac:dyDescent="0.3">
      <c r="B4518" s="91">
        <v>33267</v>
      </c>
      <c r="C4518" s="145">
        <v>13.798264</v>
      </c>
      <c r="D4518">
        <f t="shared" si="143"/>
        <v>0</v>
      </c>
      <c r="E4518">
        <v>0</v>
      </c>
      <c r="G4518">
        <v>4510</v>
      </c>
      <c r="H4518">
        <f t="shared" ca="1" si="144"/>
        <v>-1.2373494102120141E-3</v>
      </c>
    </row>
    <row r="4519" spans="2:8" x14ac:dyDescent="0.3">
      <c r="B4519" s="91">
        <v>33266</v>
      </c>
      <c r="C4519" s="145">
        <v>13.798264</v>
      </c>
      <c r="D4519">
        <f t="shared" si="143"/>
        <v>-5.8823176325742771E-2</v>
      </c>
      <c r="E4519">
        <v>0</v>
      </c>
      <c r="G4519">
        <v>4511</v>
      </c>
      <c r="H4519">
        <f t="shared" ca="1" si="144"/>
        <v>-1.8543785438055457E-2</v>
      </c>
    </row>
    <row r="4520" spans="2:8" x14ac:dyDescent="0.3">
      <c r="B4520" s="91">
        <v>33260</v>
      </c>
      <c r="C4520" s="145">
        <v>14.66065</v>
      </c>
      <c r="D4520">
        <f t="shared" si="143"/>
        <v>0</v>
      </c>
      <c r="E4520">
        <v>0</v>
      </c>
      <c r="G4520">
        <v>4512</v>
      </c>
      <c r="H4520">
        <f t="shared" ca="1" si="144"/>
        <v>-1.3138679370535756E-4</v>
      </c>
    </row>
    <row r="4521" spans="2:8" x14ac:dyDescent="0.3">
      <c r="B4521" s="91">
        <v>33259</v>
      </c>
      <c r="C4521" s="145">
        <v>14.66065</v>
      </c>
      <c r="D4521">
        <f t="shared" si="143"/>
        <v>0</v>
      </c>
      <c r="E4521">
        <v>0</v>
      </c>
      <c r="G4521">
        <v>4513</v>
      </c>
      <c r="H4521">
        <f t="shared" ca="1" si="144"/>
        <v>-8.8515978184733075E-3</v>
      </c>
    </row>
    <row r="4522" spans="2:8" x14ac:dyDescent="0.3">
      <c r="B4522" s="91">
        <v>33256</v>
      </c>
      <c r="C4522" s="145">
        <v>14.66065</v>
      </c>
      <c r="D4522">
        <f t="shared" si="143"/>
        <v>0</v>
      </c>
      <c r="E4522">
        <v>0</v>
      </c>
      <c r="G4522">
        <v>4514</v>
      </c>
      <c r="H4522">
        <f t="shared" ca="1" si="144"/>
        <v>-3.6791016972694081E-2</v>
      </c>
    </row>
    <row r="4523" spans="2:8" x14ac:dyDescent="0.3">
      <c r="B4523" s="91">
        <v>33255</v>
      </c>
      <c r="C4523" s="145">
        <v>14.66065</v>
      </c>
      <c r="D4523">
        <f t="shared" si="143"/>
        <v>0</v>
      </c>
      <c r="E4523">
        <v>0</v>
      </c>
      <c r="G4523">
        <v>4515</v>
      </c>
      <c r="H4523">
        <f t="shared" ca="1" si="144"/>
        <v>6.7558124400653508E-2</v>
      </c>
    </row>
    <row r="4524" spans="2:8" x14ac:dyDescent="0.3">
      <c r="B4524" s="91">
        <v>33254</v>
      </c>
      <c r="C4524" s="145">
        <v>14.66065</v>
      </c>
      <c r="D4524">
        <f t="shared" si="143"/>
        <v>0</v>
      </c>
      <c r="E4524">
        <v>0</v>
      </c>
      <c r="G4524">
        <v>4516</v>
      </c>
      <c r="H4524">
        <f t="shared" ca="1" si="144"/>
        <v>2.1527887397056376E-2</v>
      </c>
    </row>
    <row r="4525" spans="2:8" x14ac:dyDescent="0.3">
      <c r="B4525" s="91">
        <v>33253</v>
      </c>
      <c r="C4525" s="145">
        <v>14.66065</v>
      </c>
      <c r="D4525">
        <f t="shared" si="143"/>
        <v>-7.2994786454260415E-3</v>
      </c>
      <c r="E4525">
        <v>0</v>
      </c>
      <c r="G4525">
        <v>4517</v>
      </c>
      <c r="H4525">
        <f t="shared" ca="1" si="144"/>
        <v>3.2191322950688384E-2</v>
      </c>
    </row>
    <row r="4526" spans="2:8" x14ac:dyDescent="0.3">
      <c r="B4526" s="91">
        <v>33248</v>
      </c>
      <c r="C4526" s="145">
        <v>14.768452</v>
      </c>
      <c r="D4526">
        <f t="shared" si="143"/>
        <v>-2.8368814856765099E-2</v>
      </c>
      <c r="E4526">
        <v>0</v>
      </c>
      <c r="G4526">
        <v>4518</v>
      </c>
      <c r="H4526">
        <f t="shared" ca="1" si="144"/>
        <v>-3.4884592538838466E-2</v>
      </c>
    </row>
    <row r="4527" spans="2:8" x14ac:dyDescent="0.3">
      <c r="B4527" s="91">
        <v>33246</v>
      </c>
      <c r="C4527" s="145">
        <v>15.199648</v>
      </c>
      <c r="D4527">
        <f t="shared" si="143"/>
        <v>-3.424672200179877E-2</v>
      </c>
      <c r="E4527">
        <v>0</v>
      </c>
      <c r="G4527">
        <v>4519</v>
      </c>
      <c r="H4527">
        <f t="shared" ca="1" si="144"/>
        <v>-4.1553597952794376E-2</v>
      </c>
    </row>
    <row r="4528" spans="2:8" x14ac:dyDescent="0.3">
      <c r="B4528" s="91">
        <v>33242</v>
      </c>
      <c r="C4528" s="145">
        <v>15.738645</v>
      </c>
      <c r="D4528">
        <f t="shared" si="143"/>
        <v>0</v>
      </c>
      <c r="E4528">
        <v>0</v>
      </c>
      <c r="G4528">
        <v>4520</v>
      </c>
      <c r="H4528">
        <f t="shared" ca="1" si="144"/>
        <v>3.8850436237416727E-2</v>
      </c>
    </row>
    <row r="4529" spans="2:8" x14ac:dyDescent="0.3">
      <c r="B4529" s="91">
        <v>33241</v>
      </c>
      <c r="C4529" s="145">
        <v>15.738645</v>
      </c>
      <c r="D4529">
        <f t="shared" si="143"/>
        <v>-0.91812941782226754</v>
      </c>
      <c r="E4529">
        <v>0</v>
      </c>
      <c r="G4529">
        <v>4521</v>
      </c>
      <c r="H4529">
        <f t="shared" ca="1" si="144"/>
        <v>1.1154523525999676E-2</v>
      </c>
    </row>
    <row r="4530" spans="2:8" x14ac:dyDescent="0.3">
      <c r="B4530" s="91">
        <v>40700</v>
      </c>
      <c r="C4530" s="145">
        <v>192.23809800000001</v>
      </c>
      <c r="D4530">
        <f t="shared" si="143"/>
        <v>1.3514178612649737</v>
      </c>
      <c r="E4530">
        <v>-9.7780627344679042E-5</v>
      </c>
      <c r="G4530">
        <v>4522</v>
      </c>
      <c r="H4530">
        <f t="shared" ca="1" si="144"/>
        <v>-2.2346241253594495E-2</v>
      </c>
    </row>
    <row r="4531" spans="2:8" x14ac:dyDescent="0.3">
      <c r="B4531" s="91">
        <v>38601</v>
      </c>
      <c r="C4531" s="145">
        <v>81.75412</v>
      </c>
      <c r="D4531">
        <f t="shared" si="143"/>
        <v>0.2253124535425774</v>
      </c>
      <c r="E4531">
        <v>-1.0096330983542799E-4</v>
      </c>
      <c r="G4531">
        <v>4523</v>
      </c>
      <c r="H4531">
        <f t="shared" ca="1" si="144"/>
        <v>-7.0714710540563872E-2</v>
      </c>
    </row>
    <row r="4532" spans="2:8" x14ac:dyDescent="0.3">
      <c r="B4532" s="91">
        <v>38127</v>
      </c>
      <c r="C4532" s="145">
        <v>66.721039000000005</v>
      </c>
      <c r="D4532">
        <f t="shared" si="143"/>
        <v>0.13399963499105347</v>
      </c>
      <c r="E4532">
        <v>-1.1879398820588847E-4</v>
      </c>
      <c r="G4532">
        <v>4524</v>
      </c>
      <c r="H4532">
        <f t="shared" ca="1" si="144"/>
        <v>-2.4246451143521853E-2</v>
      </c>
    </row>
    <row r="4533" spans="2:8" x14ac:dyDescent="0.3">
      <c r="B4533" s="91">
        <v>35370</v>
      </c>
      <c r="C4533" s="145">
        <v>58.836914</v>
      </c>
      <c r="D4533">
        <f t="shared" si="143"/>
        <v>-0.85172643134037429</v>
      </c>
      <c r="E4533">
        <v>-1.2045407788550975E-4</v>
      </c>
      <c r="G4533">
        <v>4525</v>
      </c>
      <c r="H4533">
        <f t="shared" ca="1" si="144"/>
        <v>0.10429245965411664</v>
      </c>
    </row>
    <row r="4534" spans="2:8" x14ac:dyDescent="0.3">
      <c r="B4534" s="91">
        <v>44855</v>
      </c>
      <c r="C4534" s="145">
        <v>396.81323200000003</v>
      </c>
      <c r="D4534">
        <f t="shared" si="143"/>
        <v>2.0707557781834289</v>
      </c>
      <c r="E4534">
        <v>-1.2565038233902962E-4</v>
      </c>
      <c r="G4534">
        <v>4526</v>
      </c>
      <c r="H4534">
        <f t="shared" ca="1" si="144"/>
        <v>1.9357478321654245E-3</v>
      </c>
    </row>
    <row r="4535" spans="2:8" x14ac:dyDescent="0.3">
      <c r="B4535" s="91">
        <v>38911</v>
      </c>
      <c r="C4535" s="145">
        <v>129.22331199999999</v>
      </c>
      <c r="D4535">
        <f t="shared" si="143"/>
        <v>-0.65360628751360894</v>
      </c>
      <c r="E4535">
        <v>-1.298745543343156E-4</v>
      </c>
      <c r="G4535">
        <v>4527</v>
      </c>
      <c r="H4535">
        <f t="shared" ca="1" si="144"/>
        <v>-3.8943725316158626E-2</v>
      </c>
    </row>
    <row r="4536" spans="2:8" x14ac:dyDescent="0.3">
      <c r="B4536" s="91">
        <v>41569</v>
      </c>
      <c r="C4536" s="145">
        <v>373.05328400000002</v>
      </c>
      <c r="D4536">
        <f t="shared" si="143"/>
        <v>2.7860477118852173E-2</v>
      </c>
      <c r="E4536">
        <v>-1.3152422977454186E-4</v>
      </c>
      <c r="G4536">
        <v>4528</v>
      </c>
      <c r="H4536">
        <f t="shared" ca="1" si="144"/>
        <v>6.4888577972096898E-4</v>
      </c>
    </row>
    <row r="4537" spans="2:8" x14ac:dyDescent="0.3">
      <c r="B4537" s="91">
        <v>41656</v>
      </c>
      <c r="C4537" s="145">
        <v>362.94155899999998</v>
      </c>
      <c r="D4537">
        <f t="shared" si="143"/>
        <v>2.1116199662332296</v>
      </c>
      <c r="E4537">
        <v>-1.3518806219553299E-4</v>
      </c>
      <c r="G4537">
        <v>4529</v>
      </c>
      <c r="H4537">
        <f t="shared" ca="1" si="144"/>
        <v>3.6793832742413955E-2</v>
      </c>
    </row>
    <row r="4538" spans="2:8" x14ac:dyDescent="0.3">
      <c r="B4538" s="91">
        <v>38750</v>
      </c>
      <c r="C4538" s="145">
        <v>116.640709</v>
      </c>
      <c r="D4538">
        <f t="shared" si="143"/>
        <v>0.85290776951880087</v>
      </c>
      <c r="E4538">
        <v>-1.4145717918802878E-4</v>
      </c>
      <c r="G4538">
        <v>4530</v>
      </c>
      <c r="H4538">
        <f t="shared" ca="1" si="144"/>
        <v>-3.6726273143037586E-2</v>
      </c>
    </row>
    <row r="4539" spans="2:8" x14ac:dyDescent="0.3">
      <c r="B4539" s="91">
        <v>39958</v>
      </c>
      <c r="C4539" s="145">
        <v>62.950088999999998</v>
      </c>
      <c r="D4539">
        <f t="shared" si="143"/>
        <v>2.642503465219059E-2</v>
      </c>
      <c r="E4539">
        <v>-1.4474452836932814E-4</v>
      </c>
      <c r="G4539">
        <v>4531</v>
      </c>
      <c r="H4539">
        <f t="shared" ca="1" si="144"/>
        <v>-8.6819607486949592E-3</v>
      </c>
    </row>
    <row r="4540" spans="2:8" x14ac:dyDescent="0.3">
      <c r="B4540" s="91">
        <v>39965</v>
      </c>
      <c r="C4540" s="145">
        <v>61.329456</v>
      </c>
      <c r="D4540">
        <f t="shared" si="143"/>
        <v>-0.81541973940123924</v>
      </c>
      <c r="E4540">
        <v>-1.4838953338287822E-4</v>
      </c>
      <c r="G4540">
        <v>4532</v>
      </c>
      <c r="H4540">
        <f t="shared" ca="1" si="144"/>
        <v>-2.6753141405813016E-2</v>
      </c>
    </row>
    <row r="4541" spans="2:8" x14ac:dyDescent="0.3">
      <c r="B4541" s="91">
        <v>44470</v>
      </c>
      <c r="C4541" s="145">
        <v>332.26443499999999</v>
      </c>
      <c r="D4541">
        <f t="shared" si="143"/>
        <v>3.278606245681797E-2</v>
      </c>
      <c r="E4541">
        <v>-1.4996346681119064E-4</v>
      </c>
      <c r="G4541">
        <v>4533</v>
      </c>
      <c r="H4541">
        <f t="shared" ca="1" si="144"/>
        <v>-4.3439697170884493E-2</v>
      </c>
    </row>
    <row r="4542" spans="2:8" x14ac:dyDescent="0.3">
      <c r="B4542" s="91">
        <v>42254</v>
      </c>
      <c r="C4542" s="145">
        <v>321.71661399999999</v>
      </c>
      <c r="D4542">
        <f t="shared" si="143"/>
        <v>5.360539803501832E-2</v>
      </c>
      <c r="E4542">
        <v>-1.5487941690287929E-4</v>
      </c>
      <c r="G4542">
        <v>4534</v>
      </c>
      <c r="H4542">
        <f t="shared" ca="1" si="144"/>
        <v>1.049688951129376E-2</v>
      </c>
    </row>
    <row r="4543" spans="2:8" x14ac:dyDescent="0.3">
      <c r="B4543" s="91">
        <v>44386</v>
      </c>
      <c r="C4543" s="145">
        <v>305.348297</v>
      </c>
      <c r="D4543">
        <f t="shared" si="143"/>
        <v>6.5056270886241414</v>
      </c>
      <c r="E4543">
        <v>-1.6328192517650679E-4</v>
      </c>
      <c r="G4543">
        <v>4535</v>
      </c>
      <c r="H4543">
        <f t="shared" ca="1" si="144"/>
        <v>1.2460398669216284E-2</v>
      </c>
    </row>
    <row r="4544" spans="2:8" x14ac:dyDescent="0.3">
      <c r="B4544" s="91">
        <v>35772</v>
      </c>
      <c r="C4544" s="145">
        <v>40.682583000000001</v>
      </c>
      <c r="D4544">
        <f t="shared" si="143"/>
        <v>-0.41747062215084546</v>
      </c>
      <c r="E4544">
        <v>-1.780297566760367E-4</v>
      </c>
      <c r="G4544">
        <v>4536</v>
      </c>
      <c r="H4544">
        <f t="shared" ca="1" si="144"/>
        <v>1.4559724616889078E-3</v>
      </c>
    </row>
    <row r="4545" spans="2:8" x14ac:dyDescent="0.3">
      <c r="B4545" s="91">
        <v>38510</v>
      </c>
      <c r="C4545" s="145">
        <v>69.837822000000003</v>
      </c>
      <c r="D4545">
        <f t="shared" si="143"/>
        <v>-0.83826506976603066</v>
      </c>
      <c r="E4545">
        <v>-2.2913561730632996E-4</v>
      </c>
      <c r="G4545">
        <v>4537</v>
      </c>
      <c r="H4545">
        <f t="shared" ca="1" si="144"/>
        <v>-3.2733733672622521E-2</v>
      </c>
    </row>
    <row r="4546" spans="2:8" x14ac:dyDescent="0.3">
      <c r="B4546" s="91">
        <v>44894</v>
      </c>
      <c r="C4546" s="145">
        <v>431.80419899999998</v>
      </c>
      <c r="D4546">
        <f t="shared" si="143"/>
        <v>1.9957284020228974</v>
      </c>
      <c r="E4546">
        <v>-2.3084070322133853E-4</v>
      </c>
      <c r="G4546">
        <v>4538</v>
      </c>
      <c r="H4546">
        <f t="shared" ca="1" si="144"/>
        <v>2.0115207204970613E-2</v>
      </c>
    </row>
    <row r="4547" spans="2:8" x14ac:dyDescent="0.3">
      <c r="B4547" s="91">
        <v>40255</v>
      </c>
      <c r="C4547" s="145">
        <v>144.13996900000001</v>
      </c>
      <c r="D4547">
        <f t="shared" si="143"/>
        <v>0.75756069203814724</v>
      </c>
      <c r="E4547">
        <v>-2.5621994534342964E-4</v>
      </c>
      <c r="G4547">
        <v>4539</v>
      </c>
      <c r="H4547">
        <f t="shared" ca="1" si="144"/>
        <v>3.6935252000980912E-2</v>
      </c>
    </row>
    <row r="4548" spans="2:8" x14ac:dyDescent="0.3">
      <c r="B4548" s="91">
        <v>38348</v>
      </c>
      <c r="C4548" s="145">
        <v>82.011375000000001</v>
      </c>
      <c r="D4548">
        <f t="shared" si="143"/>
        <v>1.6679966178013567E-2</v>
      </c>
      <c r="E4548">
        <v>-2.9277607044557094E-4</v>
      </c>
      <c r="G4548">
        <v>4540</v>
      </c>
      <c r="H4548">
        <f t="shared" ca="1" si="144"/>
        <v>-4.6278946898489007E-3</v>
      </c>
    </row>
    <row r="4549" spans="2:8" x14ac:dyDescent="0.3">
      <c r="B4549" s="91">
        <v>38343</v>
      </c>
      <c r="C4549" s="145">
        <v>80.665870999999996</v>
      </c>
      <c r="D4549">
        <f t="shared" si="143"/>
        <v>2.2049291369272463</v>
      </c>
      <c r="E4549">
        <v>-2.9783156388235317E-4</v>
      </c>
      <c r="G4549">
        <v>4541</v>
      </c>
      <c r="H4549">
        <f t="shared" ca="1" si="144"/>
        <v>2.6698684695985745E-2</v>
      </c>
    </row>
    <row r="4550" spans="2:8" x14ac:dyDescent="0.3">
      <c r="B4550" s="91">
        <v>37680</v>
      </c>
      <c r="C4550" s="145">
        <v>25.169315000000001</v>
      </c>
      <c r="D4550">
        <f t="shared" si="143"/>
        <v>9.5916626076662081E-3</v>
      </c>
      <c r="E4550">
        <v>-3.0631098739330672E-4</v>
      </c>
      <c r="G4550">
        <v>4542</v>
      </c>
      <c r="H4550">
        <f t="shared" ca="1" si="144"/>
        <v>-7.668525340030409E-3</v>
      </c>
    </row>
    <row r="4551" spans="2:8" x14ac:dyDescent="0.3">
      <c r="B4551" s="91">
        <v>37637</v>
      </c>
      <c r="C4551" s="145">
        <v>24.930192999999999</v>
      </c>
      <c r="D4551">
        <f t="shared" si="143"/>
        <v>-0.85814997961369821</v>
      </c>
      <c r="E4551">
        <v>-3.0936837203830513E-4</v>
      </c>
      <c r="G4551">
        <v>4543</v>
      </c>
      <c r="H4551">
        <f t="shared" ca="1" si="144"/>
        <v>3.023984879725657E-2</v>
      </c>
    </row>
    <row r="4552" spans="2:8" x14ac:dyDescent="0.3">
      <c r="B4552" s="91">
        <v>40716</v>
      </c>
      <c r="C4552" s="145">
        <v>175.75036600000001</v>
      </c>
      <c r="D4552">
        <f t="shared" si="143"/>
        <v>-0.3807183546416868</v>
      </c>
      <c r="E4552">
        <v>-3.2035186648134346E-4</v>
      </c>
      <c r="G4552">
        <v>4544</v>
      </c>
      <c r="H4552">
        <f t="shared" ca="1" si="144"/>
        <v>3.6353315477279234E-2</v>
      </c>
    </row>
    <row r="4553" spans="2:8" x14ac:dyDescent="0.3">
      <c r="B4553" s="91">
        <v>41417</v>
      </c>
      <c r="C4553" s="145">
        <v>283.79714999999999</v>
      </c>
      <c r="D4553">
        <f t="shared" ref="D4553:D4616" si="145">(C4553-C4554)/C4554</f>
        <v>1.3425251901920641E-3</v>
      </c>
      <c r="E4553">
        <v>-3.4344782111841125E-4</v>
      </c>
      <c r="G4553">
        <v>4545</v>
      </c>
      <c r="H4553">
        <f t="shared" ca="1" si="144"/>
        <v>-1.0777375737182171E-3</v>
      </c>
    </row>
    <row r="4554" spans="2:8" x14ac:dyDescent="0.3">
      <c r="B4554" s="91">
        <v>44434</v>
      </c>
      <c r="C4554" s="145">
        <v>283.41665599999999</v>
      </c>
      <c r="D4554">
        <f t="shared" si="145"/>
        <v>1.0170271208729613</v>
      </c>
      <c r="E4554">
        <v>-3.5165872281590676E-4</v>
      </c>
      <c r="G4554">
        <v>4546</v>
      </c>
      <c r="H4554">
        <f t="shared" ref="H4554:H4617" ca="1" si="146">_xlfn.NORM.INV(RAND(),N$11,N$12)</f>
        <v>4.21199320350433E-2</v>
      </c>
    </row>
    <row r="4555" spans="2:8" x14ac:dyDescent="0.3">
      <c r="B4555" s="91">
        <v>44112</v>
      </c>
      <c r="C4555" s="145">
        <v>140.51206999999999</v>
      </c>
      <c r="D4555">
        <f t="shared" si="145"/>
        <v>-0.48662633628088997</v>
      </c>
      <c r="E4555">
        <v>-3.5454129623528955E-4</v>
      </c>
      <c r="G4555">
        <v>4547</v>
      </c>
      <c r="H4555">
        <f t="shared" ca="1" si="146"/>
        <v>1.392200784108313E-2</v>
      </c>
    </row>
    <row r="4556" spans="2:8" x14ac:dyDescent="0.3">
      <c r="B4556" s="91">
        <v>41494</v>
      </c>
      <c r="C4556" s="145">
        <v>273.70330799999999</v>
      </c>
      <c r="D4556">
        <f t="shared" si="145"/>
        <v>-0.34151252782776648</v>
      </c>
      <c r="E4556">
        <v>-3.5856270362139014E-4</v>
      </c>
      <c r="G4556">
        <v>4548</v>
      </c>
      <c r="H4556">
        <f t="shared" ca="1" si="146"/>
        <v>-3.0074583297509797E-3</v>
      </c>
    </row>
    <row r="4557" spans="2:8" x14ac:dyDescent="0.3">
      <c r="B4557" s="91">
        <v>44741</v>
      </c>
      <c r="C4557" s="145">
        <v>415.65454099999999</v>
      </c>
      <c r="D4557">
        <f t="shared" si="145"/>
        <v>2.6281428646059348</v>
      </c>
      <c r="E4557">
        <v>-3.5963091338330453E-4</v>
      </c>
      <c r="G4557">
        <v>4549</v>
      </c>
      <c r="H4557">
        <f t="shared" ca="1" si="146"/>
        <v>-7.6055264208759361E-3</v>
      </c>
    </row>
    <row r="4558" spans="2:8" x14ac:dyDescent="0.3">
      <c r="B4558" s="91">
        <v>39580</v>
      </c>
      <c r="C4558" s="145">
        <v>114.56399500000001</v>
      </c>
      <c r="D4558">
        <f t="shared" si="145"/>
        <v>-0.70986858680366882</v>
      </c>
      <c r="E4558">
        <v>-3.7359908414518535E-4</v>
      </c>
      <c r="G4558">
        <v>4550</v>
      </c>
      <c r="H4558">
        <f t="shared" ca="1" si="146"/>
        <v>-9.0109021647458189E-3</v>
      </c>
    </row>
    <row r="4559" spans="2:8" x14ac:dyDescent="0.3">
      <c r="B4559" s="91">
        <v>44851</v>
      </c>
      <c r="C4559" s="145">
        <v>394.86932400000001</v>
      </c>
      <c r="D4559">
        <f t="shared" si="145"/>
        <v>-0.22764933050801456</v>
      </c>
      <c r="E4559">
        <v>-3.7855407713953675E-4</v>
      </c>
      <c r="G4559">
        <v>4551</v>
      </c>
      <c r="H4559">
        <f t="shared" ca="1" si="146"/>
        <v>-1.5621841862123276E-2</v>
      </c>
    </row>
    <row r="4560" spans="2:8" x14ac:dyDescent="0.3">
      <c r="B4560" s="91">
        <v>42775</v>
      </c>
      <c r="C4560" s="145">
        <v>511.256531</v>
      </c>
      <c r="D4560">
        <f t="shared" si="145"/>
        <v>1.907592069652294E-2</v>
      </c>
      <c r="E4560">
        <v>-3.8987132054643799E-4</v>
      </c>
      <c r="G4560">
        <v>4552</v>
      </c>
      <c r="H4560">
        <f t="shared" ca="1" si="146"/>
        <v>-1.4529294175884191E-2</v>
      </c>
    </row>
    <row r="4561" spans="2:8" x14ac:dyDescent="0.3">
      <c r="B4561" s="91">
        <v>42593</v>
      </c>
      <c r="C4561" s="145">
        <v>501.68640099999999</v>
      </c>
      <c r="D4561">
        <f t="shared" si="145"/>
        <v>8.2976770448382933</v>
      </c>
      <c r="E4561">
        <v>-3.9724576930771568E-4</v>
      </c>
      <c r="G4561">
        <v>4553</v>
      </c>
      <c r="H4561">
        <f t="shared" ca="1" si="146"/>
        <v>-1.8725749142633481E-2</v>
      </c>
    </row>
    <row r="4562" spans="2:8" x14ac:dyDescent="0.3">
      <c r="B4562" s="91">
        <v>35655</v>
      </c>
      <c r="C4562" s="145">
        <v>53.958252000000002</v>
      </c>
      <c r="D4562">
        <f t="shared" si="145"/>
        <v>-0.88754119395721665</v>
      </c>
      <c r="E4562">
        <v>-4.0274181589358519E-4</v>
      </c>
      <c r="G4562">
        <v>4554</v>
      </c>
      <c r="H4562">
        <f t="shared" ca="1" si="146"/>
        <v>3.8557498337307913E-2</v>
      </c>
    </row>
    <row r="4563" spans="2:8" x14ac:dyDescent="0.3">
      <c r="B4563" s="91">
        <v>42885</v>
      </c>
      <c r="C4563" s="145">
        <v>479.804596</v>
      </c>
      <c r="D4563">
        <f t="shared" si="145"/>
        <v>12.925789487905909</v>
      </c>
      <c r="E4563">
        <v>-4.1535281728199779E-4</v>
      </c>
      <c r="G4563">
        <v>4555</v>
      </c>
      <c r="H4563">
        <f t="shared" ca="1" si="146"/>
        <v>5.6748162199516484E-2</v>
      </c>
    </row>
    <row r="4564" spans="2:8" x14ac:dyDescent="0.3">
      <c r="B4564" s="91">
        <v>35845</v>
      </c>
      <c r="C4564" s="145">
        <v>34.454391000000001</v>
      </c>
      <c r="D4564">
        <f t="shared" si="145"/>
        <v>-0.67031652010682796</v>
      </c>
      <c r="E4564">
        <v>-4.2090117238729612E-4</v>
      </c>
      <c r="G4564">
        <v>4556</v>
      </c>
      <c r="H4564">
        <f t="shared" ca="1" si="146"/>
        <v>1.0843030114473634E-2</v>
      </c>
    </row>
    <row r="4565" spans="2:8" x14ac:dyDescent="0.3">
      <c r="B4565" s="91">
        <v>40064</v>
      </c>
      <c r="C4565" s="145">
        <v>104.50748400000001</v>
      </c>
      <c r="D4565">
        <f t="shared" si="145"/>
        <v>-5.8947918424353193E-2</v>
      </c>
      <c r="E4565">
        <v>-4.4169661580002994E-4</v>
      </c>
      <c r="G4565">
        <v>4557</v>
      </c>
      <c r="H4565">
        <f t="shared" ca="1" si="146"/>
        <v>1.8901006568309706E-2</v>
      </c>
    </row>
    <row r="4566" spans="2:8" x14ac:dyDescent="0.3">
      <c r="B4566" s="91">
        <v>43992</v>
      </c>
      <c r="C4566" s="145">
        <v>111.05387899999999</v>
      </c>
      <c r="D4566">
        <f t="shared" si="145"/>
        <v>0.55853294418665345</v>
      </c>
      <c r="E4566">
        <v>-4.486168339167778E-4</v>
      </c>
      <c r="G4566">
        <v>4558</v>
      </c>
      <c r="H4566">
        <f t="shared" ca="1" si="146"/>
        <v>2.8404323480201329E-2</v>
      </c>
    </row>
    <row r="4567" spans="2:8" x14ac:dyDescent="0.3">
      <c r="B4567" s="91">
        <v>38309</v>
      </c>
      <c r="C4567" s="145">
        <v>71.255393999999995</v>
      </c>
      <c r="D4567">
        <f t="shared" si="145"/>
        <v>-0.36806578755737068</v>
      </c>
      <c r="E4567">
        <v>-4.4927981825476935E-4</v>
      </c>
      <c r="G4567">
        <v>4559</v>
      </c>
      <c r="H4567">
        <f t="shared" ca="1" si="146"/>
        <v>-4.6460242373159316E-5</v>
      </c>
    </row>
    <row r="4568" spans="2:8" x14ac:dyDescent="0.3">
      <c r="B4568" s="91">
        <v>39471</v>
      </c>
      <c r="C4568" s="145">
        <v>112.757614</v>
      </c>
      <c r="D4568">
        <f t="shared" si="145"/>
        <v>-0.74036715573455913</v>
      </c>
      <c r="E4568">
        <v>-4.5536267266937426E-4</v>
      </c>
      <c r="G4568">
        <v>4560</v>
      </c>
      <c r="H4568">
        <f t="shared" ca="1" si="146"/>
        <v>-1.6506774883895587E-2</v>
      </c>
    </row>
    <row r="4569" spans="2:8" x14ac:dyDescent="0.3">
      <c r="B4569" s="91">
        <v>44720</v>
      </c>
      <c r="C4569" s="145">
        <v>434.29641700000002</v>
      </c>
      <c r="D4569">
        <f t="shared" si="145"/>
        <v>-0.53647856188938281</v>
      </c>
      <c r="E4569">
        <v>-4.5892731593802442E-4</v>
      </c>
      <c r="G4569">
        <v>4561</v>
      </c>
      <c r="H4569">
        <f t="shared" ca="1" si="146"/>
        <v>-4.5996566501712785E-3</v>
      </c>
    </row>
    <row r="4570" spans="2:8" x14ac:dyDescent="0.3">
      <c r="B4570" s="91">
        <v>45348</v>
      </c>
      <c r="C4570" s="145">
        <v>936.95001200000002</v>
      </c>
      <c r="D4570">
        <f t="shared" si="145"/>
        <v>0.51072233774803599</v>
      </c>
      <c r="E4570">
        <v>-4.8006399453646179E-4</v>
      </c>
      <c r="G4570">
        <v>4562</v>
      </c>
      <c r="H4570">
        <f t="shared" ca="1" si="146"/>
        <v>5.2659839914312633E-2</v>
      </c>
    </row>
    <row r="4571" spans="2:8" x14ac:dyDescent="0.3">
      <c r="B4571" s="91">
        <v>45160</v>
      </c>
      <c r="C4571" s="145">
        <v>620.20001200000002</v>
      </c>
      <c r="D4571">
        <f t="shared" si="145"/>
        <v>4.0981258674807881</v>
      </c>
      <c r="E4571">
        <v>-4.8346172441576926E-4</v>
      </c>
      <c r="G4571">
        <v>4563</v>
      </c>
      <c r="H4571">
        <f t="shared" ca="1" si="146"/>
        <v>-0.11100972571376236</v>
      </c>
    </row>
    <row r="4572" spans="2:8" x14ac:dyDescent="0.3">
      <c r="B4572" s="91">
        <v>39238</v>
      </c>
      <c r="C4572" s="145">
        <v>121.65255000000001</v>
      </c>
      <c r="D4572">
        <f t="shared" si="145"/>
        <v>1.079119423449453</v>
      </c>
      <c r="E4572">
        <v>-4.9231602569295115E-4</v>
      </c>
      <c r="G4572">
        <v>4564</v>
      </c>
      <c r="H4572">
        <f t="shared" ca="1" si="146"/>
        <v>1.2144571215405792E-2</v>
      </c>
    </row>
    <row r="4573" spans="2:8" x14ac:dyDescent="0.3">
      <c r="B4573" s="91">
        <v>35587</v>
      </c>
      <c r="C4573" s="145">
        <v>58.511574000000003</v>
      </c>
      <c r="D4573">
        <f t="shared" si="145"/>
        <v>-0.60494926182052711</v>
      </c>
      <c r="E4573">
        <v>-4.9543413280664958E-4</v>
      </c>
      <c r="G4573">
        <v>4565</v>
      </c>
      <c r="H4573">
        <f t="shared" ca="1" si="146"/>
        <v>-8.9401381189431455E-3</v>
      </c>
    </row>
    <row r="4574" spans="2:8" x14ac:dyDescent="0.3">
      <c r="B4574" s="91">
        <v>40347</v>
      </c>
      <c r="C4574" s="145">
        <v>148.11154199999999</v>
      </c>
      <c r="D4574">
        <f t="shared" si="145"/>
        <v>-0.49384614426696666</v>
      </c>
      <c r="E4574">
        <v>-4.9848362264547162E-4</v>
      </c>
      <c r="G4574">
        <v>4566</v>
      </c>
      <c r="H4574">
        <f t="shared" ca="1" si="146"/>
        <v>2.0456299085492763E-2</v>
      </c>
    </row>
    <row r="4575" spans="2:8" x14ac:dyDescent="0.3">
      <c r="B4575" s="91">
        <v>41403</v>
      </c>
      <c r="C4575" s="145">
        <v>292.62158199999999</v>
      </c>
      <c r="D4575">
        <f t="shared" si="145"/>
        <v>1.3337712827213083E-2</v>
      </c>
      <c r="E4575">
        <v>-4.9961427971401259E-4</v>
      </c>
      <c r="G4575">
        <v>4567</v>
      </c>
      <c r="H4575">
        <f t="shared" ca="1" si="146"/>
        <v>8.2273435585842308E-3</v>
      </c>
    </row>
    <row r="4576" spans="2:8" x14ac:dyDescent="0.3">
      <c r="B4576" s="91">
        <v>41393</v>
      </c>
      <c r="C4576" s="145">
        <v>288.77005000000003</v>
      </c>
      <c r="D4576">
        <f t="shared" si="145"/>
        <v>0.47602581194899773</v>
      </c>
      <c r="E4576">
        <v>-5.0616737463982217E-4</v>
      </c>
      <c r="G4576">
        <v>4568</v>
      </c>
      <c r="H4576">
        <f t="shared" ca="1" si="146"/>
        <v>5.0120559639639385E-2</v>
      </c>
    </row>
    <row r="4577" spans="2:8" x14ac:dyDescent="0.3">
      <c r="B4577" s="91">
        <v>43843</v>
      </c>
      <c r="C4577" s="145">
        <v>195.640244</v>
      </c>
      <c r="D4577">
        <f t="shared" si="145"/>
        <v>-0.16544476753867107</v>
      </c>
      <c r="E4577">
        <v>-5.0934928233152435E-4</v>
      </c>
      <c r="G4577">
        <v>4569</v>
      </c>
      <c r="H4577">
        <f t="shared" ca="1" si="146"/>
        <v>1.7421530256054987E-2</v>
      </c>
    </row>
    <row r="4578" spans="2:8" x14ac:dyDescent="0.3">
      <c r="B4578" s="91">
        <v>40633</v>
      </c>
      <c r="C4578" s="145">
        <v>234.42456100000001</v>
      </c>
      <c r="D4578">
        <f t="shared" si="145"/>
        <v>14.919994450317233</v>
      </c>
      <c r="E4578">
        <v>-5.2045087784688524E-4</v>
      </c>
      <c r="G4578">
        <v>4570</v>
      </c>
      <c r="H4578">
        <f t="shared" ca="1" si="146"/>
        <v>1.1602849573615957E-2</v>
      </c>
    </row>
    <row r="4579" spans="2:8" x14ac:dyDescent="0.3">
      <c r="B4579" s="91">
        <v>36782</v>
      </c>
      <c r="C4579" s="145">
        <v>14.725166</v>
      </c>
      <c r="D4579">
        <f t="shared" si="145"/>
        <v>-0.96080360243121288</v>
      </c>
      <c r="E4579">
        <v>-5.237264508057743E-4</v>
      </c>
      <c r="G4579">
        <v>4571</v>
      </c>
      <c r="H4579">
        <f t="shared" ca="1" si="146"/>
        <v>1.3198450572320176E-2</v>
      </c>
    </row>
    <row r="4580" spans="2:8" x14ac:dyDescent="0.3">
      <c r="B4580" s="91">
        <v>42452</v>
      </c>
      <c r="C4580" s="145">
        <v>375.676514</v>
      </c>
      <c r="D4580">
        <f t="shared" si="145"/>
        <v>-0.62138925270849077</v>
      </c>
      <c r="E4580">
        <v>-5.3025490673756499E-4</v>
      </c>
      <c r="G4580">
        <v>4572</v>
      </c>
      <c r="H4580">
        <f t="shared" ca="1" si="146"/>
        <v>1.5300747729941763E-2</v>
      </c>
    </row>
    <row r="4581" spans="2:8" x14ac:dyDescent="0.3">
      <c r="B4581" s="91">
        <v>45383</v>
      </c>
      <c r="C4581" s="145">
        <v>992.25</v>
      </c>
      <c r="D4581">
        <f t="shared" si="145"/>
        <v>6.299832308009444</v>
      </c>
      <c r="E4581">
        <v>-5.5397663844450492E-4</v>
      </c>
      <c r="G4581">
        <v>4573</v>
      </c>
      <c r="H4581">
        <f t="shared" ca="1" si="146"/>
        <v>-1.93264366317914E-3</v>
      </c>
    </row>
    <row r="4582" spans="2:8" x14ac:dyDescent="0.3">
      <c r="B4582" s="91">
        <v>39050</v>
      </c>
      <c r="C4582" s="145">
        <v>135.92778000000001</v>
      </c>
      <c r="D4582">
        <f t="shared" si="145"/>
        <v>-9.3204423807056777E-2</v>
      </c>
      <c r="E4582">
        <v>-5.553614793979818E-4</v>
      </c>
      <c r="G4582">
        <v>4574</v>
      </c>
      <c r="H4582">
        <f t="shared" ca="1" si="146"/>
        <v>6.4056209270880807E-2</v>
      </c>
    </row>
    <row r="4583" spans="2:8" x14ac:dyDescent="0.3">
      <c r="B4583" s="91">
        <v>38996</v>
      </c>
      <c r="C4583" s="145">
        <v>149.899033</v>
      </c>
      <c r="D4583">
        <f t="shared" si="145"/>
        <v>-0.65579438889614827</v>
      </c>
      <c r="E4583">
        <v>-5.5934367195460178E-4</v>
      </c>
      <c r="G4583">
        <v>4575</v>
      </c>
      <c r="H4583">
        <f t="shared" ca="1" si="146"/>
        <v>4.3899873100837952E-3</v>
      </c>
    </row>
    <row r="4584" spans="2:8" x14ac:dyDescent="0.3">
      <c r="B4584" s="91">
        <v>42923</v>
      </c>
      <c r="C4584" s="145">
        <v>435.492706</v>
      </c>
      <c r="D4584">
        <f t="shared" si="145"/>
        <v>1.5599180967673596</v>
      </c>
      <c r="E4584">
        <v>-5.7198303721703856E-4</v>
      </c>
      <c r="G4584">
        <v>4576</v>
      </c>
      <c r="H4584">
        <f t="shared" ca="1" si="146"/>
        <v>7.0077835418617895E-2</v>
      </c>
    </row>
    <row r="4585" spans="2:8" x14ac:dyDescent="0.3">
      <c r="B4585" s="91">
        <v>43396</v>
      </c>
      <c r="C4585" s="145">
        <v>170.11978099999999</v>
      </c>
      <c r="D4585">
        <f t="shared" si="145"/>
        <v>1.54507510801286</v>
      </c>
      <c r="E4585">
        <v>-5.8572026438201863E-4</v>
      </c>
      <c r="G4585">
        <v>4577</v>
      </c>
      <c r="H4585">
        <f t="shared" ca="1" si="146"/>
        <v>-4.9509414668377154E-2</v>
      </c>
    </row>
    <row r="4586" spans="2:8" x14ac:dyDescent="0.3">
      <c r="B4586" s="91">
        <v>37958</v>
      </c>
      <c r="C4586" s="145">
        <v>66.842735000000005</v>
      </c>
      <c r="D4586">
        <f t="shared" si="145"/>
        <v>-0.8415991886835773</v>
      </c>
      <c r="E4586">
        <v>-5.8805002507013706E-4</v>
      </c>
      <c r="G4586">
        <v>4578</v>
      </c>
      <c r="H4586">
        <f t="shared" ca="1" si="146"/>
        <v>-9.0390179206101644E-3</v>
      </c>
    </row>
    <row r="4587" spans="2:8" x14ac:dyDescent="0.3">
      <c r="B4587" s="91">
        <v>43013</v>
      </c>
      <c r="C4587" s="145">
        <v>421.984802</v>
      </c>
      <c r="D4587">
        <f t="shared" si="145"/>
        <v>32.115586741830768</v>
      </c>
      <c r="E4587">
        <v>-5.9021062891220734E-4</v>
      </c>
      <c r="G4587">
        <v>4579</v>
      </c>
      <c r="H4587">
        <f t="shared" ca="1" si="146"/>
        <v>4.6128037549130717E-3</v>
      </c>
    </row>
    <row r="4588" spans="2:8" x14ac:dyDescent="0.3">
      <c r="B4588" s="91">
        <v>37029</v>
      </c>
      <c r="C4588" s="145">
        <v>12.742785</v>
      </c>
      <c r="D4588">
        <f t="shared" si="145"/>
        <v>-0.80439226069212055</v>
      </c>
      <c r="E4588">
        <v>-6.0499592996321157E-4</v>
      </c>
      <c r="G4588">
        <v>4580</v>
      </c>
      <c r="H4588">
        <f t="shared" ca="1" si="146"/>
        <v>-4.8967134692209334E-3</v>
      </c>
    </row>
    <row r="4589" spans="2:8" x14ac:dyDescent="0.3">
      <c r="B4589" s="91">
        <v>38274</v>
      </c>
      <c r="C4589" s="145">
        <v>65.144585000000006</v>
      </c>
      <c r="D4589">
        <f t="shared" si="145"/>
        <v>1.69774153140016</v>
      </c>
      <c r="E4589">
        <v>-6.1423994713834739E-4</v>
      </c>
      <c r="G4589">
        <v>4581</v>
      </c>
      <c r="H4589">
        <f t="shared" ca="1" si="146"/>
        <v>-1.0863250307400518E-2</v>
      </c>
    </row>
    <row r="4590" spans="2:8" x14ac:dyDescent="0.3">
      <c r="B4590" s="91">
        <v>36290</v>
      </c>
      <c r="C4590" s="145">
        <v>24.147822999999999</v>
      </c>
      <c r="D4590">
        <f t="shared" si="145"/>
        <v>-0.94996304722816782</v>
      </c>
      <c r="E4590">
        <v>-6.1669371383796918E-4</v>
      </c>
      <c r="G4590">
        <v>4582</v>
      </c>
      <c r="H4590">
        <f t="shared" ca="1" si="146"/>
        <v>1.9470576524773627E-2</v>
      </c>
    </row>
    <row r="4591" spans="2:8" x14ac:dyDescent="0.3">
      <c r="B4591" s="91">
        <v>42563</v>
      </c>
      <c r="C4591" s="145">
        <v>482.59979199999998</v>
      </c>
      <c r="D4591">
        <f t="shared" si="145"/>
        <v>2.3042906681782493E-2</v>
      </c>
      <c r="E4591">
        <v>-6.1913804034458822E-4</v>
      </c>
      <c r="G4591">
        <v>4583</v>
      </c>
      <c r="H4591">
        <f t="shared" ca="1" si="146"/>
        <v>-3.7563665021348482E-2</v>
      </c>
    </row>
    <row r="4592" spans="2:8" x14ac:dyDescent="0.3">
      <c r="B4592" s="91">
        <v>42831</v>
      </c>
      <c r="C4592" s="145">
        <v>471.72976699999998</v>
      </c>
      <c r="D4592">
        <f t="shared" si="145"/>
        <v>1.1365425946379391</v>
      </c>
      <c r="E4592">
        <v>-6.3358840666094085E-4</v>
      </c>
      <c r="G4592">
        <v>4584</v>
      </c>
      <c r="H4592">
        <f t="shared" ca="1" si="146"/>
        <v>-3.5756250736944874E-3</v>
      </c>
    </row>
    <row r="4593" spans="2:8" x14ac:dyDescent="0.3">
      <c r="B4593" s="91">
        <v>40606</v>
      </c>
      <c r="C4593" s="145">
        <v>220.79118299999999</v>
      </c>
      <c r="D4593">
        <f t="shared" si="145"/>
        <v>-0.52092320820978077</v>
      </c>
      <c r="E4593">
        <v>-6.3747662618142214E-4</v>
      </c>
      <c r="G4593">
        <v>4585</v>
      </c>
      <c r="H4593">
        <f t="shared" ca="1" si="146"/>
        <v>6.0622370543209729E-3</v>
      </c>
    </row>
    <row r="4594" spans="2:8" x14ac:dyDescent="0.3">
      <c r="B4594" s="91">
        <v>41824</v>
      </c>
      <c r="C4594" s="145">
        <v>460.868042</v>
      </c>
      <c r="D4594">
        <f t="shared" si="145"/>
        <v>0.49250826453204899</v>
      </c>
      <c r="E4594">
        <v>-6.3865764716332981E-4</v>
      </c>
      <c r="G4594">
        <v>4586</v>
      </c>
      <c r="H4594">
        <f t="shared" ca="1" si="146"/>
        <v>2.0334132364033849E-2</v>
      </c>
    </row>
    <row r="4595" spans="2:8" x14ac:dyDescent="0.3">
      <c r="B4595" s="91">
        <v>43262</v>
      </c>
      <c r="C4595" s="145">
        <v>308.787598</v>
      </c>
      <c r="D4595">
        <f t="shared" si="145"/>
        <v>11.946908415727838</v>
      </c>
      <c r="E4595">
        <v>-6.4534106612906209E-4</v>
      </c>
      <c r="G4595">
        <v>4587</v>
      </c>
      <c r="H4595">
        <f t="shared" ca="1" si="146"/>
        <v>-1.1286355400397968E-2</v>
      </c>
    </row>
    <row r="4596" spans="2:8" x14ac:dyDescent="0.3">
      <c r="B4596" s="91">
        <v>37687</v>
      </c>
      <c r="C4596" s="145">
        <v>23.850296</v>
      </c>
      <c r="D4596">
        <f t="shared" si="145"/>
        <v>-0.45347510815100706</v>
      </c>
      <c r="E4596">
        <v>-6.465338619909783E-4</v>
      </c>
      <c r="G4596">
        <v>4588</v>
      </c>
      <c r="H4596">
        <f t="shared" ca="1" si="146"/>
        <v>7.8751717486024858E-3</v>
      </c>
    </row>
    <row r="4597" spans="2:8" x14ac:dyDescent="0.3">
      <c r="B4597" s="91">
        <v>35465</v>
      </c>
      <c r="C4597" s="145">
        <v>43.639907999999998</v>
      </c>
      <c r="D4597">
        <f t="shared" si="145"/>
        <v>-0.30319162380916209</v>
      </c>
      <c r="E4597">
        <v>-6.4992241853128476E-4</v>
      </c>
      <c r="G4597">
        <v>4589</v>
      </c>
      <c r="H4597">
        <f t="shared" ca="1" si="146"/>
        <v>3.2115906346519583E-2</v>
      </c>
    </row>
    <row r="4598" spans="2:8" x14ac:dyDescent="0.3">
      <c r="B4598" s="91">
        <v>35158</v>
      </c>
      <c r="C4598" s="145">
        <v>62.628276999999997</v>
      </c>
      <c r="D4598">
        <f t="shared" si="145"/>
        <v>4.4564885558700382</v>
      </c>
      <c r="E4598">
        <v>-6.7151360433367652E-4</v>
      </c>
      <c r="G4598">
        <v>4590</v>
      </c>
      <c r="H4598">
        <f t="shared" ca="1" si="146"/>
        <v>3.2869474965701286E-2</v>
      </c>
    </row>
    <row r="4599" spans="2:8" x14ac:dyDescent="0.3">
      <c r="B4599" s="91">
        <v>37054</v>
      </c>
      <c r="C4599" s="145">
        <v>11.477762</v>
      </c>
      <c r="D4599">
        <f t="shared" si="145"/>
        <v>-0.8430353699599572</v>
      </c>
      <c r="E4599">
        <v>-6.7163084925692226E-4</v>
      </c>
      <c r="G4599">
        <v>4591</v>
      </c>
      <c r="H4599">
        <f t="shared" ca="1" si="146"/>
        <v>-4.1415112460997688E-2</v>
      </c>
    </row>
    <row r="4600" spans="2:8" x14ac:dyDescent="0.3">
      <c r="B4600" s="91">
        <v>38539</v>
      </c>
      <c r="C4600" s="145">
        <v>73.123238000000001</v>
      </c>
      <c r="D4600">
        <f t="shared" si="145"/>
        <v>-0.47976946327335046</v>
      </c>
      <c r="E4600">
        <v>-6.7657705064919343E-4</v>
      </c>
      <c r="G4600">
        <v>4592</v>
      </c>
      <c r="H4600">
        <f t="shared" ca="1" si="146"/>
        <v>8.1768027201164894E-3</v>
      </c>
    </row>
    <row r="4601" spans="2:8" x14ac:dyDescent="0.3">
      <c r="B4601" s="91">
        <v>40812</v>
      </c>
      <c r="C4601" s="145">
        <v>140.55929599999999</v>
      </c>
      <c r="D4601">
        <f t="shared" si="145"/>
        <v>-0.72086650326591306</v>
      </c>
      <c r="E4601">
        <v>-6.8094947871608319E-4</v>
      </c>
      <c r="G4601">
        <v>4593</v>
      </c>
      <c r="H4601">
        <f t="shared" ca="1" si="146"/>
        <v>-1.5805399638985859E-2</v>
      </c>
    </row>
    <row r="4602" spans="2:8" x14ac:dyDescent="0.3">
      <c r="B4602" s="91">
        <v>41911</v>
      </c>
      <c r="C4602" s="145">
        <v>503.55581699999999</v>
      </c>
      <c r="D4602">
        <f t="shared" si="145"/>
        <v>5.2260745186547632</v>
      </c>
      <c r="E4602">
        <v>-6.8484099519658219E-4</v>
      </c>
      <c r="G4602">
        <v>4594</v>
      </c>
      <c r="H4602">
        <f t="shared" ca="1" si="146"/>
        <v>5.050135772734806E-2</v>
      </c>
    </row>
    <row r="4603" spans="2:8" x14ac:dyDescent="0.3">
      <c r="B4603" s="91">
        <v>38092</v>
      </c>
      <c r="C4603" s="145">
        <v>80.878540000000001</v>
      </c>
      <c r="D4603">
        <f t="shared" si="145"/>
        <v>-0.88797210519334402</v>
      </c>
      <c r="E4603">
        <v>-6.8569421151819352E-4</v>
      </c>
      <c r="G4603">
        <v>4595</v>
      </c>
      <c r="H4603">
        <f t="shared" ca="1" si="146"/>
        <v>2.9599414290223076E-2</v>
      </c>
    </row>
    <row r="4604" spans="2:8" x14ac:dyDescent="0.3">
      <c r="B4604" s="91">
        <v>45267</v>
      </c>
      <c r="C4604" s="145">
        <v>721.95001200000002</v>
      </c>
      <c r="D4604">
        <f t="shared" si="145"/>
        <v>4.5513635142804061</v>
      </c>
      <c r="E4604">
        <v>-6.9208940645709336E-4</v>
      </c>
      <c r="G4604">
        <v>4596</v>
      </c>
      <c r="H4604">
        <f t="shared" ca="1" si="146"/>
        <v>-1.652663464974137E-2</v>
      </c>
    </row>
    <row r="4605" spans="2:8" x14ac:dyDescent="0.3">
      <c r="B4605" s="91">
        <v>38868</v>
      </c>
      <c r="C4605" s="145">
        <v>130.04913300000001</v>
      </c>
      <c r="D4605">
        <f t="shared" si="145"/>
        <v>0.64920051285976033</v>
      </c>
      <c r="E4605">
        <v>-6.976337307345599E-4</v>
      </c>
      <c r="G4605">
        <v>4597</v>
      </c>
      <c r="H4605">
        <f t="shared" ca="1" si="146"/>
        <v>1.6871824095603172E-2</v>
      </c>
    </row>
    <row r="4606" spans="2:8" x14ac:dyDescent="0.3">
      <c r="B4606" s="91">
        <v>38391</v>
      </c>
      <c r="C4606" s="145">
        <v>78.855864999999994</v>
      </c>
      <c r="D4606">
        <f t="shared" si="145"/>
        <v>-0.80619069553794509</v>
      </c>
      <c r="E4606">
        <v>-7.104249362764216E-4</v>
      </c>
      <c r="G4606">
        <v>4598</v>
      </c>
      <c r="H4606">
        <f t="shared" ca="1" si="146"/>
        <v>2.2740536243588173E-4</v>
      </c>
    </row>
    <row r="4607" spans="2:8" x14ac:dyDescent="0.3">
      <c r="B4607" s="91">
        <v>41764</v>
      </c>
      <c r="C4607" s="145">
        <v>406.87347399999999</v>
      </c>
      <c r="D4607">
        <f t="shared" si="145"/>
        <v>1.8993085927399145</v>
      </c>
      <c r="E4607">
        <v>-7.2335006857948442E-4</v>
      </c>
      <c r="G4607">
        <v>4599</v>
      </c>
      <c r="H4607">
        <f t="shared" ca="1" si="146"/>
        <v>6.8273358497758299E-3</v>
      </c>
    </row>
    <row r="4608" spans="2:8" x14ac:dyDescent="0.3">
      <c r="B4608" s="91">
        <v>40344</v>
      </c>
      <c r="C4608" s="145">
        <v>140.334656</v>
      </c>
      <c r="D4608">
        <f t="shared" si="145"/>
        <v>-0.79398905823859556</v>
      </c>
      <c r="E4608">
        <v>-7.2341009335850502E-4</v>
      </c>
      <c r="G4608">
        <v>4600</v>
      </c>
      <c r="H4608">
        <f t="shared" ca="1" si="146"/>
        <v>-3.3161646808929357E-2</v>
      </c>
    </row>
    <row r="4609" spans="2:8" x14ac:dyDescent="0.3">
      <c r="B4609" s="91">
        <v>45252</v>
      </c>
      <c r="C4609" s="145">
        <v>681.20001200000002</v>
      </c>
      <c r="D4609">
        <f t="shared" si="145"/>
        <v>0.45474707442562995</v>
      </c>
      <c r="E4609">
        <v>-7.3346045356971479E-4</v>
      </c>
      <c r="G4609">
        <v>4601</v>
      </c>
      <c r="H4609">
        <f t="shared" ca="1" si="146"/>
        <v>3.9155902542598792E-2</v>
      </c>
    </row>
    <row r="4610" spans="2:8" x14ac:dyDescent="0.3">
      <c r="B4610" s="91">
        <v>41841</v>
      </c>
      <c r="C4610" s="145">
        <v>468.26010100000002</v>
      </c>
      <c r="D4610">
        <f t="shared" si="145"/>
        <v>0.84708393924531766</v>
      </c>
      <c r="E4610">
        <v>-7.3636192365985514E-4</v>
      </c>
      <c r="G4610">
        <v>4602</v>
      </c>
      <c r="H4610">
        <f t="shared" ca="1" si="146"/>
        <v>9.5905276870445252E-3</v>
      </c>
    </row>
    <row r="4611" spans="2:8" x14ac:dyDescent="0.3">
      <c r="B4611" s="91">
        <v>40533</v>
      </c>
      <c r="C4611" s="145">
        <v>253.51316800000001</v>
      </c>
      <c r="D4611">
        <f t="shared" si="145"/>
        <v>-0.64777607780479329</v>
      </c>
      <c r="E4611">
        <v>-7.4032427205076982E-4</v>
      </c>
      <c r="G4611">
        <v>4603</v>
      </c>
      <c r="H4611">
        <f t="shared" ca="1" si="146"/>
        <v>1.6265440918824779E-3</v>
      </c>
    </row>
    <row r="4612" spans="2:8" x14ac:dyDescent="0.3">
      <c r="B4612" s="91">
        <v>45274</v>
      </c>
      <c r="C4612" s="145">
        <v>719.75</v>
      </c>
      <c r="D4612">
        <f t="shared" si="145"/>
        <v>73.055408982378353</v>
      </c>
      <c r="E4612">
        <v>-7.6355408741168103E-4</v>
      </c>
      <c r="G4612">
        <v>4604</v>
      </c>
      <c r="H4612">
        <f t="shared" ca="1" si="146"/>
        <v>4.5148633084643574E-3</v>
      </c>
    </row>
    <row r="4613" spans="2:8" x14ac:dyDescent="0.3">
      <c r="B4613" s="91">
        <v>36997</v>
      </c>
      <c r="C4613" s="145">
        <v>9.7190740000000009</v>
      </c>
      <c r="D4613">
        <f t="shared" si="145"/>
        <v>-0.49960268168495908</v>
      </c>
      <c r="E4613">
        <v>-7.928621026513505E-4</v>
      </c>
      <c r="G4613">
        <v>4605</v>
      </c>
      <c r="H4613">
        <f t="shared" ca="1" si="146"/>
        <v>1.0283639046781088E-2</v>
      </c>
    </row>
    <row r="4614" spans="2:8" x14ac:dyDescent="0.3">
      <c r="B4614" s="91">
        <v>37347</v>
      </c>
      <c r="C4614" s="145">
        <v>19.422713999999999</v>
      </c>
      <c r="D4614">
        <f t="shared" si="145"/>
        <v>4.426522845593947E-2</v>
      </c>
      <c r="E4614">
        <v>-7.9400568408073701E-4</v>
      </c>
      <c r="G4614">
        <v>4606</v>
      </c>
      <c r="H4614">
        <f t="shared" ca="1" si="146"/>
        <v>2.646071680151536E-2</v>
      </c>
    </row>
    <row r="4615" spans="2:8" x14ac:dyDescent="0.3">
      <c r="B4615" s="91">
        <v>36676</v>
      </c>
      <c r="C4615" s="145">
        <v>18.599406999999999</v>
      </c>
      <c r="D4615">
        <f t="shared" si="145"/>
        <v>-0.31908612293911282</v>
      </c>
      <c r="E4615">
        <v>-8.1366444845607823E-4</v>
      </c>
      <c r="G4615">
        <v>4607</v>
      </c>
      <c r="H4615">
        <f t="shared" ca="1" si="146"/>
        <v>-1.1907067293641225E-2</v>
      </c>
    </row>
    <row r="4616" spans="2:8" x14ac:dyDescent="0.3">
      <c r="B4616" s="91">
        <v>36227</v>
      </c>
      <c r="C4616" s="145">
        <v>27.315359000000001</v>
      </c>
      <c r="D4616">
        <f t="shared" si="145"/>
        <v>-0.77531370984244952</v>
      </c>
      <c r="E4616">
        <v>-8.1799064377010623E-4</v>
      </c>
      <c r="G4616">
        <v>4608</v>
      </c>
      <c r="H4616">
        <f t="shared" ca="1" si="146"/>
        <v>-7.4237442229751777E-3</v>
      </c>
    </row>
    <row r="4617" spans="2:8" x14ac:dyDescent="0.3">
      <c r="B4617" s="91">
        <v>43690</v>
      </c>
      <c r="C4617" s="145">
        <v>121.57109800000001</v>
      </c>
      <c r="D4617">
        <f t="shared" ref="D4617:D4680" si="147">(C4617-C4618)/C4618</f>
        <v>-0.18225091954236297</v>
      </c>
      <c r="E4617">
        <v>-8.1937495730281351E-4</v>
      </c>
      <c r="G4617">
        <v>4609</v>
      </c>
      <c r="H4617">
        <f t="shared" ca="1" si="146"/>
        <v>3.9579104205682711E-2</v>
      </c>
    </row>
    <row r="4618" spans="2:8" x14ac:dyDescent="0.3">
      <c r="B4618" s="91">
        <v>38966</v>
      </c>
      <c r="C4618" s="145">
        <v>148.665527</v>
      </c>
      <c r="D4618">
        <f t="shared" si="147"/>
        <v>-0.15387875792903971</v>
      </c>
      <c r="E4618">
        <v>-8.4584871992116712E-4</v>
      </c>
      <c r="G4618">
        <v>4610</v>
      </c>
      <c r="H4618">
        <f t="shared" ref="H4618:H4681" ca="1" si="148">_xlfn.NORM.INV(RAND(),N$11,N$12)</f>
        <v>8.8504355565951261E-3</v>
      </c>
    </row>
    <row r="4619" spans="2:8" x14ac:dyDescent="0.3">
      <c r="B4619" s="91">
        <v>43455</v>
      </c>
      <c r="C4619" s="145">
        <v>175.702393</v>
      </c>
      <c r="D4619">
        <f t="shared" si="147"/>
        <v>4.180233189281374</v>
      </c>
      <c r="E4619">
        <v>-8.5026086693748646E-4</v>
      </c>
      <c r="G4619">
        <v>4611</v>
      </c>
      <c r="H4619">
        <f t="shared" ca="1" si="148"/>
        <v>-6.7098863458501801E-2</v>
      </c>
    </row>
    <row r="4620" spans="2:8" x14ac:dyDescent="0.3">
      <c r="B4620" s="91">
        <v>35850</v>
      </c>
      <c r="C4620" s="145">
        <v>33.917853999999998</v>
      </c>
      <c r="D4620">
        <f t="shared" si="147"/>
        <v>-0.87803786071618506</v>
      </c>
      <c r="E4620">
        <v>-8.5448253963746475E-4</v>
      </c>
      <c r="G4620">
        <v>4612</v>
      </c>
      <c r="H4620">
        <f t="shared" ca="1" si="148"/>
        <v>-3.3639930144919172E-2</v>
      </c>
    </row>
    <row r="4621" spans="2:8" x14ac:dyDescent="0.3">
      <c r="B4621" s="91">
        <v>41044</v>
      </c>
      <c r="C4621" s="145">
        <v>278.10150099999998</v>
      </c>
      <c r="D4621">
        <f t="shared" si="147"/>
        <v>7.0302932152906816</v>
      </c>
      <c r="E4621">
        <v>-8.6024354979728193E-4</v>
      </c>
      <c r="G4621">
        <v>4613</v>
      </c>
      <c r="H4621">
        <f t="shared" ca="1" si="148"/>
        <v>4.6325105024125381E-2</v>
      </c>
    </row>
    <row r="4622" spans="2:8" x14ac:dyDescent="0.3">
      <c r="B4622" s="91">
        <v>36501</v>
      </c>
      <c r="C4622" s="145">
        <v>34.631549999999997</v>
      </c>
      <c r="D4622">
        <f t="shared" si="147"/>
        <v>-0.51575519854357765</v>
      </c>
      <c r="E4622">
        <v>-8.741599193350611E-4</v>
      </c>
      <c r="G4622">
        <v>4614</v>
      </c>
      <c r="H4622">
        <f t="shared" ca="1" si="148"/>
        <v>4.4915647481420622E-2</v>
      </c>
    </row>
    <row r="4623" spans="2:8" x14ac:dyDescent="0.3">
      <c r="B4623" s="91">
        <v>37992</v>
      </c>
      <c r="C4623" s="145">
        <v>71.516616999999997</v>
      </c>
      <c r="D4623">
        <f t="shared" si="147"/>
        <v>0.24919913936029281</v>
      </c>
      <c r="E4623">
        <v>-8.7944091642801821E-4</v>
      </c>
      <c r="G4623">
        <v>4615</v>
      </c>
      <c r="H4623">
        <f t="shared" ca="1" si="148"/>
        <v>-5.2072698902941382E-2</v>
      </c>
    </row>
    <row r="4624" spans="2:8" x14ac:dyDescent="0.3">
      <c r="B4624" s="91">
        <v>35647</v>
      </c>
      <c r="C4624" s="145">
        <v>57.249972999999997</v>
      </c>
      <c r="D4624">
        <f t="shared" si="147"/>
        <v>-0.61607776029759065</v>
      </c>
      <c r="E4624">
        <v>-8.857653606076755E-4</v>
      </c>
      <c r="G4624">
        <v>4616</v>
      </c>
      <c r="H4624">
        <f t="shared" ca="1" si="148"/>
        <v>9.1637733817877369E-3</v>
      </c>
    </row>
    <row r="4625" spans="2:8" x14ac:dyDescent="0.3">
      <c r="B4625" s="91">
        <v>39010</v>
      </c>
      <c r="C4625" s="145">
        <v>149.11866800000001</v>
      </c>
      <c r="D4625">
        <f t="shared" si="147"/>
        <v>0.88930121431764597</v>
      </c>
      <c r="E4625">
        <v>-8.992523052350586E-4</v>
      </c>
      <c r="G4625">
        <v>4617</v>
      </c>
      <c r="H4625">
        <f t="shared" ca="1" si="148"/>
        <v>-3.1291284428952609E-3</v>
      </c>
    </row>
    <row r="4626" spans="2:8" x14ac:dyDescent="0.3">
      <c r="B4626" s="91">
        <v>38359</v>
      </c>
      <c r="C4626" s="145">
        <v>78.927948000000001</v>
      </c>
      <c r="D4626">
        <f t="shared" si="147"/>
        <v>-0.62499383703895184</v>
      </c>
      <c r="E4626">
        <v>-9.1244267992763607E-4</v>
      </c>
      <c r="G4626">
        <v>4618</v>
      </c>
      <c r="H4626">
        <f t="shared" ca="1" si="148"/>
        <v>1.4064877745125907E-2</v>
      </c>
    </row>
    <row r="4627" spans="2:8" x14ac:dyDescent="0.3">
      <c r="B4627" s="91">
        <v>41114</v>
      </c>
      <c r="C4627" s="145">
        <v>210.471069</v>
      </c>
      <c r="D4627">
        <f t="shared" si="147"/>
        <v>-0.19996297276999034</v>
      </c>
      <c r="E4627">
        <v>-9.2574461389824403E-4</v>
      </c>
      <c r="G4627">
        <v>4619</v>
      </c>
      <c r="H4627">
        <f t="shared" ca="1" si="148"/>
        <v>1.3142699691379347E-2</v>
      </c>
    </row>
    <row r="4628" spans="2:8" x14ac:dyDescent="0.3">
      <c r="B4628" s="91">
        <v>41218</v>
      </c>
      <c r="C4628" s="145">
        <v>263.07666</v>
      </c>
      <c r="D4628">
        <f t="shared" si="147"/>
        <v>0.69859898541448751</v>
      </c>
      <c r="E4628">
        <v>-9.2577319340966075E-4</v>
      </c>
      <c r="G4628">
        <v>4620</v>
      </c>
      <c r="H4628">
        <f t="shared" ca="1" si="148"/>
        <v>-3.31469521414074E-2</v>
      </c>
    </row>
    <row r="4629" spans="2:8" x14ac:dyDescent="0.3">
      <c r="B4629" s="91">
        <v>40805</v>
      </c>
      <c r="C4629" s="145">
        <v>154.87861599999999</v>
      </c>
      <c r="D4629">
        <f t="shared" si="147"/>
        <v>3.6183539822238298</v>
      </c>
      <c r="E4629">
        <v>-9.2671841656207746E-4</v>
      </c>
      <c r="G4629">
        <v>4621</v>
      </c>
      <c r="H4629">
        <f t="shared" ca="1" si="148"/>
        <v>-1.4198686921781955E-2</v>
      </c>
    </row>
    <row r="4630" spans="2:8" x14ac:dyDescent="0.3">
      <c r="B4630" s="91">
        <v>37826</v>
      </c>
      <c r="C4630" s="145">
        <v>33.535457999999998</v>
      </c>
      <c r="D4630">
        <f t="shared" si="147"/>
        <v>-0.8943537741701898</v>
      </c>
      <c r="E4630">
        <v>-9.377680465086208E-4</v>
      </c>
      <c r="G4630">
        <v>4622</v>
      </c>
      <c r="H4630">
        <f t="shared" ca="1" si="148"/>
        <v>-1.184010523487365E-2</v>
      </c>
    </row>
    <row r="4631" spans="2:8" x14ac:dyDescent="0.3">
      <c r="B4631" s="91">
        <v>42423</v>
      </c>
      <c r="C4631" s="145">
        <v>317.43167099999999</v>
      </c>
      <c r="D4631">
        <f t="shared" si="147"/>
        <v>1.7440651274489953E-2</v>
      </c>
      <c r="E4631">
        <v>-9.4098884737134564E-4</v>
      </c>
      <c r="G4631">
        <v>4623</v>
      </c>
      <c r="H4631">
        <f t="shared" ca="1" si="148"/>
        <v>-2.7146304948911459E-2</v>
      </c>
    </row>
    <row r="4632" spans="2:8" x14ac:dyDescent="0.3">
      <c r="B4632" s="91">
        <v>41523</v>
      </c>
      <c r="C4632" s="145">
        <v>311.99035600000002</v>
      </c>
      <c r="D4632">
        <f t="shared" si="147"/>
        <v>0.67843696751185323</v>
      </c>
      <c r="E4632">
        <v>-9.431324312393775E-4</v>
      </c>
      <c r="G4632">
        <v>4624</v>
      </c>
      <c r="H4632">
        <f t="shared" ca="1" si="148"/>
        <v>3.8659819702527719E-3</v>
      </c>
    </row>
    <row r="4633" spans="2:8" x14ac:dyDescent="0.3">
      <c r="B4633" s="91">
        <v>40420</v>
      </c>
      <c r="C4633" s="145">
        <v>185.881485</v>
      </c>
      <c r="D4633">
        <f t="shared" si="147"/>
        <v>1.4804212022596794</v>
      </c>
      <c r="E4633">
        <v>-9.5886329418517937E-4</v>
      </c>
      <c r="G4633">
        <v>4625</v>
      </c>
      <c r="H4633">
        <f t="shared" ca="1" si="148"/>
        <v>-3.8287172343994592E-3</v>
      </c>
    </row>
    <row r="4634" spans="2:8" x14ac:dyDescent="0.3">
      <c r="B4634" s="91">
        <v>38421</v>
      </c>
      <c r="C4634" s="145">
        <v>74.939483999999993</v>
      </c>
      <c r="D4634">
        <f t="shared" si="147"/>
        <v>-0.75879015881018963</v>
      </c>
      <c r="E4634">
        <v>-9.6105169050315995E-4</v>
      </c>
      <c r="G4634">
        <v>4626</v>
      </c>
      <c r="H4634">
        <f t="shared" ca="1" si="148"/>
        <v>-2.5843726493793313E-2</v>
      </c>
    </row>
    <row r="4635" spans="2:8" x14ac:dyDescent="0.3">
      <c r="B4635" s="91">
        <v>44455</v>
      </c>
      <c r="C4635" s="145">
        <v>310.68170199999997</v>
      </c>
      <c r="D4635">
        <f t="shared" si="147"/>
        <v>0.33148102143800406</v>
      </c>
      <c r="E4635">
        <v>-9.6170575483879844E-4</v>
      </c>
      <c r="G4635">
        <v>4627</v>
      </c>
      <c r="H4635">
        <f t="shared" ca="1" si="148"/>
        <v>-1.5708255454045081E-3</v>
      </c>
    </row>
    <row r="4636" spans="2:8" x14ac:dyDescent="0.3">
      <c r="B4636" s="91">
        <v>40658</v>
      </c>
      <c r="C4636" s="145">
        <v>233.33543399999999</v>
      </c>
      <c r="D4636">
        <f t="shared" si="147"/>
        <v>0.18893274256136905</v>
      </c>
      <c r="E4636">
        <v>-9.6461421404195119E-4</v>
      </c>
      <c r="G4636">
        <v>4628</v>
      </c>
      <c r="H4636">
        <f t="shared" ca="1" si="148"/>
        <v>2.5640402529450292E-2</v>
      </c>
    </row>
    <row r="4637" spans="2:8" x14ac:dyDescent="0.3">
      <c r="B4637" s="91">
        <v>40919</v>
      </c>
      <c r="C4637" s="145">
        <v>196.25621000000001</v>
      </c>
      <c r="D4637">
        <f t="shared" si="147"/>
        <v>-0.57216585480739535</v>
      </c>
      <c r="E4637">
        <v>-9.7527180248387015E-4</v>
      </c>
      <c r="G4637">
        <v>4629</v>
      </c>
      <c r="H4637">
        <f t="shared" ca="1" si="148"/>
        <v>-4.3902965383144039E-2</v>
      </c>
    </row>
    <row r="4638" spans="2:8" x14ac:dyDescent="0.3">
      <c r="B4638" s="91">
        <v>42936</v>
      </c>
      <c r="C4638" s="145">
        <v>458.72030599999999</v>
      </c>
      <c r="D4638">
        <f t="shared" si="147"/>
        <v>2.3780721845648034</v>
      </c>
      <c r="E4638">
        <v>-9.7700211261041712E-4</v>
      </c>
      <c r="G4638">
        <v>4630</v>
      </c>
      <c r="H4638">
        <f t="shared" ca="1" si="148"/>
        <v>2.9838319881438022E-2</v>
      </c>
    </row>
    <row r="4639" spans="2:8" x14ac:dyDescent="0.3">
      <c r="B4639" s="91">
        <v>39051</v>
      </c>
      <c r="C4639" s="145">
        <v>135.79351800000001</v>
      </c>
      <c r="D4639">
        <f t="shared" si="147"/>
        <v>-0.54091332344895304</v>
      </c>
      <c r="E4639">
        <v>-9.8774510994004876E-4</v>
      </c>
      <c r="G4639">
        <v>4631</v>
      </c>
      <c r="H4639">
        <f t="shared" ca="1" si="148"/>
        <v>2.2823166102606551E-2</v>
      </c>
    </row>
    <row r="4640" spans="2:8" x14ac:dyDescent="0.3">
      <c r="B4640" s="91">
        <v>41411</v>
      </c>
      <c r="C4640" s="145">
        <v>295.79058800000001</v>
      </c>
      <c r="D4640">
        <f t="shared" si="147"/>
        <v>-0.33882918327927969</v>
      </c>
      <c r="E4640">
        <v>-9.880400818512321E-4</v>
      </c>
      <c r="G4640">
        <v>4632</v>
      </c>
      <c r="H4640">
        <f t="shared" ca="1" si="148"/>
        <v>8.0006719882380353E-2</v>
      </c>
    </row>
    <row r="4641" spans="2:8" x14ac:dyDescent="0.3">
      <c r="B4641" s="91">
        <v>42548</v>
      </c>
      <c r="C4641" s="145">
        <v>447.37393200000002</v>
      </c>
      <c r="D4641">
        <f t="shared" si="147"/>
        <v>28.130310714940112</v>
      </c>
      <c r="E4641">
        <v>-1.0012787951056048E-3</v>
      </c>
      <c r="G4641">
        <v>4633</v>
      </c>
      <c r="H4641">
        <f t="shared" ca="1" si="148"/>
        <v>3.7706213909357053E-3</v>
      </c>
    </row>
    <row r="4642" spans="2:8" x14ac:dyDescent="0.3">
      <c r="B4642" s="91">
        <v>37264</v>
      </c>
      <c r="C4642" s="145">
        <v>15.357678</v>
      </c>
      <c r="D4642">
        <f t="shared" si="147"/>
        <v>-0.97613970725184041</v>
      </c>
      <c r="E4642">
        <v>-1.0036357647155679E-3</v>
      </c>
      <c r="G4642">
        <v>4634</v>
      </c>
      <c r="H4642">
        <f t="shared" ca="1" si="148"/>
        <v>1.3370505171594244E-2</v>
      </c>
    </row>
    <row r="4643" spans="2:8" x14ac:dyDescent="0.3">
      <c r="B4643" s="91">
        <v>45139</v>
      </c>
      <c r="C4643" s="145">
        <v>643.65002400000003</v>
      </c>
      <c r="D4643">
        <f t="shared" si="147"/>
        <v>3.3507822576424262</v>
      </c>
      <c r="E4643">
        <v>-1.0087909546879496E-3</v>
      </c>
      <c r="G4643">
        <v>4635</v>
      </c>
      <c r="H4643">
        <f t="shared" ca="1" si="148"/>
        <v>8.492859708022913E-3</v>
      </c>
    </row>
    <row r="4644" spans="2:8" x14ac:dyDescent="0.3">
      <c r="B4644" s="91">
        <v>44089</v>
      </c>
      <c r="C4644" s="145">
        <v>147.938919</v>
      </c>
      <c r="D4644">
        <f t="shared" si="147"/>
        <v>-0.19302704047377531</v>
      </c>
      <c r="E4644">
        <v>-1.0097748673251528E-3</v>
      </c>
      <c r="G4644">
        <v>4636</v>
      </c>
      <c r="H4644">
        <f t="shared" ca="1" si="148"/>
        <v>3.7943685232728654E-2</v>
      </c>
    </row>
    <row r="4645" spans="2:8" x14ac:dyDescent="0.3">
      <c r="B4645" s="91">
        <v>40884</v>
      </c>
      <c r="C4645" s="145">
        <v>183.32574500000001</v>
      </c>
      <c r="D4645">
        <f t="shared" si="147"/>
        <v>-0.61366151765947863</v>
      </c>
      <c r="E4645">
        <v>-1.0437327299649055E-3</v>
      </c>
      <c r="G4645">
        <v>4637</v>
      </c>
      <c r="H4645">
        <f t="shared" ca="1" si="148"/>
        <v>-1.292866598001282E-2</v>
      </c>
    </row>
    <row r="4646" spans="2:8" x14ac:dyDescent="0.3">
      <c r="B4646" s="91">
        <v>42814</v>
      </c>
      <c r="C4646" s="145">
        <v>474.52105699999998</v>
      </c>
      <c r="D4646">
        <f t="shared" si="147"/>
        <v>0.11201964148709095</v>
      </c>
      <c r="E4646">
        <v>-1.0493127102165144E-3</v>
      </c>
      <c r="G4646">
        <v>4638</v>
      </c>
      <c r="H4646">
        <f t="shared" ca="1" si="148"/>
        <v>-2.6631667560564291E-2</v>
      </c>
    </row>
    <row r="4647" spans="2:8" x14ac:dyDescent="0.3">
      <c r="B4647" s="91">
        <v>44722</v>
      </c>
      <c r="C4647" s="145">
        <v>426.720032</v>
      </c>
      <c r="D4647">
        <f t="shared" si="147"/>
        <v>18.438096917892086</v>
      </c>
      <c r="E4647">
        <v>-1.0501894521095436E-3</v>
      </c>
      <c r="G4647">
        <v>4639</v>
      </c>
      <c r="H4647">
        <f t="shared" ca="1" si="148"/>
        <v>-7.2511720924427012E-3</v>
      </c>
    </row>
    <row r="4648" spans="2:8" x14ac:dyDescent="0.3">
      <c r="B4648" s="91">
        <v>37462</v>
      </c>
      <c r="C4648" s="145">
        <v>21.952767999999999</v>
      </c>
      <c r="D4648">
        <f t="shared" si="147"/>
        <v>-0.95297486397123943</v>
      </c>
      <c r="E4648">
        <v>-1.05288036816318E-3</v>
      </c>
      <c r="G4648">
        <v>4640</v>
      </c>
      <c r="H4648">
        <f t="shared" ca="1" si="148"/>
        <v>-4.8264946592581764E-3</v>
      </c>
    </row>
    <row r="4649" spans="2:8" x14ac:dyDescent="0.3">
      <c r="B4649" s="91">
        <v>41864</v>
      </c>
      <c r="C4649" s="145">
        <v>466.83050500000002</v>
      </c>
      <c r="D4649">
        <f t="shared" si="147"/>
        <v>1.3611627153191128</v>
      </c>
      <c r="E4649">
        <v>-1.0548389850134228E-3</v>
      </c>
      <c r="G4649">
        <v>4641</v>
      </c>
      <c r="H4649">
        <f t="shared" ca="1" si="148"/>
        <v>-3.742124087372923E-3</v>
      </c>
    </row>
    <row r="4650" spans="2:8" x14ac:dyDescent="0.3">
      <c r="B4650" s="91">
        <v>40735</v>
      </c>
      <c r="C4650" s="145">
        <v>197.71212800000001</v>
      </c>
      <c r="D4650">
        <f t="shared" si="147"/>
        <v>0.50658024664048062</v>
      </c>
      <c r="E4650">
        <v>-1.0910125077255798E-3</v>
      </c>
      <c r="G4650">
        <v>4642</v>
      </c>
      <c r="H4650">
        <f t="shared" ca="1" si="148"/>
        <v>8.7501029241440244E-3</v>
      </c>
    </row>
    <row r="4651" spans="2:8" x14ac:dyDescent="0.3">
      <c r="B4651" s="91">
        <v>39426</v>
      </c>
      <c r="C4651" s="145">
        <v>131.23239100000001</v>
      </c>
      <c r="D4651">
        <f t="shared" si="147"/>
        <v>-0.70118849331484223</v>
      </c>
      <c r="E4651">
        <v>-1.1075531052601672E-3</v>
      </c>
      <c r="G4651">
        <v>4643</v>
      </c>
      <c r="H4651">
        <f t="shared" ca="1" si="148"/>
        <v>3.2304968664875269E-2</v>
      </c>
    </row>
    <row r="4652" spans="2:8" x14ac:dyDescent="0.3">
      <c r="B4652" s="91">
        <v>44971</v>
      </c>
      <c r="C4652" s="145">
        <v>439.18118299999998</v>
      </c>
      <c r="D4652">
        <f t="shared" si="147"/>
        <v>4.6556230015491824</v>
      </c>
      <c r="E4652">
        <v>-1.1336504366477259E-3</v>
      </c>
      <c r="G4652">
        <v>4644</v>
      </c>
      <c r="H4652">
        <f t="shared" ca="1" si="148"/>
        <v>3.8288149322174288E-2</v>
      </c>
    </row>
    <row r="4653" spans="2:8" x14ac:dyDescent="0.3">
      <c r="B4653" s="91">
        <v>39653</v>
      </c>
      <c r="C4653" s="145">
        <v>77.653899999999993</v>
      </c>
      <c r="D4653">
        <f t="shared" si="147"/>
        <v>-0.8490256361872861</v>
      </c>
      <c r="E4653">
        <v>-1.1341735124558851E-3</v>
      </c>
      <c r="G4653">
        <v>4645</v>
      </c>
      <c r="H4653">
        <f t="shared" ca="1" si="148"/>
        <v>1.2160506121468873E-2</v>
      </c>
    </row>
    <row r="4654" spans="2:8" x14ac:dyDescent="0.3">
      <c r="B4654" s="91">
        <v>41954</v>
      </c>
      <c r="C4654" s="145">
        <v>514.35156300000006</v>
      </c>
      <c r="D4654">
        <f t="shared" si="147"/>
        <v>5.9495124688953345</v>
      </c>
      <c r="E4654">
        <v>-1.1487715492612786E-3</v>
      </c>
      <c r="G4654">
        <v>4646</v>
      </c>
      <c r="H4654">
        <f t="shared" ca="1" si="148"/>
        <v>-1.1942459646335994E-2</v>
      </c>
    </row>
    <row r="4655" spans="2:8" x14ac:dyDescent="0.3">
      <c r="B4655" s="91">
        <v>35272</v>
      </c>
      <c r="C4655" s="145">
        <v>74.012611000000007</v>
      </c>
      <c r="D4655">
        <f t="shared" si="147"/>
        <v>-0.85467038341036106</v>
      </c>
      <c r="E4655">
        <v>-1.1489822875587112E-3</v>
      </c>
      <c r="G4655">
        <v>4647</v>
      </c>
      <c r="H4655">
        <f t="shared" ca="1" si="148"/>
        <v>8.3286173430737794E-3</v>
      </c>
    </row>
    <row r="4656" spans="2:8" x14ac:dyDescent="0.3">
      <c r="B4656" s="91">
        <v>41892</v>
      </c>
      <c r="C4656" s="145">
        <v>509.27410900000001</v>
      </c>
      <c r="D4656">
        <f t="shared" si="147"/>
        <v>1.9701242449279521</v>
      </c>
      <c r="E4656">
        <v>-1.1602722232191573E-3</v>
      </c>
      <c r="G4656">
        <v>4648</v>
      </c>
      <c r="H4656">
        <f t="shared" ca="1" si="148"/>
        <v>3.9692505533576464E-2</v>
      </c>
    </row>
    <row r="4657" spans="2:8" x14ac:dyDescent="0.3">
      <c r="B4657" s="91">
        <v>43774</v>
      </c>
      <c r="C4657" s="145">
        <v>171.46559099999999</v>
      </c>
      <c r="D4657">
        <f t="shared" si="147"/>
        <v>1.4749265976000778E-2</v>
      </c>
      <c r="E4657">
        <v>-1.1614018173295559E-3</v>
      </c>
      <c r="G4657">
        <v>4649</v>
      </c>
      <c r="H4657">
        <f t="shared" ca="1" si="148"/>
        <v>-1.2923858499358184E-4</v>
      </c>
    </row>
    <row r="4658" spans="2:8" x14ac:dyDescent="0.3">
      <c r="B4658" s="91">
        <v>43623</v>
      </c>
      <c r="C4658" s="145">
        <v>168.97335799999999</v>
      </c>
      <c r="D4658">
        <f t="shared" si="147"/>
        <v>0.40947404315405611</v>
      </c>
      <c r="E4658">
        <v>-1.1786000162142048E-3</v>
      </c>
      <c r="G4658">
        <v>4650</v>
      </c>
      <c r="H4658">
        <f t="shared" ca="1" si="148"/>
        <v>-2.5595525927046905E-2</v>
      </c>
    </row>
    <row r="4659" spans="2:8" x14ac:dyDescent="0.3">
      <c r="B4659" s="91">
        <v>39217</v>
      </c>
      <c r="C4659" s="145">
        <v>119.88397999999999</v>
      </c>
      <c r="D4659">
        <f t="shared" si="147"/>
        <v>-0.71256401702877459</v>
      </c>
      <c r="E4659">
        <v>-1.1883281449978505E-3</v>
      </c>
      <c r="G4659">
        <v>4651</v>
      </c>
      <c r="H4659">
        <f t="shared" ca="1" si="148"/>
        <v>2.7374976273027405E-2</v>
      </c>
    </row>
    <row r="4660" spans="2:8" x14ac:dyDescent="0.3">
      <c r="B4660" s="91">
        <v>42487</v>
      </c>
      <c r="C4660" s="145">
        <v>417.08062699999999</v>
      </c>
      <c r="D4660">
        <f t="shared" si="147"/>
        <v>-8.9090871664883914E-2</v>
      </c>
      <c r="E4660">
        <v>-1.1932140592318776E-3</v>
      </c>
      <c r="G4660">
        <v>4652</v>
      </c>
      <c r="H4660">
        <f t="shared" ca="1" si="148"/>
        <v>-1.8903463362218684E-2</v>
      </c>
    </row>
    <row r="4661" spans="2:8" x14ac:dyDescent="0.3">
      <c r="B4661" s="91">
        <v>42704</v>
      </c>
      <c r="C4661" s="145">
        <v>457.87292500000001</v>
      </c>
      <c r="D4661">
        <f t="shared" si="147"/>
        <v>5.6172906516404959</v>
      </c>
      <c r="E4661">
        <v>-1.1960811570958282E-3</v>
      </c>
      <c r="G4661">
        <v>4653</v>
      </c>
      <c r="H4661">
        <f t="shared" ca="1" si="148"/>
        <v>2.4559873391706552E-2</v>
      </c>
    </row>
    <row r="4662" spans="2:8" x14ac:dyDescent="0.3">
      <c r="B4662" s="91">
        <v>35202</v>
      </c>
      <c r="C4662" s="145">
        <v>69.193413000000007</v>
      </c>
      <c r="D4662">
        <f t="shared" si="147"/>
        <v>-0.78401536988059373</v>
      </c>
      <c r="E4662">
        <v>-1.2148231578493248E-3</v>
      </c>
      <c r="G4662">
        <v>4654</v>
      </c>
      <c r="H4662">
        <f t="shared" ca="1" si="148"/>
        <v>8.3199972838627154E-3</v>
      </c>
    </row>
    <row r="4663" spans="2:8" x14ac:dyDescent="0.3">
      <c r="B4663" s="91">
        <v>41292</v>
      </c>
      <c r="C4663" s="145">
        <v>320.36267099999998</v>
      </c>
      <c r="D4663">
        <f t="shared" si="147"/>
        <v>4.5873040370080291</v>
      </c>
      <c r="E4663">
        <v>-1.2159368168159481E-3</v>
      </c>
      <c r="G4663">
        <v>4655</v>
      </c>
      <c r="H4663">
        <f t="shared" ca="1" si="148"/>
        <v>5.2065354442663359E-2</v>
      </c>
    </row>
    <row r="4664" spans="2:8" x14ac:dyDescent="0.3">
      <c r="B4664" s="91">
        <v>37924</v>
      </c>
      <c r="C4664" s="145">
        <v>57.337612</v>
      </c>
      <c r="D4664">
        <f t="shared" si="147"/>
        <v>-8.077091294392108E-2</v>
      </c>
      <c r="E4664">
        <v>-1.2336166924050054E-3</v>
      </c>
      <c r="G4664">
        <v>4656</v>
      </c>
      <c r="H4664">
        <f t="shared" ca="1" si="148"/>
        <v>1.1493465407797113E-2</v>
      </c>
    </row>
    <row r="4665" spans="2:8" x14ac:dyDescent="0.3">
      <c r="B4665" s="91">
        <v>35167</v>
      </c>
      <c r="C4665" s="145">
        <v>62.375759000000002</v>
      </c>
      <c r="D4665">
        <f t="shared" si="147"/>
        <v>-0.8709361225463188</v>
      </c>
      <c r="E4665">
        <v>-1.2357945434048434E-3</v>
      </c>
      <c r="G4665">
        <v>4657</v>
      </c>
      <c r="H4665">
        <f t="shared" ca="1" si="148"/>
        <v>1.7798413425447985E-2</v>
      </c>
    </row>
    <row r="4666" spans="2:8" x14ac:dyDescent="0.3">
      <c r="B4666" s="91">
        <v>44791</v>
      </c>
      <c r="C4666" s="145">
        <v>483.293701</v>
      </c>
      <c r="D4666">
        <f t="shared" si="147"/>
        <v>10.291151233963927</v>
      </c>
      <c r="E4666">
        <v>-1.2361129970352676E-3</v>
      </c>
      <c r="G4666">
        <v>4658</v>
      </c>
      <c r="H4666">
        <f t="shared" ca="1" si="148"/>
        <v>-3.1639340987376759E-2</v>
      </c>
    </row>
    <row r="4667" spans="2:8" x14ac:dyDescent="0.3">
      <c r="B4667" s="91">
        <v>36454</v>
      </c>
      <c r="C4667" s="145">
        <v>42.802872000000001</v>
      </c>
      <c r="D4667">
        <f t="shared" si="147"/>
        <v>0.72223736455491871</v>
      </c>
      <c r="E4667">
        <v>-1.2369130855108513E-3</v>
      </c>
      <c r="G4667">
        <v>4659</v>
      </c>
      <c r="H4667">
        <f t="shared" ca="1" si="148"/>
        <v>-8.7522792245563058E-3</v>
      </c>
    </row>
    <row r="4668" spans="2:8" x14ac:dyDescent="0.3">
      <c r="B4668" s="91">
        <v>37673</v>
      </c>
      <c r="C4668" s="145">
        <v>24.853062000000001</v>
      </c>
      <c r="D4668">
        <f t="shared" si="147"/>
        <v>-0.7015032904396965</v>
      </c>
      <c r="E4668">
        <v>-1.2397969724455477E-3</v>
      </c>
      <c r="G4668">
        <v>4660</v>
      </c>
      <c r="H4668">
        <f t="shared" ca="1" si="148"/>
        <v>5.3113719317518602E-3</v>
      </c>
    </row>
    <row r="4669" spans="2:8" x14ac:dyDescent="0.3">
      <c r="B4669" s="91">
        <v>38356</v>
      </c>
      <c r="C4669" s="145">
        <v>83.260756999999998</v>
      </c>
      <c r="D4669">
        <f t="shared" si="147"/>
        <v>3.6664136947179884</v>
      </c>
      <c r="E4669">
        <v>-1.2489552554483161E-3</v>
      </c>
      <c r="G4669">
        <v>4661</v>
      </c>
      <c r="H4669">
        <f t="shared" ca="1" si="148"/>
        <v>1.8462699052966908E-2</v>
      </c>
    </row>
    <row r="4670" spans="2:8" x14ac:dyDescent="0.3">
      <c r="B4670" s="91">
        <v>36132</v>
      </c>
      <c r="C4670" s="145">
        <v>17.842558</v>
      </c>
      <c r="D4670">
        <f t="shared" si="147"/>
        <v>-0.96256787962804047</v>
      </c>
      <c r="E4670">
        <v>-1.251503225651917E-3</v>
      </c>
      <c r="G4670">
        <v>4662</v>
      </c>
      <c r="H4670">
        <f t="shared" ca="1" si="148"/>
        <v>1.7379456351430639E-3</v>
      </c>
    </row>
    <row r="4671" spans="2:8" x14ac:dyDescent="0.3">
      <c r="B4671" s="91">
        <v>42891</v>
      </c>
      <c r="C4671" s="145">
        <v>476.66436800000002</v>
      </c>
      <c r="D4671">
        <f t="shared" si="147"/>
        <v>0.1084133058940344</v>
      </c>
      <c r="E4671">
        <v>-1.2532809197467213E-3</v>
      </c>
      <c r="G4671">
        <v>4663</v>
      </c>
      <c r="H4671">
        <f t="shared" ca="1" si="148"/>
        <v>-1.6245433821746001E-2</v>
      </c>
    </row>
    <row r="4672" spans="2:8" x14ac:dyDescent="0.3">
      <c r="B4672" s="91">
        <v>41810</v>
      </c>
      <c r="C4672" s="145">
        <v>430.04208399999999</v>
      </c>
      <c r="D4672">
        <f t="shared" si="147"/>
        <v>2.5828894977297989</v>
      </c>
      <c r="E4672">
        <v>-1.2539237560930993E-3</v>
      </c>
      <c r="G4672">
        <v>4664</v>
      </c>
      <c r="H4672">
        <f t="shared" ca="1" si="148"/>
        <v>-1.417149297649075E-2</v>
      </c>
    </row>
    <row r="4673" spans="2:8" x14ac:dyDescent="0.3">
      <c r="B4673" s="91">
        <v>39216</v>
      </c>
      <c r="C4673" s="145">
        <v>120.026611</v>
      </c>
      <c r="D4673">
        <f t="shared" si="147"/>
        <v>-0.38975827868152502</v>
      </c>
      <c r="E4673">
        <v>-1.2569888917719021E-3</v>
      </c>
      <c r="G4673">
        <v>4665</v>
      </c>
      <c r="H4673">
        <f t="shared" ca="1" si="148"/>
        <v>-3.7339265211746284E-2</v>
      </c>
    </row>
    <row r="4674" spans="2:8" x14ac:dyDescent="0.3">
      <c r="B4674" s="91">
        <v>43847</v>
      </c>
      <c r="C4674" s="145">
        <v>196.68699599999999</v>
      </c>
      <c r="D4674">
        <f t="shared" si="147"/>
        <v>1.9001998689795638</v>
      </c>
      <c r="E4674">
        <v>-1.2654960196300873E-3</v>
      </c>
      <c r="G4674">
        <v>4666</v>
      </c>
      <c r="H4674">
        <f t="shared" ca="1" si="148"/>
        <v>1.6492698839998359E-2</v>
      </c>
    </row>
    <row r="4675" spans="2:8" x14ac:dyDescent="0.3">
      <c r="B4675" s="91">
        <v>37979</v>
      </c>
      <c r="C4675" s="145">
        <v>67.818427999999997</v>
      </c>
      <c r="D4675">
        <f t="shared" si="147"/>
        <v>0.19933533848505358</v>
      </c>
      <c r="E4675">
        <v>-1.2745457711377088E-3</v>
      </c>
      <c r="G4675">
        <v>4667</v>
      </c>
      <c r="H4675">
        <f t="shared" ca="1" si="148"/>
        <v>2.6960680309689556E-2</v>
      </c>
    </row>
    <row r="4676" spans="2:8" x14ac:dyDescent="0.3">
      <c r="B4676" s="91">
        <v>35641</v>
      </c>
      <c r="C4676" s="145">
        <v>56.546677000000003</v>
      </c>
      <c r="D4676">
        <f t="shared" si="147"/>
        <v>0.5999210093375803</v>
      </c>
      <c r="E4676">
        <v>-1.2805201573127731E-3</v>
      </c>
      <c r="G4676">
        <v>4668</v>
      </c>
      <c r="H4676">
        <f t="shared" ca="1" si="148"/>
        <v>-1.4971037761412075E-2</v>
      </c>
    </row>
    <row r="4677" spans="2:8" x14ac:dyDescent="0.3">
      <c r="B4677" s="91">
        <v>36473</v>
      </c>
      <c r="C4677" s="145">
        <v>35.343418</v>
      </c>
      <c r="D4677">
        <f t="shared" si="147"/>
        <v>-0.94287670992876793</v>
      </c>
      <c r="E4677">
        <v>-1.2839352954482344E-3</v>
      </c>
      <c r="G4677">
        <v>4669</v>
      </c>
      <c r="H4677">
        <f t="shared" ca="1" si="148"/>
        <v>-5.1716462162052175E-2</v>
      </c>
    </row>
    <row r="4678" spans="2:8" x14ac:dyDescent="0.3">
      <c r="B4678" s="91">
        <v>45120</v>
      </c>
      <c r="C4678" s="145">
        <v>618.72167999999999</v>
      </c>
      <c r="D4678">
        <f t="shared" si="147"/>
        <v>0.33760784990693599</v>
      </c>
      <c r="E4678">
        <v>-1.2872644545226482E-3</v>
      </c>
      <c r="G4678">
        <v>4670</v>
      </c>
      <c r="H4678">
        <f t="shared" ca="1" si="148"/>
        <v>4.6773097248712855E-2</v>
      </c>
    </row>
    <row r="4679" spans="2:8" x14ac:dyDescent="0.3">
      <c r="B4679" s="91">
        <v>42940</v>
      </c>
      <c r="C4679" s="145">
        <v>462.55835000000002</v>
      </c>
      <c r="D4679">
        <f t="shared" si="147"/>
        <v>15.141252304069393</v>
      </c>
      <c r="E4679">
        <v>-1.2914511784865325E-3</v>
      </c>
      <c r="G4679">
        <v>4671</v>
      </c>
      <c r="H4679">
        <f t="shared" ca="1" si="148"/>
        <v>5.438320263907509E-2</v>
      </c>
    </row>
    <row r="4680" spans="2:8" x14ac:dyDescent="0.3">
      <c r="B4680" s="91">
        <v>36215</v>
      </c>
      <c r="C4680" s="145">
        <v>28.656905999999999</v>
      </c>
      <c r="D4680">
        <f t="shared" si="147"/>
        <v>-0.78167507081108178</v>
      </c>
      <c r="E4680">
        <v>-1.2988698473167333E-3</v>
      </c>
      <c r="G4680">
        <v>4672</v>
      </c>
      <c r="H4680">
        <f t="shared" ca="1" si="148"/>
        <v>2.3359217511375402E-2</v>
      </c>
    </row>
    <row r="4681" spans="2:8" x14ac:dyDescent="0.3">
      <c r="B4681" s="91">
        <v>39286</v>
      </c>
      <c r="C4681" s="145">
        <v>131.25805700000001</v>
      </c>
      <c r="D4681">
        <f t="shared" ref="D4681:D4744" si="149">(C4681-C4682)/C4682</f>
        <v>-0.34852169338484462</v>
      </c>
      <c r="E4681">
        <v>-1.3026246971183687E-3</v>
      </c>
      <c r="G4681">
        <v>4673</v>
      </c>
      <c r="H4681">
        <f t="shared" ca="1" si="148"/>
        <v>2.8791583062010094E-2</v>
      </c>
    </row>
    <row r="4682" spans="2:8" x14ac:dyDescent="0.3">
      <c r="B4682" s="91">
        <v>40445</v>
      </c>
      <c r="C4682" s="145">
        <v>201.477249</v>
      </c>
      <c r="D4682">
        <f t="shared" si="149"/>
        <v>7.5667143905674044</v>
      </c>
      <c r="E4682">
        <v>-1.3031318214143859E-3</v>
      </c>
      <c r="G4682">
        <v>4674</v>
      </c>
      <c r="H4682">
        <f t="shared" ref="H4682:H4745" ca="1" si="150">_xlfn.NORM.INV(RAND(),N$11,N$12)</f>
        <v>2.0654921159054155E-2</v>
      </c>
    </row>
    <row r="4683" spans="2:8" x14ac:dyDescent="0.3">
      <c r="B4683" s="91">
        <v>37650</v>
      </c>
      <c r="C4683" s="145">
        <v>23.518613999999999</v>
      </c>
      <c r="D4683">
        <f t="shared" si="149"/>
        <v>-0.94784588482109378</v>
      </c>
      <c r="E4683">
        <v>-1.3103054416806655E-3</v>
      </c>
      <c r="G4683">
        <v>4675</v>
      </c>
      <c r="H4683">
        <f t="shared" ca="1" si="150"/>
        <v>4.9047172594768686E-2</v>
      </c>
    </row>
    <row r="4684" spans="2:8" x14ac:dyDescent="0.3">
      <c r="B4684" s="91">
        <v>42699</v>
      </c>
      <c r="C4684" s="145">
        <v>450.94454999999999</v>
      </c>
      <c r="D4684">
        <f t="shared" si="149"/>
        <v>38.235807398625397</v>
      </c>
      <c r="E4684">
        <v>-1.3246676514712709E-3</v>
      </c>
      <c r="G4684">
        <v>4676</v>
      </c>
      <c r="H4684">
        <f t="shared" ca="1" si="150"/>
        <v>-1.2987626910499726E-2</v>
      </c>
    </row>
    <row r="4685" spans="2:8" x14ac:dyDescent="0.3">
      <c r="B4685" s="91">
        <v>37098</v>
      </c>
      <c r="C4685" s="145">
        <v>11.493188999999999</v>
      </c>
      <c r="D4685">
        <f t="shared" si="149"/>
        <v>-0.9837080036792174</v>
      </c>
      <c r="E4685">
        <v>-1.3404739544703504E-3</v>
      </c>
      <c r="G4685">
        <v>4677</v>
      </c>
      <c r="H4685">
        <f t="shared" ca="1" si="150"/>
        <v>5.5745817521676823E-2</v>
      </c>
    </row>
    <row r="4686" spans="2:8" x14ac:dyDescent="0.3">
      <c r="B4686" s="91">
        <v>45261</v>
      </c>
      <c r="C4686" s="145">
        <v>705.45001200000002</v>
      </c>
      <c r="D4686">
        <f t="shared" si="149"/>
        <v>5.8916240307723078E-2</v>
      </c>
      <c r="E4686">
        <v>-1.3448640539684001E-3</v>
      </c>
      <c r="G4686">
        <v>4678</v>
      </c>
      <c r="H4686">
        <f t="shared" ca="1" si="150"/>
        <v>-2.1160537289101954E-2</v>
      </c>
    </row>
    <row r="4687" spans="2:8" x14ac:dyDescent="0.3">
      <c r="B4687" s="91">
        <v>45215</v>
      </c>
      <c r="C4687" s="145">
        <v>666.20001200000002</v>
      </c>
      <c r="D4687">
        <f t="shared" si="149"/>
        <v>4.2586525849919843</v>
      </c>
      <c r="E4687">
        <v>-1.3490691536165705E-3</v>
      </c>
      <c r="G4687">
        <v>4679</v>
      </c>
      <c r="H4687">
        <f t="shared" ca="1" si="150"/>
        <v>-7.2271303677148794E-3</v>
      </c>
    </row>
    <row r="4688" spans="2:8" x14ac:dyDescent="0.3">
      <c r="B4688" s="91">
        <v>39351</v>
      </c>
      <c r="C4688" s="145">
        <v>126.686447</v>
      </c>
      <c r="D4688">
        <f t="shared" si="149"/>
        <v>0.87948593720400414</v>
      </c>
      <c r="E4688">
        <v>-1.349693758357446E-3</v>
      </c>
      <c r="G4688">
        <v>4680</v>
      </c>
      <c r="H4688">
        <f t="shared" ca="1" si="150"/>
        <v>2.1038538556462882E-2</v>
      </c>
    </row>
    <row r="4689" spans="2:8" x14ac:dyDescent="0.3">
      <c r="B4689" s="91">
        <v>35208</v>
      </c>
      <c r="C4689" s="145">
        <v>67.404838999999996</v>
      </c>
      <c r="D4689">
        <f t="shared" si="149"/>
        <v>-0.6880529030218836</v>
      </c>
      <c r="E4689">
        <v>-1.35110162696527E-3</v>
      </c>
      <c r="G4689">
        <v>4681</v>
      </c>
      <c r="H4689">
        <f t="shared" ca="1" si="150"/>
        <v>3.3226712811518448E-2</v>
      </c>
    </row>
    <row r="4690" spans="2:8" x14ac:dyDescent="0.3">
      <c r="B4690" s="91">
        <v>41108</v>
      </c>
      <c r="C4690" s="145">
        <v>216.077789</v>
      </c>
      <c r="D4690">
        <f t="shared" si="149"/>
        <v>1.0274422197919606</v>
      </c>
      <c r="E4690">
        <v>-1.3520430395791991E-3</v>
      </c>
      <c r="G4690">
        <v>4682</v>
      </c>
      <c r="H4690">
        <f t="shared" ca="1" si="150"/>
        <v>2.1683977374369168E-2</v>
      </c>
    </row>
    <row r="4691" spans="2:8" x14ac:dyDescent="0.3">
      <c r="B4691" s="91">
        <v>39549</v>
      </c>
      <c r="C4691" s="145">
        <v>106.57654599999999</v>
      </c>
      <c r="D4691">
        <f t="shared" si="149"/>
        <v>-0.46153900252753438</v>
      </c>
      <c r="E4691">
        <v>-1.3635698910598462E-3</v>
      </c>
      <c r="G4691">
        <v>4683</v>
      </c>
      <c r="H4691">
        <f t="shared" ca="1" si="150"/>
        <v>-1.5994588986166066E-2</v>
      </c>
    </row>
    <row r="4692" spans="2:8" x14ac:dyDescent="0.3">
      <c r="B4692" s="91">
        <v>40732</v>
      </c>
      <c r="C4692" s="145">
        <v>197.92806999999999</v>
      </c>
      <c r="D4692">
        <f t="shared" si="149"/>
        <v>-0.57612093708609657</v>
      </c>
      <c r="E4692">
        <v>-1.3737513720208001E-3</v>
      </c>
      <c r="G4692">
        <v>4684</v>
      </c>
      <c r="H4692">
        <f t="shared" ca="1" si="150"/>
        <v>4.2651750701694739E-3</v>
      </c>
    </row>
    <row r="4693" spans="2:8" x14ac:dyDescent="0.3">
      <c r="B4693" s="91">
        <v>42824</v>
      </c>
      <c r="C4693" s="145">
        <v>466.94467200000003</v>
      </c>
      <c r="D4693">
        <f t="shared" si="149"/>
        <v>5.6251770582632474</v>
      </c>
      <c r="E4693">
        <v>-1.3857766981884494E-3</v>
      </c>
      <c r="G4693">
        <v>4685</v>
      </c>
      <c r="H4693">
        <f t="shared" ca="1" si="150"/>
        <v>3.3273465460046898E-2</v>
      </c>
    </row>
    <row r="4694" spans="2:8" x14ac:dyDescent="0.3">
      <c r="B4694" s="91">
        <v>43917</v>
      </c>
      <c r="C4694" s="145">
        <v>70.480331000000007</v>
      </c>
      <c r="D4694">
        <f t="shared" si="149"/>
        <v>-0.83082077154856948</v>
      </c>
      <c r="E4694">
        <v>-1.4124959576027282E-3</v>
      </c>
      <c r="G4694">
        <v>4686</v>
      </c>
      <c r="H4694">
        <f t="shared" ca="1" si="150"/>
        <v>7.1171815080279324E-3</v>
      </c>
    </row>
    <row r="4695" spans="2:8" x14ac:dyDescent="0.3">
      <c r="B4695" s="91">
        <v>44909</v>
      </c>
      <c r="C4695" s="145">
        <v>416.601563</v>
      </c>
      <c r="D4695">
        <f t="shared" si="149"/>
        <v>1.5229121348336079</v>
      </c>
      <c r="E4695">
        <v>-1.4337114575202487E-3</v>
      </c>
      <c r="G4695">
        <v>4687</v>
      </c>
      <c r="H4695">
        <f t="shared" ca="1" si="150"/>
        <v>-3.0899274967466372E-2</v>
      </c>
    </row>
    <row r="4696" spans="2:8" x14ac:dyDescent="0.3">
      <c r="B4696" s="91">
        <v>40893</v>
      </c>
      <c r="C4696" s="145">
        <v>165.12725800000001</v>
      </c>
      <c r="D4696">
        <f t="shared" si="149"/>
        <v>1.4936996605186756</v>
      </c>
      <c r="E4696">
        <v>-1.447939648356888E-3</v>
      </c>
      <c r="G4696">
        <v>4688</v>
      </c>
      <c r="H4696">
        <f t="shared" ca="1" si="150"/>
        <v>1.4493243976812582E-2</v>
      </c>
    </row>
    <row r="4697" spans="2:8" x14ac:dyDescent="0.3">
      <c r="B4697" s="91">
        <v>38196</v>
      </c>
      <c r="C4697" s="145">
        <v>66.217781000000002</v>
      </c>
      <c r="D4697">
        <f t="shared" si="149"/>
        <v>-0.85007524484758967</v>
      </c>
      <c r="E4697">
        <v>-1.449394558268715E-3</v>
      </c>
      <c r="G4697">
        <v>4689</v>
      </c>
      <c r="H4697">
        <f t="shared" ca="1" si="150"/>
        <v>-7.8479466667996482E-3</v>
      </c>
    </row>
    <row r="4698" spans="2:8" x14ac:dyDescent="0.3">
      <c r="B4698" s="91">
        <v>42844</v>
      </c>
      <c r="C4698" s="145">
        <v>441.67343099999999</v>
      </c>
      <c r="D4698">
        <f t="shared" si="149"/>
        <v>3.9094357038375094</v>
      </c>
      <c r="E4698">
        <v>-1.4650228057449604E-3</v>
      </c>
      <c r="G4698">
        <v>4690</v>
      </c>
      <c r="H4698">
        <f t="shared" ca="1" si="150"/>
        <v>-3.9205370517151325E-2</v>
      </c>
    </row>
    <row r="4699" spans="2:8" x14ac:dyDescent="0.3">
      <c r="B4699" s="91">
        <v>38677</v>
      </c>
      <c r="C4699" s="145">
        <v>89.964195000000004</v>
      </c>
      <c r="D4699">
        <f t="shared" si="149"/>
        <v>-0.85257813191315035</v>
      </c>
      <c r="E4699">
        <v>-1.4652337140008914E-3</v>
      </c>
      <c r="G4699">
        <v>4691</v>
      </c>
      <c r="H4699">
        <f t="shared" ca="1" si="150"/>
        <v>4.1423369191155718E-2</v>
      </c>
    </row>
    <row r="4700" spans="2:8" x14ac:dyDescent="0.3">
      <c r="B4700" s="91">
        <v>45175</v>
      </c>
      <c r="C4700" s="145">
        <v>610.25</v>
      </c>
      <c r="D4700">
        <f t="shared" si="149"/>
        <v>12.279797199162923</v>
      </c>
      <c r="E4700">
        <v>-1.4726727720786776E-3</v>
      </c>
      <c r="G4700">
        <v>4692</v>
      </c>
      <c r="H4700">
        <f t="shared" ca="1" si="150"/>
        <v>2.5418324434108592E-2</v>
      </c>
    </row>
    <row r="4701" spans="2:8" x14ac:dyDescent="0.3">
      <c r="B4701" s="91">
        <v>36418</v>
      </c>
      <c r="C4701" s="145">
        <v>45.953262000000002</v>
      </c>
      <c r="D4701">
        <f t="shared" si="149"/>
        <v>0.83121872803291252</v>
      </c>
      <c r="E4701">
        <v>-1.4808324438197532E-3</v>
      </c>
      <c r="G4701">
        <v>4693</v>
      </c>
      <c r="H4701">
        <f t="shared" ca="1" si="150"/>
        <v>2.3434159820958495E-2</v>
      </c>
    </row>
    <row r="4702" spans="2:8" x14ac:dyDescent="0.3">
      <c r="B4702" s="91">
        <v>35990</v>
      </c>
      <c r="C4702" s="145">
        <v>25.094360000000002</v>
      </c>
      <c r="D4702">
        <f t="shared" si="149"/>
        <v>-0.26407604465815981</v>
      </c>
      <c r="E4702">
        <v>-1.4826738998381542E-3</v>
      </c>
      <c r="G4702">
        <v>4694</v>
      </c>
      <c r="H4702">
        <f t="shared" ca="1" si="150"/>
        <v>4.7574008779688863E-2</v>
      </c>
    </row>
    <row r="4703" spans="2:8" x14ac:dyDescent="0.3">
      <c r="B4703" s="91">
        <v>35823</v>
      </c>
      <c r="C4703" s="145">
        <v>34.099120999999997</v>
      </c>
      <c r="D4703">
        <f t="shared" si="149"/>
        <v>-0.25402672425174605</v>
      </c>
      <c r="E4703">
        <v>-1.4863303029566185E-3</v>
      </c>
      <c r="G4703">
        <v>4695</v>
      </c>
      <c r="H4703">
        <f t="shared" ca="1" si="150"/>
        <v>-1.8626001554976528E-3</v>
      </c>
    </row>
    <row r="4704" spans="2:8" x14ac:dyDescent="0.3">
      <c r="B4704" s="91">
        <v>36405</v>
      </c>
      <c r="C4704" s="145">
        <v>45.710915</v>
      </c>
      <c r="D4704">
        <f t="shared" si="149"/>
        <v>-0.35506465167557083</v>
      </c>
      <c r="E4704">
        <v>-1.489064339711654E-3</v>
      </c>
      <c r="G4704">
        <v>4696</v>
      </c>
      <c r="H4704">
        <f t="shared" ca="1" si="150"/>
        <v>3.6282023828323358E-2</v>
      </c>
    </row>
    <row r="4705" spans="2:8" x14ac:dyDescent="0.3">
      <c r="B4705" s="91">
        <v>35285</v>
      </c>
      <c r="C4705" s="145">
        <v>70.876739999999998</v>
      </c>
      <c r="D4705">
        <f t="shared" si="149"/>
        <v>-0.88708501092078995</v>
      </c>
      <c r="E4705">
        <v>-1.4990459636849344E-3</v>
      </c>
      <c r="G4705">
        <v>4697</v>
      </c>
      <c r="H4705">
        <f t="shared" ca="1" si="150"/>
        <v>4.4258920007315343E-2</v>
      </c>
    </row>
    <row r="4706" spans="2:8" x14ac:dyDescent="0.3">
      <c r="B4706" s="91">
        <v>45231</v>
      </c>
      <c r="C4706" s="145">
        <v>627.70001200000002</v>
      </c>
      <c r="D4706">
        <f t="shared" si="149"/>
        <v>6.0789983951639153</v>
      </c>
      <c r="E4706">
        <v>-1.5111937703513316E-3</v>
      </c>
      <c r="G4706">
        <v>4698</v>
      </c>
      <c r="H4706">
        <f t="shared" ca="1" si="150"/>
        <v>-8.6308875558768535E-3</v>
      </c>
    </row>
    <row r="4707" spans="2:8" x14ac:dyDescent="0.3">
      <c r="B4707" s="91">
        <v>38034</v>
      </c>
      <c r="C4707" s="145">
        <v>88.670738</v>
      </c>
      <c r="D4707">
        <f t="shared" si="149"/>
        <v>-0.53689045025081716</v>
      </c>
      <c r="E4707">
        <v>-1.5172824749409362E-3</v>
      </c>
      <c r="G4707">
        <v>4699</v>
      </c>
      <c r="H4707">
        <f t="shared" ca="1" si="150"/>
        <v>-2.426175209728498E-2</v>
      </c>
    </row>
    <row r="4708" spans="2:8" x14ac:dyDescent="0.3">
      <c r="B4708" s="91">
        <v>40704</v>
      </c>
      <c r="C4708" s="145">
        <v>191.46816999999999</v>
      </c>
      <c r="D4708">
        <f t="shared" si="149"/>
        <v>1.1166237795773555</v>
      </c>
      <c r="E4708">
        <v>-1.517929406554258E-3</v>
      </c>
      <c r="G4708">
        <v>4700</v>
      </c>
      <c r="H4708">
        <f t="shared" ca="1" si="150"/>
        <v>-1.0007394477838199E-2</v>
      </c>
    </row>
    <row r="4709" spans="2:8" x14ac:dyDescent="0.3">
      <c r="B4709" s="91">
        <v>40056</v>
      </c>
      <c r="C4709" s="145">
        <v>90.459236000000004</v>
      </c>
      <c r="D4709">
        <f t="shared" si="149"/>
        <v>-0.78601303123991062</v>
      </c>
      <c r="E4709">
        <v>-1.5292868194372328E-3</v>
      </c>
      <c r="G4709">
        <v>4701</v>
      </c>
      <c r="H4709">
        <f t="shared" ca="1" si="150"/>
        <v>-1.5572772849349423E-2</v>
      </c>
    </row>
    <row r="4710" spans="2:8" x14ac:dyDescent="0.3">
      <c r="B4710" s="91">
        <v>44888</v>
      </c>
      <c r="C4710" s="145">
        <v>422.73245200000002</v>
      </c>
      <c r="D4710">
        <f t="shared" si="149"/>
        <v>1.5351879575063656E-3</v>
      </c>
      <c r="E4710">
        <v>-1.5305642480720628E-3</v>
      </c>
      <c r="G4710">
        <v>4702</v>
      </c>
      <c r="H4710">
        <f t="shared" ca="1" si="150"/>
        <v>3.2875663139984605E-3</v>
      </c>
    </row>
    <row r="4711" spans="2:8" x14ac:dyDescent="0.3">
      <c r="B4711" s="91">
        <v>44889</v>
      </c>
      <c r="C4711" s="145">
        <v>422.084473</v>
      </c>
      <c r="D4711">
        <f t="shared" si="149"/>
        <v>1.6071428297883368</v>
      </c>
      <c r="E4711">
        <v>-1.5328347680296395E-3</v>
      </c>
      <c r="G4711">
        <v>4703</v>
      </c>
      <c r="H4711">
        <f t="shared" ca="1" si="150"/>
        <v>-2.0080006336463236E-3</v>
      </c>
    </row>
    <row r="4712" spans="2:8" x14ac:dyDescent="0.3">
      <c r="B4712" s="91">
        <v>43441</v>
      </c>
      <c r="C4712" s="145">
        <v>161.89541600000001</v>
      </c>
      <c r="D4712">
        <f t="shared" si="149"/>
        <v>5.5222009679558699</v>
      </c>
      <c r="E4712">
        <v>-1.537035100722694E-3</v>
      </c>
      <c r="G4712">
        <v>4704</v>
      </c>
      <c r="H4712">
        <f t="shared" ca="1" si="150"/>
        <v>2.012390587965255E-2</v>
      </c>
    </row>
    <row r="4713" spans="2:8" x14ac:dyDescent="0.3">
      <c r="B4713" s="91">
        <v>37722</v>
      </c>
      <c r="C4713" s="145">
        <v>24.822206000000001</v>
      </c>
      <c r="D4713">
        <f t="shared" si="149"/>
        <v>-0.8647418656273953</v>
      </c>
      <c r="E4713">
        <v>-1.551399745180871E-3</v>
      </c>
      <c r="G4713">
        <v>4705</v>
      </c>
      <c r="H4713">
        <f t="shared" ca="1" si="150"/>
        <v>3.2655905161855528E-2</v>
      </c>
    </row>
    <row r="4714" spans="2:8" x14ac:dyDescent="0.3">
      <c r="B4714" s="91">
        <v>40882</v>
      </c>
      <c r="C4714" s="145">
        <v>183.51728800000001</v>
      </c>
      <c r="D4714">
        <f t="shared" si="149"/>
        <v>1.2573247531420477</v>
      </c>
      <c r="E4714">
        <v>-1.5632794791574256E-3</v>
      </c>
      <c r="G4714">
        <v>4706</v>
      </c>
      <c r="H4714">
        <f t="shared" ca="1" si="150"/>
        <v>3.9898846450626496E-2</v>
      </c>
    </row>
    <row r="4715" spans="2:8" x14ac:dyDescent="0.3">
      <c r="B4715" s="91">
        <v>38398</v>
      </c>
      <c r="C4715" s="145">
        <v>81.298575999999997</v>
      </c>
      <c r="D4715">
        <f t="shared" si="149"/>
        <v>-0.79988967303536362</v>
      </c>
      <c r="E4715">
        <v>-1.573917952132019E-3</v>
      </c>
      <c r="G4715">
        <v>4707</v>
      </c>
      <c r="H4715">
        <f t="shared" ca="1" si="150"/>
        <v>2.3286798059845033E-2</v>
      </c>
    </row>
    <row r="4716" spans="2:8" x14ac:dyDescent="0.3">
      <c r="B4716" s="91">
        <v>42492</v>
      </c>
      <c r="C4716" s="145">
        <v>406.26876800000002</v>
      </c>
      <c r="D4716">
        <f t="shared" si="149"/>
        <v>0.20458166889827423</v>
      </c>
      <c r="E4716">
        <v>-1.5916658349438891E-3</v>
      </c>
      <c r="G4716">
        <v>4708</v>
      </c>
      <c r="H4716">
        <f t="shared" ca="1" si="150"/>
        <v>5.5859323632267647E-3</v>
      </c>
    </row>
    <row r="4717" spans="2:8" x14ac:dyDescent="0.3">
      <c r="B4717" s="91">
        <v>41543</v>
      </c>
      <c r="C4717" s="145">
        <v>337.26959199999999</v>
      </c>
      <c r="D4717">
        <f t="shared" si="149"/>
        <v>-0.47710140775193799</v>
      </c>
      <c r="E4717">
        <v>-1.5984686283459025E-3</v>
      </c>
      <c r="G4717">
        <v>4709</v>
      </c>
      <c r="H4717">
        <f t="shared" ca="1" si="150"/>
        <v>-1.6825021120154666E-2</v>
      </c>
    </row>
    <row r="4718" spans="2:8" x14ac:dyDescent="0.3">
      <c r="B4718" s="91">
        <v>45237</v>
      </c>
      <c r="C4718" s="145">
        <v>645</v>
      </c>
      <c r="D4718">
        <f t="shared" si="149"/>
        <v>2.5192290511670699</v>
      </c>
      <c r="E4718">
        <v>-1.625242658467451E-3</v>
      </c>
      <c r="G4718">
        <v>4710</v>
      </c>
      <c r="H4718">
        <f t="shared" ca="1" si="150"/>
        <v>-1.5391015633924268E-2</v>
      </c>
    </row>
    <row r="4719" spans="2:8" x14ac:dyDescent="0.3">
      <c r="B4719" s="91">
        <v>44196</v>
      </c>
      <c r="C4719" s="145">
        <v>183.27877799999999</v>
      </c>
      <c r="D4719">
        <f t="shared" si="149"/>
        <v>-0.44996260588099113</v>
      </c>
      <c r="E4719">
        <v>-1.6290474283020323E-3</v>
      </c>
      <c r="G4719">
        <v>4711</v>
      </c>
      <c r="H4719">
        <f t="shared" ca="1" si="150"/>
        <v>-3.2152192372987054E-2</v>
      </c>
    </row>
    <row r="4720" spans="2:8" x14ac:dyDescent="0.3">
      <c r="B4720" s="91">
        <v>43209</v>
      </c>
      <c r="C4720" s="145">
        <v>333.21148699999998</v>
      </c>
      <c r="D4720">
        <f t="shared" si="149"/>
        <v>1.2338080693400535</v>
      </c>
      <c r="E4720">
        <v>-1.6427354518220639E-3</v>
      </c>
      <c r="G4720">
        <v>4712</v>
      </c>
      <c r="H4720">
        <f t="shared" ca="1" si="150"/>
        <v>-5.5461747010651069E-2</v>
      </c>
    </row>
    <row r="4721" spans="2:8" x14ac:dyDescent="0.3">
      <c r="B4721" s="91">
        <v>38805</v>
      </c>
      <c r="C4721" s="145">
        <v>149.16746499999999</v>
      </c>
      <c r="D4721">
        <f t="shared" si="149"/>
        <v>-0.61124433153615554</v>
      </c>
      <c r="E4721">
        <v>-1.6564472194127392E-3</v>
      </c>
      <c r="G4721">
        <v>4713</v>
      </c>
      <c r="H4721">
        <f t="shared" ca="1" si="150"/>
        <v>-9.5292023369336642E-4</v>
      </c>
    </row>
    <row r="4722" spans="2:8" x14ac:dyDescent="0.3">
      <c r="B4722" s="91">
        <v>41723</v>
      </c>
      <c r="C4722" s="145">
        <v>383.704926</v>
      </c>
      <c r="D4722">
        <f t="shared" si="149"/>
        <v>10.706521547121593</v>
      </c>
      <c r="E4722">
        <v>-1.6602928121650579E-3</v>
      </c>
      <c r="G4722">
        <v>4714</v>
      </c>
      <c r="H4722">
        <f t="shared" ca="1" si="150"/>
        <v>1.0238221757566933E-2</v>
      </c>
    </row>
    <row r="4723" spans="2:8" x14ac:dyDescent="0.3">
      <c r="B4723" s="91">
        <v>39904</v>
      </c>
      <c r="C4723" s="145">
        <v>32.777023</v>
      </c>
      <c r="D4723">
        <f t="shared" si="149"/>
        <v>-0.81723635953528972</v>
      </c>
      <c r="E4723">
        <v>-1.6639734324685725E-3</v>
      </c>
      <c r="G4723">
        <v>4715</v>
      </c>
      <c r="H4723">
        <f t="shared" ca="1" si="150"/>
        <v>6.3662865354504675E-2</v>
      </c>
    </row>
    <row r="4724" spans="2:8" x14ac:dyDescent="0.3">
      <c r="B4724" s="91">
        <v>43420</v>
      </c>
      <c r="C4724" s="145">
        <v>179.341049</v>
      </c>
      <c r="D4724">
        <f t="shared" si="149"/>
        <v>-0.2117877217075794</v>
      </c>
      <c r="E4724">
        <v>-1.6647563100413935E-3</v>
      </c>
      <c r="G4724">
        <v>4716</v>
      </c>
      <c r="H4724">
        <f t="shared" ca="1" si="150"/>
        <v>-2.4203278056191962E-2</v>
      </c>
    </row>
    <row r="4725" spans="2:8" x14ac:dyDescent="0.3">
      <c r="B4725" s="91">
        <v>41093</v>
      </c>
      <c r="C4725" s="145">
        <v>227.52887000000001</v>
      </c>
      <c r="D4725">
        <f t="shared" si="149"/>
        <v>0.56917601615410374</v>
      </c>
      <c r="E4725">
        <v>-1.6810567015199574E-3</v>
      </c>
      <c r="G4725">
        <v>4717</v>
      </c>
      <c r="H4725">
        <f t="shared" ca="1" si="150"/>
        <v>5.6091158816111222E-3</v>
      </c>
    </row>
    <row r="4726" spans="2:8" x14ac:dyDescent="0.3">
      <c r="B4726" s="91">
        <v>40191</v>
      </c>
      <c r="C4726" s="145">
        <v>144.99894699999999</v>
      </c>
      <c r="D4726">
        <f t="shared" si="149"/>
        <v>-0.85492851725862928</v>
      </c>
      <c r="E4726">
        <v>-1.7167773371486118E-3</v>
      </c>
      <c r="G4726">
        <v>4718</v>
      </c>
      <c r="H4726">
        <f t="shared" ca="1" si="150"/>
        <v>1.5862698042489576E-2</v>
      </c>
    </row>
    <row r="4727" spans="2:8" x14ac:dyDescent="0.3">
      <c r="B4727" s="91">
        <v>45408</v>
      </c>
      <c r="C4727" s="145">
        <v>999.5</v>
      </c>
      <c r="D4727">
        <f t="shared" si="149"/>
        <v>5.7567061017869285</v>
      </c>
      <c r="E4727">
        <v>-1.7478152309612985E-3</v>
      </c>
      <c r="G4727">
        <v>4719</v>
      </c>
      <c r="H4727">
        <f t="shared" ca="1" si="150"/>
        <v>2.691989080788615E-3</v>
      </c>
    </row>
    <row r="4728" spans="2:8" x14ac:dyDescent="0.3">
      <c r="B4728" s="91">
        <v>39057</v>
      </c>
      <c r="C4728" s="145">
        <v>147.927109</v>
      </c>
      <c r="D4728">
        <f t="shared" si="149"/>
        <v>-0.65126169597785732</v>
      </c>
      <c r="E4728">
        <v>-1.7553200014374427E-3</v>
      </c>
      <c r="G4728">
        <v>4720</v>
      </c>
      <c r="H4728">
        <f t="shared" ca="1" si="150"/>
        <v>-1.2277158720777469E-2</v>
      </c>
    </row>
    <row r="4729" spans="2:8" x14ac:dyDescent="0.3">
      <c r="B4729" s="91">
        <v>43063</v>
      </c>
      <c r="C4729" s="145">
        <v>424.17797899999999</v>
      </c>
      <c r="D4729">
        <f t="shared" si="149"/>
        <v>2.1207971359336035</v>
      </c>
      <c r="E4729">
        <v>-1.7594843637920965E-3</v>
      </c>
      <c r="G4729">
        <v>4721</v>
      </c>
      <c r="H4729">
        <f t="shared" ca="1" si="150"/>
        <v>5.8447404638738258E-2</v>
      </c>
    </row>
    <row r="4730" spans="2:8" x14ac:dyDescent="0.3">
      <c r="B4730" s="91">
        <v>40337</v>
      </c>
      <c r="C4730" s="145">
        <v>135.91975400000001</v>
      </c>
      <c r="D4730">
        <f t="shared" si="149"/>
        <v>7.0693999334712636</v>
      </c>
      <c r="E4730">
        <v>-1.7639037071457788E-3</v>
      </c>
      <c r="G4730">
        <v>4722</v>
      </c>
      <c r="H4730">
        <f t="shared" ca="1" si="150"/>
        <v>-3.0906403764462621E-2</v>
      </c>
    </row>
    <row r="4731" spans="2:8" x14ac:dyDescent="0.3">
      <c r="B4731" s="91">
        <v>36098</v>
      </c>
      <c r="C4731" s="145">
        <v>16.843848999999999</v>
      </c>
      <c r="D4731">
        <f t="shared" si="149"/>
        <v>-0.80955768709242482</v>
      </c>
      <c r="E4731">
        <v>-1.7668955460353678E-3</v>
      </c>
      <c r="G4731">
        <v>4723</v>
      </c>
      <c r="H4731">
        <f t="shared" ca="1" si="150"/>
        <v>-1.2282960436715758E-2</v>
      </c>
    </row>
    <row r="4732" spans="2:8" x14ac:dyDescent="0.3">
      <c r="B4732" s="91">
        <v>38624</v>
      </c>
      <c r="C4732" s="145">
        <v>88.445937999999998</v>
      </c>
      <c r="D4732">
        <f t="shared" si="149"/>
        <v>-0.19005158916932852</v>
      </c>
      <c r="E4732">
        <v>-1.7693477469034559E-3</v>
      </c>
      <c r="G4732">
        <v>4724</v>
      </c>
      <c r="H4732">
        <f t="shared" ca="1" si="150"/>
        <v>3.4113624551419169E-2</v>
      </c>
    </row>
    <row r="4733" spans="2:8" x14ac:dyDescent="0.3">
      <c r="B4733" s="91">
        <v>40086</v>
      </c>
      <c r="C4733" s="145">
        <v>109.199471</v>
      </c>
      <c r="D4733">
        <f t="shared" si="149"/>
        <v>-0.15582225946380016</v>
      </c>
      <c r="E4733">
        <v>-1.7729950406067904E-3</v>
      </c>
      <c r="G4733">
        <v>4725</v>
      </c>
      <c r="H4733">
        <f t="shared" ca="1" si="150"/>
        <v>1.3519580741021497E-2</v>
      </c>
    </row>
    <row r="4734" spans="2:8" x14ac:dyDescent="0.3">
      <c r="B4734" s="91">
        <v>38772</v>
      </c>
      <c r="C4734" s="145">
        <v>129.35601800000001</v>
      </c>
      <c r="D4734">
        <f t="shared" si="149"/>
        <v>-0.61225404152700602</v>
      </c>
      <c r="E4734">
        <v>-1.7828401697326725E-3</v>
      </c>
      <c r="G4734">
        <v>4726</v>
      </c>
      <c r="H4734">
        <f t="shared" ca="1" si="150"/>
        <v>-1.6073786381080715E-2</v>
      </c>
    </row>
    <row r="4735" spans="2:8" x14ac:dyDescent="0.3">
      <c r="B4735" s="91">
        <v>44371</v>
      </c>
      <c r="C4735" s="145">
        <v>333.610229</v>
      </c>
      <c r="D4735">
        <f t="shared" si="149"/>
        <v>5.0447370571987635</v>
      </c>
      <c r="E4735">
        <v>-1.7897367227548528E-3</v>
      </c>
      <c r="G4735">
        <v>4727</v>
      </c>
      <c r="H4735">
        <f t="shared" ca="1" si="150"/>
        <v>-2.9220142675769483E-2</v>
      </c>
    </row>
    <row r="4736" spans="2:8" x14ac:dyDescent="0.3">
      <c r="B4736" s="91">
        <v>35493</v>
      </c>
      <c r="C4736" s="145">
        <v>55.190196999999998</v>
      </c>
      <c r="D4736">
        <f t="shared" si="149"/>
        <v>-0.53537579183670558</v>
      </c>
      <c r="E4736">
        <v>-1.7964163913885556E-3</v>
      </c>
      <c r="G4736">
        <v>4728</v>
      </c>
      <c r="H4736">
        <f t="shared" ca="1" si="150"/>
        <v>2.093863089712197E-2</v>
      </c>
    </row>
    <row r="4737" spans="2:8" x14ac:dyDescent="0.3">
      <c r="B4737" s="91">
        <v>39339</v>
      </c>
      <c r="C4737" s="145">
        <v>118.784592</v>
      </c>
      <c r="D4737">
        <f t="shared" si="149"/>
        <v>-0.72876210428527677</v>
      </c>
      <c r="E4737">
        <v>-1.798567090934068E-3</v>
      </c>
      <c r="G4737">
        <v>4729</v>
      </c>
      <c r="H4737">
        <f t="shared" ca="1" si="150"/>
        <v>-4.6684058697648703E-2</v>
      </c>
    </row>
    <row r="4738" spans="2:8" x14ac:dyDescent="0.3">
      <c r="B4738" s="91">
        <v>44993</v>
      </c>
      <c r="C4738" s="145">
        <v>437.935089</v>
      </c>
      <c r="D4738">
        <f t="shared" si="149"/>
        <v>6.7557710400264578E-2</v>
      </c>
      <c r="E4738">
        <v>-1.8177723536183805E-3</v>
      </c>
      <c r="G4738">
        <v>4730</v>
      </c>
      <c r="H4738">
        <f t="shared" ca="1" si="150"/>
        <v>4.4321562843749954E-2</v>
      </c>
    </row>
    <row r="4739" spans="2:8" x14ac:dyDescent="0.3">
      <c r="B4739" s="91">
        <v>44939</v>
      </c>
      <c r="C4739" s="145">
        <v>410.22146600000002</v>
      </c>
      <c r="D4739">
        <f t="shared" si="149"/>
        <v>-0.39668878776341576</v>
      </c>
      <c r="E4739">
        <v>-1.8193117548067422E-3</v>
      </c>
      <c r="G4739">
        <v>4731</v>
      </c>
      <c r="H4739">
        <f t="shared" ca="1" si="150"/>
        <v>1.9020024088887505E-2</v>
      </c>
    </row>
    <row r="4740" spans="2:8" x14ac:dyDescent="0.3">
      <c r="B4740" s="91">
        <v>45253</v>
      </c>
      <c r="C4740" s="145">
        <v>679.95001200000002</v>
      </c>
      <c r="D4740">
        <f t="shared" si="149"/>
        <v>0.39525252506639508</v>
      </c>
      <c r="E4740">
        <v>-1.8349970316794415E-3</v>
      </c>
      <c r="G4740">
        <v>4732</v>
      </c>
      <c r="H4740">
        <f t="shared" ca="1" si="150"/>
        <v>5.9000168962950669E-3</v>
      </c>
    </row>
    <row r="4741" spans="2:8" x14ac:dyDescent="0.3">
      <c r="B4741" s="91">
        <v>44567</v>
      </c>
      <c r="C4741" s="145">
        <v>487.33114599999999</v>
      </c>
      <c r="D4741">
        <f t="shared" si="149"/>
        <v>5.3836815025007612</v>
      </c>
      <c r="E4741">
        <v>-1.8376381282239735E-3</v>
      </c>
      <c r="G4741">
        <v>4733</v>
      </c>
      <c r="H4741">
        <f t="shared" ca="1" si="150"/>
        <v>4.9009591239954371E-3</v>
      </c>
    </row>
    <row r="4742" spans="2:8" x14ac:dyDescent="0.3">
      <c r="B4742" s="91">
        <v>39686</v>
      </c>
      <c r="C4742" s="145">
        <v>76.340141000000003</v>
      </c>
      <c r="D4742">
        <f t="shared" si="149"/>
        <v>-0.52233640388365943</v>
      </c>
      <c r="E4742">
        <v>-1.8445705674972625E-3</v>
      </c>
      <c r="G4742">
        <v>4734</v>
      </c>
      <c r="H4742">
        <f t="shared" ca="1" si="150"/>
        <v>2.0052110072246658E-2</v>
      </c>
    </row>
    <row r="4743" spans="2:8" x14ac:dyDescent="0.3">
      <c r="B4743" s="91">
        <v>38842</v>
      </c>
      <c r="C4743" s="145">
        <v>159.819885</v>
      </c>
      <c r="D4743">
        <f t="shared" si="149"/>
        <v>-0.56697453042171664</v>
      </c>
      <c r="E4743">
        <v>-1.8551629968818922E-3</v>
      </c>
      <c r="G4743">
        <v>4735</v>
      </c>
      <c r="H4743">
        <f t="shared" ca="1" si="150"/>
        <v>-1.7452949564145809E-2</v>
      </c>
    </row>
    <row r="4744" spans="2:8" x14ac:dyDescent="0.3">
      <c r="B4744" s="91">
        <v>41683</v>
      </c>
      <c r="C4744" s="145">
        <v>369.07733200000001</v>
      </c>
      <c r="D4744">
        <f t="shared" si="149"/>
        <v>-7.8891933826207752E-2</v>
      </c>
      <c r="E4744">
        <v>-1.8584638376045212E-3</v>
      </c>
      <c r="G4744">
        <v>4736</v>
      </c>
      <c r="H4744">
        <f t="shared" ca="1" si="150"/>
        <v>3.8876445160932423E-2</v>
      </c>
    </row>
    <row r="4745" spans="2:8" x14ac:dyDescent="0.3">
      <c r="B4745" s="91">
        <v>42331</v>
      </c>
      <c r="C4745" s="145">
        <v>400.68841600000002</v>
      </c>
      <c r="D4745">
        <f t="shared" ref="D4745:D4808" si="151">(C4745-C4746)/C4746</f>
        <v>4.0574069645927731</v>
      </c>
      <c r="E4745">
        <v>-1.8616776940848473E-3</v>
      </c>
      <c r="G4745">
        <v>4737</v>
      </c>
      <c r="H4745">
        <f t="shared" ca="1" si="150"/>
        <v>2.1967177803747334E-2</v>
      </c>
    </row>
    <row r="4746" spans="2:8" x14ac:dyDescent="0.3">
      <c r="B4746" s="91">
        <v>40045</v>
      </c>
      <c r="C4746" s="145">
        <v>79.228035000000006</v>
      </c>
      <c r="D4746">
        <f t="shared" si="151"/>
        <v>2.195792847950425</v>
      </c>
      <c r="E4746">
        <v>-1.8617007103511637E-3</v>
      </c>
      <c r="G4746">
        <v>4738</v>
      </c>
      <c r="H4746">
        <f t="shared" ref="H4746:H4809" ca="1" si="152">_xlfn.NORM.INV(RAND(),N$11,N$12)</f>
        <v>-2.3419240225495942E-2</v>
      </c>
    </row>
    <row r="4747" spans="2:8" x14ac:dyDescent="0.3">
      <c r="B4747" s="91">
        <v>37601</v>
      </c>
      <c r="C4747" s="145">
        <v>24.791354999999999</v>
      </c>
      <c r="D4747">
        <f t="shared" si="151"/>
        <v>-0.91541285272499096</v>
      </c>
      <c r="E4747">
        <v>-1.8632210243222827E-3</v>
      </c>
      <c r="G4747">
        <v>4739</v>
      </c>
      <c r="H4747">
        <f t="shared" ca="1" si="152"/>
        <v>-5.8799027725323867E-2</v>
      </c>
    </row>
    <row r="4748" spans="2:8" x14ac:dyDescent="0.3">
      <c r="B4748" s="91">
        <v>44309</v>
      </c>
      <c r="C4748" s="145">
        <v>293.08654799999999</v>
      </c>
      <c r="D4748">
        <f t="shared" si="151"/>
        <v>1.228712282873937</v>
      </c>
      <c r="E4748">
        <v>-1.8672137961345424E-3</v>
      </c>
      <c r="G4748">
        <v>4740</v>
      </c>
      <c r="H4748">
        <f t="shared" ca="1" si="152"/>
        <v>-9.3004178174950947E-4</v>
      </c>
    </row>
    <row r="4749" spans="2:8" x14ac:dyDescent="0.3">
      <c r="B4749" s="91">
        <v>40158</v>
      </c>
      <c r="C4749" s="145">
        <v>131.50488300000001</v>
      </c>
      <c r="D4749">
        <f t="shared" si="151"/>
        <v>1.8999202684889596E-3</v>
      </c>
      <c r="E4749">
        <v>-1.8924933619016214E-3</v>
      </c>
      <c r="G4749">
        <v>4741</v>
      </c>
      <c r="H4749">
        <f t="shared" ca="1" si="152"/>
        <v>-4.5532048167412869E-4</v>
      </c>
    </row>
    <row r="4750" spans="2:8" x14ac:dyDescent="0.3">
      <c r="B4750" s="91">
        <v>40161</v>
      </c>
      <c r="C4750" s="145">
        <v>131.25550799999999</v>
      </c>
      <c r="D4750">
        <f t="shared" si="151"/>
        <v>0.57411949609278534</v>
      </c>
      <c r="E4750">
        <v>-1.8963174165936847E-3</v>
      </c>
      <c r="G4750">
        <v>4742</v>
      </c>
      <c r="H4750">
        <f t="shared" ca="1" si="152"/>
        <v>-4.3984574360848426E-2</v>
      </c>
    </row>
    <row r="4751" spans="2:8" x14ac:dyDescent="0.3">
      <c r="B4751" s="91">
        <v>38041</v>
      </c>
      <c r="C4751" s="145">
        <v>83.383446000000006</v>
      </c>
      <c r="D4751">
        <f t="shared" si="151"/>
        <v>-0.70820398193138512</v>
      </c>
      <c r="E4751">
        <v>-1.897895669244155E-3</v>
      </c>
      <c r="G4751">
        <v>4743</v>
      </c>
      <c r="H4751">
        <f t="shared" ca="1" si="152"/>
        <v>2.4035161989450875E-2</v>
      </c>
    </row>
    <row r="4752" spans="2:8" x14ac:dyDescent="0.3">
      <c r="B4752" s="91">
        <v>43255</v>
      </c>
      <c r="C4752" s="145">
        <v>285.75936899999999</v>
      </c>
      <c r="D4752">
        <f t="shared" si="151"/>
        <v>-0.35191045578102331</v>
      </c>
      <c r="E4752">
        <v>-1.9151040720606083E-3</v>
      </c>
      <c r="G4752">
        <v>4744</v>
      </c>
      <c r="H4752">
        <f t="shared" ca="1" si="152"/>
        <v>9.1162930661497377E-3</v>
      </c>
    </row>
    <row r="4753" spans="2:8" x14ac:dyDescent="0.3">
      <c r="B4753" s="91">
        <v>42913</v>
      </c>
      <c r="C4753" s="145">
        <v>440.92575099999999</v>
      </c>
      <c r="D4753">
        <f t="shared" si="151"/>
        <v>2.2889375642448488</v>
      </c>
      <c r="E4753">
        <v>-1.9181361169786678E-3</v>
      </c>
      <c r="G4753">
        <v>4745</v>
      </c>
      <c r="H4753">
        <f t="shared" ca="1" si="152"/>
        <v>7.9665648563112257E-3</v>
      </c>
    </row>
    <row r="4754" spans="2:8" x14ac:dyDescent="0.3">
      <c r="B4754" s="91">
        <v>40169</v>
      </c>
      <c r="C4754" s="145">
        <v>134.063278</v>
      </c>
      <c r="D4754">
        <f t="shared" si="151"/>
        <v>-0.74050917965430896</v>
      </c>
      <c r="E4754">
        <v>-1.9256125935654146E-3</v>
      </c>
      <c r="G4754">
        <v>4746</v>
      </c>
      <c r="H4754">
        <f t="shared" ca="1" si="152"/>
        <v>1.8808970932229163E-2</v>
      </c>
    </row>
    <row r="4755" spans="2:8" x14ac:dyDescent="0.3">
      <c r="B4755" s="91">
        <v>42747</v>
      </c>
      <c r="C4755" s="145">
        <v>516.639771</v>
      </c>
      <c r="D4755">
        <f t="shared" si="151"/>
        <v>20.71092589466523</v>
      </c>
      <c r="E4755">
        <v>-1.9258431268212367E-3</v>
      </c>
      <c r="G4755">
        <v>4747</v>
      </c>
      <c r="H4755">
        <f t="shared" ca="1" si="152"/>
        <v>-2.7405843685484984E-2</v>
      </c>
    </row>
    <row r="4756" spans="2:8" x14ac:dyDescent="0.3">
      <c r="B4756" s="91">
        <v>37732</v>
      </c>
      <c r="C4756" s="145">
        <v>23.796303000000002</v>
      </c>
      <c r="D4756">
        <f t="shared" si="151"/>
        <v>-0.94104482812826518</v>
      </c>
      <c r="E4756">
        <v>-1.9411485793171309E-3</v>
      </c>
      <c r="G4756">
        <v>4748</v>
      </c>
      <c r="H4756">
        <f t="shared" ca="1" si="152"/>
        <v>-2.9447693868047812E-3</v>
      </c>
    </row>
    <row r="4757" spans="2:8" x14ac:dyDescent="0.3">
      <c r="B4757" s="91">
        <v>41745</v>
      </c>
      <c r="C4757" s="145">
        <v>403.63385</v>
      </c>
      <c r="D4757">
        <f t="shared" si="151"/>
        <v>-0.21196602336344711</v>
      </c>
      <c r="E4757">
        <v>-1.9418935138609897E-3</v>
      </c>
      <c r="G4757">
        <v>4749</v>
      </c>
      <c r="H4757">
        <f t="shared" ca="1" si="152"/>
        <v>2.6185050017976986E-2</v>
      </c>
    </row>
    <row r="4758" spans="2:8" x14ac:dyDescent="0.3">
      <c r="B4758" s="91">
        <v>42591</v>
      </c>
      <c r="C4758" s="145">
        <v>512.20361300000002</v>
      </c>
      <c r="D4758">
        <f t="shared" si="151"/>
        <v>0.71272831620074861</v>
      </c>
      <c r="E4758">
        <v>-1.9424903132401763E-3</v>
      </c>
      <c r="G4758">
        <v>4750</v>
      </c>
      <c r="H4758">
        <f t="shared" ca="1" si="152"/>
        <v>3.9043366487320104E-3</v>
      </c>
    </row>
    <row r="4759" spans="2:8" x14ac:dyDescent="0.3">
      <c r="B4759" s="91">
        <v>41431</v>
      </c>
      <c r="C4759" s="145">
        <v>299.05712899999997</v>
      </c>
      <c r="D4759">
        <f t="shared" si="151"/>
        <v>1.5732807276253862</v>
      </c>
      <c r="E4759">
        <v>-1.9525021412122841E-3</v>
      </c>
      <c r="G4759">
        <v>4751</v>
      </c>
      <c r="H4759">
        <f t="shared" ca="1" si="152"/>
        <v>3.5559384231612181E-3</v>
      </c>
    </row>
    <row r="4760" spans="2:8" x14ac:dyDescent="0.3">
      <c r="B4760" s="91">
        <v>39533</v>
      </c>
      <c r="C4760" s="145">
        <v>116.216286</v>
      </c>
      <c r="D4760">
        <f t="shared" si="151"/>
        <v>1.0496199898619754</v>
      </c>
      <c r="E4760">
        <v>-1.9850586497645846E-3</v>
      </c>
      <c r="G4760">
        <v>4752</v>
      </c>
      <c r="H4760">
        <f t="shared" ca="1" si="152"/>
        <v>6.2395180748286226E-2</v>
      </c>
    </row>
    <row r="4761" spans="2:8" x14ac:dyDescent="0.3">
      <c r="B4761" s="91">
        <v>35544</v>
      </c>
      <c r="C4761" s="145">
        <v>56.701382000000002</v>
      </c>
      <c r="D4761">
        <f t="shared" si="151"/>
        <v>-0.85744422291067968</v>
      </c>
      <c r="E4761">
        <v>-1.9979619429382569E-3</v>
      </c>
      <c r="G4761">
        <v>4753</v>
      </c>
      <c r="H4761">
        <f t="shared" ca="1" si="152"/>
        <v>-4.5407802193887532E-3</v>
      </c>
    </row>
    <row r="4762" spans="2:8" x14ac:dyDescent="0.3">
      <c r="B4762" s="91">
        <v>42345</v>
      </c>
      <c r="C4762" s="145">
        <v>397.74874899999998</v>
      </c>
      <c r="D4762">
        <f t="shared" si="151"/>
        <v>6.7956075197661753E-2</v>
      </c>
      <c r="E4762">
        <v>-2.000221158952111E-3</v>
      </c>
      <c r="G4762">
        <v>4754</v>
      </c>
      <c r="H4762">
        <f t="shared" ca="1" si="152"/>
        <v>1.9168118094507837E-2</v>
      </c>
    </row>
    <row r="4763" spans="2:8" x14ac:dyDescent="0.3">
      <c r="B4763" s="91">
        <v>42969</v>
      </c>
      <c r="C4763" s="145">
        <v>372.43923999999998</v>
      </c>
      <c r="D4763">
        <f t="shared" si="151"/>
        <v>0.40658246967071138</v>
      </c>
      <c r="E4763">
        <v>-2.0034197878709549E-3</v>
      </c>
      <c r="G4763">
        <v>4755</v>
      </c>
      <c r="H4763">
        <f t="shared" ca="1" si="152"/>
        <v>5.0404707972746501E-2</v>
      </c>
    </row>
    <row r="4764" spans="2:8" x14ac:dyDescent="0.3">
      <c r="B4764" s="91">
        <v>41247</v>
      </c>
      <c r="C4764" s="145">
        <v>264.78308099999998</v>
      </c>
      <c r="D4764">
        <f t="shared" si="151"/>
        <v>1.2374883369383307</v>
      </c>
      <c r="E4764">
        <v>-2.0212810247708067E-3</v>
      </c>
      <c r="G4764">
        <v>4756</v>
      </c>
      <c r="H4764">
        <f t="shared" ca="1" si="152"/>
        <v>4.8268893914688277E-2</v>
      </c>
    </row>
    <row r="4765" spans="2:8" x14ac:dyDescent="0.3">
      <c r="B4765" s="91">
        <v>39308</v>
      </c>
      <c r="C4765" s="145">
        <v>118.33942399999999</v>
      </c>
      <c r="D4765">
        <f t="shared" si="151"/>
        <v>1.0670651495329089</v>
      </c>
      <c r="E4765">
        <v>-2.0216286426821078E-3</v>
      </c>
      <c r="G4765">
        <v>4757</v>
      </c>
      <c r="H4765">
        <f t="shared" ca="1" si="152"/>
        <v>1.2804662181841857E-2</v>
      </c>
    </row>
    <row r="4766" spans="2:8" x14ac:dyDescent="0.3">
      <c r="B4766" s="91">
        <v>35579</v>
      </c>
      <c r="C4766" s="145">
        <v>57.249972999999997</v>
      </c>
      <c r="D4766">
        <f t="shared" si="151"/>
        <v>-0.70677354606078358</v>
      </c>
      <c r="E4766">
        <v>-2.0223307937216029E-3</v>
      </c>
      <c r="G4766">
        <v>4758</v>
      </c>
      <c r="H4766">
        <f t="shared" ca="1" si="152"/>
        <v>-2.3466351212554769E-2</v>
      </c>
    </row>
    <row r="4767" spans="2:8" x14ac:dyDescent="0.3">
      <c r="B4767" s="91">
        <v>43844</v>
      </c>
      <c r="C4767" s="145">
        <v>195.241501</v>
      </c>
      <c r="D4767">
        <f t="shared" si="151"/>
        <v>-0.38431308852770552</v>
      </c>
      <c r="E4767">
        <v>-2.0381440538379011E-3</v>
      </c>
      <c r="G4767">
        <v>4759</v>
      </c>
      <c r="H4767">
        <f t="shared" ca="1" si="152"/>
        <v>-1.099497477007402E-2</v>
      </c>
    </row>
    <row r="4768" spans="2:8" x14ac:dyDescent="0.3">
      <c r="B4768" s="91">
        <v>44348</v>
      </c>
      <c r="C4768" s="145">
        <v>317.11166400000002</v>
      </c>
      <c r="D4768">
        <f t="shared" si="151"/>
        <v>1.612731092652647</v>
      </c>
      <c r="E4768">
        <v>-2.0392142685052902E-3</v>
      </c>
      <c r="G4768">
        <v>4760</v>
      </c>
      <c r="H4768">
        <f t="shared" ca="1" si="152"/>
        <v>3.5047343589902941E-2</v>
      </c>
    </row>
    <row r="4769" spans="2:8" x14ac:dyDescent="0.3">
      <c r="B4769" s="91">
        <v>43726</v>
      </c>
      <c r="C4769" s="145">
        <v>121.371719</v>
      </c>
      <c r="D4769">
        <f t="shared" si="151"/>
        <v>-0.15880688166482934</v>
      </c>
      <c r="E4769">
        <v>-2.0491701342781354E-3</v>
      </c>
      <c r="G4769">
        <v>4761</v>
      </c>
      <c r="H4769">
        <f t="shared" ca="1" si="152"/>
        <v>-5.6241165303434794E-3</v>
      </c>
    </row>
    <row r="4770" spans="2:8" x14ac:dyDescent="0.3">
      <c r="B4770" s="91">
        <v>40791</v>
      </c>
      <c r="C4770" s="145">
        <v>144.285202</v>
      </c>
      <c r="D4770">
        <f t="shared" si="151"/>
        <v>-0.33911681460036386</v>
      </c>
      <c r="E4770">
        <v>-2.053649468129594E-3</v>
      </c>
      <c r="G4770">
        <v>4762</v>
      </c>
      <c r="H4770">
        <f t="shared" ca="1" si="152"/>
        <v>1.0075276438233197E-2</v>
      </c>
    </row>
    <row r="4771" spans="2:8" x14ac:dyDescent="0.3">
      <c r="B4771" s="91">
        <v>40613</v>
      </c>
      <c r="C4771" s="145">
        <v>218.32179300000001</v>
      </c>
      <c r="D4771">
        <f t="shared" si="151"/>
        <v>2.1514235008260081</v>
      </c>
      <c r="E4771">
        <v>-2.0601219007923099E-3</v>
      </c>
      <c r="G4771">
        <v>4763</v>
      </c>
      <c r="H4771">
        <f t="shared" ca="1" si="152"/>
        <v>-6.6901819711481347E-2</v>
      </c>
    </row>
    <row r="4772" spans="2:8" x14ac:dyDescent="0.3">
      <c r="B4772" s="91">
        <v>38485</v>
      </c>
      <c r="C4772" s="145">
        <v>69.277198999999996</v>
      </c>
      <c r="D4772">
        <f t="shared" si="151"/>
        <v>-0.88908549205579857</v>
      </c>
      <c r="E4772">
        <v>-2.0765511984526344E-3</v>
      </c>
      <c r="G4772">
        <v>4764</v>
      </c>
      <c r="H4772">
        <f t="shared" ca="1" si="152"/>
        <v>-2.8690790011597279E-2</v>
      </c>
    </row>
    <row r="4773" spans="2:8" x14ac:dyDescent="0.3">
      <c r="B4773" s="91">
        <v>45183</v>
      </c>
      <c r="C4773" s="145">
        <v>624.59997599999997</v>
      </c>
      <c r="D4773">
        <f t="shared" si="151"/>
        <v>2.7428116844976453</v>
      </c>
      <c r="E4773">
        <v>-2.0770857168078021E-3</v>
      </c>
      <c r="G4773">
        <v>4765</v>
      </c>
      <c r="H4773">
        <f t="shared" ca="1" si="152"/>
        <v>-2.5411603518799234E-2</v>
      </c>
    </row>
    <row r="4774" spans="2:8" x14ac:dyDescent="0.3">
      <c r="B4774" s="91">
        <v>43789</v>
      </c>
      <c r="C4774" s="145">
        <v>166.87988300000001</v>
      </c>
      <c r="D4774">
        <f t="shared" si="151"/>
        <v>1.7717020285358618</v>
      </c>
      <c r="E4774">
        <v>-2.08650057574402E-3</v>
      </c>
      <c r="G4774">
        <v>4766</v>
      </c>
      <c r="H4774">
        <f t="shared" ca="1" si="152"/>
        <v>1.5961867326765213E-3</v>
      </c>
    </row>
    <row r="4775" spans="2:8" x14ac:dyDescent="0.3">
      <c r="B4775" s="91">
        <v>35110</v>
      </c>
      <c r="C4775" s="145">
        <v>60.208449999999999</v>
      </c>
      <c r="D4775">
        <f t="shared" si="151"/>
        <v>-0.85044415553029851</v>
      </c>
      <c r="E4775">
        <v>-2.092709051255478E-3</v>
      </c>
      <c r="G4775">
        <v>4767</v>
      </c>
      <c r="H4775">
        <f t="shared" ca="1" si="152"/>
        <v>-3.8930186868944852E-2</v>
      </c>
    </row>
    <row r="4776" spans="2:8" x14ac:dyDescent="0.3">
      <c r="B4776" s="91">
        <v>42313</v>
      </c>
      <c r="C4776" s="145">
        <v>402.581726</v>
      </c>
      <c r="D4776">
        <f t="shared" si="151"/>
        <v>2.6801272654183745</v>
      </c>
      <c r="E4776">
        <v>-2.0995405481038817E-3</v>
      </c>
      <c r="G4776">
        <v>4768</v>
      </c>
      <c r="H4776">
        <f t="shared" ca="1" si="152"/>
        <v>2.3449466659366792E-2</v>
      </c>
    </row>
    <row r="4777" spans="2:8" x14ac:dyDescent="0.3">
      <c r="B4777" s="91">
        <v>40085</v>
      </c>
      <c r="C4777" s="145">
        <v>109.39342499999999</v>
      </c>
      <c r="D4777">
        <f t="shared" si="151"/>
        <v>-0.72076064063860734</v>
      </c>
      <c r="E4777">
        <v>-2.1063844801760632E-3</v>
      </c>
      <c r="G4777">
        <v>4769</v>
      </c>
      <c r="H4777">
        <f t="shared" ca="1" si="152"/>
        <v>3.6891921620102686E-2</v>
      </c>
    </row>
    <row r="4778" spans="2:8" x14ac:dyDescent="0.3">
      <c r="B4778" s="91">
        <v>41611</v>
      </c>
      <c r="C4778" s="145">
        <v>391.75503500000002</v>
      </c>
      <c r="D4778">
        <f t="shared" si="151"/>
        <v>4.8841208671660308</v>
      </c>
      <c r="E4778">
        <v>-2.1254060861192383E-3</v>
      </c>
      <c r="G4778">
        <v>4770</v>
      </c>
      <c r="H4778">
        <f t="shared" ca="1" si="152"/>
        <v>1.3937446464490395E-2</v>
      </c>
    </row>
    <row r="4779" spans="2:8" x14ac:dyDescent="0.3">
      <c r="B4779" s="91">
        <v>38128</v>
      </c>
      <c r="C4779" s="145">
        <v>66.578345999999996</v>
      </c>
      <c r="D4779">
        <f t="shared" si="151"/>
        <v>5.1349647185895943E-2</v>
      </c>
      <c r="E4779">
        <v>-2.1386507485293867E-3</v>
      </c>
      <c r="G4779">
        <v>4771</v>
      </c>
      <c r="H4779">
        <f t="shared" ca="1" si="152"/>
        <v>5.2527470185042009E-2</v>
      </c>
    </row>
    <row r="4780" spans="2:8" x14ac:dyDescent="0.3">
      <c r="B4780" s="91">
        <v>38259</v>
      </c>
      <c r="C4780" s="145">
        <v>63.326549999999997</v>
      </c>
      <c r="D4780">
        <f t="shared" si="151"/>
        <v>-0.84804707137676916</v>
      </c>
      <c r="E4780">
        <v>-2.1453546729023609E-3</v>
      </c>
      <c r="G4780">
        <v>4772</v>
      </c>
      <c r="H4780">
        <f t="shared" ca="1" si="152"/>
        <v>1.1110087597907268E-2</v>
      </c>
    </row>
    <row r="4781" spans="2:8" x14ac:dyDescent="0.3">
      <c r="B4781" s="91">
        <v>43119</v>
      </c>
      <c r="C4781" s="145">
        <v>416.75109900000001</v>
      </c>
      <c r="D4781">
        <f t="shared" si="151"/>
        <v>28.173024735929697</v>
      </c>
      <c r="E4781">
        <v>-2.1482572005588349E-3</v>
      </c>
      <c r="G4781">
        <v>4773</v>
      </c>
      <c r="H4781">
        <f t="shared" ca="1" si="152"/>
        <v>1.00664809431636E-2</v>
      </c>
    </row>
    <row r="4782" spans="2:8" x14ac:dyDescent="0.3">
      <c r="B4782" s="91">
        <v>36881</v>
      </c>
      <c r="C4782" s="145">
        <v>14.285494999999999</v>
      </c>
      <c r="D4782">
        <f t="shared" si="151"/>
        <v>-0.71461819775041036</v>
      </c>
      <c r="E4782">
        <v>-2.1552281133110566E-3</v>
      </c>
      <c r="G4782">
        <v>4774</v>
      </c>
      <c r="H4782">
        <f t="shared" ca="1" si="152"/>
        <v>3.8880455386042984E-2</v>
      </c>
    </row>
    <row r="4783" spans="2:8" x14ac:dyDescent="0.3">
      <c r="B4783" s="91">
        <v>35668</v>
      </c>
      <c r="C4783" s="145">
        <v>50.057484000000002</v>
      </c>
      <c r="D4783">
        <f t="shared" si="151"/>
        <v>-0.66335104808269252</v>
      </c>
      <c r="E4783">
        <v>-2.1676933301085673E-3</v>
      </c>
      <c r="G4783">
        <v>4775</v>
      </c>
      <c r="H4783">
        <f t="shared" ca="1" si="152"/>
        <v>-3.665415976434739E-2</v>
      </c>
    </row>
    <row r="4784" spans="2:8" x14ac:dyDescent="0.3">
      <c r="B4784" s="91">
        <v>40198</v>
      </c>
      <c r="C4784" s="145">
        <v>148.69342</v>
      </c>
      <c r="D4784">
        <f t="shared" si="151"/>
        <v>0.21123198814461772</v>
      </c>
      <c r="E4784">
        <v>-2.1692739654282844E-3</v>
      </c>
      <c r="G4784">
        <v>4776</v>
      </c>
      <c r="H4784">
        <f t="shared" ca="1" si="152"/>
        <v>3.0203161599970801E-2</v>
      </c>
    </row>
    <row r="4785" spans="2:8" x14ac:dyDescent="0.3">
      <c r="B4785" s="91">
        <v>39206</v>
      </c>
      <c r="C4785" s="145">
        <v>122.762131</v>
      </c>
      <c r="D4785">
        <f t="shared" si="151"/>
        <v>-0.83201678569266757</v>
      </c>
      <c r="E4785">
        <v>-2.1826428749718071E-3</v>
      </c>
      <c r="G4785">
        <v>4777</v>
      </c>
      <c r="H4785">
        <f t="shared" ca="1" si="152"/>
        <v>-1.4536093593427829E-2</v>
      </c>
    </row>
    <row r="4786" spans="2:8" x14ac:dyDescent="0.3">
      <c r="B4786" s="91">
        <v>45278</v>
      </c>
      <c r="C4786" s="145">
        <v>730.79998799999998</v>
      </c>
      <c r="D4786">
        <f t="shared" si="151"/>
        <v>0.918578302580769</v>
      </c>
      <c r="E4786">
        <v>-2.1846476618903625E-3</v>
      </c>
      <c r="G4786">
        <v>4778</v>
      </c>
      <c r="H4786">
        <f t="shared" ca="1" si="152"/>
        <v>3.4460775029026884E-2</v>
      </c>
    </row>
    <row r="4787" spans="2:8" x14ac:dyDescent="0.3">
      <c r="B4787" s="91">
        <v>41711</v>
      </c>
      <c r="C4787" s="145">
        <v>380.90704299999999</v>
      </c>
      <c r="D4787">
        <f t="shared" si="151"/>
        <v>2.2651821497772646</v>
      </c>
      <c r="E4787">
        <v>-2.1858040018210394E-3</v>
      </c>
      <c r="G4787">
        <v>4779</v>
      </c>
      <c r="H4787">
        <f t="shared" ca="1" si="152"/>
        <v>-1.7090603396573298E-2</v>
      </c>
    </row>
    <row r="4788" spans="2:8" x14ac:dyDescent="0.3">
      <c r="B4788" s="91">
        <v>38749</v>
      </c>
      <c r="C4788" s="145">
        <v>116.657211</v>
      </c>
      <c r="D4788">
        <f t="shared" si="151"/>
        <v>10.079613953695112</v>
      </c>
      <c r="E4788">
        <v>-2.1878747070407283E-3</v>
      </c>
      <c r="G4788">
        <v>4780</v>
      </c>
      <c r="H4788">
        <f t="shared" ca="1" si="152"/>
        <v>7.5146023303709949E-3</v>
      </c>
    </row>
    <row r="4789" spans="2:8" x14ac:dyDescent="0.3">
      <c r="B4789" s="91">
        <v>37060</v>
      </c>
      <c r="C4789" s="145">
        <v>10.528995999999999</v>
      </c>
      <c r="D4789">
        <f t="shared" si="151"/>
        <v>-0.93353170760333914</v>
      </c>
      <c r="E4789">
        <v>-2.192826380632968E-3</v>
      </c>
      <c r="G4789">
        <v>4781</v>
      </c>
      <c r="H4789">
        <f t="shared" ca="1" si="152"/>
        <v>1.7932909959850196E-2</v>
      </c>
    </row>
    <row r="4790" spans="2:8" x14ac:dyDescent="0.3">
      <c r="B4790" s="91">
        <v>43637</v>
      </c>
      <c r="C4790" s="145">
        <v>158.406296</v>
      </c>
      <c r="D4790">
        <f t="shared" si="151"/>
        <v>1.6202987068115764</v>
      </c>
      <c r="E4790">
        <v>-2.1977673386868271E-3</v>
      </c>
      <c r="G4790">
        <v>4782</v>
      </c>
      <c r="H4790">
        <f t="shared" ca="1" si="152"/>
        <v>2.7910189608602032E-3</v>
      </c>
    </row>
    <row r="4791" spans="2:8" x14ac:dyDescent="0.3">
      <c r="B4791" s="91">
        <v>37911</v>
      </c>
      <c r="C4791" s="145">
        <v>60.453525999999997</v>
      </c>
      <c r="D4791">
        <f t="shared" si="151"/>
        <v>-0.8967621038147856</v>
      </c>
      <c r="E4791">
        <v>-2.2077568482683097E-3</v>
      </c>
      <c r="G4791">
        <v>4783</v>
      </c>
      <c r="H4791">
        <f t="shared" ca="1" si="152"/>
        <v>-1.2094796771689129E-2</v>
      </c>
    </row>
    <row r="4792" spans="2:8" x14ac:dyDescent="0.3">
      <c r="B4792" s="91">
        <v>42620</v>
      </c>
      <c r="C4792" s="145">
        <v>585.57495100000006</v>
      </c>
      <c r="D4792">
        <f t="shared" si="151"/>
        <v>13.909236167871127</v>
      </c>
      <c r="E4792">
        <v>-2.2082539374658539E-3</v>
      </c>
      <c r="G4792">
        <v>4784</v>
      </c>
      <c r="H4792">
        <f t="shared" ca="1" si="152"/>
        <v>3.1782870635020631E-2</v>
      </c>
    </row>
    <row r="4793" spans="2:8" x14ac:dyDescent="0.3">
      <c r="B4793" s="91">
        <v>35937</v>
      </c>
      <c r="C4793" s="145">
        <v>39.275986000000003</v>
      </c>
      <c r="D4793">
        <f t="shared" si="151"/>
        <v>-0.93920596435333426</v>
      </c>
      <c r="E4793">
        <v>-2.2103249217011425E-3</v>
      </c>
      <c r="G4793">
        <v>4785</v>
      </c>
      <c r="H4793">
        <f t="shared" ca="1" si="152"/>
        <v>-2.8948771237404539E-2</v>
      </c>
    </row>
    <row r="4794" spans="2:8" x14ac:dyDescent="0.3">
      <c r="B4794" s="91">
        <v>45236</v>
      </c>
      <c r="C4794" s="145">
        <v>646.04998799999998</v>
      </c>
      <c r="D4794">
        <f t="shared" si="151"/>
        <v>9.9120058567601959</v>
      </c>
      <c r="E4794">
        <v>-2.2394007722007958E-3</v>
      </c>
      <c r="G4794">
        <v>4786</v>
      </c>
      <c r="H4794">
        <f t="shared" ca="1" si="152"/>
        <v>-1.3539933474120474E-3</v>
      </c>
    </row>
    <row r="4795" spans="2:8" x14ac:dyDescent="0.3">
      <c r="B4795" s="91">
        <v>35132</v>
      </c>
      <c r="C4795" s="145">
        <v>59.205429000000002</v>
      </c>
      <c r="D4795">
        <f t="shared" si="151"/>
        <v>0.11994153003655558</v>
      </c>
      <c r="E4795">
        <v>-2.2459204911114755E-3</v>
      </c>
      <c r="G4795">
        <v>4787</v>
      </c>
      <c r="H4795">
        <f t="shared" ca="1" si="152"/>
        <v>6.6231504915249678E-3</v>
      </c>
    </row>
    <row r="4796" spans="2:8" x14ac:dyDescent="0.3">
      <c r="B4796" s="91">
        <v>35080</v>
      </c>
      <c r="C4796" s="145">
        <v>52.864750000000001</v>
      </c>
      <c r="D4796">
        <f t="shared" si="151"/>
        <v>-0.79579739668550931</v>
      </c>
      <c r="E4796">
        <v>-2.2503404896973707E-3</v>
      </c>
      <c r="G4796">
        <v>4788</v>
      </c>
      <c r="H4796">
        <f t="shared" ca="1" si="152"/>
        <v>-3.0302734159500029E-2</v>
      </c>
    </row>
    <row r="4797" spans="2:8" x14ac:dyDescent="0.3">
      <c r="B4797" s="91">
        <v>41234</v>
      </c>
      <c r="C4797" s="145">
        <v>258.88382000000001</v>
      </c>
      <c r="D4797">
        <f t="shared" si="151"/>
        <v>2.38822575940722</v>
      </c>
      <c r="E4797">
        <v>-2.2548061179375766E-3</v>
      </c>
      <c r="G4797">
        <v>4789</v>
      </c>
      <c r="H4797">
        <f t="shared" ca="1" si="152"/>
        <v>-4.4375091177578461E-3</v>
      </c>
    </row>
    <row r="4798" spans="2:8" x14ac:dyDescent="0.3">
      <c r="B4798" s="91">
        <v>39701</v>
      </c>
      <c r="C4798" s="145">
        <v>76.406897999999998</v>
      </c>
      <c r="D4798">
        <f t="shared" si="151"/>
        <v>2.7393518477508629</v>
      </c>
      <c r="E4798">
        <v>-2.2587397377733464E-3</v>
      </c>
      <c r="G4798">
        <v>4790</v>
      </c>
      <c r="H4798">
        <f t="shared" ca="1" si="152"/>
        <v>-9.604770981448147E-3</v>
      </c>
    </row>
    <row r="4799" spans="2:8" x14ac:dyDescent="0.3">
      <c r="B4799" s="91">
        <v>37357</v>
      </c>
      <c r="C4799" s="145">
        <v>20.433192999999999</v>
      </c>
      <c r="D4799">
        <f t="shared" si="151"/>
        <v>-0.94796426226520958</v>
      </c>
      <c r="E4799">
        <v>-2.2601160898674251E-3</v>
      </c>
      <c r="G4799">
        <v>4791</v>
      </c>
      <c r="H4799">
        <f t="shared" ca="1" si="152"/>
        <v>-1.4400299608230808E-2</v>
      </c>
    </row>
    <row r="4800" spans="2:8" x14ac:dyDescent="0.3">
      <c r="B4800" s="91">
        <v>44929</v>
      </c>
      <c r="C4800" s="145">
        <v>392.67614700000001</v>
      </c>
      <c r="D4800">
        <f t="shared" si="151"/>
        <v>4.8958438397436623</v>
      </c>
      <c r="E4800">
        <v>-2.279592956366231E-3</v>
      </c>
      <c r="G4800">
        <v>4792</v>
      </c>
      <c r="H4800">
        <f t="shared" ca="1" si="152"/>
        <v>-1.1785126895126228E-2</v>
      </c>
    </row>
    <row r="4801" spans="2:8" x14ac:dyDescent="0.3">
      <c r="B4801" s="91">
        <v>38292</v>
      </c>
      <c r="C4801" s="145">
        <v>66.602196000000006</v>
      </c>
      <c r="D4801">
        <f t="shared" si="151"/>
        <v>-0.85372791502703116</v>
      </c>
      <c r="E4801">
        <v>-2.2796409499590106E-3</v>
      </c>
      <c r="G4801">
        <v>4793</v>
      </c>
      <c r="H4801">
        <f t="shared" ca="1" si="152"/>
        <v>3.4233056322054783E-2</v>
      </c>
    </row>
    <row r="4802" spans="2:8" x14ac:dyDescent="0.3">
      <c r="B4802" s="91">
        <v>42794</v>
      </c>
      <c r="C4802" s="145">
        <v>455.330872</v>
      </c>
      <c r="D4802">
        <f t="shared" si="151"/>
        <v>0.18515317141636323</v>
      </c>
      <c r="E4802">
        <v>-2.2935437974196176E-3</v>
      </c>
      <c r="G4802">
        <v>4794</v>
      </c>
      <c r="H4802">
        <f t="shared" ca="1" si="152"/>
        <v>-1.2434229746136689E-2</v>
      </c>
    </row>
    <row r="4803" spans="2:8" x14ac:dyDescent="0.3">
      <c r="B4803" s="91">
        <v>41597</v>
      </c>
      <c r="C4803" s="145">
        <v>384.19580100000002</v>
      </c>
      <c r="D4803">
        <f t="shared" si="151"/>
        <v>1.9299706557410057</v>
      </c>
      <c r="E4803">
        <v>-2.2944492068394905E-3</v>
      </c>
      <c r="G4803">
        <v>4795</v>
      </c>
      <c r="H4803">
        <f t="shared" ca="1" si="152"/>
        <v>-5.4614176982518581E-2</v>
      </c>
    </row>
    <row r="4804" spans="2:8" x14ac:dyDescent="0.3">
      <c r="B4804" s="91">
        <v>40227</v>
      </c>
      <c r="C4804" s="145">
        <v>131.12616</v>
      </c>
      <c r="D4804">
        <f t="shared" si="151"/>
        <v>-0.73300549664382575</v>
      </c>
      <c r="E4804">
        <v>-2.319270469739437E-3</v>
      </c>
      <c r="G4804">
        <v>4796</v>
      </c>
      <c r="H4804">
        <f t="shared" ca="1" si="152"/>
        <v>1.3720456563693133E-2</v>
      </c>
    </row>
    <row r="4805" spans="2:8" x14ac:dyDescent="0.3">
      <c r="B4805" s="91">
        <v>42569</v>
      </c>
      <c r="C4805" s="145">
        <v>491.11932400000001</v>
      </c>
      <c r="D4805">
        <f t="shared" si="151"/>
        <v>7.1990123675674127</v>
      </c>
      <c r="E4805">
        <v>-2.3289329692140525E-3</v>
      </c>
      <c r="G4805">
        <v>4797</v>
      </c>
      <c r="H4805">
        <f t="shared" ca="1" si="152"/>
        <v>-1.986425060934293E-2</v>
      </c>
    </row>
    <row r="4806" spans="2:8" x14ac:dyDescent="0.3">
      <c r="B4806" s="91">
        <v>34988</v>
      </c>
      <c r="C4806" s="145">
        <v>59.899814999999997</v>
      </c>
      <c r="D4806">
        <f t="shared" si="151"/>
        <v>-0.92409096841741634</v>
      </c>
      <c r="E4806">
        <v>-2.3366546908942898E-3</v>
      </c>
      <c r="G4806">
        <v>4798</v>
      </c>
      <c r="H4806">
        <f t="shared" ca="1" si="152"/>
        <v>2.0090525142126271E-2</v>
      </c>
    </row>
    <row r="4807" spans="2:8" x14ac:dyDescent="0.3">
      <c r="B4807" s="91">
        <v>45299</v>
      </c>
      <c r="C4807" s="145">
        <v>789.09997599999997</v>
      </c>
      <c r="D4807">
        <f t="shared" si="151"/>
        <v>0.56460496490392276</v>
      </c>
      <c r="E4807">
        <v>-2.3390049585081053E-3</v>
      </c>
      <c r="G4807">
        <v>4799</v>
      </c>
      <c r="H4807">
        <f t="shared" ca="1" si="152"/>
        <v>1.2752234724573281E-2</v>
      </c>
    </row>
    <row r="4808" spans="2:8" x14ac:dyDescent="0.3">
      <c r="B4808" s="91">
        <v>41873</v>
      </c>
      <c r="C4808" s="145">
        <v>504.34454299999999</v>
      </c>
      <c r="D4808">
        <f t="shared" si="151"/>
        <v>8.957775357383559</v>
      </c>
      <c r="E4808">
        <v>-2.3403388565202085E-3</v>
      </c>
      <c r="G4808">
        <v>4800</v>
      </c>
      <c r="H4808">
        <f t="shared" ca="1" si="152"/>
        <v>1.1991235135299642E-2</v>
      </c>
    </row>
    <row r="4809" spans="2:8" x14ac:dyDescent="0.3">
      <c r="B4809" s="91">
        <v>35094</v>
      </c>
      <c r="C4809" s="145">
        <v>50.648314999999997</v>
      </c>
      <c r="D4809">
        <f t="shared" ref="D4809:D4872" si="153">(C4809-C4810)/C4810</f>
        <v>-0.85863788253994178</v>
      </c>
      <c r="E4809">
        <v>-2.3487441930186495E-3</v>
      </c>
      <c r="G4809">
        <v>4801</v>
      </c>
      <c r="H4809">
        <f t="shared" ca="1" si="152"/>
        <v>-3.5760312519718972E-2</v>
      </c>
    </row>
    <row r="4810" spans="2:8" x14ac:dyDescent="0.3">
      <c r="B4810" s="91">
        <v>42445</v>
      </c>
      <c r="C4810" s="145">
        <v>358.28775000000002</v>
      </c>
      <c r="D4810">
        <f t="shared" si="153"/>
        <v>1.1253956297037964</v>
      </c>
      <c r="E4810">
        <v>-2.3584906842463601E-3</v>
      </c>
      <c r="G4810">
        <v>4802</v>
      </c>
      <c r="H4810">
        <f t="shared" ref="H4810:H4873" ca="1" si="154">_xlfn.NORM.INV(RAND(),N$11,N$12)</f>
        <v>2.9966043473611429E-2</v>
      </c>
    </row>
    <row r="4811" spans="2:8" x14ac:dyDescent="0.3">
      <c r="B4811" s="91">
        <v>43875</v>
      </c>
      <c r="C4811" s="145">
        <v>168.57461499999999</v>
      </c>
      <c r="D4811">
        <f t="shared" si="153"/>
        <v>-0.67601518411472117</v>
      </c>
      <c r="E4811">
        <v>-2.3597980457960486E-3</v>
      </c>
      <c r="G4811">
        <v>4803</v>
      </c>
      <c r="H4811">
        <f t="shared" ca="1" si="154"/>
        <v>-1.5721805245572273E-2</v>
      </c>
    </row>
    <row r="4812" spans="2:8" x14ac:dyDescent="0.3">
      <c r="B4812" s="91">
        <v>41977</v>
      </c>
      <c r="C4812" s="145">
        <v>520.31640600000003</v>
      </c>
      <c r="D4812">
        <f t="shared" si="153"/>
        <v>2.5209084412535905</v>
      </c>
      <c r="E4812">
        <v>-2.3628873807690718E-3</v>
      </c>
      <c r="G4812">
        <v>4804</v>
      </c>
      <c r="H4812">
        <f t="shared" ca="1" si="154"/>
        <v>-3.1868663517782511E-3</v>
      </c>
    </row>
    <row r="4813" spans="2:8" x14ac:dyDescent="0.3">
      <c r="B4813" s="91">
        <v>40373</v>
      </c>
      <c r="C4813" s="145">
        <v>147.779022</v>
      </c>
      <c r="D4813">
        <f t="shared" si="153"/>
        <v>-0.62763224208868118</v>
      </c>
      <c r="E4813">
        <v>-2.3694254246465025E-3</v>
      </c>
      <c r="G4813">
        <v>4805</v>
      </c>
      <c r="H4813">
        <f t="shared" ca="1" si="154"/>
        <v>4.1393591184828216E-2</v>
      </c>
    </row>
    <row r="4814" spans="2:8" x14ac:dyDescent="0.3">
      <c r="B4814" s="91">
        <v>44854</v>
      </c>
      <c r="C4814" s="145">
        <v>396.86309799999998</v>
      </c>
      <c r="D4814">
        <f t="shared" si="153"/>
        <v>-0.23801326714416157</v>
      </c>
      <c r="E4814">
        <v>-2.3806632384820799E-3</v>
      </c>
      <c r="G4814">
        <v>4806</v>
      </c>
      <c r="H4814">
        <f t="shared" ca="1" si="154"/>
        <v>-4.1786770887342686E-2</v>
      </c>
    </row>
    <row r="4815" spans="2:8" x14ac:dyDescent="0.3">
      <c r="B4815" s="91">
        <v>42753</v>
      </c>
      <c r="C4815" s="145">
        <v>520.82678199999998</v>
      </c>
      <c r="D4815">
        <f t="shared" si="153"/>
        <v>9.3994881750142252</v>
      </c>
      <c r="E4815">
        <v>-2.3868200346803137E-3</v>
      </c>
      <c r="G4815">
        <v>4807</v>
      </c>
      <c r="H4815">
        <f t="shared" ca="1" si="154"/>
        <v>-2.2590511548615536E-2</v>
      </c>
    </row>
    <row r="4816" spans="2:8" x14ac:dyDescent="0.3">
      <c r="B4816" s="91">
        <v>35458</v>
      </c>
      <c r="C4816" s="145">
        <v>50.081963000000002</v>
      </c>
      <c r="D4816">
        <f t="shared" si="153"/>
        <v>-0.282470494224207</v>
      </c>
      <c r="E4816">
        <v>-2.4025261173848678E-3</v>
      </c>
      <c r="G4816">
        <v>4808</v>
      </c>
      <c r="H4816">
        <f t="shared" ca="1" si="154"/>
        <v>3.3765801449285954E-2</v>
      </c>
    </row>
    <row r="4817" spans="2:8" x14ac:dyDescent="0.3">
      <c r="B4817" s="91">
        <v>38491</v>
      </c>
      <c r="C4817" s="145">
        <v>69.797775000000001</v>
      </c>
      <c r="D4817">
        <f t="shared" si="153"/>
        <v>-0.42107911340466198</v>
      </c>
      <c r="E4817">
        <v>-2.4036692133817244E-3</v>
      </c>
      <c r="G4817">
        <v>4809</v>
      </c>
      <c r="H4817">
        <f t="shared" ca="1" si="154"/>
        <v>6.4163298842539254E-2</v>
      </c>
    </row>
    <row r="4818" spans="2:8" x14ac:dyDescent="0.3">
      <c r="B4818" s="91">
        <v>39504</v>
      </c>
      <c r="C4818" s="145">
        <v>120.565308</v>
      </c>
      <c r="D4818">
        <f t="shared" si="153"/>
        <v>-0.34942939413536528</v>
      </c>
      <c r="E4818">
        <v>-2.4081977518533647E-3</v>
      </c>
      <c r="G4818">
        <v>4810</v>
      </c>
      <c r="H4818">
        <f t="shared" ca="1" si="154"/>
        <v>-3.6796750891322574E-2</v>
      </c>
    </row>
    <row r="4819" spans="2:8" x14ac:dyDescent="0.3">
      <c r="B4819" s="91">
        <v>43595</v>
      </c>
      <c r="C4819" s="145">
        <v>185.32240300000001</v>
      </c>
      <c r="D4819">
        <f t="shared" si="153"/>
        <v>0.8057310111289252</v>
      </c>
      <c r="E4819">
        <v>-2.4148439392407614E-3</v>
      </c>
      <c r="G4819">
        <v>4811</v>
      </c>
      <c r="H4819">
        <f t="shared" ca="1" si="154"/>
        <v>1.4879782461234036E-2</v>
      </c>
    </row>
    <row r="4820" spans="2:8" x14ac:dyDescent="0.3">
      <c r="B4820" s="91">
        <v>44028</v>
      </c>
      <c r="C4820" s="145">
        <v>102.630127</v>
      </c>
      <c r="D4820">
        <f t="shared" si="153"/>
        <v>-0.61514022385903855</v>
      </c>
      <c r="E4820">
        <v>-2.42253654853749E-3</v>
      </c>
      <c r="G4820">
        <v>4812</v>
      </c>
      <c r="H4820">
        <f t="shared" ca="1" si="154"/>
        <v>-2.8344456562221957E-2</v>
      </c>
    </row>
    <row r="4821" spans="2:8" x14ac:dyDescent="0.3">
      <c r="B4821" s="91">
        <v>43311</v>
      </c>
      <c r="C4821" s="145">
        <v>266.66888399999999</v>
      </c>
      <c r="D4821">
        <f t="shared" si="153"/>
        <v>2.9270889956576962</v>
      </c>
      <c r="E4821">
        <v>-2.4240146704699417E-3</v>
      </c>
      <c r="G4821">
        <v>4813</v>
      </c>
      <c r="H4821">
        <f t="shared" ca="1" si="154"/>
        <v>-4.1998327920416117E-3</v>
      </c>
    </row>
    <row r="4822" spans="2:8" x14ac:dyDescent="0.3">
      <c r="B4822" s="91">
        <v>37978</v>
      </c>
      <c r="C4822" s="145">
        <v>67.904976000000005</v>
      </c>
      <c r="D4822">
        <f t="shared" si="153"/>
        <v>-0.83962565977691528</v>
      </c>
      <c r="E4822">
        <v>-2.4274494337191295E-3</v>
      </c>
      <c r="G4822">
        <v>4814</v>
      </c>
      <c r="H4822">
        <f t="shared" ca="1" si="154"/>
        <v>4.9986232652345086E-3</v>
      </c>
    </row>
    <row r="4823" spans="2:8" x14ac:dyDescent="0.3">
      <c r="B4823" s="91">
        <v>41820</v>
      </c>
      <c r="C4823" s="145">
        <v>423.41546599999998</v>
      </c>
      <c r="D4823">
        <f t="shared" si="153"/>
        <v>3.5560506770321416E-2</v>
      </c>
      <c r="E4823">
        <v>-2.4285595128782063E-3</v>
      </c>
      <c r="G4823">
        <v>4815</v>
      </c>
      <c r="H4823">
        <f t="shared" ca="1" si="154"/>
        <v>4.3475148693981204E-2</v>
      </c>
    </row>
    <row r="4824" spans="2:8" x14ac:dyDescent="0.3">
      <c r="B4824" s="91">
        <v>43080</v>
      </c>
      <c r="C4824" s="145">
        <v>408.87564099999997</v>
      </c>
      <c r="D4824">
        <f t="shared" si="153"/>
        <v>4.4153907953109588</v>
      </c>
      <c r="E4824">
        <v>-2.4322633416404209E-3</v>
      </c>
      <c r="G4824">
        <v>4816</v>
      </c>
      <c r="H4824">
        <f t="shared" ca="1" si="154"/>
        <v>-2.2221501526633328E-2</v>
      </c>
    </row>
    <row r="4825" spans="2:8" x14ac:dyDescent="0.3">
      <c r="B4825" s="91">
        <v>35261</v>
      </c>
      <c r="C4825" s="145">
        <v>75.502517999999995</v>
      </c>
      <c r="D4825">
        <f t="shared" si="153"/>
        <v>2.5545420400733705</v>
      </c>
      <c r="E4825">
        <v>-2.4372881315175856E-3</v>
      </c>
      <c r="G4825">
        <v>4817</v>
      </c>
      <c r="H4825">
        <f t="shared" ca="1" si="154"/>
        <v>3.8866183216246554E-2</v>
      </c>
    </row>
    <row r="4826" spans="2:8" x14ac:dyDescent="0.3">
      <c r="B4826" s="91">
        <v>36048</v>
      </c>
      <c r="C4826" s="145">
        <v>21.241137999999999</v>
      </c>
      <c r="D4826">
        <f t="shared" si="153"/>
        <v>-0.69856317560928882</v>
      </c>
      <c r="E4826">
        <v>-2.4505340125949319E-3</v>
      </c>
      <c r="G4826">
        <v>4818</v>
      </c>
      <c r="H4826">
        <f t="shared" ca="1" si="154"/>
        <v>1.6374144404389935E-2</v>
      </c>
    </row>
    <row r="4827" spans="2:8" x14ac:dyDescent="0.3">
      <c r="B4827" s="91">
        <v>38537</v>
      </c>
      <c r="C4827" s="145">
        <v>70.466301000000001</v>
      </c>
      <c r="D4827">
        <f t="shared" si="153"/>
        <v>-0.48010138724819118</v>
      </c>
      <c r="E4827">
        <v>-2.4531004123793149E-3</v>
      </c>
      <c r="G4827">
        <v>4819</v>
      </c>
      <c r="H4827">
        <f t="shared" ca="1" si="154"/>
        <v>4.4780862563732149E-2</v>
      </c>
    </row>
    <row r="4828" spans="2:8" x14ac:dyDescent="0.3">
      <c r="B4828" s="91">
        <v>39450</v>
      </c>
      <c r="C4828" s="145">
        <v>135.538544</v>
      </c>
      <c r="D4828">
        <f t="shared" si="153"/>
        <v>-0.50005971573098917</v>
      </c>
      <c r="E4828">
        <v>-2.4576207922978144E-3</v>
      </c>
      <c r="G4828">
        <v>4820</v>
      </c>
      <c r="H4828">
        <f t="shared" ca="1" si="154"/>
        <v>-2.6857028411086895E-2</v>
      </c>
    </row>
    <row r="4829" spans="2:8" x14ac:dyDescent="0.3">
      <c r="B4829" s="91">
        <v>41010</v>
      </c>
      <c r="C4829" s="145">
        <v>271.109467</v>
      </c>
      <c r="D4829">
        <f t="shared" si="153"/>
        <v>4.2525890184424142</v>
      </c>
      <c r="E4829">
        <v>-2.4668490301602212E-3</v>
      </c>
      <c r="G4829">
        <v>4821</v>
      </c>
      <c r="H4829">
        <f t="shared" ca="1" si="154"/>
        <v>3.3616253321222346E-2</v>
      </c>
    </row>
    <row r="4830" spans="2:8" x14ac:dyDescent="0.3">
      <c r="B4830" s="91">
        <v>35527</v>
      </c>
      <c r="C4830" s="145">
        <v>51.614445000000003</v>
      </c>
      <c r="D4830">
        <f t="shared" si="153"/>
        <v>1.0697183179920307</v>
      </c>
      <c r="E4830">
        <v>-2.4678725104090912E-3</v>
      </c>
      <c r="G4830">
        <v>4822</v>
      </c>
      <c r="H4830">
        <f t="shared" ca="1" si="154"/>
        <v>-4.9649737236697584E-2</v>
      </c>
    </row>
    <row r="4831" spans="2:8" x14ac:dyDescent="0.3">
      <c r="B4831" s="91">
        <v>37636</v>
      </c>
      <c r="C4831" s="145">
        <v>24.937908</v>
      </c>
      <c r="D4831">
        <f t="shared" si="153"/>
        <v>-0.42753665805879532</v>
      </c>
      <c r="E4831">
        <v>-2.468238208327461E-3</v>
      </c>
      <c r="G4831">
        <v>4823</v>
      </c>
      <c r="H4831">
        <f t="shared" ca="1" si="154"/>
        <v>-1.470897251527757E-2</v>
      </c>
    </row>
    <row r="4832" spans="2:8" x14ac:dyDescent="0.3">
      <c r="B4832" s="91">
        <v>34570</v>
      </c>
      <c r="C4832" s="145">
        <v>43.562454000000002</v>
      </c>
      <c r="D4832">
        <f t="shared" si="153"/>
        <v>2.4999181314841411E-3</v>
      </c>
      <c r="E4832">
        <v>-2.4877552308796066E-3</v>
      </c>
      <c r="G4832">
        <v>4824</v>
      </c>
      <c r="H4832">
        <f t="shared" ca="1" si="154"/>
        <v>4.3734222065021533E-2</v>
      </c>
    </row>
    <row r="4833" spans="2:8" x14ac:dyDescent="0.3">
      <c r="B4833" s="91">
        <v>34549</v>
      </c>
      <c r="C4833" s="145">
        <v>43.453823</v>
      </c>
      <c r="D4833">
        <f t="shared" si="153"/>
        <v>-0.25769584668082063</v>
      </c>
      <c r="E4833">
        <v>-2.4936841253250467E-3</v>
      </c>
      <c r="G4833">
        <v>4825</v>
      </c>
      <c r="H4833">
        <f t="shared" ca="1" si="154"/>
        <v>-2.1538429714882184E-3</v>
      </c>
    </row>
    <row r="4834" spans="2:8" x14ac:dyDescent="0.3">
      <c r="B4834" s="91">
        <v>35139</v>
      </c>
      <c r="C4834" s="145">
        <v>58.539107999999999</v>
      </c>
      <c r="D4834">
        <f t="shared" si="153"/>
        <v>-0.65798898349020363</v>
      </c>
      <c r="E4834">
        <v>-2.5099678530338906E-3</v>
      </c>
      <c r="G4834">
        <v>4826</v>
      </c>
      <c r="H4834">
        <f t="shared" ca="1" si="154"/>
        <v>1.9842866905046514E-2</v>
      </c>
    </row>
    <row r="4835" spans="2:8" x14ac:dyDescent="0.3">
      <c r="B4835" s="91">
        <v>40907</v>
      </c>
      <c r="C4835" s="145">
        <v>171.16146900000001</v>
      </c>
      <c r="D4835">
        <f t="shared" si="153"/>
        <v>2.9787146867403922</v>
      </c>
      <c r="E4835">
        <v>-2.5117594322379331E-3</v>
      </c>
      <c r="G4835">
        <v>4827</v>
      </c>
      <c r="H4835">
        <f t="shared" ca="1" si="154"/>
        <v>6.8846070424819647E-2</v>
      </c>
    </row>
    <row r="4836" spans="2:8" x14ac:dyDescent="0.3">
      <c r="B4836" s="91">
        <v>34809</v>
      </c>
      <c r="C4836" s="145">
        <v>43.019286999999998</v>
      </c>
      <c r="D4836">
        <f t="shared" si="153"/>
        <v>-0.9409845856481035</v>
      </c>
      <c r="E4836">
        <v>-2.5189017917440957E-3</v>
      </c>
      <c r="G4836">
        <v>4828</v>
      </c>
      <c r="H4836">
        <f t="shared" ca="1" si="154"/>
        <v>5.0243847817766377E-2</v>
      </c>
    </row>
    <row r="4837" spans="2:8" x14ac:dyDescent="0.3">
      <c r="B4837" s="91">
        <v>45279</v>
      </c>
      <c r="C4837" s="145">
        <v>728.95001200000002</v>
      </c>
      <c r="D4837">
        <f t="shared" si="153"/>
        <v>6.4235726632560155</v>
      </c>
      <c r="E4837">
        <v>-2.5314395599031806E-3</v>
      </c>
      <c r="G4837">
        <v>4829</v>
      </c>
      <c r="H4837">
        <f t="shared" ca="1" si="154"/>
        <v>-3.2039044765189546E-2</v>
      </c>
    </row>
    <row r="4838" spans="2:8" x14ac:dyDescent="0.3">
      <c r="B4838" s="91">
        <v>43986</v>
      </c>
      <c r="C4838" s="145">
        <v>98.193961999999999</v>
      </c>
      <c r="D4838">
        <f t="shared" si="153"/>
        <v>-0.77204351115651093</v>
      </c>
      <c r="E4838">
        <v>-2.5316328655115741E-3</v>
      </c>
      <c r="G4838">
        <v>4830</v>
      </c>
      <c r="H4838">
        <f t="shared" ca="1" si="154"/>
        <v>-6.2248939371014778E-2</v>
      </c>
    </row>
    <row r="4839" spans="2:8" x14ac:dyDescent="0.3">
      <c r="B4839" s="91">
        <v>44645</v>
      </c>
      <c r="C4839" s="145">
        <v>430.75747699999999</v>
      </c>
      <c r="D4839">
        <f t="shared" si="153"/>
        <v>3.0440500326161177</v>
      </c>
      <c r="E4839">
        <v>-2.5392559405455566E-3</v>
      </c>
      <c r="G4839">
        <v>4831</v>
      </c>
      <c r="H4839">
        <f t="shared" ca="1" si="154"/>
        <v>1.6848627715140077E-2</v>
      </c>
    </row>
    <row r="4840" spans="2:8" x14ac:dyDescent="0.3">
      <c r="B4840" s="91">
        <v>38726</v>
      </c>
      <c r="C4840" s="145">
        <v>106.516357</v>
      </c>
      <c r="D4840">
        <f t="shared" si="153"/>
        <v>0.54557910804730714</v>
      </c>
      <c r="E4840">
        <v>-2.5498402447278997E-3</v>
      </c>
      <c r="G4840">
        <v>4832</v>
      </c>
      <c r="H4840">
        <f t="shared" ca="1" si="154"/>
        <v>-1.6883186720043065E-2</v>
      </c>
    </row>
    <row r="4841" spans="2:8" x14ac:dyDescent="0.3">
      <c r="B4841" s="91">
        <v>38303</v>
      </c>
      <c r="C4841" s="145">
        <v>68.916793999999996</v>
      </c>
      <c r="D4841">
        <f t="shared" si="153"/>
        <v>-0.43221163633236515</v>
      </c>
      <c r="E4841">
        <v>-2.5502006390084268E-3</v>
      </c>
      <c r="G4841">
        <v>4833</v>
      </c>
      <c r="H4841">
        <f t="shared" ca="1" si="154"/>
        <v>-3.5218469745134273E-3</v>
      </c>
    </row>
    <row r="4842" spans="2:8" x14ac:dyDescent="0.3">
      <c r="B4842" s="91">
        <v>39211</v>
      </c>
      <c r="C4842" s="145">
        <v>121.37760900000001</v>
      </c>
      <c r="D4842">
        <f t="shared" si="153"/>
        <v>4.0499472840521502</v>
      </c>
      <c r="E4842">
        <v>-2.5510559205150912E-3</v>
      </c>
      <c r="G4842">
        <v>4834</v>
      </c>
      <c r="H4842">
        <f t="shared" ca="1" si="154"/>
        <v>-1.1836479429447782E-2</v>
      </c>
    </row>
    <row r="4843" spans="2:8" x14ac:dyDescent="0.3">
      <c r="B4843" s="91">
        <v>37685</v>
      </c>
      <c r="C4843" s="145">
        <v>24.035420999999999</v>
      </c>
      <c r="D4843">
        <f t="shared" si="153"/>
        <v>0.14474642274794913</v>
      </c>
      <c r="E4843">
        <v>-2.5608443827128151E-3</v>
      </c>
      <c r="G4843">
        <v>4835</v>
      </c>
      <c r="H4843">
        <f t="shared" ca="1" si="154"/>
        <v>-5.6727021033966242E-2</v>
      </c>
    </row>
    <row r="4844" spans="2:8" x14ac:dyDescent="0.3">
      <c r="B4844" s="91">
        <v>37495</v>
      </c>
      <c r="C4844" s="145">
        <v>20.996283999999999</v>
      </c>
      <c r="D4844">
        <f t="shared" si="153"/>
        <v>-0.81958690686442681</v>
      </c>
      <c r="E4844">
        <v>-2.5652386716131566E-3</v>
      </c>
      <c r="G4844">
        <v>4836</v>
      </c>
      <c r="H4844">
        <f t="shared" ca="1" si="154"/>
        <v>1.4539765228885516E-2</v>
      </c>
    </row>
    <row r="4845" spans="2:8" x14ac:dyDescent="0.3">
      <c r="B4845" s="91">
        <v>39575</v>
      </c>
      <c r="C4845" s="145">
        <v>116.37893699999999</v>
      </c>
      <c r="D4845">
        <f t="shared" si="153"/>
        <v>-0.67698620962208866</v>
      </c>
      <c r="E4845">
        <v>-2.5679182630968232E-3</v>
      </c>
      <c r="G4845">
        <v>4837</v>
      </c>
      <c r="H4845">
        <f t="shared" ca="1" si="154"/>
        <v>-5.1841939450105352E-2</v>
      </c>
    </row>
    <row r="4846" spans="2:8" x14ac:dyDescent="0.3">
      <c r="B4846" s="91">
        <v>41649</v>
      </c>
      <c r="C4846" s="145">
        <v>360.29092400000002</v>
      </c>
      <c r="D4846">
        <f t="shared" si="153"/>
        <v>5.0488910112306549</v>
      </c>
      <c r="E4846">
        <v>-2.5819134527576512E-3</v>
      </c>
      <c r="G4846">
        <v>4838</v>
      </c>
      <c r="H4846">
        <f t="shared" ca="1" si="154"/>
        <v>-2.0418935106851142E-2</v>
      </c>
    </row>
    <row r="4847" spans="2:8" x14ac:dyDescent="0.3">
      <c r="B4847" s="91">
        <v>40015</v>
      </c>
      <c r="C4847" s="145">
        <v>59.563136999999998</v>
      </c>
      <c r="D4847">
        <f t="shared" si="153"/>
        <v>-0.89151713699005697</v>
      </c>
      <c r="E4847">
        <v>-2.5918686582475938E-3</v>
      </c>
      <c r="G4847">
        <v>4839</v>
      </c>
      <c r="H4847">
        <f t="shared" ca="1" si="154"/>
        <v>1.8554685816833481E-2</v>
      </c>
    </row>
    <row r="4848" spans="2:8" x14ac:dyDescent="0.3">
      <c r="B4848" s="91">
        <v>42079</v>
      </c>
      <c r="C4848" s="145">
        <v>549.05572500000005</v>
      </c>
      <c r="D4848">
        <f t="shared" si="153"/>
        <v>25.480905250230251</v>
      </c>
      <c r="E4848">
        <v>-2.5970300477677053E-3</v>
      </c>
      <c r="G4848">
        <v>4840</v>
      </c>
      <c r="H4848">
        <f t="shared" ca="1" si="154"/>
        <v>-4.1190418738839565E-2</v>
      </c>
    </row>
    <row r="4849" spans="2:8" x14ac:dyDescent="0.3">
      <c r="B4849" s="91">
        <v>37489</v>
      </c>
      <c r="C4849" s="145">
        <v>20.734024000000002</v>
      </c>
      <c r="D4849">
        <f t="shared" si="153"/>
        <v>-0.69175409867041859</v>
      </c>
      <c r="E4849">
        <v>-2.5974095944398027E-3</v>
      </c>
      <c r="G4849">
        <v>4841</v>
      </c>
      <c r="H4849">
        <f t="shared" ca="1" si="154"/>
        <v>7.264763399726544E-3</v>
      </c>
    </row>
    <row r="4850" spans="2:8" x14ac:dyDescent="0.3">
      <c r="B4850" s="91">
        <v>35206</v>
      </c>
      <c r="C4850" s="145">
        <v>67.264556999999996</v>
      </c>
      <c r="D4850">
        <f t="shared" si="153"/>
        <v>-0.36478698659666697</v>
      </c>
      <c r="E4850">
        <v>-2.6003735531976036E-3</v>
      </c>
      <c r="G4850">
        <v>4842</v>
      </c>
      <c r="H4850">
        <f t="shared" ca="1" si="154"/>
        <v>1.4106765417269307E-3</v>
      </c>
    </row>
    <row r="4851" spans="2:8" x14ac:dyDescent="0.3">
      <c r="B4851" s="91">
        <v>40101</v>
      </c>
      <c r="C4851" s="145">
        <v>105.892914</v>
      </c>
      <c r="D4851">
        <f t="shared" si="153"/>
        <v>-0.77731037211920651</v>
      </c>
      <c r="E4851">
        <v>-2.6098896518852613E-3</v>
      </c>
      <c r="G4851">
        <v>4843</v>
      </c>
      <c r="H4851">
        <f t="shared" ca="1" si="154"/>
        <v>5.4106105618998604E-2</v>
      </c>
    </row>
    <row r="4852" spans="2:8" x14ac:dyDescent="0.3">
      <c r="B4852" s="91">
        <v>44615</v>
      </c>
      <c r="C4852" s="145">
        <v>475.517944</v>
      </c>
      <c r="D4852">
        <f t="shared" si="153"/>
        <v>0.7878560981220214</v>
      </c>
      <c r="E4852">
        <v>-2.6137141639337893E-3</v>
      </c>
      <c r="G4852">
        <v>4844</v>
      </c>
      <c r="H4852">
        <f t="shared" ca="1" si="154"/>
        <v>-3.3617376543779262E-2</v>
      </c>
    </row>
    <row r="4853" spans="2:8" x14ac:dyDescent="0.3">
      <c r="B4853" s="91">
        <v>44224</v>
      </c>
      <c r="C4853" s="145">
        <v>265.97103900000002</v>
      </c>
      <c r="D4853">
        <f t="shared" si="153"/>
        <v>-0.39121510415497052</v>
      </c>
      <c r="E4853">
        <v>-2.616896990501421E-3</v>
      </c>
      <c r="G4853">
        <v>4845</v>
      </c>
      <c r="H4853">
        <f t="shared" ca="1" si="154"/>
        <v>9.3494687242040957E-3</v>
      </c>
    </row>
    <row r="4854" spans="2:8" x14ac:dyDescent="0.3">
      <c r="B4854" s="91">
        <v>44896</v>
      </c>
      <c r="C4854" s="145">
        <v>436.88836700000002</v>
      </c>
      <c r="D4854">
        <f t="shared" si="153"/>
        <v>9.7683205925116576E-2</v>
      </c>
      <c r="E4854">
        <v>-2.6171279192546025E-3</v>
      </c>
      <c r="G4854">
        <v>4846</v>
      </c>
      <c r="H4854">
        <f t="shared" ca="1" si="154"/>
        <v>-1.3118029788224154E-2</v>
      </c>
    </row>
    <row r="4855" spans="2:8" x14ac:dyDescent="0.3">
      <c r="B4855" s="91">
        <v>43129</v>
      </c>
      <c r="C4855" s="145">
        <v>398.00952100000001</v>
      </c>
      <c r="D4855">
        <f t="shared" si="153"/>
        <v>-0.18238835612139484</v>
      </c>
      <c r="E4855">
        <v>-2.6229961709357086E-3</v>
      </c>
      <c r="G4855">
        <v>4847</v>
      </c>
      <c r="H4855">
        <f t="shared" ca="1" si="154"/>
        <v>-1.5277085160128847E-2</v>
      </c>
    </row>
    <row r="4856" spans="2:8" x14ac:dyDescent="0.3">
      <c r="B4856" s="91">
        <v>42003</v>
      </c>
      <c r="C4856" s="145">
        <v>486.79531900000001</v>
      </c>
      <c r="D4856">
        <f t="shared" si="153"/>
        <v>1.572773927837553</v>
      </c>
      <c r="E4856">
        <v>-2.6259729725102675E-3</v>
      </c>
      <c r="G4856">
        <v>4848</v>
      </c>
      <c r="H4856">
        <f t="shared" ca="1" si="154"/>
        <v>-4.8115517011249678E-3</v>
      </c>
    </row>
    <row r="4857" spans="2:8" x14ac:dyDescent="0.3">
      <c r="B4857" s="91">
        <v>43409</v>
      </c>
      <c r="C4857" s="145">
        <v>189.210297</v>
      </c>
      <c r="D4857">
        <f t="shared" si="153"/>
        <v>4.7328985233105536</v>
      </c>
      <c r="E4857">
        <v>-2.6274118946760642E-3</v>
      </c>
      <c r="G4857">
        <v>4849</v>
      </c>
      <c r="H4857">
        <f t="shared" ca="1" si="154"/>
        <v>6.9107109797631794E-2</v>
      </c>
    </row>
    <row r="4858" spans="2:8" x14ac:dyDescent="0.3">
      <c r="B4858" s="91">
        <v>35838</v>
      </c>
      <c r="C4858" s="145">
        <v>33.004299000000003</v>
      </c>
      <c r="D4858">
        <f t="shared" si="153"/>
        <v>-0.9454969867822044</v>
      </c>
      <c r="E4858">
        <v>-2.6291501805866817E-3</v>
      </c>
      <c r="G4858">
        <v>4850</v>
      </c>
      <c r="H4858">
        <f t="shared" ca="1" si="154"/>
        <v>4.6324323957970516E-2</v>
      </c>
    </row>
    <row r="4859" spans="2:8" x14ac:dyDescent="0.3">
      <c r="B4859" s="91">
        <v>45168</v>
      </c>
      <c r="C4859" s="145">
        <v>605.54998799999998</v>
      </c>
      <c r="D4859">
        <f t="shared" si="153"/>
        <v>6.5070178065895634</v>
      </c>
      <c r="E4859">
        <v>-2.6353223038002309E-3</v>
      </c>
      <c r="G4859">
        <v>4851</v>
      </c>
      <c r="H4859">
        <f t="shared" ca="1" si="154"/>
        <v>3.6710861545552697E-3</v>
      </c>
    </row>
    <row r="4860" spans="2:8" x14ac:dyDescent="0.3">
      <c r="B4860" s="91">
        <v>38093</v>
      </c>
      <c r="C4860" s="145">
        <v>80.664519999999996</v>
      </c>
      <c r="D4860">
        <f t="shared" si="153"/>
        <v>-0.3241811169525759</v>
      </c>
      <c r="E4860">
        <v>-2.6461902007628348E-3</v>
      </c>
      <c r="G4860">
        <v>4852</v>
      </c>
      <c r="H4860">
        <f t="shared" ca="1" si="154"/>
        <v>3.8644047893250347E-3</v>
      </c>
    </row>
    <row r="4861" spans="2:8" x14ac:dyDescent="0.3">
      <c r="B4861" s="91">
        <v>39402</v>
      </c>
      <c r="C4861" s="145">
        <v>119.358192</v>
      </c>
      <c r="D4861">
        <f t="shared" si="153"/>
        <v>4.1527915636610793</v>
      </c>
      <c r="E4861">
        <v>-2.6467529017060146E-3</v>
      </c>
      <c r="G4861">
        <v>4853</v>
      </c>
      <c r="H4861">
        <f t="shared" ca="1" si="154"/>
        <v>-6.7662804258068462E-2</v>
      </c>
    </row>
    <row r="4862" spans="2:8" x14ac:dyDescent="0.3">
      <c r="B4862" s="91">
        <v>37697</v>
      </c>
      <c r="C4862" s="145">
        <v>23.163792000000001</v>
      </c>
      <c r="D4862">
        <f t="shared" si="153"/>
        <v>-0.93419432048477546</v>
      </c>
      <c r="E4862">
        <v>-2.6569931620852773E-3</v>
      </c>
      <c r="G4862">
        <v>4854</v>
      </c>
      <c r="H4862">
        <f t="shared" ca="1" si="154"/>
        <v>-1.5272524256741811E-2</v>
      </c>
    </row>
    <row r="4863" spans="2:8" x14ac:dyDescent="0.3">
      <c r="B4863" s="91">
        <v>43174</v>
      </c>
      <c r="C4863" s="145">
        <v>352.00292999999999</v>
      </c>
      <c r="D4863">
        <f t="shared" si="153"/>
        <v>5.0201621075919549</v>
      </c>
      <c r="E4863">
        <v>-2.6831594601921522E-3</v>
      </c>
      <c r="G4863">
        <v>4855</v>
      </c>
      <c r="H4863">
        <f t="shared" ca="1" si="154"/>
        <v>-2.5943060676512097E-2</v>
      </c>
    </row>
    <row r="4864" spans="2:8" x14ac:dyDescent="0.3">
      <c r="B4864" s="91">
        <v>37935</v>
      </c>
      <c r="C4864" s="145">
        <v>58.470672999999998</v>
      </c>
      <c r="D4864">
        <f t="shared" si="153"/>
        <v>-9.5010639190637208E-2</v>
      </c>
      <c r="E4864">
        <v>-2.6840912767400853E-3</v>
      </c>
      <c r="G4864">
        <v>4856</v>
      </c>
      <c r="H4864">
        <f t="shared" ca="1" si="154"/>
        <v>-8.7234438296921748E-4</v>
      </c>
    </row>
    <row r="4865" spans="2:8" x14ac:dyDescent="0.3">
      <c r="B4865" s="91">
        <v>35615</v>
      </c>
      <c r="C4865" s="145">
        <v>64.609238000000005</v>
      </c>
      <c r="D4865">
        <f t="shared" si="153"/>
        <v>8.4718377446321991E-2</v>
      </c>
      <c r="E4865">
        <v>-2.6859261332726316E-3</v>
      </c>
      <c r="G4865">
        <v>4857</v>
      </c>
      <c r="H4865">
        <f t="shared" ca="1" si="154"/>
        <v>-3.2695344068682567E-3</v>
      </c>
    </row>
    <row r="4866" spans="2:8" x14ac:dyDescent="0.3">
      <c r="B4866" s="91">
        <v>35123</v>
      </c>
      <c r="C4866" s="145">
        <v>59.563144999999999</v>
      </c>
      <c r="D4866">
        <f t="shared" si="153"/>
        <v>0.48587837729793509</v>
      </c>
      <c r="E4866">
        <v>-2.7010539600656591E-3</v>
      </c>
      <c r="G4866">
        <v>4858</v>
      </c>
      <c r="H4866">
        <f t="shared" ca="1" si="154"/>
        <v>4.0421439404736297E-2</v>
      </c>
    </row>
    <row r="4867" spans="2:8" x14ac:dyDescent="0.3">
      <c r="B4867" s="91">
        <v>34537</v>
      </c>
      <c r="C4867" s="145">
        <v>40.086151000000001</v>
      </c>
      <c r="D4867">
        <f t="shared" si="153"/>
        <v>2.7174024519182128E-3</v>
      </c>
      <c r="E4867">
        <v>-2.7027137300842849E-3</v>
      </c>
      <c r="G4867">
        <v>4859</v>
      </c>
      <c r="H4867">
        <f t="shared" ca="1" si="154"/>
        <v>2.8493544989213249E-2</v>
      </c>
    </row>
    <row r="4868" spans="2:8" x14ac:dyDescent="0.3">
      <c r="B4868" s="91">
        <v>34540</v>
      </c>
      <c r="C4868" s="145">
        <v>39.977516000000001</v>
      </c>
      <c r="D4868">
        <f t="shared" si="153"/>
        <v>7.7520052057481713E-3</v>
      </c>
      <c r="E4868">
        <v>-2.710038187502701E-3</v>
      </c>
      <c r="G4868">
        <v>4860</v>
      </c>
      <c r="H4868">
        <f t="shared" ca="1" si="154"/>
        <v>6.5816149355851533E-2</v>
      </c>
    </row>
    <row r="4869" spans="2:8" x14ac:dyDescent="0.3">
      <c r="B4869" s="91">
        <v>34375</v>
      </c>
      <c r="C4869" s="145">
        <v>39.669994000000003</v>
      </c>
      <c r="D4869">
        <f t="shared" si="153"/>
        <v>-0.73752969448028372</v>
      </c>
      <c r="E4869">
        <v>-2.7102553328612416E-3</v>
      </c>
      <c r="G4869">
        <v>4861</v>
      </c>
      <c r="H4869">
        <f t="shared" ca="1" si="154"/>
        <v>4.5981759307528406E-3</v>
      </c>
    </row>
    <row r="4870" spans="2:8" x14ac:dyDescent="0.3">
      <c r="B4870" s="91">
        <v>39080</v>
      </c>
      <c r="C4870" s="145">
        <v>151.140884</v>
      </c>
      <c r="D4870">
        <f t="shared" si="153"/>
        <v>-0.66878875759999512</v>
      </c>
      <c r="E4870">
        <v>-2.7133244361507215E-3</v>
      </c>
      <c r="G4870">
        <v>4862</v>
      </c>
      <c r="H4870">
        <f t="shared" ca="1" si="154"/>
        <v>2.5683945673945014E-2</v>
      </c>
    </row>
    <row r="4871" spans="2:8" x14ac:dyDescent="0.3">
      <c r="B4871" s="91">
        <v>44810</v>
      </c>
      <c r="C4871" s="145">
        <v>456.32775900000001</v>
      </c>
      <c r="D4871">
        <f t="shared" si="153"/>
        <v>7.8878784911797313</v>
      </c>
      <c r="E4871">
        <v>-2.7233285078029877E-3</v>
      </c>
      <c r="G4871">
        <v>4863</v>
      </c>
      <c r="H4871">
        <f t="shared" ca="1" si="154"/>
        <v>-2.7249669989925882E-2</v>
      </c>
    </row>
    <row r="4872" spans="2:8" x14ac:dyDescent="0.3">
      <c r="B4872" s="91">
        <v>35019</v>
      </c>
      <c r="C4872" s="145">
        <v>51.342708999999999</v>
      </c>
      <c r="D4872">
        <f t="shared" si="153"/>
        <v>-0.71730821651907239</v>
      </c>
      <c r="E4872">
        <v>-2.7248028912073997E-3</v>
      </c>
      <c r="G4872">
        <v>4864</v>
      </c>
      <c r="H4872">
        <f t="shared" ca="1" si="154"/>
        <v>2.1006309305430928E-2</v>
      </c>
    </row>
    <row r="4873" spans="2:8" x14ac:dyDescent="0.3">
      <c r="B4873" s="91">
        <v>40753</v>
      </c>
      <c r="C4873" s="145">
        <v>181.62080399999999</v>
      </c>
      <c r="D4873">
        <f t="shared" ref="D4873:D4936" si="155">(C4873-C4874)/C4874</f>
        <v>2.5568580990869063</v>
      </c>
      <c r="E4873">
        <v>-2.7349825358045986E-3</v>
      </c>
      <c r="G4873">
        <v>4865</v>
      </c>
      <c r="H4873">
        <f t="shared" ca="1" si="154"/>
        <v>2.8698566980609394E-2</v>
      </c>
    </row>
    <row r="4874" spans="2:8" x14ac:dyDescent="0.3">
      <c r="B4874" s="91">
        <v>35037</v>
      </c>
      <c r="C4874" s="145">
        <v>51.062145000000001</v>
      </c>
      <c r="D4874">
        <f t="shared" si="155"/>
        <v>-0.72280499249254349</v>
      </c>
      <c r="E4874">
        <v>-2.7397529417892462E-3</v>
      </c>
      <c r="G4874">
        <v>4866</v>
      </c>
      <c r="H4874">
        <f t="shared" ref="H4874:H4937" ca="1" si="156">_xlfn.NORM.INV(RAND(),N$11,N$12)</f>
        <v>-2.9780341938141136E-2</v>
      </c>
    </row>
    <row r="4875" spans="2:8" x14ac:dyDescent="0.3">
      <c r="B4875" s="91">
        <v>40711</v>
      </c>
      <c r="C4875" s="145">
        <v>184.21019000000001</v>
      </c>
      <c r="D4875">
        <f t="shared" si="155"/>
        <v>12.223350858687814</v>
      </c>
      <c r="E4875">
        <v>-2.7448390041449004E-3</v>
      </c>
      <c r="G4875">
        <v>4867</v>
      </c>
      <c r="H4875">
        <f t="shared" ca="1" si="156"/>
        <v>-2.135980820266445E-3</v>
      </c>
    </row>
    <row r="4876" spans="2:8" x14ac:dyDescent="0.3">
      <c r="B4876" s="91">
        <v>36924</v>
      </c>
      <c r="C4876" s="145">
        <v>13.930674</v>
      </c>
      <c r="D4876">
        <f t="shared" si="155"/>
        <v>-0.95332670919607232</v>
      </c>
      <c r="E4876">
        <v>-2.7604945610483385E-3</v>
      </c>
      <c r="G4876">
        <v>4868</v>
      </c>
      <c r="H4876">
        <f t="shared" ca="1" si="156"/>
        <v>-3.3553137778652181E-2</v>
      </c>
    </row>
    <row r="4877" spans="2:8" x14ac:dyDescent="0.3">
      <c r="B4877" s="91">
        <v>41269</v>
      </c>
      <c r="C4877" s="145">
        <v>298.47207600000002</v>
      </c>
      <c r="D4877">
        <f t="shared" si="155"/>
        <v>2.9179117417069902</v>
      </c>
      <c r="E4877">
        <v>-2.7691098649084414E-3</v>
      </c>
      <c r="G4877">
        <v>4869</v>
      </c>
      <c r="H4877">
        <f t="shared" ca="1" si="156"/>
        <v>-1.0772420715965628E-2</v>
      </c>
    </row>
    <row r="4878" spans="2:8" x14ac:dyDescent="0.3">
      <c r="B4878" s="91">
        <v>39674</v>
      </c>
      <c r="C4878" s="145">
        <v>76.181419000000005</v>
      </c>
      <c r="D4878">
        <f t="shared" si="155"/>
        <v>-0.81525721097173143</v>
      </c>
      <c r="E4878">
        <v>-2.7701085214101159E-3</v>
      </c>
      <c r="G4878">
        <v>4870</v>
      </c>
      <c r="H4878">
        <f t="shared" ca="1" si="156"/>
        <v>4.666675823420393E-2</v>
      </c>
    </row>
    <row r="4879" spans="2:8" x14ac:dyDescent="0.3">
      <c r="B4879" s="91">
        <v>42999</v>
      </c>
      <c r="C4879" s="145">
        <v>412.364777</v>
      </c>
      <c r="D4879">
        <f t="shared" si="155"/>
        <v>7.1882185259216982</v>
      </c>
      <c r="E4879">
        <v>-2.7724110012013465E-3</v>
      </c>
      <c r="G4879">
        <v>4871</v>
      </c>
      <c r="H4879">
        <f t="shared" ca="1" si="156"/>
        <v>1.523607927671738E-2</v>
      </c>
    </row>
    <row r="4880" spans="2:8" x14ac:dyDescent="0.3">
      <c r="B4880" s="91">
        <v>35023</v>
      </c>
      <c r="C4880" s="145">
        <v>50.360743999999997</v>
      </c>
      <c r="D4880">
        <f t="shared" si="155"/>
        <v>0.18875419268070592</v>
      </c>
      <c r="E4880">
        <v>-2.7775087512604745E-3</v>
      </c>
      <c r="G4880">
        <v>4872</v>
      </c>
      <c r="H4880">
        <f t="shared" ca="1" si="156"/>
        <v>2.2014891448035472E-2</v>
      </c>
    </row>
    <row r="4881" spans="2:8" x14ac:dyDescent="0.3">
      <c r="B4881" s="91">
        <v>39925</v>
      </c>
      <c r="C4881" s="145">
        <v>42.364303999999997</v>
      </c>
      <c r="D4881">
        <f t="shared" si="155"/>
        <v>-0.88691766730204058</v>
      </c>
      <c r="E4881">
        <v>-2.7860306870600678E-3</v>
      </c>
      <c r="G4881">
        <v>4873</v>
      </c>
      <c r="H4881">
        <f t="shared" ca="1" si="156"/>
        <v>2.0315690614662239E-2</v>
      </c>
    </row>
    <row r="4882" spans="2:8" x14ac:dyDescent="0.3">
      <c r="B4882" s="91">
        <v>43146</v>
      </c>
      <c r="C4882" s="145">
        <v>374.632385</v>
      </c>
      <c r="D4882">
        <f t="shared" si="155"/>
        <v>1.3334367302340955</v>
      </c>
      <c r="E4882">
        <v>-2.7862952560331515E-3</v>
      </c>
      <c r="G4882">
        <v>4874</v>
      </c>
      <c r="H4882">
        <f t="shared" ca="1" si="156"/>
        <v>-1.129851794725425E-2</v>
      </c>
    </row>
    <row r="4883" spans="2:8" x14ac:dyDescent="0.3">
      <c r="B4883" s="91">
        <v>43801</v>
      </c>
      <c r="C4883" s="145">
        <v>160.549622</v>
      </c>
      <c r="D4883">
        <f t="shared" si="155"/>
        <v>-0.63776427285001214</v>
      </c>
      <c r="E4883">
        <v>-2.7863228173056966E-3</v>
      </c>
      <c r="G4883">
        <v>4875</v>
      </c>
      <c r="H4883">
        <f t="shared" ca="1" si="156"/>
        <v>1.2003784785300287E-2</v>
      </c>
    </row>
    <row r="4884" spans="2:8" x14ac:dyDescent="0.3">
      <c r="B4884" s="91">
        <v>42947</v>
      </c>
      <c r="C4884" s="145">
        <v>443.21862800000002</v>
      </c>
      <c r="D4884">
        <f t="shared" si="155"/>
        <v>3.0490780252223026</v>
      </c>
      <c r="E4884">
        <v>-2.8036508955831714E-3</v>
      </c>
      <c r="G4884">
        <v>4876</v>
      </c>
      <c r="H4884">
        <f t="shared" ca="1" si="156"/>
        <v>3.2327161093327911E-3</v>
      </c>
    </row>
    <row r="4885" spans="2:8" x14ac:dyDescent="0.3">
      <c r="B4885" s="91">
        <v>39563</v>
      </c>
      <c r="C4885" s="145">
        <v>109.461617</v>
      </c>
      <c r="D4885">
        <f t="shared" si="155"/>
        <v>-0.72701691852122052</v>
      </c>
      <c r="E4885">
        <v>-2.8075935562826694E-3</v>
      </c>
      <c r="G4885">
        <v>4877</v>
      </c>
      <c r="H4885">
        <f t="shared" ca="1" si="156"/>
        <v>-1.0300069231187698E-2</v>
      </c>
    </row>
    <row r="4886" spans="2:8" x14ac:dyDescent="0.3">
      <c r="B4886" s="91">
        <v>41704</v>
      </c>
      <c r="C4886" s="145">
        <v>400.98315400000001</v>
      </c>
      <c r="D4886">
        <f t="shared" si="155"/>
        <v>-0.35189405814978392</v>
      </c>
      <c r="E4886">
        <v>-2.8077463149133253E-3</v>
      </c>
      <c r="G4886">
        <v>4878</v>
      </c>
      <c r="H4886">
        <f t="shared" ca="1" si="156"/>
        <v>1.3682294360520091E-2</v>
      </c>
    </row>
    <row r="4887" spans="2:8" x14ac:dyDescent="0.3">
      <c r="B4887" s="91">
        <v>45194</v>
      </c>
      <c r="C4887" s="145">
        <v>618.70001200000002</v>
      </c>
      <c r="D4887">
        <f t="shared" si="155"/>
        <v>1.8723078944273714</v>
      </c>
      <c r="E4887">
        <v>-2.8205334292104099E-3</v>
      </c>
      <c r="G4887">
        <v>4879</v>
      </c>
      <c r="H4887">
        <f t="shared" ca="1" si="156"/>
        <v>-3.4514980968632654E-2</v>
      </c>
    </row>
    <row r="4888" spans="2:8" x14ac:dyDescent="0.3">
      <c r="B4888" s="91">
        <v>40574</v>
      </c>
      <c r="C4888" s="145">
        <v>215.401703</v>
      </c>
      <c r="D4888">
        <f t="shared" si="155"/>
        <v>1.6478452536728792</v>
      </c>
      <c r="E4888">
        <v>-2.8253336600374307E-3</v>
      </c>
      <c r="G4888">
        <v>4880</v>
      </c>
      <c r="H4888">
        <f t="shared" ca="1" si="156"/>
        <v>6.3754785353453289E-2</v>
      </c>
    </row>
    <row r="4889" spans="2:8" x14ac:dyDescent="0.3">
      <c r="B4889" s="91">
        <v>38582</v>
      </c>
      <c r="C4889" s="145">
        <v>81.349807999999996</v>
      </c>
      <c r="D4889">
        <f t="shared" si="155"/>
        <v>-0.48450191427671802</v>
      </c>
      <c r="E4889">
        <v>-2.8319516833616694E-3</v>
      </c>
      <c r="G4889">
        <v>4881</v>
      </c>
      <c r="H4889">
        <f t="shared" ca="1" si="156"/>
        <v>2.9663270179502339E-2</v>
      </c>
    </row>
    <row r="4890" spans="2:8" x14ac:dyDescent="0.3">
      <c r="B4890" s="91">
        <v>43634</v>
      </c>
      <c r="C4890" s="145">
        <v>157.808167</v>
      </c>
      <c r="D4890">
        <f t="shared" si="155"/>
        <v>5.4701345558439449</v>
      </c>
      <c r="E4890">
        <v>-2.8345898146784798E-3</v>
      </c>
      <c r="G4890">
        <v>4882</v>
      </c>
      <c r="H4890">
        <f t="shared" ca="1" si="156"/>
        <v>-1.5834875144468047E-2</v>
      </c>
    </row>
    <row r="4891" spans="2:8" x14ac:dyDescent="0.3">
      <c r="B4891" s="91">
        <v>37705</v>
      </c>
      <c r="C4891" s="145">
        <v>24.390245</v>
      </c>
      <c r="D4891">
        <f t="shared" si="155"/>
        <v>-0.31571646852195517</v>
      </c>
      <c r="E4891">
        <v>-2.8383049664327626E-3</v>
      </c>
      <c r="G4891">
        <v>4883</v>
      </c>
      <c r="H4891">
        <f t="shared" ca="1" si="156"/>
        <v>1.9274049805124201E-2</v>
      </c>
    </row>
    <row r="4892" spans="2:8" x14ac:dyDescent="0.3">
      <c r="B4892" s="91">
        <v>35860</v>
      </c>
      <c r="C4892" s="145">
        <v>35.643478000000002</v>
      </c>
      <c r="D4892">
        <f t="shared" si="155"/>
        <v>-0.87986885088633171</v>
      </c>
      <c r="E4892">
        <v>-2.8398107964062226E-3</v>
      </c>
      <c r="G4892">
        <v>4884</v>
      </c>
      <c r="H4892">
        <f t="shared" ca="1" si="156"/>
        <v>-2.8631694396883393E-2</v>
      </c>
    </row>
    <row r="4893" spans="2:8" x14ac:dyDescent="0.3">
      <c r="B4893" s="91">
        <v>42278</v>
      </c>
      <c r="C4893" s="145">
        <v>296.70471199999997</v>
      </c>
      <c r="D4893">
        <f t="shared" si="155"/>
        <v>-0.46820865235408449</v>
      </c>
      <c r="E4893">
        <v>-2.8467181833959601E-3</v>
      </c>
      <c r="G4893">
        <v>4885</v>
      </c>
      <c r="H4893">
        <f t="shared" ca="1" si="156"/>
        <v>-9.979087542771211E-3</v>
      </c>
    </row>
    <row r="4894" spans="2:8" x14ac:dyDescent="0.3">
      <c r="B4894" s="91">
        <v>42103</v>
      </c>
      <c r="C4894" s="145">
        <v>557.93444799999997</v>
      </c>
      <c r="D4894">
        <f t="shared" si="155"/>
        <v>0.18625130706553514</v>
      </c>
      <c r="E4894">
        <v>-2.8494707946307889E-3</v>
      </c>
      <c r="G4894">
        <v>4886</v>
      </c>
      <c r="H4894">
        <f t="shared" ca="1" si="156"/>
        <v>4.0600650117530813E-2</v>
      </c>
    </row>
    <row r="4895" spans="2:8" x14ac:dyDescent="0.3">
      <c r="B4895" s="91">
        <v>42723</v>
      </c>
      <c r="C4895" s="145">
        <v>470.33410600000002</v>
      </c>
      <c r="D4895">
        <f t="shared" si="155"/>
        <v>7.0874135629004105</v>
      </c>
      <c r="E4895">
        <v>-2.8531955615381478E-3</v>
      </c>
      <c r="G4895">
        <v>4887</v>
      </c>
      <c r="H4895">
        <f t="shared" ca="1" si="156"/>
        <v>-1.0232307322121017E-2</v>
      </c>
    </row>
    <row r="4896" spans="2:8" x14ac:dyDescent="0.3">
      <c r="B4896" s="91">
        <v>35585</v>
      </c>
      <c r="C4896" s="145">
        <v>58.156306999999998</v>
      </c>
      <c r="D4896">
        <f t="shared" si="155"/>
        <v>-0.85444273318141784</v>
      </c>
      <c r="E4896">
        <v>-2.858921227848068E-3</v>
      </c>
      <c r="G4896">
        <v>4888</v>
      </c>
      <c r="H4896">
        <f t="shared" ca="1" si="156"/>
        <v>-2.8358179260672686E-2</v>
      </c>
    </row>
    <row r="4897" spans="2:8" x14ac:dyDescent="0.3">
      <c r="B4897" s="91">
        <v>42332</v>
      </c>
      <c r="C4897" s="145">
        <v>399.54244999999997</v>
      </c>
      <c r="D4897">
        <f t="shared" si="155"/>
        <v>-3.8186519771554038E-2</v>
      </c>
      <c r="E4897">
        <v>-2.8599928379263251E-3</v>
      </c>
      <c r="G4897">
        <v>4889</v>
      </c>
      <c r="H4897">
        <f t="shared" ca="1" si="156"/>
        <v>-4.2026835224742987E-2</v>
      </c>
    </row>
    <row r="4898" spans="2:8" x14ac:dyDescent="0.3">
      <c r="B4898" s="91">
        <v>44910</v>
      </c>
      <c r="C4898" s="145">
        <v>415.40533399999998</v>
      </c>
      <c r="D4898">
        <f t="shared" si="155"/>
        <v>2.1679821478795689</v>
      </c>
      <c r="E4898">
        <v>-2.8713982525313199E-3</v>
      </c>
      <c r="G4898">
        <v>4890</v>
      </c>
      <c r="H4898">
        <f t="shared" ca="1" si="156"/>
        <v>-1.1747944170259341E-2</v>
      </c>
    </row>
    <row r="4899" spans="2:8" x14ac:dyDescent="0.3">
      <c r="B4899" s="91">
        <v>40319</v>
      </c>
      <c r="C4899" s="145">
        <v>131.12616</v>
      </c>
      <c r="D4899">
        <f t="shared" si="155"/>
        <v>-0.41449885548432053</v>
      </c>
      <c r="E4899">
        <v>-2.8799158735421855E-3</v>
      </c>
      <c r="G4899">
        <v>4891</v>
      </c>
      <c r="H4899">
        <f t="shared" ca="1" si="156"/>
        <v>-1.312092820893465E-2</v>
      </c>
    </row>
    <row r="4900" spans="2:8" x14ac:dyDescent="0.3">
      <c r="B4900" s="91">
        <v>40479</v>
      </c>
      <c r="C4900" s="145">
        <v>223.95542900000001</v>
      </c>
      <c r="D4900">
        <f t="shared" si="155"/>
        <v>-0.23326478508939752</v>
      </c>
      <c r="E4900">
        <v>-2.884454669623714E-3</v>
      </c>
      <c r="G4900">
        <v>4892</v>
      </c>
      <c r="H4900">
        <f t="shared" ca="1" si="156"/>
        <v>-4.3858229305294885E-2</v>
      </c>
    </row>
    <row r="4901" spans="2:8" x14ac:dyDescent="0.3">
      <c r="B4901" s="91">
        <v>44319</v>
      </c>
      <c r="C4901" s="145">
        <v>292.08966099999998</v>
      </c>
      <c r="D4901">
        <f t="shared" si="155"/>
        <v>0.91586594387928921</v>
      </c>
      <c r="E4901">
        <v>-2.8926047760738523E-3</v>
      </c>
      <c r="G4901">
        <v>4893</v>
      </c>
      <c r="H4901">
        <f t="shared" ca="1" si="156"/>
        <v>-1.2731623050381946E-2</v>
      </c>
    </row>
    <row r="4902" spans="2:8" x14ac:dyDescent="0.3">
      <c r="B4902" s="91">
        <v>39092</v>
      </c>
      <c r="C4902" s="145">
        <v>152.45829800000001</v>
      </c>
      <c r="D4902">
        <f t="shared" si="155"/>
        <v>0.86445183556329575</v>
      </c>
      <c r="E4902">
        <v>-2.9084907187735777E-3</v>
      </c>
      <c r="G4902">
        <v>4894</v>
      </c>
      <c r="H4902">
        <f t="shared" ca="1" si="156"/>
        <v>-6.3666052775798135E-2</v>
      </c>
    </row>
    <row r="4903" spans="2:8" x14ac:dyDescent="0.3">
      <c r="B4903" s="91">
        <v>38349</v>
      </c>
      <c r="C4903" s="145">
        <v>81.771111000000005</v>
      </c>
      <c r="D4903">
        <f t="shared" si="155"/>
        <v>-0.82079234475974117</v>
      </c>
      <c r="E4903">
        <v>-2.9296423819256323E-3</v>
      </c>
      <c r="G4903">
        <v>4895</v>
      </c>
      <c r="H4903">
        <f t="shared" ca="1" si="156"/>
        <v>-3.3714977932670316E-2</v>
      </c>
    </row>
    <row r="4904" spans="2:8" x14ac:dyDescent="0.3">
      <c r="B4904" s="91">
        <v>42552</v>
      </c>
      <c r="C4904" s="145">
        <v>456.29251099999999</v>
      </c>
      <c r="D4904">
        <f t="shared" si="155"/>
        <v>7.2443213752454794</v>
      </c>
      <c r="E4904">
        <v>-2.9395411160088678E-3</v>
      </c>
      <c r="G4904">
        <v>4896</v>
      </c>
      <c r="H4904">
        <f t="shared" ca="1" si="156"/>
        <v>1.2399198043382227E-2</v>
      </c>
    </row>
    <row r="4905" spans="2:8" x14ac:dyDescent="0.3">
      <c r="B4905" s="91">
        <v>35503</v>
      </c>
      <c r="C4905" s="145">
        <v>55.346279000000003</v>
      </c>
      <c r="D4905">
        <f t="shared" si="155"/>
        <v>1.1203313992388899</v>
      </c>
      <c r="E4905">
        <v>-2.939571391560964E-3</v>
      </c>
      <c r="G4905">
        <v>4897</v>
      </c>
      <c r="H4905">
        <f t="shared" ca="1" si="156"/>
        <v>-6.1893844692386315E-3</v>
      </c>
    </row>
    <row r="4906" spans="2:8" x14ac:dyDescent="0.3">
      <c r="B4906" s="91">
        <v>37589</v>
      </c>
      <c r="C4906" s="145">
        <v>26.102654999999999</v>
      </c>
      <c r="D4906">
        <f t="shared" si="155"/>
        <v>-0.87135492105768286</v>
      </c>
      <c r="E4906">
        <v>-2.9462424579696704E-3</v>
      </c>
      <c r="G4906">
        <v>4898</v>
      </c>
      <c r="H4906">
        <f t="shared" ca="1" si="156"/>
        <v>-1.6521761322958545E-2</v>
      </c>
    </row>
    <row r="4907" spans="2:8" x14ac:dyDescent="0.3">
      <c r="B4907" s="91">
        <v>40449</v>
      </c>
      <c r="C4907" s="145">
        <v>202.90441899999999</v>
      </c>
      <c r="D4907">
        <f t="shared" si="155"/>
        <v>8.6803318807586891E-2</v>
      </c>
      <c r="E4907">
        <v>-2.9529296516403038E-3</v>
      </c>
      <c r="G4907">
        <v>4899</v>
      </c>
      <c r="H4907">
        <f t="shared" ca="1" si="156"/>
        <v>2.2011495639633134E-2</v>
      </c>
    </row>
    <row r="4908" spans="2:8" x14ac:dyDescent="0.3">
      <c r="B4908" s="91">
        <v>40724</v>
      </c>
      <c r="C4908" s="145">
        <v>186.69837999999999</v>
      </c>
      <c r="D4908">
        <f t="shared" si="155"/>
        <v>0.42961224651240687</v>
      </c>
      <c r="E4908">
        <v>-2.9584141400629733E-3</v>
      </c>
      <c r="G4908">
        <v>4900</v>
      </c>
      <c r="H4908">
        <f t="shared" ca="1" si="156"/>
        <v>1.3137790809364103E-2</v>
      </c>
    </row>
    <row r="4909" spans="2:8" x14ac:dyDescent="0.3">
      <c r="B4909" s="91">
        <v>38770</v>
      </c>
      <c r="C4909" s="145">
        <v>130.59371899999999</v>
      </c>
      <c r="D4909">
        <f t="shared" si="155"/>
        <v>-0.29150487046013718</v>
      </c>
      <c r="E4909">
        <v>-2.9607458676500905E-3</v>
      </c>
      <c r="G4909">
        <v>4901</v>
      </c>
      <c r="H4909">
        <f t="shared" ca="1" si="156"/>
        <v>2.9447608721816003E-2</v>
      </c>
    </row>
    <row r="4910" spans="2:8" x14ac:dyDescent="0.3">
      <c r="B4910" s="91">
        <v>43482</v>
      </c>
      <c r="C4910" s="145">
        <v>184.32550000000001</v>
      </c>
      <c r="D4910">
        <f t="shared" si="155"/>
        <v>6.4002425321788721</v>
      </c>
      <c r="E4910">
        <v>-2.9657799797964657E-3</v>
      </c>
      <c r="G4910">
        <v>4902</v>
      </c>
      <c r="H4910">
        <f t="shared" ca="1" si="156"/>
        <v>-9.760457377885173E-3</v>
      </c>
    </row>
    <row r="4911" spans="2:8" x14ac:dyDescent="0.3">
      <c r="B4911" s="91">
        <v>35975</v>
      </c>
      <c r="C4911" s="145">
        <v>24.908035000000002</v>
      </c>
      <c r="D4911">
        <f t="shared" si="155"/>
        <v>-0.64099791427979669</v>
      </c>
      <c r="E4911">
        <v>-2.9831209058190132E-3</v>
      </c>
      <c r="G4911">
        <v>4903</v>
      </c>
      <c r="H4911">
        <f t="shared" ca="1" si="156"/>
        <v>1.3036663307122345E-2</v>
      </c>
    </row>
    <row r="4912" spans="2:8" x14ac:dyDescent="0.3">
      <c r="B4912" s="91">
        <v>38469</v>
      </c>
      <c r="C4912" s="145">
        <v>69.381309999999999</v>
      </c>
      <c r="D4912">
        <f t="shared" si="155"/>
        <v>-0.10153484941695011</v>
      </c>
      <c r="E4912">
        <v>-2.9922457167018001E-3</v>
      </c>
      <c r="G4912">
        <v>4904</v>
      </c>
      <c r="H4912">
        <f t="shared" ca="1" si="156"/>
        <v>5.6956501900125349E-2</v>
      </c>
    </row>
    <row r="4913" spans="2:8" x14ac:dyDescent="0.3">
      <c r="B4913" s="91">
        <v>38334</v>
      </c>
      <c r="C4913" s="145">
        <v>77.222037999999998</v>
      </c>
      <c r="D4913">
        <f t="shared" si="155"/>
        <v>-0.65116832128918578</v>
      </c>
      <c r="E4913">
        <v>-2.9988002733172666E-3</v>
      </c>
      <c r="G4913">
        <v>4905</v>
      </c>
      <c r="H4913">
        <f t="shared" ca="1" si="156"/>
        <v>6.4764664267433474E-3</v>
      </c>
    </row>
    <row r="4914" spans="2:8" x14ac:dyDescent="0.3">
      <c r="B4914" s="91">
        <v>40560</v>
      </c>
      <c r="C4914" s="145">
        <v>221.37335200000001</v>
      </c>
      <c r="D4914">
        <f t="shared" si="155"/>
        <v>1.8126414764430201</v>
      </c>
      <c r="E4914">
        <v>-3.0022791661417818E-3</v>
      </c>
      <c r="G4914">
        <v>4906</v>
      </c>
      <c r="H4914">
        <f t="shared" ca="1" si="156"/>
        <v>-3.5117795860729314E-2</v>
      </c>
    </row>
    <row r="4915" spans="2:8" x14ac:dyDescent="0.3">
      <c r="B4915" s="91">
        <v>38043</v>
      </c>
      <c r="C4915" s="145">
        <v>78.706565999999995</v>
      </c>
      <c r="D4915">
        <f t="shared" si="155"/>
        <v>0.19105039793048714</v>
      </c>
      <c r="E4915">
        <v>-3.0123489230530999E-3</v>
      </c>
      <c r="G4915">
        <v>4907</v>
      </c>
      <c r="H4915">
        <f t="shared" ca="1" si="156"/>
        <v>1.0478530724762144E-2</v>
      </c>
    </row>
    <row r="4916" spans="2:8" x14ac:dyDescent="0.3">
      <c r="B4916" s="91">
        <v>38252</v>
      </c>
      <c r="C4916" s="145">
        <v>66.081642000000002</v>
      </c>
      <c r="D4916">
        <f t="shared" si="155"/>
        <v>2.289921291783775</v>
      </c>
      <c r="E4916">
        <v>-3.0202545705210184E-3</v>
      </c>
      <c r="G4916">
        <v>4908</v>
      </c>
      <c r="H4916">
        <f t="shared" ca="1" si="156"/>
        <v>-1.1703544546736541E-2</v>
      </c>
    </row>
    <row r="4917" spans="2:8" x14ac:dyDescent="0.3">
      <c r="B4917" s="91">
        <v>36699</v>
      </c>
      <c r="C4917" s="145">
        <v>20.086086000000002</v>
      </c>
      <c r="D4917">
        <f t="shared" si="155"/>
        <v>-0.62150901932833946</v>
      </c>
      <c r="E4917">
        <v>-3.0628165513892172E-3</v>
      </c>
      <c r="G4917">
        <v>4909</v>
      </c>
      <c r="H4917">
        <f t="shared" ca="1" si="156"/>
        <v>-2.0919879751096198E-2</v>
      </c>
    </row>
    <row r="4918" spans="2:8" x14ac:dyDescent="0.3">
      <c r="B4918" s="91">
        <v>35557</v>
      </c>
      <c r="C4918" s="145">
        <v>53.068863</v>
      </c>
      <c r="D4918">
        <f t="shared" si="155"/>
        <v>-0.86890874470326995</v>
      </c>
      <c r="E4918">
        <v>-3.0654656056416239E-3</v>
      </c>
      <c r="G4918">
        <v>4910</v>
      </c>
      <c r="H4918">
        <f t="shared" ca="1" si="156"/>
        <v>-5.6705587033008525E-3</v>
      </c>
    </row>
    <row r="4919" spans="2:8" x14ac:dyDescent="0.3">
      <c r="B4919" s="91">
        <v>42326</v>
      </c>
      <c r="C4919" s="145">
        <v>404.82382200000001</v>
      </c>
      <c r="D4919">
        <f t="shared" si="155"/>
        <v>0.532741956672518</v>
      </c>
      <c r="E4919">
        <v>-3.0674680662427997E-3</v>
      </c>
      <c r="G4919">
        <v>4911</v>
      </c>
      <c r="H4919">
        <f t="shared" ca="1" si="156"/>
        <v>-2.5499844717960685E-2</v>
      </c>
    </row>
    <row r="4920" spans="2:8" x14ac:dyDescent="0.3">
      <c r="B4920" s="91">
        <v>41058</v>
      </c>
      <c r="C4920" s="145">
        <v>264.11740099999997</v>
      </c>
      <c r="D4920">
        <f t="shared" si="155"/>
        <v>10.754448393983505</v>
      </c>
      <c r="E4920">
        <v>-3.0729375012567219E-3</v>
      </c>
      <c r="G4920">
        <v>4912</v>
      </c>
      <c r="H4920">
        <f t="shared" ca="1" si="156"/>
        <v>5.3095707283796555E-2</v>
      </c>
    </row>
    <row r="4921" spans="2:8" x14ac:dyDescent="0.3">
      <c r="B4921" s="91">
        <v>37573</v>
      </c>
      <c r="C4921" s="145">
        <v>22.469570000000001</v>
      </c>
      <c r="D4921">
        <f t="shared" si="155"/>
        <v>-0.62197869692267782</v>
      </c>
      <c r="E4921">
        <v>-3.0801729660160492E-3</v>
      </c>
      <c r="G4921">
        <v>4913</v>
      </c>
      <c r="H4921">
        <f t="shared" ca="1" si="156"/>
        <v>8.2877041325150596E-3</v>
      </c>
    </row>
    <row r="4922" spans="2:8" x14ac:dyDescent="0.3">
      <c r="B4922" s="91">
        <v>35355</v>
      </c>
      <c r="C4922" s="145">
        <v>59.439957</v>
      </c>
      <c r="D4922">
        <f t="shared" si="155"/>
        <v>-0.88417790512674876</v>
      </c>
      <c r="E4922">
        <v>-3.0939498090312889E-3</v>
      </c>
      <c r="G4922">
        <v>4914</v>
      </c>
      <c r="H4922">
        <f t="shared" ca="1" si="156"/>
        <v>-3.106589341528881E-3</v>
      </c>
    </row>
    <row r="4923" spans="2:8" x14ac:dyDescent="0.3">
      <c r="B4923" s="91">
        <v>42590</v>
      </c>
      <c r="C4923" s="145">
        <v>513.20050000000003</v>
      </c>
      <c r="D4923">
        <f t="shared" si="155"/>
        <v>1.9333333988741044</v>
      </c>
      <c r="E4923">
        <v>-3.0984977759901293E-3</v>
      </c>
      <c r="G4923">
        <v>4915</v>
      </c>
      <c r="H4923">
        <f t="shared" ca="1" si="156"/>
        <v>-1.2196190663150039E-2</v>
      </c>
    </row>
    <row r="4924" spans="2:8" x14ac:dyDescent="0.3">
      <c r="B4924" s="91">
        <v>43823</v>
      </c>
      <c r="C4924" s="145">
        <v>174.954712</v>
      </c>
      <c r="D4924">
        <f t="shared" si="155"/>
        <v>2.8681849176512251</v>
      </c>
      <c r="E4924">
        <v>-3.1242140270621842E-3</v>
      </c>
      <c r="G4924">
        <v>4916</v>
      </c>
      <c r="H4924">
        <f t="shared" ca="1" si="156"/>
        <v>1.0517349847854397E-2</v>
      </c>
    </row>
    <row r="4925" spans="2:8" x14ac:dyDescent="0.3">
      <c r="B4925" s="91">
        <v>35471</v>
      </c>
      <c r="C4925" s="145">
        <v>45.229149</v>
      </c>
      <c r="D4925">
        <f t="shared" si="155"/>
        <v>-0.8641266601999994</v>
      </c>
      <c r="E4925">
        <v>-3.1273473122943865E-3</v>
      </c>
      <c r="G4925">
        <v>4917</v>
      </c>
      <c r="H4925">
        <f t="shared" ca="1" si="156"/>
        <v>1.8998747847614487E-3</v>
      </c>
    </row>
    <row r="4926" spans="2:8" x14ac:dyDescent="0.3">
      <c r="B4926" s="91">
        <v>42243</v>
      </c>
      <c r="C4926" s="145">
        <v>332.87728900000002</v>
      </c>
      <c r="D4926">
        <f t="shared" si="155"/>
        <v>6.0269139667406506</v>
      </c>
      <c r="E4926">
        <v>-3.1334291825990358E-3</v>
      </c>
      <c r="G4926">
        <v>4918</v>
      </c>
      <c r="H4926">
        <f t="shared" ca="1" si="156"/>
        <v>1.4213145545961604E-2</v>
      </c>
    </row>
    <row r="4927" spans="2:8" x14ac:dyDescent="0.3">
      <c r="B4927" s="91">
        <v>35452</v>
      </c>
      <c r="C4927" s="145">
        <v>47.371760999999999</v>
      </c>
      <c r="D4927">
        <f t="shared" si="155"/>
        <v>-4.2174790193124076E-2</v>
      </c>
      <c r="E4927">
        <v>-3.1351989661441821E-3</v>
      </c>
      <c r="G4927">
        <v>4919</v>
      </c>
      <c r="H4927">
        <f t="shared" ca="1" si="156"/>
        <v>3.9142615925841645E-2</v>
      </c>
    </row>
    <row r="4928" spans="2:8" x14ac:dyDescent="0.3">
      <c r="B4928" s="91">
        <v>35439</v>
      </c>
      <c r="C4928" s="145">
        <v>49.457625999999998</v>
      </c>
      <c r="D4928">
        <f t="shared" si="155"/>
        <v>-0.74020212016066911</v>
      </c>
      <c r="E4928">
        <v>-3.1460254374839347E-3</v>
      </c>
      <c r="G4928">
        <v>4920</v>
      </c>
      <c r="H4928">
        <f t="shared" ca="1" si="156"/>
        <v>-2.1893889889516013E-2</v>
      </c>
    </row>
    <row r="4929" spans="2:8" x14ac:dyDescent="0.3">
      <c r="B4929" s="91">
        <v>40424</v>
      </c>
      <c r="C4929" s="145">
        <v>190.369629</v>
      </c>
      <c r="D4929">
        <f t="shared" si="155"/>
        <v>-0.62219221156845539</v>
      </c>
      <c r="E4929">
        <v>-3.1465901271104939E-3</v>
      </c>
      <c r="G4929">
        <v>4921</v>
      </c>
      <c r="H4929">
        <f t="shared" ca="1" si="156"/>
        <v>-4.4263979524710312E-2</v>
      </c>
    </row>
    <row r="4930" spans="2:8" x14ac:dyDescent="0.3">
      <c r="B4930" s="91">
        <v>44515</v>
      </c>
      <c r="C4930" s="145">
        <v>503.87957799999998</v>
      </c>
      <c r="D4930">
        <f t="shared" si="155"/>
        <v>3.1562881976015289</v>
      </c>
      <c r="E4930">
        <v>-3.155452452535748E-3</v>
      </c>
      <c r="G4930">
        <v>4922</v>
      </c>
      <c r="H4930">
        <f t="shared" ca="1" si="156"/>
        <v>3.4829033559707575E-3</v>
      </c>
    </row>
    <row r="4931" spans="2:8" x14ac:dyDescent="0.3">
      <c r="B4931" s="91">
        <v>39499</v>
      </c>
      <c r="C4931" s="145">
        <v>121.23307</v>
      </c>
      <c r="D4931">
        <f t="shared" si="155"/>
        <v>-0.79083091299961639</v>
      </c>
      <c r="E4931">
        <v>-3.1676725143302779E-3</v>
      </c>
      <c r="G4931">
        <v>4923</v>
      </c>
      <c r="H4931">
        <f t="shared" ca="1" si="156"/>
        <v>-9.7002501107629081E-3</v>
      </c>
    </row>
    <row r="4932" spans="2:8" x14ac:dyDescent="0.3">
      <c r="B4932" s="91">
        <v>45098</v>
      </c>
      <c r="C4932" s="145">
        <v>579.59362799999997</v>
      </c>
      <c r="D4932">
        <f t="shared" si="155"/>
        <v>5.5739359628534499</v>
      </c>
      <c r="E4932">
        <v>-3.1717528240188283E-3</v>
      </c>
      <c r="G4932">
        <v>4924</v>
      </c>
      <c r="H4932">
        <f t="shared" ca="1" si="156"/>
        <v>1.3502716789944334E-2</v>
      </c>
    </row>
    <row r="4933" spans="2:8" x14ac:dyDescent="0.3">
      <c r="B4933" s="91">
        <v>38625</v>
      </c>
      <c r="C4933" s="145">
        <v>88.165390000000002</v>
      </c>
      <c r="D4933">
        <f t="shared" si="155"/>
        <v>-0.3170631510727166</v>
      </c>
      <c r="E4933">
        <v>-3.1719715607515637E-3</v>
      </c>
      <c r="G4933">
        <v>4925</v>
      </c>
      <c r="H4933">
        <f t="shared" ca="1" si="156"/>
        <v>-4.6568116620965098E-3</v>
      </c>
    </row>
    <row r="4934" spans="2:8" x14ac:dyDescent="0.3">
      <c r="B4934" s="91">
        <v>39161</v>
      </c>
      <c r="C4934" s="145">
        <v>129.09742700000001</v>
      </c>
      <c r="D4934">
        <f t="shared" si="155"/>
        <v>-0.28344864027145961</v>
      </c>
      <c r="E4934">
        <v>-3.1748009674507634E-3</v>
      </c>
      <c r="G4934">
        <v>4926</v>
      </c>
      <c r="H4934">
        <f t="shared" ca="1" si="156"/>
        <v>-3.1087036706545341E-3</v>
      </c>
    </row>
    <row r="4935" spans="2:8" x14ac:dyDescent="0.3">
      <c r="B4935" s="91">
        <v>40851</v>
      </c>
      <c r="C4935" s="145">
        <v>180.16493199999999</v>
      </c>
      <c r="D4935">
        <f t="shared" si="155"/>
        <v>5.1346421265382844E-2</v>
      </c>
      <c r="E4935">
        <v>-3.1796680068339575E-3</v>
      </c>
      <c r="G4935">
        <v>4927</v>
      </c>
      <c r="H4935">
        <f t="shared" ca="1" si="156"/>
        <v>-2.4341892913671368E-2</v>
      </c>
    </row>
    <row r="4936" spans="2:8" x14ac:dyDescent="0.3">
      <c r="B4936" s="91">
        <v>43768</v>
      </c>
      <c r="C4936" s="145">
        <v>171.365906</v>
      </c>
      <c r="D4936">
        <f t="shared" si="155"/>
        <v>2.8869860995588499</v>
      </c>
      <c r="E4936">
        <v>-3.1893467788001138E-3</v>
      </c>
      <c r="G4936">
        <v>4928</v>
      </c>
      <c r="H4936">
        <f t="shared" ca="1" si="156"/>
        <v>2.5413550649773225E-2</v>
      </c>
    </row>
    <row r="4937" spans="2:8" x14ac:dyDescent="0.3">
      <c r="B4937" s="91">
        <v>37865</v>
      </c>
      <c r="C4937" s="145">
        <v>44.087090000000003</v>
      </c>
      <c r="D4937">
        <f t="shared" ref="D4937:D5000" si="157">(C4937-C4938)/C4938</f>
        <v>-0.19156827622618156</v>
      </c>
      <c r="E4937">
        <v>-3.2023306120624942E-3</v>
      </c>
      <c r="G4937">
        <v>4929</v>
      </c>
      <c r="H4937">
        <f t="shared" ca="1" si="156"/>
        <v>4.2446972885498632E-2</v>
      </c>
    </row>
    <row r="4938" spans="2:8" x14ac:dyDescent="0.3">
      <c r="B4938" s="91">
        <v>34957</v>
      </c>
      <c r="C4938" s="145">
        <v>54.534092000000001</v>
      </c>
      <c r="D4938">
        <f t="shared" si="157"/>
        <v>3.2257920906264108E-3</v>
      </c>
      <c r="E4938">
        <v>-3.2050411484760193E-3</v>
      </c>
      <c r="G4938">
        <v>4930</v>
      </c>
      <c r="H4938">
        <f t="shared" ref="H4938:H5001" ca="1" si="158">_xlfn.NORM.INV(RAND(),N$11,N$12)</f>
        <v>-2.0265254699511372E-2</v>
      </c>
    </row>
    <row r="4939" spans="2:8" x14ac:dyDescent="0.3">
      <c r="B4939" s="91">
        <v>34961</v>
      </c>
      <c r="C4939" s="145">
        <v>54.358741999999999</v>
      </c>
      <c r="D4939">
        <f t="shared" si="157"/>
        <v>-0.83965242803419826</v>
      </c>
      <c r="E4939">
        <v>-3.2154198148197219E-3</v>
      </c>
      <c r="G4939">
        <v>4931</v>
      </c>
      <c r="H4939">
        <f t="shared" ca="1" si="158"/>
        <v>2.9955527006992749E-2</v>
      </c>
    </row>
    <row r="4940" spans="2:8" x14ac:dyDescent="0.3">
      <c r="B4940" s="91">
        <v>42387</v>
      </c>
      <c r="C4940" s="145">
        <v>339.00570699999997</v>
      </c>
      <c r="D4940">
        <f t="shared" si="157"/>
        <v>-0.40177276239877524</v>
      </c>
      <c r="E4940">
        <v>-3.2228585013076255E-3</v>
      </c>
      <c r="G4940">
        <v>4932</v>
      </c>
      <c r="H4940">
        <f t="shared" ca="1" si="158"/>
        <v>-1.2030259355802486E-2</v>
      </c>
    </row>
    <row r="4941" spans="2:8" x14ac:dyDescent="0.3">
      <c r="B4941" s="91">
        <v>45092</v>
      </c>
      <c r="C4941" s="145">
        <v>566.68383800000004</v>
      </c>
      <c r="D4941">
        <f t="shared" si="157"/>
        <v>0.48344907122785319</v>
      </c>
      <c r="E4941">
        <v>-3.2438820136650882E-3</v>
      </c>
      <c r="G4941">
        <v>4933</v>
      </c>
      <c r="H4941">
        <f t="shared" ca="1" si="158"/>
        <v>-3.4659160790218725E-2</v>
      </c>
    </row>
    <row r="4942" spans="2:8" x14ac:dyDescent="0.3">
      <c r="B4942" s="91">
        <v>42304</v>
      </c>
      <c r="C4942" s="145">
        <v>382.00424199999998</v>
      </c>
      <c r="D4942">
        <f t="shared" si="157"/>
        <v>-2.2071814213894193E-2</v>
      </c>
      <c r="E4942">
        <v>-3.2501121911733257E-3</v>
      </c>
      <c r="G4942">
        <v>4934</v>
      </c>
      <c r="H4942">
        <f t="shared" ca="1" si="158"/>
        <v>4.2823507819605845E-2</v>
      </c>
    </row>
    <row r="4943" spans="2:8" x14ac:dyDescent="0.3">
      <c r="B4943" s="91">
        <v>41606</v>
      </c>
      <c r="C4943" s="145">
        <v>390.62606799999998</v>
      </c>
      <c r="D4943">
        <f t="shared" si="157"/>
        <v>1.134805419350712</v>
      </c>
      <c r="E4943">
        <v>-3.2565385752138117E-3</v>
      </c>
      <c r="G4943">
        <v>4935</v>
      </c>
      <c r="H4943">
        <f t="shared" ca="1" si="158"/>
        <v>1.629293384993449E-2</v>
      </c>
    </row>
    <row r="4944" spans="2:8" x14ac:dyDescent="0.3">
      <c r="B4944" s="91">
        <v>44172</v>
      </c>
      <c r="C4944" s="145">
        <v>182.97970599999999</v>
      </c>
      <c r="D4944">
        <f t="shared" si="157"/>
        <v>-0.49192576897497176</v>
      </c>
      <c r="E4944">
        <v>-3.2581765658147139E-3</v>
      </c>
      <c r="G4944">
        <v>4936</v>
      </c>
      <c r="H4944">
        <f t="shared" ca="1" si="158"/>
        <v>-1.5226907135706354E-2</v>
      </c>
    </row>
    <row r="4945" spans="2:8" x14ac:dyDescent="0.3">
      <c r="B4945" s="91">
        <v>41625</v>
      </c>
      <c r="C4945" s="145">
        <v>360.14364599999999</v>
      </c>
      <c r="D4945">
        <f t="shared" si="157"/>
        <v>0.65429566842539877</v>
      </c>
      <c r="E4945">
        <v>-3.2604461559680824E-3</v>
      </c>
      <c r="G4945">
        <v>4937</v>
      </c>
      <c r="H4945">
        <f t="shared" ca="1" si="158"/>
        <v>-5.3233323936380944E-3</v>
      </c>
    </row>
    <row r="4946" spans="2:8" x14ac:dyDescent="0.3">
      <c r="B4946" s="91">
        <v>40667</v>
      </c>
      <c r="C4946" s="145">
        <v>217.70210299999999</v>
      </c>
      <c r="D4946">
        <f t="shared" si="157"/>
        <v>1.382778557174646</v>
      </c>
      <c r="E4946">
        <v>-3.2671278499468892E-3</v>
      </c>
      <c r="G4946">
        <v>4938</v>
      </c>
      <c r="H4946">
        <f t="shared" ca="1" si="158"/>
        <v>1.0024294974973489E-2</v>
      </c>
    </row>
    <row r="4947" spans="2:8" x14ac:dyDescent="0.3">
      <c r="B4947" s="91">
        <v>39617</v>
      </c>
      <c r="C4947" s="145">
        <v>91.364806999999999</v>
      </c>
      <c r="D4947">
        <f t="shared" si="157"/>
        <v>0.49985246043382814</v>
      </c>
      <c r="E4947">
        <v>-3.2705102058104454E-3</v>
      </c>
      <c r="G4947">
        <v>4939</v>
      </c>
      <c r="H4947">
        <f t="shared" ca="1" si="158"/>
        <v>2.9284128072999934E-3</v>
      </c>
    </row>
    <row r="4948" spans="2:8" x14ac:dyDescent="0.3">
      <c r="B4948" s="91">
        <v>38168</v>
      </c>
      <c r="C4948" s="145">
        <v>60.915863000000002</v>
      </c>
      <c r="D4948">
        <f t="shared" si="157"/>
        <v>0.14274428906085335</v>
      </c>
      <c r="E4948">
        <v>-3.2760933557834499E-3</v>
      </c>
      <c r="G4948">
        <v>4940</v>
      </c>
      <c r="H4948">
        <f t="shared" ca="1" si="158"/>
        <v>1.4027262639692393E-2</v>
      </c>
    </row>
    <row r="4949" spans="2:8" x14ac:dyDescent="0.3">
      <c r="B4949" s="91">
        <v>34943</v>
      </c>
      <c r="C4949" s="145">
        <v>53.306643999999999</v>
      </c>
      <c r="D4949">
        <f t="shared" si="157"/>
        <v>0</v>
      </c>
      <c r="E4949">
        <v>-3.2785431102250939E-3</v>
      </c>
      <c r="G4949">
        <v>4941</v>
      </c>
      <c r="H4949">
        <f t="shared" ca="1" si="158"/>
        <v>2.4380940351321537E-3</v>
      </c>
    </row>
    <row r="4950" spans="2:8" x14ac:dyDescent="0.3">
      <c r="B4950" s="91">
        <v>34939</v>
      </c>
      <c r="C4950" s="145">
        <v>53.306643999999999</v>
      </c>
      <c r="D4950">
        <f t="shared" si="157"/>
        <v>-0.29315552863487099</v>
      </c>
      <c r="E4950">
        <v>-3.2785431102250939E-3</v>
      </c>
      <c r="G4950">
        <v>4942</v>
      </c>
      <c r="H4950">
        <f t="shared" ca="1" si="158"/>
        <v>-2.4409458280206259E-2</v>
      </c>
    </row>
    <row r="4951" spans="2:8" x14ac:dyDescent="0.3">
      <c r="B4951" s="91">
        <v>43944</v>
      </c>
      <c r="C4951" s="145">
        <v>75.414955000000006</v>
      </c>
      <c r="D4951">
        <f t="shared" si="157"/>
        <v>0.76119768239651575</v>
      </c>
      <c r="E4951">
        <v>-3.2937911952705037E-3</v>
      </c>
      <c r="G4951">
        <v>4943</v>
      </c>
      <c r="H4951">
        <f t="shared" ca="1" si="158"/>
        <v>5.2221852562259155E-2</v>
      </c>
    </row>
    <row r="4952" spans="2:8" x14ac:dyDescent="0.3">
      <c r="B4952" s="91">
        <v>37886</v>
      </c>
      <c r="C4952" s="145">
        <v>42.820267000000001</v>
      </c>
      <c r="D4952">
        <f t="shared" si="157"/>
        <v>0.53054991829552289</v>
      </c>
      <c r="E4952">
        <v>-3.2965957390845356E-3</v>
      </c>
      <c r="G4952">
        <v>4944</v>
      </c>
      <c r="H4952">
        <f t="shared" ca="1" si="158"/>
        <v>3.1431434298697311E-2</v>
      </c>
    </row>
    <row r="4953" spans="2:8" x14ac:dyDescent="0.3">
      <c r="B4953" s="91">
        <v>37778</v>
      </c>
      <c r="C4953" s="145">
        <v>27.977046999999999</v>
      </c>
      <c r="D4953">
        <f t="shared" si="157"/>
        <v>2.007462907177727</v>
      </c>
      <c r="E4953">
        <v>-3.2976588097355332E-3</v>
      </c>
      <c r="G4953">
        <v>4945</v>
      </c>
      <c r="H4953">
        <f t="shared" ca="1" si="158"/>
        <v>-1.7171731427927585E-2</v>
      </c>
    </row>
    <row r="4954" spans="2:8" x14ac:dyDescent="0.3">
      <c r="B4954" s="91">
        <v>37076</v>
      </c>
      <c r="C4954" s="145">
        <v>9.3025409999999997</v>
      </c>
      <c r="D4954">
        <f t="shared" si="157"/>
        <v>-0.85475994035605263</v>
      </c>
      <c r="E4954">
        <v>-3.3058706605827871E-3</v>
      </c>
      <c r="G4954">
        <v>4946</v>
      </c>
      <c r="H4954">
        <f t="shared" ca="1" si="158"/>
        <v>-2.9928905307469961E-3</v>
      </c>
    </row>
    <row r="4955" spans="2:8" x14ac:dyDescent="0.3">
      <c r="B4955" s="91">
        <v>37952</v>
      </c>
      <c r="C4955" s="145">
        <v>64.049415999999994</v>
      </c>
      <c r="D4955">
        <f t="shared" si="157"/>
        <v>0.21253660313169342</v>
      </c>
      <c r="E4955">
        <v>-3.3062058456149353E-3</v>
      </c>
      <c r="G4955">
        <v>4947</v>
      </c>
      <c r="H4955">
        <f t="shared" ca="1" si="158"/>
        <v>-2.555924708572677E-2</v>
      </c>
    </row>
    <row r="4956" spans="2:8" x14ac:dyDescent="0.3">
      <c r="B4956" s="91">
        <v>35067</v>
      </c>
      <c r="C4956" s="145">
        <v>52.822665999999998</v>
      </c>
      <c r="D4956">
        <f t="shared" si="157"/>
        <v>0.59193712786542896</v>
      </c>
      <c r="E4956">
        <v>-3.3087648701770993E-3</v>
      </c>
      <c r="G4956">
        <v>4948</v>
      </c>
      <c r="H4956">
        <f t="shared" ca="1" si="158"/>
        <v>-2.521855352198972E-2</v>
      </c>
    </row>
    <row r="4957" spans="2:8" x14ac:dyDescent="0.3">
      <c r="B4957" s="91">
        <v>37810</v>
      </c>
      <c r="C4957" s="145">
        <v>33.181376999999998</v>
      </c>
      <c r="D4957">
        <f t="shared" si="157"/>
        <v>-0.37133362796188957</v>
      </c>
      <c r="E4957">
        <v>-3.3089789964045836E-3</v>
      </c>
      <c r="G4957">
        <v>4949</v>
      </c>
      <c r="H4957">
        <f t="shared" ca="1" si="158"/>
        <v>-1.1557522841321704E-2</v>
      </c>
    </row>
    <row r="4958" spans="2:8" x14ac:dyDescent="0.3">
      <c r="B4958" s="91">
        <v>34925</v>
      </c>
      <c r="C4958" s="145">
        <v>52.780582000000003</v>
      </c>
      <c r="D4958">
        <f t="shared" si="157"/>
        <v>-0.70626860353692433</v>
      </c>
      <c r="E4958">
        <v>-3.3114696246374117E-3</v>
      </c>
      <c r="G4958">
        <v>4950</v>
      </c>
      <c r="H4958">
        <f t="shared" ca="1" si="158"/>
        <v>-4.9706156278828822E-3</v>
      </c>
    </row>
    <row r="4959" spans="2:8" x14ac:dyDescent="0.3">
      <c r="B4959" s="91">
        <v>43488</v>
      </c>
      <c r="C4959" s="145">
        <v>179.68995699999999</v>
      </c>
      <c r="D4959">
        <f t="shared" si="157"/>
        <v>2.4158195692538147</v>
      </c>
      <c r="E4959">
        <v>-3.3177120213830364E-3</v>
      </c>
      <c r="G4959">
        <v>4951</v>
      </c>
      <c r="H4959">
        <f t="shared" ca="1" si="158"/>
        <v>-1.7636656470071954E-3</v>
      </c>
    </row>
    <row r="4960" spans="2:8" x14ac:dyDescent="0.3">
      <c r="B4960" s="91">
        <v>34871</v>
      </c>
      <c r="C4960" s="145">
        <v>52.605224999999997</v>
      </c>
      <c r="D4960">
        <f t="shared" si="157"/>
        <v>-0.70643015330753978</v>
      </c>
      <c r="E4960">
        <v>-3.3223771575691475E-3</v>
      </c>
      <c r="G4960">
        <v>4952</v>
      </c>
      <c r="H4960">
        <f t="shared" ca="1" si="158"/>
        <v>-3.7008820363467566E-2</v>
      </c>
    </row>
    <row r="4961" spans="2:8" x14ac:dyDescent="0.3">
      <c r="B4961" s="91">
        <v>44166</v>
      </c>
      <c r="C4961" s="145">
        <v>179.19151299999999</v>
      </c>
      <c r="D4961">
        <f t="shared" si="157"/>
        <v>14.518198851061966</v>
      </c>
      <c r="E4961">
        <v>-3.3269155003343774E-3</v>
      </c>
      <c r="G4961">
        <v>4953</v>
      </c>
      <c r="H4961">
        <f t="shared" ca="1" si="158"/>
        <v>2.3699122193742001E-2</v>
      </c>
    </row>
    <row r="4962" spans="2:8" x14ac:dyDescent="0.3">
      <c r="B4962" s="91">
        <v>37133</v>
      </c>
      <c r="C4962" s="145">
        <v>11.547185000000001</v>
      </c>
      <c r="D4962">
        <f t="shared" si="157"/>
        <v>-0.84886897905596082</v>
      </c>
      <c r="E4962">
        <v>-3.3288301009721842E-3</v>
      </c>
      <c r="G4962">
        <v>4954</v>
      </c>
      <c r="H4962">
        <f t="shared" ca="1" si="158"/>
        <v>-2.9516025295195997E-2</v>
      </c>
    </row>
    <row r="4963" spans="2:8" x14ac:dyDescent="0.3">
      <c r="B4963" s="91">
        <v>38404</v>
      </c>
      <c r="C4963" s="145">
        <v>76.405128000000005</v>
      </c>
      <c r="D4963">
        <f t="shared" si="157"/>
        <v>0.14457114509293864</v>
      </c>
      <c r="E4963">
        <v>-3.3431029155932012E-3</v>
      </c>
      <c r="G4963">
        <v>4955</v>
      </c>
      <c r="H4963">
        <f t="shared" ca="1" si="158"/>
        <v>-1.4343900929427415E-2</v>
      </c>
    </row>
    <row r="4964" spans="2:8" x14ac:dyDescent="0.3">
      <c r="B4964" s="91">
        <v>38289</v>
      </c>
      <c r="C4964" s="145">
        <v>66.754372000000004</v>
      </c>
      <c r="D4964">
        <f t="shared" si="157"/>
        <v>0.28178603409404351</v>
      </c>
      <c r="E4964">
        <v>-3.3480832137752527E-3</v>
      </c>
      <c r="G4964">
        <v>4956</v>
      </c>
      <c r="H4964">
        <f t="shared" ca="1" si="158"/>
        <v>-2.2665358878223206E-2</v>
      </c>
    </row>
    <row r="4965" spans="2:8" x14ac:dyDescent="0.3">
      <c r="B4965" s="91">
        <v>34901</v>
      </c>
      <c r="C4965" s="145">
        <v>52.079185000000003</v>
      </c>
      <c r="D4965">
        <f t="shared" si="157"/>
        <v>-0.91843510571652298</v>
      </c>
      <c r="E4965">
        <v>-3.3557086795297378E-3</v>
      </c>
      <c r="G4965">
        <v>4957</v>
      </c>
      <c r="H4965">
        <f t="shared" ca="1" si="158"/>
        <v>5.7673931156994492E-3</v>
      </c>
    </row>
    <row r="4966" spans="2:8" x14ac:dyDescent="0.3">
      <c r="B4966" s="91">
        <v>45189</v>
      </c>
      <c r="C4966" s="145">
        <v>638.5</v>
      </c>
      <c r="D4966">
        <f t="shared" si="157"/>
        <v>1.4024381801390442</v>
      </c>
      <c r="E4966">
        <v>-3.3560039326557961E-3</v>
      </c>
      <c r="G4966">
        <v>4958</v>
      </c>
      <c r="H4966">
        <f t="shared" ca="1" si="158"/>
        <v>2.6329378972160082E-2</v>
      </c>
    </row>
    <row r="4967" spans="2:8" x14ac:dyDescent="0.3">
      <c r="B4967" s="91">
        <v>43346</v>
      </c>
      <c r="C4967" s="145">
        <v>265.77166699999998</v>
      </c>
      <c r="D4967">
        <f t="shared" si="157"/>
        <v>4.1204644860436082</v>
      </c>
      <c r="E4967">
        <v>-3.364535773885085E-3</v>
      </c>
      <c r="G4967">
        <v>4959</v>
      </c>
      <c r="H4967">
        <f t="shared" ca="1" si="158"/>
        <v>-5.4957758074979456E-2</v>
      </c>
    </row>
    <row r="4968" spans="2:8" x14ac:dyDescent="0.3">
      <c r="B4968" s="91">
        <v>34918</v>
      </c>
      <c r="C4968" s="145">
        <v>51.903820000000003</v>
      </c>
      <c r="D4968">
        <f t="shared" si="157"/>
        <v>-0.88951599450973651</v>
      </c>
      <c r="E4968">
        <v>-3.3672761968145106E-3</v>
      </c>
      <c r="G4968">
        <v>4960</v>
      </c>
      <c r="H4968">
        <f t="shared" ca="1" si="158"/>
        <v>-6.0688829204237175E-3</v>
      </c>
    </row>
    <row r="4969" spans="2:8" x14ac:dyDescent="0.3">
      <c r="B4969" s="91">
        <v>42692</v>
      </c>
      <c r="C4969" s="145">
        <v>469.78582799999998</v>
      </c>
      <c r="D4969">
        <f t="shared" si="157"/>
        <v>10.611746646982292</v>
      </c>
      <c r="E4969">
        <v>-3.3837415532394495E-3</v>
      </c>
      <c r="G4969">
        <v>4961</v>
      </c>
      <c r="H4969">
        <f t="shared" ca="1" si="158"/>
        <v>5.590699203988846E-3</v>
      </c>
    </row>
    <row r="4970" spans="2:8" x14ac:dyDescent="0.3">
      <c r="B4970" s="91">
        <v>35934</v>
      </c>
      <c r="C4970" s="145">
        <v>40.457808999999997</v>
      </c>
      <c r="D4970">
        <f t="shared" si="157"/>
        <v>-0.43478550240461777</v>
      </c>
      <c r="E4970">
        <v>-3.3934001560663196E-3</v>
      </c>
      <c r="G4970">
        <v>4962</v>
      </c>
      <c r="H4970">
        <f t="shared" ca="1" si="158"/>
        <v>3.9550520035128142E-2</v>
      </c>
    </row>
    <row r="4971" spans="2:8" x14ac:dyDescent="0.3">
      <c r="B4971" s="91">
        <v>37991</v>
      </c>
      <c r="C4971" s="145">
        <v>71.579566999999997</v>
      </c>
      <c r="D4971">
        <f t="shared" si="157"/>
        <v>-0.7220413257849998</v>
      </c>
      <c r="E4971">
        <v>-3.3959925555821207E-3</v>
      </c>
      <c r="G4971">
        <v>4963</v>
      </c>
      <c r="H4971">
        <f t="shared" ca="1" si="158"/>
        <v>6.2294000991577215E-3</v>
      </c>
    </row>
    <row r="4972" spans="2:8" x14ac:dyDescent="0.3">
      <c r="B4972" s="91">
        <v>41232</v>
      </c>
      <c r="C4972" s="145">
        <v>257.51873799999998</v>
      </c>
      <c r="D4972">
        <f t="shared" si="157"/>
        <v>4.0294244450560903</v>
      </c>
      <c r="E4972">
        <v>-3.3961902573830158E-3</v>
      </c>
      <c r="G4972">
        <v>4964</v>
      </c>
      <c r="H4972">
        <f t="shared" ca="1" si="158"/>
        <v>-3.9613749112943693E-2</v>
      </c>
    </row>
    <row r="4973" spans="2:8" x14ac:dyDescent="0.3">
      <c r="B4973" s="91">
        <v>34899</v>
      </c>
      <c r="C4973" s="145">
        <v>51.202427</v>
      </c>
      <c r="D4973">
        <f t="shared" si="157"/>
        <v>-0.87386077785109706</v>
      </c>
      <c r="E4973">
        <v>-3.4131093818077752E-3</v>
      </c>
      <c r="G4973">
        <v>4965</v>
      </c>
      <c r="H4973">
        <f t="shared" ca="1" si="158"/>
        <v>5.8101920357349672E-2</v>
      </c>
    </row>
    <row r="4974" spans="2:8" x14ac:dyDescent="0.3">
      <c r="B4974" s="91">
        <v>42478</v>
      </c>
      <c r="C4974" s="145">
        <v>405.91995200000002</v>
      </c>
      <c r="D4974">
        <f t="shared" si="157"/>
        <v>0.1280808070567622</v>
      </c>
      <c r="E4974">
        <v>-3.4251397179484761E-3</v>
      </c>
      <c r="G4974">
        <v>4966</v>
      </c>
      <c r="H4974">
        <f t="shared" ca="1" si="158"/>
        <v>-1.7229053223471735E-2</v>
      </c>
    </row>
    <row r="4975" spans="2:8" x14ac:dyDescent="0.3">
      <c r="B4975" s="91">
        <v>42290</v>
      </c>
      <c r="C4975" s="145">
        <v>359.832336</v>
      </c>
      <c r="D4975">
        <f t="shared" si="157"/>
        <v>-0.13678386607390461</v>
      </c>
      <c r="E4975">
        <v>-3.4496873254030269E-3</v>
      </c>
      <c r="G4975">
        <v>4967</v>
      </c>
      <c r="H4975">
        <f t="shared" ca="1" si="158"/>
        <v>-6.2017845652837217E-2</v>
      </c>
    </row>
    <row r="4976" spans="2:8" x14ac:dyDescent="0.3">
      <c r="B4976" s="91">
        <v>44631</v>
      </c>
      <c r="C4976" s="145">
        <v>416.85079999999999</v>
      </c>
      <c r="D4976">
        <f t="shared" si="157"/>
        <v>-0.25622555988153645</v>
      </c>
      <c r="E4976">
        <v>-3.4556724916724258E-3</v>
      </c>
      <c r="G4976">
        <v>4968</v>
      </c>
      <c r="H4976">
        <f t="shared" ca="1" si="158"/>
        <v>2.8675402027182297E-2</v>
      </c>
    </row>
    <row r="4977" spans="2:8" x14ac:dyDescent="0.3">
      <c r="B4977" s="91">
        <v>45090</v>
      </c>
      <c r="C4977" s="145">
        <v>560.45324700000003</v>
      </c>
      <c r="D4977">
        <f t="shared" si="157"/>
        <v>0.39763827407832752</v>
      </c>
      <c r="E4977">
        <v>-3.4565782710833048E-3</v>
      </c>
      <c r="G4977">
        <v>4969</v>
      </c>
      <c r="H4977">
        <f t="shared" ca="1" si="158"/>
        <v>-3.7042895968616221E-2</v>
      </c>
    </row>
    <row r="4978" spans="2:8" x14ac:dyDescent="0.3">
      <c r="B4978" s="91">
        <v>43074</v>
      </c>
      <c r="C4978" s="145">
        <v>401.00021400000003</v>
      </c>
      <c r="D4978">
        <f t="shared" si="157"/>
        <v>15.467047177079429</v>
      </c>
      <c r="E4978">
        <v>-3.4683012282800386E-3</v>
      </c>
      <c r="G4978">
        <v>4970</v>
      </c>
      <c r="H4978">
        <f t="shared" ca="1" si="158"/>
        <v>-1.4868545829920588E-3</v>
      </c>
    </row>
    <row r="4979" spans="2:8" x14ac:dyDescent="0.3">
      <c r="B4979" s="91">
        <v>37448</v>
      </c>
      <c r="C4979" s="145">
        <v>24.351676999999999</v>
      </c>
      <c r="D4979">
        <f t="shared" si="157"/>
        <v>-0.94841606210747831</v>
      </c>
      <c r="E4979">
        <v>-3.4722610131956546E-3</v>
      </c>
      <c r="G4979">
        <v>4971</v>
      </c>
      <c r="H4979">
        <f t="shared" ca="1" si="158"/>
        <v>1.4219978765167481E-2</v>
      </c>
    </row>
    <row r="4980" spans="2:8" x14ac:dyDescent="0.3">
      <c r="B4980" s="91">
        <v>45041</v>
      </c>
      <c r="C4980" s="145">
        <v>472.07867399999998</v>
      </c>
      <c r="D4980">
        <f t="shared" si="157"/>
        <v>0.69162600456298107</v>
      </c>
      <c r="E4980">
        <v>-3.4722739108283425E-3</v>
      </c>
      <c r="G4980">
        <v>4972</v>
      </c>
      <c r="H4980">
        <f t="shared" ca="1" si="158"/>
        <v>-3.1554780178267515E-3</v>
      </c>
    </row>
    <row r="4981" spans="2:8" x14ac:dyDescent="0.3">
      <c r="B4981" s="91">
        <v>41311</v>
      </c>
      <c r="C4981" s="145">
        <v>279.067993</v>
      </c>
      <c r="D4981">
        <f t="shared" si="157"/>
        <v>0.63276624366461875</v>
      </c>
      <c r="E4981">
        <v>-3.4820637497465392E-3</v>
      </c>
      <c r="G4981">
        <v>4973</v>
      </c>
      <c r="H4981">
        <f t="shared" ca="1" si="158"/>
        <v>-7.8730027226671957E-3</v>
      </c>
    </row>
    <row r="4982" spans="2:8" x14ac:dyDescent="0.3">
      <c r="B4982" s="91">
        <v>44160</v>
      </c>
      <c r="C4982" s="145">
        <v>170.91729699999999</v>
      </c>
      <c r="D4982">
        <f t="shared" si="157"/>
        <v>1.2695799414082709</v>
      </c>
      <c r="E4982">
        <v>-3.4874119381041887E-3</v>
      </c>
      <c r="G4982">
        <v>4974</v>
      </c>
      <c r="H4982">
        <f t="shared" ca="1" si="158"/>
        <v>-1.1960328685858126E-2</v>
      </c>
    </row>
    <row r="4983" spans="2:8" x14ac:dyDescent="0.3">
      <c r="B4983" s="91">
        <v>38408</v>
      </c>
      <c r="C4983" s="145">
        <v>75.307899000000006</v>
      </c>
      <c r="D4983">
        <f t="shared" si="157"/>
        <v>-0.51637250300029514</v>
      </c>
      <c r="E4983">
        <v>-3.4972914708301596E-3</v>
      </c>
      <c r="G4983">
        <v>4975</v>
      </c>
      <c r="H4983">
        <f t="shared" ca="1" si="158"/>
        <v>1.7450661180230134E-3</v>
      </c>
    </row>
    <row r="4984" spans="2:8" x14ac:dyDescent="0.3">
      <c r="B4984" s="91">
        <v>43669</v>
      </c>
      <c r="C4984" s="145">
        <v>155.714676</v>
      </c>
      <c r="D4984">
        <f t="shared" si="157"/>
        <v>6.9103293983534657</v>
      </c>
      <c r="E4984">
        <v>-3.5087903423312544E-3</v>
      </c>
      <c r="G4984">
        <v>4976</v>
      </c>
      <c r="H4984">
        <f t="shared" ca="1" si="158"/>
        <v>-1.1350063682125912E-2</v>
      </c>
    </row>
    <row r="4985" spans="2:8" x14ac:dyDescent="0.3">
      <c r="B4985" s="91">
        <v>37354</v>
      </c>
      <c r="C4985" s="145">
        <v>19.684979999999999</v>
      </c>
      <c r="D4985">
        <f t="shared" si="157"/>
        <v>-0.81277073963498814</v>
      </c>
      <c r="E4985">
        <v>-3.514254696244383E-3</v>
      </c>
      <c r="G4985">
        <v>4977</v>
      </c>
      <c r="H4985">
        <f t="shared" ca="1" si="158"/>
        <v>3.2012527175757644E-2</v>
      </c>
    </row>
    <row r="4986" spans="2:8" x14ac:dyDescent="0.3">
      <c r="B4986" s="91">
        <v>38712</v>
      </c>
      <c r="C4986" s="145">
        <v>105.138374</v>
      </c>
      <c r="D4986">
        <f t="shared" si="157"/>
        <v>3.8266100073690263</v>
      </c>
      <c r="E4986">
        <v>-3.5191841446361206E-3</v>
      </c>
      <c r="G4986">
        <v>4978</v>
      </c>
      <c r="H4986">
        <f t="shared" ca="1" si="158"/>
        <v>2.5766119712421775E-2</v>
      </c>
    </row>
    <row r="4987" spans="2:8" x14ac:dyDescent="0.3">
      <c r="B4987" s="91">
        <v>37547</v>
      </c>
      <c r="C4987" s="145">
        <v>21.783068</v>
      </c>
      <c r="D4987">
        <f t="shared" si="157"/>
        <v>3.5538216309469618E-3</v>
      </c>
      <c r="E4987">
        <v>-3.5286494339829134E-3</v>
      </c>
      <c r="G4987">
        <v>4979</v>
      </c>
      <c r="H4987">
        <f t="shared" ca="1" si="158"/>
        <v>-1.8989229115794794E-2</v>
      </c>
    </row>
    <row r="4988" spans="2:8" x14ac:dyDescent="0.3">
      <c r="B4988" s="91">
        <v>37550</v>
      </c>
      <c r="C4988" s="145">
        <v>21.705929000000001</v>
      </c>
      <c r="D4988">
        <f t="shared" si="157"/>
        <v>-0.95699003477087474</v>
      </c>
      <c r="E4988">
        <v>-3.5412367073361273E-3</v>
      </c>
      <c r="G4988">
        <v>4980</v>
      </c>
      <c r="H4988">
        <f t="shared" ca="1" si="158"/>
        <v>-2.1232866107225194E-2</v>
      </c>
    </row>
    <row r="4989" spans="2:8" x14ac:dyDescent="0.3">
      <c r="B4989" s="91">
        <v>42128</v>
      </c>
      <c r="C4989" s="145">
        <v>504.67208900000003</v>
      </c>
      <c r="D4989">
        <f t="shared" si="157"/>
        <v>1.6562520860850753</v>
      </c>
      <c r="E4989">
        <v>-3.5415424796762288E-3</v>
      </c>
      <c r="G4989">
        <v>4981</v>
      </c>
      <c r="H4989">
        <f t="shared" ca="1" si="158"/>
        <v>-2.4960914018492982E-2</v>
      </c>
    </row>
    <row r="4990" spans="2:8" x14ac:dyDescent="0.3">
      <c r="B4990" s="91">
        <v>40414</v>
      </c>
      <c r="C4990" s="145">
        <v>189.99404899999999</v>
      </c>
      <c r="D4990">
        <f t="shared" si="157"/>
        <v>0.5155960717742093</v>
      </c>
      <c r="E4990">
        <v>-3.5454439126177606E-3</v>
      </c>
      <c r="G4990">
        <v>4982</v>
      </c>
      <c r="H4990">
        <f t="shared" ca="1" si="158"/>
        <v>-1.512064408325205E-2</v>
      </c>
    </row>
    <row r="4991" spans="2:8" x14ac:dyDescent="0.3">
      <c r="B4991" s="91">
        <v>43895</v>
      </c>
      <c r="C4991" s="145">
        <v>125.359291</v>
      </c>
      <c r="D4991">
        <f t="shared" si="157"/>
        <v>-0.13235180191152926</v>
      </c>
      <c r="E4991">
        <v>-3.5657619952808406E-3</v>
      </c>
      <c r="G4991">
        <v>4983</v>
      </c>
      <c r="H4991">
        <f t="shared" ca="1" si="158"/>
        <v>-4.702735028770581E-3</v>
      </c>
    </row>
    <row r="4992" spans="2:8" x14ac:dyDescent="0.3">
      <c r="B4992" s="91">
        <v>40192</v>
      </c>
      <c r="C4992" s="145">
        <v>144.48170500000001</v>
      </c>
      <c r="D4992">
        <f t="shared" si="157"/>
        <v>-0.19860654031737793</v>
      </c>
      <c r="E4992">
        <v>-3.5672121122367999E-3</v>
      </c>
      <c r="G4992">
        <v>4984</v>
      </c>
      <c r="H4992">
        <f t="shared" ca="1" si="158"/>
        <v>6.6007420464941333E-2</v>
      </c>
    </row>
    <row r="4993" spans="2:8" x14ac:dyDescent="0.3">
      <c r="B4993" s="91">
        <v>43487</v>
      </c>
      <c r="C4993" s="145">
        <v>180.28810100000001</v>
      </c>
      <c r="D4993">
        <f t="shared" si="157"/>
        <v>0.24669603572969317</v>
      </c>
      <c r="E4993">
        <v>-3.5812647008751659E-3</v>
      </c>
      <c r="G4993">
        <v>4985</v>
      </c>
      <c r="H4993">
        <f t="shared" ca="1" si="158"/>
        <v>1.2682093619981726E-2</v>
      </c>
    </row>
    <row r="4994" spans="2:8" x14ac:dyDescent="0.3">
      <c r="B4994" s="91">
        <v>38785</v>
      </c>
      <c r="C4994" s="145">
        <v>144.612717</v>
      </c>
      <c r="D4994">
        <f t="shared" si="157"/>
        <v>0.1591164644651194</v>
      </c>
      <c r="E4994">
        <v>-3.5818015273251479E-3</v>
      </c>
      <c r="G4994">
        <v>4986</v>
      </c>
      <c r="H4994">
        <f t="shared" ca="1" si="158"/>
        <v>3.6518343037025065E-2</v>
      </c>
    </row>
    <row r="4995" spans="2:8" x14ac:dyDescent="0.3">
      <c r="B4995" s="91">
        <v>44062</v>
      </c>
      <c r="C4995" s="145">
        <v>124.761162</v>
      </c>
      <c r="D4995">
        <f t="shared" si="157"/>
        <v>1.5593336784722798</v>
      </c>
      <c r="E4995">
        <v>-3.5827320323404709E-3</v>
      </c>
      <c r="G4995">
        <v>4987</v>
      </c>
      <c r="H4995">
        <f t="shared" ca="1" si="158"/>
        <v>9.7526889744852328E-3</v>
      </c>
    </row>
    <row r="4996" spans="2:8" x14ac:dyDescent="0.3">
      <c r="B4996" s="91">
        <v>34890</v>
      </c>
      <c r="C4996" s="145">
        <v>48.747517000000002</v>
      </c>
      <c r="D4996">
        <f t="shared" si="157"/>
        <v>-0.78429955564595621</v>
      </c>
      <c r="E4996">
        <v>-3.5842949609396118E-3</v>
      </c>
      <c r="G4996">
        <v>4988</v>
      </c>
      <c r="H4996">
        <f t="shared" ca="1" si="158"/>
        <v>2.26552370300276E-2</v>
      </c>
    </row>
    <row r="4997" spans="2:8" x14ac:dyDescent="0.3">
      <c r="B4997" s="91">
        <v>41103</v>
      </c>
      <c r="C4997" s="145">
        <v>225.99636799999999</v>
      </c>
      <c r="D4997">
        <f t="shared" si="157"/>
        <v>3.6808453684600106</v>
      </c>
      <c r="E4997">
        <v>-3.5895513768859693E-3</v>
      </c>
      <c r="G4997">
        <v>4989</v>
      </c>
      <c r="H4997">
        <f t="shared" ca="1" si="158"/>
        <v>-3.8814699662264834E-2</v>
      </c>
    </row>
    <row r="4998" spans="2:8" x14ac:dyDescent="0.3">
      <c r="B4998" s="91">
        <v>35727</v>
      </c>
      <c r="C4998" s="145">
        <v>48.281101</v>
      </c>
      <c r="D4998">
        <f t="shared" si="157"/>
        <v>-0.92072068801313622</v>
      </c>
      <c r="E4998">
        <v>-3.5911177085578448E-3</v>
      </c>
      <c r="G4998">
        <v>4990</v>
      </c>
      <c r="H4998">
        <f t="shared" ca="1" si="158"/>
        <v>2.3908281711754343E-2</v>
      </c>
    </row>
    <row r="4999" spans="2:8" x14ac:dyDescent="0.3">
      <c r="B4999" s="91">
        <v>45173</v>
      </c>
      <c r="C4999" s="145">
        <v>609</v>
      </c>
      <c r="D4999">
        <f t="shared" si="157"/>
        <v>2.7992952965446381E-3</v>
      </c>
      <c r="E4999">
        <v>-3.5994960026277212E-3</v>
      </c>
      <c r="G4999">
        <v>4991</v>
      </c>
      <c r="H4999">
        <f t="shared" ca="1" si="158"/>
        <v>-2.6852127700832246E-2</v>
      </c>
    </row>
    <row r="5000" spans="2:8" x14ac:dyDescent="0.3">
      <c r="B5000" s="91">
        <v>45146</v>
      </c>
      <c r="C5000" s="145">
        <v>607.29998799999998</v>
      </c>
      <c r="D5000">
        <f t="shared" si="157"/>
        <v>0.83962793967961324</v>
      </c>
      <c r="E5000">
        <v>-3.6095356849877198E-3</v>
      </c>
      <c r="G5000">
        <v>4992</v>
      </c>
      <c r="H5000">
        <f t="shared" ca="1" si="158"/>
        <v>-1.3848608918844772E-3</v>
      </c>
    </row>
    <row r="5001" spans="2:8" x14ac:dyDescent="0.3">
      <c r="B5001" s="91">
        <v>43186</v>
      </c>
      <c r="C5001" s="145">
        <v>330.12109400000003</v>
      </c>
      <c r="D5001">
        <f t="shared" ref="D5001:D5064" si="159">(C5001-C5002)/C5002</f>
        <v>2.920071535724853</v>
      </c>
      <c r="E5001">
        <v>-3.6107039997958054E-3</v>
      </c>
      <c r="G5001">
        <v>4993</v>
      </c>
      <c r="H5001">
        <f t="shared" ca="1" si="158"/>
        <v>-5.3104952819824261E-2</v>
      </c>
    </row>
    <row r="5002" spans="2:8" x14ac:dyDescent="0.3">
      <c r="B5002" s="91">
        <v>38607</v>
      </c>
      <c r="C5002" s="145">
        <v>84.213027999999994</v>
      </c>
      <c r="D5002">
        <f t="shared" si="159"/>
        <v>0.61224190746267126</v>
      </c>
      <c r="E5002">
        <v>-3.6119395345645881E-3</v>
      </c>
      <c r="G5002">
        <v>4994</v>
      </c>
      <c r="H5002">
        <f t="shared" ref="H5002:H5065" ca="1" si="160">_xlfn.NORM.INV(RAND(),N$11,N$12)</f>
        <v>-3.2957972464346827E-2</v>
      </c>
    </row>
    <row r="5003" spans="2:8" x14ac:dyDescent="0.3">
      <c r="B5003" s="91">
        <v>35069</v>
      </c>
      <c r="C5003" s="145">
        <v>52.233494</v>
      </c>
      <c r="D5003">
        <f t="shared" si="159"/>
        <v>3.9284236571911011</v>
      </c>
      <c r="E5003">
        <v>-3.6121840369052415E-3</v>
      </c>
      <c r="G5003">
        <v>4995</v>
      </c>
      <c r="H5003">
        <f t="shared" ca="1" si="160"/>
        <v>-8.219967087986306E-2</v>
      </c>
    </row>
    <row r="5004" spans="2:8" x14ac:dyDescent="0.3">
      <c r="B5004" s="91">
        <v>37158</v>
      </c>
      <c r="C5004" s="145">
        <v>10.598418000000001</v>
      </c>
      <c r="D5004">
        <f t="shared" si="159"/>
        <v>-0.75411717429831904</v>
      </c>
      <c r="E5004">
        <v>-3.6257454532462618E-3</v>
      </c>
      <c r="G5004">
        <v>4996</v>
      </c>
      <c r="H5004">
        <f t="shared" ca="1" si="160"/>
        <v>-4.7842697524762192E-3</v>
      </c>
    </row>
    <row r="5005" spans="2:8" x14ac:dyDescent="0.3">
      <c r="B5005" s="91">
        <v>37861</v>
      </c>
      <c r="C5005" s="145">
        <v>43.103530999999997</v>
      </c>
      <c r="D5005">
        <f t="shared" si="159"/>
        <v>-0.64630555759353114</v>
      </c>
      <c r="E5005">
        <v>-3.6375576603304479E-3</v>
      </c>
      <c r="G5005">
        <v>4997</v>
      </c>
      <c r="H5005">
        <f t="shared" ca="1" si="160"/>
        <v>-1.619974971798057E-2</v>
      </c>
    </row>
    <row r="5006" spans="2:8" x14ac:dyDescent="0.3">
      <c r="B5006" s="91">
        <v>39412</v>
      </c>
      <c r="C5006" s="145">
        <v>121.86657700000001</v>
      </c>
      <c r="D5006">
        <f t="shared" si="159"/>
        <v>-0.76227010635103665</v>
      </c>
      <c r="E5006">
        <v>-3.639674787750501E-3</v>
      </c>
      <c r="G5006">
        <v>4998</v>
      </c>
      <c r="H5006">
        <f t="shared" ca="1" si="160"/>
        <v>6.3798652135533037E-3</v>
      </c>
    </row>
    <row r="5007" spans="2:8" x14ac:dyDescent="0.3">
      <c r="B5007" s="91">
        <v>41969</v>
      </c>
      <c r="C5007" s="145">
        <v>512.62622099999999</v>
      </c>
      <c r="D5007">
        <f t="shared" si="159"/>
        <v>1.1738586219861915</v>
      </c>
      <c r="E5007">
        <v>-3.6408785205876439E-3</v>
      </c>
      <c r="G5007">
        <v>4999</v>
      </c>
      <c r="H5007">
        <f t="shared" ca="1" si="160"/>
        <v>-8.7820308159976643E-2</v>
      </c>
    </row>
    <row r="5008" spans="2:8" x14ac:dyDescent="0.3">
      <c r="B5008" s="91">
        <v>41085</v>
      </c>
      <c r="C5008" s="145">
        <v>235.813965</v>
      </c>
      <c r="D5008">
        <f t="shared" si="159"/>
        <v>-0.3074251928404107</v>
      </c>
      <c r="E5008">
        <v>-3.6422998680770177E-3</v>
      </c>
      <c r="G5008">
        <v>5000</v>
      </c>
      <c r="H5008">
        <f t="shared" ca="1" si="160"/>
        <v>1.2547081407390996E-2</v>
      </c>
    </row>
    <row r="5009" spans="2:8" x14ac:dyDescent="0.3">
      <c r="B5009" s="91">
        <v>44376</v>
      </c>
      <c r="C5009" s="145">
        <v>340.48880000000003</v>
      </c>
      <c r="D5009">
        <f t="shared" si="159"/>
        <v>0.32460731910893265</v>
      </c>
      <c r="E5009">
        <v>-3.6463762462605616E-3</v>
      </c>
      <c r="G5009">
        <v>5001</v>
      </c>
      <c r="H5009">
        <f t="shared" ca="1" si="160"/>
        <v>-1.048724294753813E-2</v>
      </c>
    </row>
    <row r="5010" spans="2:8" x14ac:dyDescent="0.3">
      <c r="B5010" s="91">
        <v>43306</v>
      </c>
      <c r="C5010" s="145">
        <v>257.04885899999999</v>
      </c>
      <c r="D5010">
        <f t="shared" si="159"/>
        <v>11.328645645381204</v>
      </c>
      <c r="E5010">
        <v>-3.6706826481105303E-3</v>
      </c>
      <c r="G5010">
        <v>5002</v>
      </c>
      <c r="H5010">
        <f t="shared" ca="1" si="160"/>
        <v>7.6864073565539367E-3</v>
      </c>
    </row>
    <row r="5011" spans="2:8" x14ac:dyDescent="0.3">
      <c r="B5011" s="91">
        <v>37559</v>
      </c>
      <c r="C5011" s="145">
        <v>20.849723999999998</v>
      </c>
      <c r="D5011">
        <f t="shared" si="159"/>
        <v>-0.9474307654204821</v>
      </c>
      <c r="E5011">
        <v>-3.6861234290109565E-3</v>
      </c>
      <c r="G5011">
        <v>5003</v>
      </c>
      <c r="H5011">
        <f t="shared" ca="1" si="160"/>
        <v>4.8240257542472728E-2</v>
      </c>
    </row>
    <row r="5012" spans="2:8" x14ac:dyDescent="0.3">
      <c r="B5012" s="91">
        <v>41736</v>
      </c>
      <c r="C5012" s="145">
        <v>396.61456299999998</v>
      </c>
      <c r="D5012">
        <f t="shared" si="159"/>
        <v>10.985462977112928</v>
      </c>
      <c r="E5012">
        <v>-3.6991022729075313E-3</v>
      </c>
      <c r="G5012">
        <v>5004</v>
      </c>
      <c r="H5012">
        <f t="shared" ca="1" si="160"/>
        <v>-1.7862473342503297E-2</v>
      </c>
    </row>
    <row r="5013" spans="2:8" x14ac:dyDescent="0.3">
      <c r="B5013" s="91">
        <v>35837</v>
      </c>
      <c r="C5013" s="145">
        <v>33.091301000000001</v>
      </c>
      <c r="D5013">
        <f t="shared" si="159"/>
        <v>-0.96369975661342044</v>
      </c>
      <c r="E5013">
        <v>-3.7108130369595893E-3</v>
      </c>
      <c r="G5013">
        <v>5005</v>
      </c>
      <c r="H5013">
        <f t="shared" ca="1" si="160"/>
        <v>5.164665262524671E-2</v>
      </c>
    </row>
    <row r="5014" spans="2:8" x14ac:dyDescent="0.3">
      <c r="B5014" s="91">
        <v>45334</v>
      </c>
      <c r="C5014" s="145">
        <v>911.59997599999997</v>
      </c>
      <c r="D5014">
        <f t="shared" si="159"/>
        <v>0.56928678313549907</v>
      </c>
      <c r="E5014">
        <v>-3.715873224043749E-3</v>
      </c>
      <c r="G5014">
        <v>5006</v>
      </c>
      <c r="H5014">
        <f t="shared" ca="1" si="160"/>
        <v>-1.6468843115758316E-2</v>
      </c>
    </row>
    <row r="5015" spans="2:8" x14ac:dyDescent="0.3">
      <c r="B5015" s="91">
        <v>42040</v>
      </c>
      <c r="C5015" s="145">
        <v>580.90081799999996</v>
      </c>
      <c r="D5015">
        <f t="shared" si="159"/>
        <v>0.18256986890929147</v>
      </c>
      <c r="E5015">
        <v>-3.7199764260139128E-3</v>
      </c>
      <c r="G5015">
        <v>5007</v>
      </c>
      <c r="H5015">
        <f t="shared" ca="1" si="160"/>
        <v>7.4412440924418316E-3</v>
      </c>
    </row>
    <row r="5016" spans="2:8" x14ac:dyDescent="0.3">
      <c r="B5016" s="91">
        <v>44600</v>
      </c>
      <c r="C5016" s="145">
        <v>491.21902499999999</v>
      </c>
      <c r="D5016">
        <f t="shared" si="159"/>
        <v>16.130860898088962</v>
      </c>
      <c r="E5016">
        <v>-3.7404285133024488E-3</v>
      </c>
      <c r="G5016">
        <v>5008</v>
      </c>
      <c r="H5016">
        <f t="shared" ca="1" si="160"/>
        <v>7.4032014772262601E-3</v>
      </c>
    </row>
    <row r="5017" spans="2:8" x14ac:dyDescent="0.3">
      <c r="B5017" s="91">
        <v>33550</v>
      </c>
      <c r="C5017" s="145">
        <v>28.674509</v>
      </c>
      <c r="D5017">
        <f t="shared" si="159"/>
        <v>-0.53538531216589802</v>
      </c>
      <c r="E5017">
        <v>-3.7453562186411452E-3</v>
      </c>
      <c r="G5017">
        <v>5009</v>
      </c>
      <c r="H5017">
        <f t="shared" ca="1" si="160"/>
        <v>-1.8035406145871201E-2</v>
      </c>
    </row>
    <row r="5018" spans="2:8" x14ac:dyDescent="0.3">
      <c r="B5018" s="91">
        <v>38160</v>
      </c>
      <c r="C5018" s="145">
        <v>61.716751000000002</v>
      </c>
      <c r="D5018">
        <f t="shared" si="159"/>
        <v>-0.87728622069673023</v>
      </c>
      <c r="E5018">
        <v>-3.7491159058970764E-3</v>
      </c>
      <c r="G5018">
        <v>5010</v>
      </c>
      <c r="H5018">
        <f t="shared" ca="1" si="160"/>
        <v>3.2428180034009851E-2</v>
      </c>
    </row>
    <row r="5019" spans="2:8" x14ac:dyDescent="0.3">
      <c r="B5019" s="91">
        <v>44595</v>
      </c>
      <c r="C5019" s="145">
        <v>502.932526</v>
      </c>
      <c r="D5019">
        <f t="shared" si="159"/>
        <v>16.605544117028796</v>
      </c>
      <c r="E5019">
        <v>-3.7519278971272899E-3</v>
      </c>
      <c r="G5019">
        <v>5011</v>
      </c>
      <c r="H5019">
        <f t="shared" ca="1" si="160"/>
        <v>2.4595239055020231E-3</v>
      </c>
    </row>
    <row r="5020" spans="2:8" x14ac:dyDescent="0.3">
      <c r="B5020" s="91">
        <v>33553</v>
      </c>
      <c r="C5020" s="145">
        <v>28.566713</v>
      </c>
      <c r="D5020">
        <f t="shared" si="159"/>
        <v>-0.96344396626613649</v>
      </c>
      <c r="E5020">
        <v>-3.7592971513479251E-3</v>
      </c>
      <c r="G5020">
        <v>5012</v>
      </c>
      <c r="H5020">
        <f t="shared" ca="1" si="160"/>
        <v>-3.95118873567099E-2</v>
      </c>
    </row>
    <row r="5021" spans="2:8" x14ac:dyDescent="0.3">
      <c r="B5021" s="91">
        <v>45294</v>
      </c>
      <c r="C5021" s="145">
        <v>781.45001200000002</v>
      </c>
      <c r="D5021">
        <f t="shared" si="159"/>
        <v>37.258579919085392</v>
      </c>
      <c r="E5021">
        <v>-3.7608514912539255E-3</v>
      </c>
      <c r="G5021">
        <v>5013</v>
      </c>
      <c r="H5021">
        <f t="shared" ca="1" si="160"/>
        <v>1.8696887219167048E-2</v>
      </c>
    </row>
    <row r="5022" spans="2:8" x14ac:dyDescent="0.3">
      <c r="B5022" s="91">
        <v>36719</v>
      </c>
      <c r="C5022" s="145">
        <v>20.425484000000001</v>
      </c>
      <c r="D5022">
        <f t="shared" si="159"/>
        <v>-0.94261547704177184</v>
      </c>
      <c r="E5022">
        <v>-3.7621051010219763E-3</v>
      </c>
      <c r="G5022">
        <v>5014</v>
      </c>
      <c r="H5022">
        <f t="shared" ca="1" si="160"/>
        <v>2.8693226594540169E-2</v>
      </c>
    </row>
    <row r="5023" spans="2:8" x14ac:dyDescent="0.3">
      <c r="B5023" s="91">
        <v>43203</v>
      </c>
      <c r="C5023" s="145">
        <v>355.94064300000002</v>
      </c>
      <c r="D5023">
        <f t="shared" si="159"/>
        <v>3.2974100213141213</v>
      </c>
      <c r="E5023">
        <v>-3.76671168246233E-3</v>
      </c>
      <c r="G5023">
        <v>5015</v>
      </c>
      <c r="H5023">
        <f t="shared" ca="1" si="160"/>
        <v>-3.1093894960467828E-3</v>
      </c>
    </row>
    <row r="5024" spans="2:8" x14ac:dyDescent="0.3">
      <c r="B5024" s="91">
        <v>38645</v>
      </c>
      <c r="C5024" s="145">
        <v>82.826781999999994</v>
      </c>
      <c r="D5024">
        <f t="shared" si="159"/>
        <v>-0.63284238660178238</v>
      </c>
      <c r="E5024">
        <v>-3.7713704184617358E-3</v>
      </c>
      <c r="G5024">
        <v>5016</v>
      </c>
      <c r="H5024">
        <f t="shared" ca="1" si="160"/>
        <v>-1.2590259911319754E-2</v>
      </c>
    </row>
    <row r="5025" spans="2:8" x14ac:dyDescent="0.3">
      <c r="B5025" s="91">
        <v>40652</v>
      </c>
      <c r="C5025" s="145">
        <v>225.58917199999999</v>
      </c>
      <c r="D5025">
        <f t="shared" si="159"/>
        <v>2.1417781512934608</v>
      </c>
      <c r="E5025">
        <v>-3.7732662124561611E-3</v>
      </c>
      <c r="G5025">
        <v>5017</v>
      </c>
      <c r="H5025">
        <f t="shared" ca="1" si="160"/>
        <v>1.2393662812923079E-2</v>
      </c>
    </row>
    <row r="5026" spans="2:8" x14ac:dyDescent="0.3">
      <c r="B5026" s="91">
        <v>38541</v>
      </c>
      <c r="C5026" s="145">
        <v>71.803023999999994</v>
      </c>
      <c r="D5026">
        <f t="shared" si="159"/>
        <v>-0.60950493908405801</v>
      </c>
      <c r="E5026">
        <v>-3.7778952814041008E-3</v>
      </c>
      <c r="G5026">
        <v>5018</v>
      </c>
      <c r="H5026">
        <f t="shared" ca="1" si="160"/>
        <v>-1.8276824124191234E-2</v>
      </c>
    </row>
    <row r="5027" spans="2:8" x14ac:dyDescent="0.3">
      <c r="B5027" s="91">
        <v>43831</v>
      </c>
      <c r="C5027" s="145">
        <v>183.87690699999999</v>
      </c>
      <c r="D5027">
        <f t="shared" si="159"/>
        <v>1.6291291375126816E-3</v>
      </c>
      <c r="E5027">
        <v>-3.7807503213143278E-3</v>
      </c>
      <c r="G5027">
        <v>5019</v>
      </c>
      <c r="H5027">
        <f t="shared" ca="1" si="160"/>
        <v>-1.0504889535317256E-2</v>
      </c>
    </row>
    <row r="5028" spans="2:8" x14ac:dyDescent="0.3">
      <c r="B5028" s="91">
        <v>44169</v>
      </c>
      <c r="C5028" s="145">
        <v>183.57783499999999</v>
      </c>
      <c r="D5028">
        <f t="shared" si="159"/>
        <v>5.243674285458523</v>
      </c>
      <c r="E5028">
        <v>-3.7869674186687633E-3</v>
      </c>
      <c r="G5028">
        <v>5020</v>
      </c>
      <c r="H5028">
        <f t="shared" ca="1" si="160"/>
        <v>4.079866594246374E-3</v>
      </c>
    </row>
    <row r="5029" spans="2:8" x14ac:dyDescent="0.3">
      <c r="B5029" s="91">
        <v>36193</v>
      </c>
      <c r="C5029" s="145">
        <v>29.402211999999999</v>
      </c>
      <c r="D5029">
        <f t="shared" si="159"/>
        <v>-0.93587596605594459</v>
      </c>
      <c r="E5029">
        <v>-3.7878287346014543E-3</v>
      </c>
      <c r="G5029">
        <v>5021</v>
      </c>
      <c r="H5029">
        <f t="shared" ca="1" si="160"/>
        <v>1.2671658860145546E-2</v>
      </c>
    </row>
    <row r="5030" spans="2:8" x14ac:dyDescent="0.3">
      <c r="B5030" s="91">
        <v>42797</v>
      </c>
      <c r="C5030" s="145">
        <v>458.52093500000001</v>
      </c>
      <c r="D5030">
        <f t="shared" si="159"/>
        <v>-0.28640425871426517</v>
      </c>
      <c r="E5030">
        <v>-3.7903514137578439E-3</v>
      </c>
      <c r="G5030">
        <v>5022</v>
      </c>
      <c r="H5030">
        <f t="shared" ca="1" si="160"/>
        <v>1.2243255471963747E-2</v>
      </c>
    </row>
    <row r="5031" spans="2:8" x14ac:dyDescent="0.3">
      <c r="B5031" s="91">
        <v>45238</v>
      </c>
      <c r="C5031" s="145">
        <v>642.54998799999998</v>
      </c>
      <c r="D5031">
        <f t="shared" si="159"/>
        <v>0.3441888229802969</v>
      </c>
      <c r="E5031">
        <v>-3.798468217054287E-3</v>
      </c>
      <c r="G5031">
        <v>5023</v>
      </c>
      <c r="H5031">
        <f t="shared" ca="1" si="160"/>
        <v>7.3667815277428019E-3</v>
      </c>
    </row>
    <row r="5032" spans="2:8" x14ac:dyDescent="0.3">
      <c r="B5032" s="91">
        <v>41843</v>
      </c>
      <c r="C5032" s="145">
        <v>478.02062999999998</v>
      </c>
      <c r="D5032">
        <f t="shared" si="159"/>
        <v>2.5678231410560923</v>
      </c>
      <c r="E5032">
        <v>-3.8011141499331405E-3</v>
      </c>
      <c r="G5032">
        <v>5024</v>
      </c>
      <c r="H5032">
        <f t="shared" ca="1" si="160"/>
        <v>-1.0532253881230852E-2</v>
      </c>
    </row>
    <row r="5033" spans="2:8" x14ac:dyDescent="0.3">
      <c r="B5033" s="91">
        <v>38904</v>
      </c>
      <c r="C5033" s="145">
        <v>133.981033</v>
      </c>
      <c r="D5033">
        <f t="shared" si="159"/>
        <v>-0.66827442235714707</v>
      </c>
      <c r="E5033">
        <v>-3.8061627549431658E-3</v>
      </c>
      <c r="G5033">
        <v>5025</v>
      </c>
      <c r="H5033">
        <f t="shared" ca="1" si="160"/>
        <v>8.6502051284911684E-3</v>
      </c>
    </row>
    <row r="5034" spans="2:8" x14ac:dyDescent="0.3">
      <c r="B5034" s="91">
        <v>44726</v>
      </c>
      <c r="C5034" s="145">
        <v>403.89117399999998</v>
      </c>
      <c r="D5034">
        <f t="shared" si="159"/>
        <v>7.9372308123153346</v>
      </c>
      <c r="E5034">
        <v>-3.8112685397481399E-3</v>
      </c>
      <c r="G5034">
        <v>5026</v>
      </c>
      <c r="H5034">
        <f t="shared" ca="1" si="160"/>
        <v>-1.1569678980930686E-2</v>
      </c>
    </row>
    <row r="5035" spans="2:8" x14ac:dyDescent="0.3">
      <c r="B5035" s="91">
        <v>34838</v>
      </c>
      <c r="C5035" s="145">
        <v>45.191982000000003</v>
      </c>
      <c r="D5035">
        <f t="shared" si="159"/>
        <v>0.61240319315329217</v>
      </c>
      <c r="E5035">
        <v>-3.8314546162848285E-3</v>
      </c>
      <c r="G5035">
        <v>5027</v>
      </c>
      <c r="H5035">
        <f t="shared" ca="1" si="160"/>
        <v>-3.6186995459571353E-2</v>
      </c>
    </row>
    <row r="5036" spans="2:8" x14ac:dyDescent="0.3">
      <c r="B5036" s="91">
        <v>33906</v>
      </c>
      <c r="C5036" s="145">
        <v>28.027718</v>
      </c>
      <c r="D5036">
        <f t="shared" si="159"/>
        <v>-0.75319668674049245</v>
      </c>
      <c r="E5036">
        <v>-3.8314914325909E-3</v>
      </c>
      <c r="G5036">
        <v>5028</v>
      </c>
      <c r="H5036">
        <f t="shared" ca="1" si="160"/>
        <v>-4.4584176740856945E-3</v>
      </c>
    </row>
    <row r="5037" spans="2:8" x14ac:dyDescent="0.3">
      <c r="B5037" s="91">
        <v>38747</v>
      </c>
      <c r="C5037" s="145">
        <v>113.562973</v>
      </c>
      <c r="D5037">
        <f t="shared" si="159"/>
        <v>3.0674536723209576</v>
      </c>
      <c r="E5037">
        <v>-3.8361741826324113E-3</v>
      </c>
      <c r="G5037">
        <v>5029</v>
      </c>
      <c r="H5037">
        <f t="shared" ca="1" si="160"/>
        <v>3.2980450930540896E-2</v>
      </c>
    </row>
    <row r="5038" spans="2:8" x14ac:dyDescent="0.3">
      <c r="B5038" s="91">
        <v>33907</v>
      </c>
      <c r="C5038" s="145">
        <v>27.919917999999999</v>
      </c>
      <c r="D5038">
        <f t="shared" si="159"/>
        <v>-0.93442534556147649</v>
      </c>
      <c r="E5038">
        <v>-3.8461925441094064E-3</v>
      </c>
      <c r="G5038">
        <v>5030</v>
      </c>
      <c r="H5038">
        <f t="shared" ca="1" si="160"/>
        <v>9.450902162757048E-3</v>
      </c>
    </row>
    <row r="5039" spans="2:8" x14ac:dyDescent="0.3">
      <c r="B5039" s="91">
        <v>44901</v>
      </c>
      <c r="C5039" s="145">
        <v>425.77301</v>
      </c>
      <c r="D5039">
        <f t="shared" si="159"/>
        <v>-2.9097507351062004E-2</v>
      </c>
      <c r="E5039">
        <v>-3.8483813815770197E-3</v>
      </c>
      <c r="G5039">
        <v>5031</v>
      </c>
      <c r="H5039">
        <f t="shared" ca="1" si="160"/>
        <v>1.2326970204618268E-2</v>
      </c>
    </row>
    <row r="5040" spans="2:8" x14ac:dyDescent="0.3">
      <c r="B5040" s="91">
        <v>44974</v>
      </c>
      <c r="C5040" s="145">
        <v>438.53323399999999</v>
      </c>
      <c r="D5040">
        <f t="shared" si="159"/>
        <v>0.19135686409649449</v>
      </c>
      <c r="E5040">
        <v>-3.8496012211274265E-3</v>
      </c>
      <c r="G5040">
        <v>5032</v>
      </c>
      <c r="H5040">
        <f t="shared" ca="1" si="160"/>
        <v>-2.0531621642159707E-2</v>
      </c>
    </row>
    <row r="5041" spans="2:8" x14ac:dyDescent="0.3">
      <c r="B5041" s="91">
        <v>41640</v>
      </c>
      <c r="C5041" s="145">
        <v>368.09561200000002</v>
      </c>
      <c r="D5041">
        <f t="shared" si="159"/>
        <v>17.482046644200746</v>
      </c>
      <c r="E5041">
        <v>-3.8522825602002168E-3</v>
      </c>
      <c r="G5041">
        <v>5033</v>
      </c>
      <c r="H5041">
        <f t="shared" ca="1" si="160"/>
        <v>-7.5198211242687607E-2</v>
      </c>
    </row>
    <row r="5042" spans="2:8" x14ac:dyDescent="0.3">
      <c r="B5042" s="91">
        <v>37376</v>
      </c>
      <c r="C5042" s="145">
        <v>19.916388000000001</v>
      </c>
      <c r="D5042">
        <f t="shared" si="159"/>
        <v>-0.2838954179763773</v>
      </c>
      <c r="E5042">
        <v>-3.8578001201288199E-3</v>
      </c>
      <c r="G5042">
        <v>5034</v>
      </c>
      <c r="H5042">
        <f t="shared" ca="1" si="160"/>
        <v>-5.1792971447392609E-2</v>
      </c>
    </row>
    <row r="5043" spans="2:8" x14ac:dyDescent="0.3">
      <c r="B5043" s="91">
        <v>33843</v>
      </c>
      <c r="C5043" s="145">
        <v>27.812121999999999</v>
      </c>
      <c r="D5043">
        <f t="shared" si="159"/>
        <v>0</v>
      </c>
      <c r="E5043">
        <v>-3.8608995914672976E-3</v>
      </c>
      <c r="G5043">
        <v>5035</v>
      </c>
      <c r="H5043">
        <f t="shared" ca="1" si="160"/>
        <v>-9.8496277391432636E-3</v>
      </c>
    </row>
    <row r="5044" spans="2:8" x14ac:dyDescent="0.3">
      <c r="B5044" s="91">
        <v>33485</v>
      </c>
      <c r="C5044" s="145">
        <v>27.812121999999999</v>
      </c>
      <c r="D5044">
        <f t="shared" si="159"/>
        <v>-0.88617001550949248</v>
      </c>
      <c r="E5044">
        <v>-3.8608995914672976E-3</v>
      </c>
      <c r="G5044">
        <v>5036</v>
      </c>
      <c r="H5044">
        <f t="shared" ca="1" si="160"/>
        <v>-5.9009013411226004E-2</v>
      </c>
    </row>
    <row r="5045" spans="2:8" x14ac:dyDescent="0.3">
      <c r="B5045" s="91">
        <v>40539</v>
      </c>
      <c r="C5045" s="145">
        <v>244.33036799999999</v>
      </c>
      <c r="D5045">
        <f t="shared" si="159"/>
        <v>2.2906129108490632</v>
      </c>
      <c r="E5045">
        <v>-3.8662918967761676E-3</v>
      </c>
      <c r="G5045">
        <v>5037</v>
      </c>
      <c r="H5045">
        <f t="shared" ca="1" si="160"/>
        <v>-2.6935843819726066E-2</v>
      </c>
    </row>
    <row r="5046" spans="2:8" x14ac:dyDescent="0.3">
      <c r="B5046" s="91">
        <v>38413</v>
      </c>
      <c r="C5046" s="145">
        <v>74.250716999999995</v>
      </c>
      <c r="D5046">
        <f t="shared" si="159"/>
        <v>-0.31122273287000579</v>
      </c>
      <c r="E5046">
        <v>-3.8681739518349623E-3</v>
      </c>
      <c r="G5046">
        <v>5038</v>
      </c>
      <c r="H5046">
        <f t="shared" ca="1" si="160"/>
        <v>-2.2520821285886103E-2</v>
      </c>
    </row>
    <row r="5047" spans="2:8" x14ac:dyDescent="0.3">
      <c r="B5047" s="91">
        <v>39546</v>
      </c>
      <c r="C5047" s="145">
        <v>107.800766</v>
      </c>
      <c r="D5047">
        <f t="shared" si="159"/>
        <v>2.9216351545391568</v>
      </c>
      <c r="E5047">
        <v>-3.8762337766850693E-3</v>
      </c>
      <c r="G5047">
        <v>5039</v>
      </c>
      <c r="H5047">
        <f t="shared" ca="1" si="160"/>
        <v>2.0048670865578291E-2</v>
      </c>
    </row>
    <row r="5048" spans="2:8" x14ac:dyDescent="0.3">
      <c r="B5048" s="91">
        <v>33634</v>
      </c>
      <c r="C5048" s="145">
        <v>27.488728999999999</v>
      </c>
      <c r="D5048">
        <f t="shared" si="159"/>
        <v>0</v>
      </c>
      <c r="E5048">
        <v>-3.9062161698824984E-3</v>
      </c>
      <c r="G5048">
        <v>5040</v>
      </c>
      <c r="H5048">
        <f t="shared" ca="1" si="160"/>
        <v>3.157193408353564E-2</v>
      </c>
    </row>
    <row r="5049" spans="2:8" x14ac:dyDescent="0.3">
      <c r="B5049" s="91">
        <v>33532</v>
      </c>
      <c r="C5049" s="145">
        <v>27.488728999999999</v>
      </c>
      <c r="D5049">
        <f t="shared" si="159"/>
        <v>0</v>
      </c>
      <c r="E5049">
        <v>-3.9062161698824984E-3</v>
      </c>
      <c r="G5049">
        <v>5041</v>
      </c>
      <c r="H5049">
        <f t="shared" ca="1" si="160"/>
        <v>6.1849739490872024E-2</v>
      </c>
    </row>
    <row r="5050" spans="2:8" x14ac:dyDescent="0.3">
      <c r="B5050" s="91">
        <v>33506</v>
      </c>
      <c r="C5050" s="145">
        <v>27.488728999999999</v>
      </c>
      <c r="D5050">
        <f t="shared" si="159"/>
        <v>-0.8723059632611404</v>
      </c>
      <c r="E5050">
        <v>-3.9062161698824984E-3</v>
      </c>
      <c r="G5050">
        <v>5042</v>
      </c>
      <c r="H5050">
        <f t="shared" ca="1" si="160"/>
        <v>-5.9711138886071657E-2</v>
      </c>
    </row>
    <row r="5051" spans="2:8" x14ac:dyDescent="0.3">
      <c r="B5051" s="91">
        <v>40581</v>
      </c>
      <c r="C5051" s="145">
        <v>215.270264</v>
      </c>
      <c r="D5051">
        <f t="shared" si="159"/>
        <v>10.340238014588945</v>
      </c>
      <c r="E5051">
        <v>-3.9100934526638004E-3</v>
      </c>
      <c r="G5051">
        <v>5043</v>
      </c>
      <c r="H5051">
        <f t="shared" ca="1" si="160"/>
        <v>1.2674949366285413E-3</v>
      </c>
    </row>
    <row r="5052" spans="2:8" x14ac:dyDescent="0.3">
      <c r="B5052" s="91">
        <v>36077</v>
      </c>
      <c r="C5052" s="145">
        <v>18.982869999999998</v>
      </c>
      <c r="D5052">
        <f t="shared" si="159"/>
        <v>-0.79782896665015646</v>
      </c>
      <c r="E5052">
        <v>-3.9108167955756229E-3</v>
      </c>
      <c r="G5052">
        <v>5044</v>
      </c>
      <c r="H5052">
        <f t="shared" ca="1" si="160"/>
        <v>5.9246892006658593E-3</v>
      </c>
    </row>
    <row r="5053" spans="2:8" x14ac:dyDescent="0.3">
      <c r="B5053" s="91">
        <v>40060</v>
      </c>
      <c r="C5053" s="145">
        <v>93.895103000000006</v>
      </c>
      <c r="D5053">
        <f t="shared" si="159"/>
        <v>6.992612619146362</v>
      </c>
      <c r="E5053">
        <v>-3.9191724922399756E-3</v>
      </c>
      <c r="G5053">
        <v>5045</v>
      </c>
      <c r="H5053">
        <f t="shared" ca="1" si="160"/>
        <v>-8.2925532941719431E-3</v>
      </c>
    </row>
    <row r="5054" spans="2:8" x14ac:dyDescent="0.3">
      <c r="B5054" s="91">
        <v>37181</v>
      </c>
      <c r="C5054" s="145">
        <v>11.747736</v>
      </c>
      <c r="D5054">
        <f t="shared" si="159"/>
        <v>-0.80221796958479052</v>
      </c>
      <c r="E5054">
        <v>-3.9244461240149579E-3</v>
      </c>
      <c r="G5054">
        <v>5046</v>
      </c>
      <c r="H5054">
        <f t="shared" ca="1" si="160"/>
        <v>3.7298743621898875E-2</v>
      </c>
    </row>
    <row r="5055" spans="2:8" x14ac:dyDescent="0.3">
      <c r="B5055" s="91">
        <v>35382</v>
      </c>
      <c r="C5055" s="145">
        <v>59.397387999999999</v>
      </c>
      <c r="D5055">
        <f t="shared" si="159"/>
        <v>-0.62771644348873812</v>
      </c>
      <c r="E5055">
        <v>-3.9265633527629318E-3</v>
      </c>
      <c r="G5055">
        <v>5047</v>
      </c>
      <c r="H5055">
        <f t="shared" ca="1" si="160"/>
        <v>3.1618714039661315E-3</v>
      </c>
    </row>
    <row r="5056" spans="2:8" x14ac:dyDescent="0.3">
      <c r="B5056" s="91">
        <v>39101</v>
      </c>
      <c r="C5056" s="145">
        <v>159.54878199999999</v>
      </c>
      <c r="D5056">
        <f t="shared" si="159"/>
        <v>7.1626759292641795</v>
      </c>
      <c r="E5056">
        <v>-3.9290569572198279E-3</v>
      </c>
      <c r="G5056">
        <v>5048</v>
      </c>
      <c r="H5056">
        <f t="shared" ca="1" si="160"/>
        <v>2.5775096392470567E-2</v>
      </c>
    </row>
    <row r="5057" spans="2:8" x14ac:dyDescent="0.3">
      <c r="B5057" s="91">
        <v>36724</v>
      </c>
      <c r="C5057" s="145">
        <v>19.546137000000002</v>
      </c>
      <c r="D5057">
        <f t="shared" si="159"/>
        <v>-0.82909993452490682</v>
      </c>
      <c r="E5057">
        <v>-3.9307919698610095E-3</v>
      </c>
      <c r="G5057">
        <v>5049</v>
      </c>
      <c r="H5057">
        <f t="shared" ca="1" si="160"/>
        <v>-2.6495646558654603E-2</v>
      </c>
    </row>
    <row r="5058" spans="2:8" x14ac:dyDescent="0.3">
      <c r="B5058" s="91">
        <v>40129</v>
      </c>
      <c r="C5058" s="145">
        <v>114.371735</v>
      </c>
      <c r="D5058">
        <f t="shared" si="159"/>
        <v>10.758430276969184</v>
      </c>
      <c r="E5058">
        <v>-3.941456299628502E-3</v>
      </c>
      <c r="G5058">
        <v>5050</v>
      </c>
      <c r="H5058">
        <f t="shared" ca="1" si="160"/>
        <v>-2.853378670610612E-2</v>
      </c>
    </row>
    <row r="5059" spans="2:8" x14ac:dyDescent="0.3">
      <c r="B5059" s="91">
        <v>36993</v>
      </c>
      <c r="C5059" s="145">
        <v>9.7267860000000006</v>
      </c>
      <c r="D5059">
        <f t="shared" si="159"/>
        <v>-0.97398440131150921</v>
      </c>
      <c r="E5059">
        <v>-3.9495747978439046E-3</v>
      </c>
      <c r="G5059">
        <v>5051</v>
      </c>
      <c r="H5059">
        <f t="shared" ca="1" si="160"/>
        <v>1.4266825311356949E-2</v>
      </c>
    </row>
    <row r="5060" spans="2:8" x14ac:dyDescent="0.3">
      <c r="B5060" s="91">
        <v>42467</v>
      </c>
      <c r="C5060" s="145">
        <v>373.88284299999998</v>
      </c>
      <c r="D5060">
        <f t="shared" si="159"/>
        <v>31.31394197536007</v>
      </c>
      <c r="E5060">
        <v>-3.981910874092465E-3</v>
      </c>
      <c r="G5060">
        <v>5052</v>
      </c>
      <c r="H5060">
        <f t="shared" ca="1" si="160"/>
        <v>4.6355696988719781E-2</v>
      </c>
    </row>
    <row r="5061" spans="2:8" x14ac:dyDescent="0.3">
      <c r="B5061" s="91">
        <v>37025</v>
      </c>
      <c r="C5061" s="145">
        <v>11.570326</v>
      </c>
      <c r="D5061">
        <f t="shared" si="159"/>
        <v>-0.96278214724252442</v>
      </c>
      <c r="E5061">
        <v>-3.9841234205371927E-3</v>
      </c>
      <c r="G5061">
        <v>5053</v>
      </c>
      <c r="H5061">
        <f t="shared" ca="1" si="160"/>
        <v>-2.7214804138005914E-2</v>
      </c>
    </row>
    <row r="5062" spans="2:8" x14ac:dyDescent="0.3">
      <c r="B5062" s="91">
        <v>44340</v>
      </c>
      <c r="C5062" s="145">
        <v>310.88107300000001</v>
      </c>
      <c r="D5062">
        <f t="shared" si="159"/>
        <v>3.4453554268031956</v>
      </c>
      <c r="E5062">
        <v>-3.9923595635916621E-3</v>
      </c>
      <c r="G5062">
        <v>5054</v>
      </c>
      <c r="H5062">
        <f t="shared" ca="1" si="160"/>
        <v>-9.8747387788208074E-3</v>
      </c>
    </row>
    <row r="5063" spans="2:8" x14ac:dyDescent="0.3">
      <c r="B5063" s="91">
        <v>38505</v>
      </c>
      <c r="C5063" s="145">
        <v>69.933907000000005</v>
      </c>
      <c r="D5063">
        <f t="shared" si="159"/>
        <v>-0.92619112717678098</v>
      </c>
      <c r="E5063">
        <v>-3.9924383992058724E-3</v>
      </c>
      <c r="G5063">
        <v>5055</v>
      </c>
      <c r="H5063">
        <f t="shared" ca="1" si="160"/>
        <v>-2.7521234074503595E-3</v>
      </c>
    </row>
    <row r="5064" spans="2:8" x14ac:dyDescent="0.3">
      <c r="B5064" s="91">
        <v>45434</v>
      </c>
      <c r="C5064" s="145">
        <v>947.5</v>
      </c>
      <c r="D5064">
        <f t="shared" si="159"/>
        <v>0.86363342437934953</v>
      </c>
      <c r="E5064">
        <v>-3.9945212319291911E-3</v>
      </c>
      <c r="G5064">
        <v>5056</v>
      </c>
      <c r="H5064">
        <f t="shared" ca="1" si="160"/>
        <v>-2.2327545704504882E-2</v>
      </c>
    </row>
    <row r="5065" spans="2:8" x14ac:dyDescent="0.3">
      <c r="B5065" s="91">
        <v>42601</v>
      </c>
      <c r="C5065" s="145">
        <v>508.415436</v>
      </c>
      <c r="D5065">
        <f t="shared" ref="D5065:D5128" si="161">(C5065-C5066)/C5066</f>
        <v>1.961399050532674E-4</v>
      </c>
      <c r="E5065">
        <v>-4.0034729916481422E-3</v>
      </c>
      <c r="G5065">
        <v>5057</v>
      </c>
      <c r="H5065">
        <f t="shared" ca="1" si="160"/>
        <v>3.8689349479343153E-2</v>
      </c>
    </row>
    <row r="5066" spans="2:8" x14ac:dyDescent="0.3">
      <c r="B5066" s="91">
        <v>44575</v>
      </c>
      <c r="C5066" s="145">
        <v>508.31573500000002</v>
      </c>
      <c r="D5066">
        <f t="shared" si="161"/>
        <v>19.395874559504072</v>
      </c>
      <c r="E5066">
        <v>-4.0043155864433414E-3</v>
      </c>
      <c r="G5066">
        <v>5058</v>
      </c>
      <c r="H5066">
        <f t="shared" ref="H5066:H5129" ca="1" si="162">_xlfn.NORM.INV(RAND(),N$11,N$12)</f>
        <v>-6.1384271181957432E-3</v>
      </c>
    </row>
    <row r="5067" spans="2:8" x14ac:dyDescent="0.3">
      <c r="B5067" s="91">
        <v>37585</v>
      </c>
      <c r="C5067" s="145">
        <v>24.922478000000002</v>
      </c>
      <c r="D5067">
        <f t="shared" si="161"/>
        <v>-0.91423016924050149</v>
      </c>
      <c r="E5067">
        <v>-4.0075518454040088E-3</v>
      </c>
      <c r="G5067">
        <v>5059</v>
      </c>
      <c r="H5067">
        <f t="shared" ca="1" si="162"/>
        <v>2.2454523105899727E-2</v>
      </c>
    </row>
    <row r="5068" spans="2:8" x14ac:dyDescent="0.3">
      <c r="B5068" s="91">
        <v>41305</v>
      </c>
      <c r="C5068" s="145">
        <v>290.57394399999998</v>
      </c>
      <c r="D5068">
        <f t="shared" si="161"/>
        <v>-0.45311770574915455</v>
      </c>
      <c r="E5068">
        <v>-4.0106220652290289E-3</v>
      </c>
      <c r="G5068">
        <v>5060</v>
      </c>
      <c r="H5068">
        <f t="shared" ca="1" si="162"/>
        <v>3.4425918181590284E-2</v>
      </c>
    </row>
    <row r="5069" spans="2:8" x14ac:dyDescent="0.3">
      <c r="B5069" s="91">
        <v>42114</v>
      </c>
      <c r="C5069" s="145">
        <v>531.328125</v>
      </c>
      <c r="D5069">
        <f t="shared" si="161"/>
        <v>18.874525367929511</v>
      </c>
      <c r="E5069">
        <v>-4.0160715066685903E-3</v>
      </c>
      <c r="G5069">
        <v>5061</v>
      </c>
      <c r="H5069">
        <f t="shared" ca="1" si="162"/>
        <v>-2.3699340117494892E-2</v>
      </c>
    </row>
    <row r="5070" spans="2:8" x14ac:dyDescent="0.3">
      <c r="B5070" s="91">
        <v>33828</v>
      </c>
      <c r="C5070" s="145">
        <v>26.734128999999999</v>
      </c>
      <c r="D5070">
        <f t="shared" si="161"/>
        <v>-0.75206763870818505</v>
      </c>
      <c r="E5070">
        <v>-4.0161419093188164E-3</v>
      </c>
      <c r="G5070">
        <v>5062</v>
      </c>
      <c r="H5070">
        <f t="shared" ca="1" si="162"/>
        <v>-1.7672578327420682E-2</v>
      </c>
    </row>
    <row r="5071" spans="2:8" x14ac:dyDescent="0.3">
      <c r="B5071" s="91">
        <v>38716</v>
      </c>
      <c r="C5071" s="145">
        <v>107.828316</v>
      </c>
      <c r="D5071">
        <f t="shared" si="161"/>
        <v>-0.75542253027039918</v>
      </c>
      <c r="E5071">
        <v>-4.0391493820240735E-3</v>
      </c>
      <c r="G5071">
        <v>5063</v>
      </c>
      <c r="H5071">
        <f t="shared" ca="1" si="162"/>
        <v>2.8034603028710667E-2</v>
      </c>
    </row>
    <row r="5072" spans="2:8" x14ac:dyDescent="0.3">
      <c r="B5072" s="91">
        <v>44770</v>
      </c>
      <c r="C5072" s="145">
        <v>440.87591600000002</v>
      </c>
      <c r="D5072">
        <f t="shared" si="161"/>
        <v>1.9090717545611742</v>
      </c>
      <c r="E5072">
        <v>-4.0535877897880665E-3</v>
      </c>
      <c r="G5072">
        <v>5064</v>
      </c>
      <c r="H5072">
        <f t="shared" ca="1" si="162"/>
        <v>-3.1784412368736241E-2</v>
      </c>
    </row>
    <row r="5073" spans="2:8" x14ac:dyDescent="0.3">
      <c r="B5073" s="91">
        <v>39079</v>
      </c>
      <c r="C5073" s="145">
        <v>151.55209400000001</v>
      </c>
      <c r="D5073">
        <f t="shared" si="161"/>
        <v>1.735797709951431</v>
      </c>
      <c r="E5073">
        <v>-4.0803882585782152E-3</v>
      </c>
      <c r="G5073">
        <v>5065</v>
      </c>
      <c r="H5073">
        <f t="shared" ca="1" si="162"/>
        <v>9.2878811467711313E-3</v>
      </c>
    </row>
    <row r="5074" spans="2:8" x14ac:dyDescent="0.3">
      <c r="B5074" s="91">
        <v>35515</v>
      </c>
      <c r="C5074" s="145">
        <v>55.395943000000003</v>
      </c>
      <c r="D5074">
        <f t="shared" si="161"/>
        <v>-0.57580414070749486</v>
      </c>
      <c r="E5074">
        <v>-4.0817480803168335E-3</v>
      </c>
      <c r="G5074">
        <v>5066</v>
      </c>
      <c r="H5074">
        <f t="shared" ca="1" si="162"/>
        <v>-2.9495584042418008E-2</v>
      </c>
    </row>
    <row r="5075" spans="2:8" x14ac:dyDescent="0.3">
      <c r="B5075" s="91">
        <v>40322</v>
      </c>
      <c r="C5075" s="145">
        <v>130.590485</v>
      </c>
      <c r="D5075">
        <f t="shared" si="161"/>
        <v>0.91403011548627677</v>
      </c>
      <c r="E5075">
        <v>-4.085187883180577E-3</v>
      </c>
      <c r="G5075">
        <v>5067</v>
      </c>
      <c r="H5075">
        <f t="shared" ca="1" si="162"/>
        <v>-2.0335408582597601E-2</v>
      </c>
    </row>
    <row r="5076" spans="2:8" x14ac:dyDescent="0.3">
      <c r="B5076" s="91">
        <v>38203</v>
      </c>
      <c r="C5076" s="145">
        <v>68.228020000000001</v>
      </c>
      <c r="D5076">
        <f t="shared" si="161"/>
        <v>-0.82127165099216159</v>
      </c>
      <c r="E5076">
        <v>-4.0915320012791584E-3</v>
      </c>
      <c r="G5076">
        <v>5068</v>
      </c>
      <c r="H5076">
        <f t="shared" ca="1" si="162"/>
        <v>2.552366183830871E-2</v>
      </c>
    </row>
    <row r="5077" spans="2:8" x14ac:dyDescent="0.3">
      <c r="B5077" s="91">
        <v>41562</v>
      </c>
      <c r="C5077" s="145">
        <v>381.74145499999997</v>
      </c>
      <c r="D5077">
        <f t="shared" si="161"/>
        <v>-0.14724142845920887</v>
      </c>
      <c r="E5077">
        <v>-4.0978865205774182E-3</v>
      </c>
      <c r="G5077">
        <v>5069</v>
      </c>
      <c r="H5077">
        <f t="shared" ca="1" si="162"/>
        <v>-2.0460895041561757E-2</v>
      </c>
    </row>
    <row r="5078" spans="2:8" x14ac:dyDescent="0.3">
      <c r="B5078" s="91">
        <v>44761</v>
      </c>
      <c r="C5078" s="145">
        <v>447.654785</v>
      </c>
      <c r="D5078">
        <f t="shared" si="161"/>
        <v>6.5440613384530053</v>
      </c>
      <c r="E5078">
        <v>-4.1029430064161978E-3</v>
      </c>
      <c r="G5078">
        <v>5070</v>
      </c>
      <c r="H5078">
        <f t="shared" ca="1" si="162"/>
        <v>-3.568514487595955E-2</v>
      </c>
    </row>
    <row r="5079" spans="2:8" x14ac:dyDescent="0.3">
      <c r="B5079" s="91">
        <v>35131</v>
      </c>
      <c r="C5079" s="145">
        <v>59.338698999999998</v>
      </c>
      <c r="D5079">
        <f t="shared" si="161"/>
        <v>-0.85909897384072831</v>
      </c>
      <c r="E5079">
        <v>-4.1201362898354932E-3</v>
      </c>
      <c r="G5079">
        <v>5071</v>
      </c>
      <c r="H5079">
        <f t="shared" ca="1" si="162"/>
        <v>-2.224403184664564E-2</v>
      </c>
    </row>
    <row r="5080" spans="2:8" x14ac:dyDescent="0.3">
      <c r="B5080" s="91">
        <v>43096</v>
      </c>
      <c r="C5080" s="145">
        <v>421.137451</v>
      </c>
      <c r="D5080">
        <f t="shared" si="161"/>
        <v>0.97701519786232838</v>
      </c>
      <c r="E5080">
        <v>-4.125424874118413E-3</v>
      </c>
      <c r="G5080">
        <v>5072</v>
      </c>
      <c r="H5080">
        <f t="shared" ca="1" si="162"/>
        <v>-4.5765505290884557E-3</v>
      </c>
    </row>
    <row r="5081" spans="2:8" x14ac:dyDescent="0.3">
      <c r="B5081" s="91">
        <v>40456</v>
      </c>
      <c r="C5081" s="145">
        <v>213.01679999999999</v>
      </c>
      <c r="D5081">
        <f t="shared" si="161"/>
        <v>-0.13717956206664392</v>
      </c>
      <c r="E5081">
        <v>-4.1261642904030452E-3</v>
      </c>
      <c r="G5081">
        <v>5073</v>
      </c>
      <c r="H5081">
        <f t="shared" ca="1" si="162"/>
        <v>-4.2177999279172221E-2</v>
      </c>
    </row>
    <row r="5082" spans="2:8" x14ac:dyDescent="0.3">
      <c r="B5082" s="91">
        <v>40515</v>
      </c>
      <c r="C5082" s="145">
        <v>246.884277</v>
      </c>
      <c r="D5082">
        <f t="shared" si="161"/>
        <v>2.1248002829282466</v>
      </c>
      <c r="E5082">
        <v>-4.1282420836464872E-3</v>
      </c>
      <c r="G5082">
        <v>5074</v>
      </c>
      <c r="H5082">
        <f t="shared" ca="1" si="162"/>
        <v>-4.9236585233452299E-2</v>
      </c>
    </row>
    <row r="5083" spans="2:8" x14ac:dyDescent="0.3">
      <c r="B5083" s="91">
        <v>38328</v>
      </c>
      <c r="C5083" s="145">
        <v>79.008018000000007</v>
      </c>
      <c r="D5083">
        <f t="shared" si="161"/>
        <v>-0.82182045343630716</v>
      </c>
      <c r="E5083">
        <v>-4.1389582797743763E-3</v>
      </c>
      <c r="G5083">
        <v>5075</v>
      </c>
      <c r="H5083">
        <f t="shared" ca="1" si="162"/>
        <v>-6.50674820028916E-3</v>
      </c>
    </row>
    <row r="5084" spans="2:8" x14ac:dyDescent="0.3">
      <c r="B5084" s="91">
        <v>44959</v>
      </c>
      <c r="C5084" s="145">
        <v>443.41799900000001</v>
      </c>
      <c r="D5084">
        <f t="shared" si="161"/>
        <v>-2.4882150169059643E-2</v>
      </c>
      <c r="E5084">
        <v>-4.1419164766449742E-3</v>
      </c>
      <c r="G5084">
        <v>5076</v>
      </c>
      <c r="H5084">
        <f t="shared" ca="1" si="162"/>
        <v>-3.9724169014597091E-2</v>
      </c>
    </row>
    <row r="5085" spans="2:8" x14ac:dyDescent="0.3">
      <c r="B5085" s="91">
        <v>44657</v>
      </c>
      <c r="C5085" s="145">
        <v>454.73272700000001</v>
      </c>
      <c r="D5085">
        <f t="shared" si="161"/>
        <v>-0.55315411361892719</v>
      </c>
      <c r="E5085">
        <v>-4.1480348315317689E-3</v>
      </c>
      <c r="G5085">
        <v>5077</v>
      </c>
      <c r="H5085">
        <f t="shared" ca="1" si="162"/>
        <v>-1.5211208836304304E-2</v>
      </c>
    </row>
    <row r="5086" spans="2:8" x14ac:dyDescent="0.3">
      <c r="B5086" s="91">
        <v>45357</v>
      </c>
      <c r="C5086" s="145">
        <v>1017.650024</v>
      </c>
      <c r="D5086">
        <f t="shared" si="161"/>
        <v>6.2183384506704549</v>
      </c>
      <c r="E5086">
        <v>-4.1589195617828855E-3</v>
      </c>
      <c r="G5086">
        <v>5078</v>
      </c>
      <c r="H5086">
        <f t="shared" ca="1" si="162"/>
        <v>7.5628099981199927E-4</v>
      </c>
    </row>
    <row r="5087" spans="2:8" x14ac:dyDescent="0.3">
      <c r="B5087" s="91">
        <v>40364</v>
      </c>
      <c r="C5087" s="145">
        <v>140.981201</v>
      </c>
      <c r="D5087">
        <f t="shared" si="161"/>
        <v>3.6089653989203205E-2</v>
      </c>
      <c r="E5087">
        <v>-4.1752165974619478E-3</v>
      </c>
      <c r="G5087">
        <v>5079</v>
      </c>
      <c r="H5087">
        <f t="shared" ca="1" si="162"/>
        <v>1.0073656316312822E-2</v>
      </c>
    </row>
    <row r="5088" spans="2:8" x14ac:dyDescent="0.3">
      <c r="B5088" s="91">
        <v>39038</v>
      </c>
      <c r="C5088" s="145">
        <v>136.07046500000001</v>
      </c>
      <c r="D5088">
        <f t="shared" si="161"/>
        <v>0.79606194799365781</v>
      </c>
      <c r="E5088">
        <v>-4.1758094778133669E-3</v>
      </c>
      <c r="G5088">
        <v>5080</v>
      </c>
      <c r="H5088">
        <f t="shared" ca="1" si="162"/>
        <v>6.1195472312588178E-2</v>
      </c>
    </row>
    <row r="5089" spans="2:8" x14ac:dyDescent="0.3">
      <c r="B5089" s="91">
        <v>39709</v>
      </c>
      <c r="C5089" s="145">
        <v>75.760452000000001</v>
      </c>
      <c r="D5089">
        <f t="shared" si="161"/>
        <v>0.26360218944793057</v>
      </c>
      <c r="E5089">
        <v>-4.1886001384584389E-3</v>
      </c>
      <c r="G5089">
        <v>5081</v>
      </c>
      <c r="H5089">
        <f t="shared" ca="1" si="162"/>
        <v>3.704439480385633E-2</v>
      </c>
    </row>
    <row r="5090" spans="2:8" x14ac:dyDescent="0.3">
      <c r="B5090" s="91">
        <v>35108</v>
      </c>
      <c r="C5090" s="145">
        <v>59.955936000000001</v>
      </c>
      <c r="D5090">
        <f t="shared" si="161"/>
        <v>-0.54407825297255308</v>
      </c>
      <c r="E5090">
        <v>-4.1939960254747952E-3</v>
      </c>
      <c r="G5090">
        <v>5082</v>
      </c>
      <c r="H5090">
        <f t="shared" ca="1" si="162"/>
        <v>-4.1114696044991114E-2</v>
      </c>
    </row>
    <row r="5091" spans="2:8" x14ac:dyDescent="0.3">
      <c r="B5091" s="91">
        <v>40318</v>
      </c>
      <c r="C5091" s="145">
        <v>131.50488300000001</v>
      </c>
      <c r="D5091">
        <f t="shared" si="161"/>
        <v>0.17996865024952452</v>
      </c>
      <c r="E5091">
        <v>-4.1963726954514381E-3</v>
      </c>
      <c r="G5091">
        <v>5083</v>
      </c>
      <c r="H5091">
        <f t="shared" ca="1" si="162"/>
        <v>-1.9229054083694394E-2</v>
      </c>
    </row>
    <row r="5092" spans="2:8" x14ac:dyDescent="0.3">
      <c r="B5092" s="91">
        <v>39469</v>
      </c>
      <c r="C5092" s="145">
        <v>111.447777</v>
      </c>
      <c r="D5092">
        <f t="shared" si="161"/>
        <v>-0.58884697827711852</v>
      </c>
      <c r="E5092">
        <v>-4.2070566896260896E-3</v>
      </c>
      <c r="G5092">
        <v>5084</v>
      </c>
      <c r="H5092">
        <f t="shared" ca="1" si="162"/>
        <v>2.0211359735325406E-2</v>
      </c>
    </row>
    <row r="5093" spans="2:8" x14ac:dyDescent="0.3">
      <c r="B5093" s="91">
        <v>40981</v>
      </c>
      <c r="C5093" s="145">
        <v>271.061554</v>
      </c>
      <c r="D5093">
        <f t="shared" si="161"/>
        <v>-0.30090854365252157</v>
      </c>
      <c r="E5093">
        <v>-4.2222885653880838E-3</v>
      </c>
      <c r="G5093">
        <v>5085</v>
      </c>
      <c r="H5093">
        <f t="shared" ca="1" si="162"/>
        <v>-3.9271441958586978E-2</v>
      </c>
    </row>
    <row r="5094" spans="2:8" x14ac:dyDescent="0.3">
      <c r="B5094" s="91">
        <v>42206</v>
      </c>
      <c r="C5094" s="145">
        <v>387.734039</v>
      </c>
      <c r="D5094">
        <f t="shared" si="161"/>
        <v>34.549230858094276</v>
      </c>
      <c r="E5094">
        <v>-4.2226191713053045E-3</v>
      </c>
      <c r="G5094">
        <v>5086</v>
      </c>
      <c r="H5094">
        <f t="shared" ca="1" si="162"/>
        <v>4.7113946948624863E-2</v>
      </c>
    </row>
    <row r="5095" spans="2:8" x14ac:dyDescent="0.3">
      <c r="B5095" s="91">
        <v>37091</v>
      </c>
      <c r="C5095" s="145">
        <v>10.90696</v>
      </c>
      <c r="D5095">
        <f t="shared" si="161"/>
        <v>-0.85172409874104638</v>
      </c>
      <c r="E5095">
        <v>-4.2253247235225135E-3</v>
      </c>
      <c r="G5095">
        <v>5087</v>
      </c>
      <c r="H5095">
        <f t="shared" ca="1" si="162"/>
        <v>-5.1823724065394809E-2</v>
      </c>
    </row>
    <row r="5096" spans="2:8" x14ac:dyDescent="0.3">
      <c r="B5096" s="91">
        <v>35240</v>
      </c>
      <c r="C5096" s="145">
        <v>73.558548000000002</v>
      </c>
      <c r="D5096">
        <f t="shared" si="161"/>
        <v>-0.40182169868751105</v>
      </c>
      <c r="E5096">
        <v>-4.2257211434492082E-3</v>
      </c>
      <c r="G5096">
        <v>5088</v>
      </c>
      <c r="H5096">
        <f t="shared" ca="1" si="162"/>
        <v>3.7845810100020616E-3</v>
      </c>
    </row>
    <row r="5097" spans="2:8" x14ac:dyDescent="0.3">
      <c r="B5097" s="91">
        <v>39415</v>
      </c>
      <c r="C5097" s="145">
        <v>122.97094</v>
      </c>
      <c r="D5097">
        <f t="shared" si="161"/>
        <v>-0.73128372686312559</v>
      </c>
      <c r="E5097">
        <v>-4.2287684847073341E-3</v>
      </c>
      <c r="G5097">
        <v>5089</v>
      </c>
      <c r="H5097">
        <f t="shared" ca="1" si="162"/>
        <v>5.1757804716127599E-2</v>
      </c>
    </row>
    <row r="5098" spans="2:8" x14ac:dyDescent="0.3">
      <c r="B5098" s="91">
        <v>42929</v>
      </c>
      <c r="C5098" s="145">
        <v>457.623718</v>
      </c>
      <c r="D5098">
        <f t="shared" si="161"/>
        <v>0.10134738054781121</v>
      </c>
      <c r="E5098">
        <v>-4.229929957842965E-3</v>
      </c>
      <c r="G5098">
        <v>5090</v>
      </c>
      <c r="H5098">
        <f t="shared" ca="1" si="162"/>
        <v>3.6051137343597821E-2</v>
      </c>
    </row>
    <row r="5099" spans="2:8" x14ac:dyDescent="0.3">
      <c r="B5099" s="91">
        <v>41754</v>
      </c>
      <c r="C5099" s="145">
        <v>415.51260400000001</v>
      </c>
      <c r="D5099">
        <f t="shared" si="161"/>
        <v>31.746432402143945</v>
      </c>
      <c r="E5099">
        <v>-4.2348570955246731E-3</v>
      </c>
      <c r="G5099">
        <v>5091</v>
      </c>
      <c r="H5099">
        <f t="shared" ca="1" si="162"/>
        <v>2.0700525582168835E-2</v>
      </c>
    </row>
    <row r="5100" spans="2:8" x14ac:dyDescent="0.3">
      <c r="B5100" s="91">
        <v>37032</v>
      </c>
      <c r="C5100" s="145">
        <v>12.688789999999999</v>
      </c>
      <c r="D5100">
        <f t="shared" si="161"/>
        <v>-0.7517298730921268</v>
      </c>
      <c r="E5100">
        <v>-4.2372997739505503E-3</v>
      </c>
      <c r="G5100">
        <v>5092</v>
      </c>
      <c r="H5100">
        <f t="shared" ca="1" si="162"/>
        <v>-1.3254344271200444E-2</v>
      </c>
    </row>
    <row r="5101" spans="2:8" x14ac:dyDescent="0.3">
      <c r="B5101" s="91">
        <v>35685</v>
      </c>
      <c r="C5101" s="145">
        <v>51.108806999999999</v>
      </c>
      <c r="D5101">
        <f t="shared" si="161"/>
        <v>-9.5235846151523001E-2</v>
      </c>
      <c r="E5101">
        <v>-4.2378646231044171E-3</v>
      </c>
      <c r="G5101">
        <v>5093</v>
      </c>
      <c r="H5101">
        <f t="shared" ca="1" si="162"/>
        <v>4.9373613994657804E-2</v>
      </c>
    </row>
    <row r="5102" spans="2:8" x14ac:dyDescent="0.3">
      <c r="B5102" s="91">
        <v>35548</v>
      </c>
      <c r="C5102" s="145">
        <v>56.488540999999998</v>
      </c>
      <c r="D5102">
        <f t="shared" si="161"/>
        <v>0.66367319489962151</v>
      </c>
      <c r="E5102">
        <v>-4.2521242332706462E-3</v>
      </c>
      <c r="G5102">
        <v>5094</v>
      </c>
      <c r="H5102">
        <f t="shared" ca="1" si="162"/>
        <v>2.9441177537687757E-4</v>
      </c>
    </row>
    <row r="5103" spans="2:8" x14ac:dyDescent="0.3">
      <c r="B5103" s="91">
        <v>35824</v>
      </c>
      <c r="C5103" s="145">
        <v>33.954109000000003</v>
      </c>
      <c r="D5103">
        <f t="shared" si="161"/>
        <v>-0.92136688554990176</v>
      </c>
      <c r="E5103">
        <v>-4.2526609410252587E-3</v>
      </c>
      <c r="G5103">
        <v>5095</v>
      </c>
      <c r="H5103">
        <f t="shared" ca="1" si="162"/>
        <v>-3.8859011452877742E-3</v>
      </c>
    </row>
    <row r="5104" spans="2:8" x14ac:dyDescent="0.3">
      <c r="B5104" s="91">
        <v>44874</v>
      </c>
      <c r="C5104" s="145">
        <v>431.80419899999998</v>
      </c>
      <c r="D5104">
        <f t="shared" si="161"/>
        <v>-0.14849171020864288</v>
      </c>
      <c r="E5104">
        <v>-4.2528436364390083E-3</v>
      </c>
      <c r="G5104">
        <v>5096</v>
      </c>
      <c r="H5104">
        <f t="shared" ca="1" si="162"/>
        <v>2.9941374459508344E-2</v>
      </c>
    </row>
    <row r="5105" spans="2:8" x14ac:dyDescent="0.3">
      <c r="B5105" s="91">
        <v>41893</v>
      </c>
      <c r="C5105" s="145">
        <v>507.10510299999999</v>
      </c>
      <c r="D5105">
        <f t="shared" si="161"/>
        <v>0.20885364511142193</v>
      </c>
      <c r="E5105">
        <v>-4.259014863840299E-3</v>
      </c>
      <c r="G5105">
        <v>5097</v>
      </c>
      <c r="H5105">
        <f t="shared" ca="1" si="162"/>
        <v>-6.0433743622957892E-2</v>
      </c>
    </row>
    <row r="5106" spans="2:8" x14ac:dyDescent="0.3">
      <c r="B5106" s="91">
        <v>43090</v>
      </c>
      <c r="C5106" s="145">
        <v>419.49255399999998</v>
      </c>
      <c r="D5106">
        <f t="shared" si="161"/>
        <v>28.113407375004623</v>
      </c>
      <c r="E5106">
        <v>-4.2594076137462715E-3</v>
      </c>
      <c r="G5106">
        <v>5098</v>
      </c>
      <c r="H5106">
        <f t="shared" ca="1" si="162"/>
        <v>3.5725656286174361E-3</v>
      </c>
    </row>
    <row r="5107" spans="2:8" x14ac:dyDescent="0.3">
      <c r="B5107" s="91">
        <v>36879</v>
      </c>
      <c r="C5107" s="145">
        <v>14.408913</v>
      </c>
      <c r="D5107">
        <f t="shared" si="161"/>
        <v>-0.86377606794549278</v>
      </c>
      <c r="E5107">
        <v>-4.2643643282482095E-3</v>
      </c>
      <c r="G5107">
        <v>5099</v>
      </c>
      <c r="H5107">
        <f t="shared" ca="1" si="162"/>
        <v>-2.0880098963716033E-3</v>
      </c>
    </row>
    <row r="5108" spans="2:8" x14ac:dyDescent="0.3">
      <c r="B5108" s="91">
        <v>38733</v>
      </c>
      <c r="C5108" s="145">
        <v>105.77372699999999</v>
      </c>
      <c r="D5108">
        <f t="shared" si="161"/>
        <v>1.2100050761256926</v>
      </c>
      <c r="E5108">
        <v>-4.272149859584044E-3</v>
      </c>
      <c r="G5108">
        <v>5100</v>
      </c>
      <c r="H5108">
        <f t="shared" ca="1" si="162"/>
        <v>5.4618885173429887E-2</v>
      </c>
    </row>
    <row r="5109" spans="2:8" x14ac:dyDescent="0.3">
      <c r="B5109" s="91">
        <v>35487</v>
      </c>
      <c r="C5109" s="145">
        <v>47.861305000000002</v>
      </c>
      <c r="D5109">
        <f t="shared" si="161"/>
        <v>-0.83749553218269768</v>
      </c>
      <c r="E5109">
        <v>-4.2803957330354581E-3</v>
      </c>
      <c r="G5109">
        <v>5101</v>
      </c>
      <c r="H5109">
        <f t="shared" ca="1" si="162"/>
        <v>-8.2089222955897406E-3</v>
      </c>
    </row>
    <row r="5110" spans="2:8" x14ac:dyDescent="0.3">
      <c r="B5110" s="91">
        <v>41414</v>
      </c>
      <c r="C5110" s="145">
        <v>294.52301</v>
      </c>
      <c r="D5110">
        <f t="shared" si="161"/>
        <v>3.4020062911637634</v>
      </c>
      <c r="E5110">
        <v>-4.2853899056450517E-3</v>
      </c>
      <c r="G5110">
        <v>5102</v>
      </c>
      <c r="H5110">
        <f t="shared" ca="1" si="162"/>
        <v>5.0829017924739928E-2</v>
      </c>
    </row>
    <row r="5111" spans="2:8" x14ac:dyDescent="0.3">
      <c r="B5111" s="91">
        <v>38295</v>
      </c>
      <c r="C5111" s="145">
        <v>66.906540000000007</v>
      </c>
      <c r="D5111">
        <f t="shared" si="161"/>
        <v>-0.87674000402219399</v>
      </c>
      <c r="E5111">
        <v>-4.2908340223988218E-3</v>
      </c>
      <c r="G5111">
        <v>5103</v>
      </c>
      <c r="H5111">
        <f t="shared" ca="1" si="162"/>
        <v>-2.8362822808557644E-2</v>
      </c>
    </row>
    <row r="5112" spans="2:8" x14ac:dyDescent="0.3">
      <c r="B5112" s="91">
        <v>42664</v>
      </c>
      <c r="C5112" s="145">
        <v>542.80822799999999</v>
      </c>
      <c r="D5112">
        <f t="shared" si="161"/>
        <v>22.371216174358686</v>
      </c>
      <c r="E5112">
        <v>-4.2972525409796618E-3</v>
      </c>
      <c r="G5112">
        <v>5104</v>
      </c>
      <c r="H5112">
        <f t="shared" ca="1" si="162"/>
        <v>8.9509636491977556E-3</v>
      </c>
    </row>
    <row r="5113" spans="2:8" x14ac:dyDescent="0.3">
      <c r="B5113" s="91">
        <v>37693</v>
      </c>
      <c r="C5113" s="145">
        <v>23.225501999999999</v>
      </c>
      <c r="D5113">
        <f t="shared" si="161"/>
        <v>-0.91948198173797902</v>
      </c>
      <c r="E5113">
        <v>-4.2988067920573438E-3</v>
      </c>
      <c r="G5113">
        <v>5105</v>
      </c>
      <c r="H5113">
        <f t="shared" ca="1" si="162"/>
        <v>1.1670675695574567E-2</v>
      </c>
    </row>
    <row r="5114" spans="2:8" x14ac:dyDescent="0.3">
      <c r="B5114" s="91">
        <v>44218</v>
      </c>
      <c r="C5114" s="145">
        <v>288.45098899999999</v>
      </c>
      <c r="D5114">
        <f t="shared" si="161"/>
        <v>11.427836353638352</v>
      </c>
      <c r="E5114">
        <v>-4.3014719307886539E-3</v>
      </c>
      <c r="G5114">
        <v>5106</v>
      </c>
      <c r="H5114">
        <f t="shared" ca="1" si="162"/>
        <v>-3.8630797165107866E-2</v>
      </c>
    </row>
    <row r="5115" spans="2:8" x14ac:dyDescent="0.3">
      <c r="B5115" s="91">
        <v>37454</v>
      </c>
      <c r="C5115" s="145">
        <v>23.210073000000001</v>
      </c>
      <c r="D5115">
        <f t="shared" si="161"/>
        <v>0.86431215732528199</v>
      </c>
      <c r="E5115">
        <v>-4.3017802950954262E-3</v>
      </c>
      <c r="G5115">
        <v>5107</v>
      </c>
      <c r="H5115">
        <f t="shared" ca="1" si="162"/>
        <v>4.0981655272919915E-2</v>
      </c>
    </row>
    <row r="5116" spans="2:8" x14ac:dyDescent="0.3">
      <c r="B5116" s="91">
        <v>37034</v>
      </c>
      <c r="C5116" s="145">
        <v>12.449671</v>
      </c>
      <c r="D5116">
        <f t="shared" si="161"/>
        <v>-0.46056142697362068</v>
      </c>
      <c r="E5116">
        <v>-4.3182538879600043E-3</v>
      </c>
      <c r="G5116">
        <v>5108</v>
      </c>
      <c r="H5116">
        <f t="shared" ca="1" si="162"/>
        <v>-3.9729277041591272E-2</v>
      </c>
    </row>
    <row r="5117" spans="2:8" x14ac:dyDescent="0.3">
      <c r="B5117" s="91">
        <v>37428</v>
      </c>
      <c r="C5117" s="145">
        <v>23.078941</v>
      </c>
      <c r="D5117">
        <f t="shared" si="161"/>
        <v>0.18401256260086751</v>
      </c>
      <c r="E5117">
        <v>-4.3262456631414023E-3</v>
      </c>
      <c r="G5117">
        <v>5109</v>
      </c>
      <c r="H5117">
        <f t="shared" ca="1" si="162"/>
        <v>-1.644563723369017E-2</v>
      </c>
    </row>
    <row r="5118" spans="2:8" x14ac:dyDescent="0.3">
      <c r="B5118" s="91">
        <v>36706</v>
      </c>
      <c r="C5118" s="145">
        <v>19.492142000000001</v>
      </c>
      <c r="D5118">
        <f t="shared" si="161"/>
        <v>-0.28302708086889478</v>
      </c>
      <c r="E5118">
        <v>-4.3341694168337721E-3</v>
      </c>
      <c r="G5118">
        <v>5110</v>
      </c>
      <c r="H5118">
        <f t="shared" ca="1" si="162"/>
        <v>1.9761187129597187E-2</v>
      </c>
    </row>
    <row r="5119" spans="2:8" x14ac:dyDescent="0.3">
      <c r="B5119" s="91">
        <v>39871</v>
      </c>
      <c r="C5119" s="145">
        <v>27.186720000000001</v>
      </c>
      <c r="D5119">
        <f t="shared" si="161"/>
        <v>2.427797774769257E-2</v>
      </c>
      <c r="E5119">
        <v>-4.3347974563855054E-3</v>
      </c>
      <c r="G5119">
        <v>5111</v>
      </c>
      <c r="H5119">
        <f t="shared" ca="1" si="162"/>
        <v>-5.678921324711237E-3</v>
      </c>
    </row>
    <row r="5120" spans="2:8" x14ac:dyDescent="0.3">
      <c r="B5120" s="91">
        <v>37775</v>
      </c>
      <c r="C5120" s="145">
        <v>26.542325999999999</v>
      </c>
      <c r="D5120">
        <f t="shared" si="161"/>
        <v>-0.51833239730327529</v>
      </c>
      <c r="E5120">
        <v>-4.3402310178383193E-3</v>
      </c>
      <c r="G5120">
        <v>5112</v>
      </c>
      <c r="H5120">
        <f t="shared" ca="1" si="162"/>
        <v>6.1157533322516104E-2</v>
      </c>
    </row>
    <row r="5121" spans="2:8" x14ac:dyDescent="0.3">
      <c r="B5121" s="91">
        <v>35506</v>
      </c>
      <c r="C5121" s="145">
        <v>55.105068000000003</v>
      </c>
      <c r="D5121">
        <f t="shared" si="161"/>
        <v>-0.87256066308465707</v>
      </c>
      <c r="E5121">
        <v>-4.358215301158725E-3</v>
      </c>
      <c r="G5121">
        <v>5113</v>
      </c>
      <c r="H5121">
        <f t="shared" ca="1" si="162"/>
        <v>-3.3499785273209189E-2</v>
      </c>
    </row>
    <row r="5122" spans="2:8" x14ac:dyDescent="0.3">
      <c r="B5122" s="91">
        <v>44651</v>
      </c>
      <c r="C5122" s="145">
        <v>432.40234400000003</v>
      </c>
      <c r="D5122">
        <f t="shared" si="161"/>
        <v>7.7288133680607958</v>
      </c>
      <c r="E5122">
        <v>-4.3612448223352288E-3</v>
      </c>
      <c r="G5122">
        <v>5114</v>
      </c>
      <c r="H5122">
        <f t="shared" ca="1" si="162"/>
        <v>-1.4202344402371414E-2</v>
      </c>
    </row>
    <row r="5123" spans="2:8" x14ac:dyDescent="0.3">
      <c r="B5123" s="91">
        <v>34618</v>
      </c>
      <c r="C5123" s="145">
        <v>49.537357</v>
      </c>
      <c r="D5123">
        <f t="shared" si="161"/>
        <v>-0.81424729724022005</v>
      </c>
      <c r="E5123">
        <v>-4.3669100872239068E-3</v>
      </c>
      <c r="G5123">
        <v>5115</v>
      </c>
      <c r="H5123">
        <f t="shared" ca="1" si="162"/>
        <v>6.1919243117370473E-2</v>
      </c>
    </row>
    <row r="5124" spans="2:8" x14ac:dyDescent="0.3">
      <c r="B5124" s="91">
        <v>41185</v>
      </c>
      <c r="C5124" s="145">
        <v>266.68444799999997</v>
      </c>
      <c r="D5124">
        <f t="shared" si="161"/>
        <v>1.1819127376276919</v>
      </c>
      <c r="E5124">
        <v>-4.3684342375170868E-3</v>
      </c>
      <c r="G5124">
        <v>5116</v>
      </c>
      <c r="H5124">
        <f t="shared" ca="1" si="162"/>
        <v>3.2191281630843928E-2</v>
      </c>
    </row>
    <row r="5125" spans="2:8" x14ac:dyDescent="0.3">
      <c r="B5125" s="91">
        <v>39209</v>
      </c>
      <c r="C5125" s="145">
        <v>122.225075</v>
      </c>
      <c r="D5125">
        <f t="shared" si="161"/>
        <v>-0.72364248205722359</v>
      </c>
      <c r="E5125">
        <v>-4.3747692845116275E-3</v>
      </c>
      <c r="G5125">
        <v>5117</v>
      </c>
      <c r="H5125">
        <f t="shared" ca="1" si="162"/>
        <v>1.4376350020753013E-2</v>
      </c>
    </row>
    <row r="5126" spans="2:8" x14ac:dyDescent="0.3">
      <c r="B5126" s="91">
        <v>44956</v>
      </c>
      <c r="C5126" s="145">
        <v>442.27157599999998</v>
      </c>
      <c r="D5126">
        <f t="shared" si="161"/>
        <v>2.6783502087142548</v>
      </c>
      <c r="E5126">
        <v>-4.3761168494981552E-3</v>
      </c>
      <c r="G5126">
        <v>5118</v>
      </c>
      <c r="H5126">
        <f t="shared" ca="1" si="162"/>
        <v>1.5605215805718243E-2</v>
      </c>
    </row>
    <row r="5127" spans="2:8" x14ac:dyDescent="0.3">
      <c r="B5127" s="91">
        <v>39170</v>
      </c>
      <c r="C5127" s="145">
        <v>120.236397</v>
      </c>
      <c r="D5127">
        <f t="shared" si="161"/>
        <v>0.69253755370402825</v>
      </c>
      <c r="E5127">
        <v>-4.3774341378504554E-3</v>
      </c>
      <c r="G5127">
        <v>5119</v>
      </c>
      <c r="H5127">
        <f t="shared" ca="1" si="162"/>
        <v>5.0793643800760794E-3</v>
      </c>
    </row>
    <row r="5128" spans="2:8" x14ac:dyDescent="0.3">
      <c r="B5128" s="91">
        <v>38497</v>
      </c>
      <c r="C5128" s="145">
        <v>71.039130999999998</v>
      </c>
      <c r="D5128">
        <f t="shared" si="161"/>
        <v>-0.60792001435127441</v>
      </c>
      <c r="E5128">
        <v>-4.3774850836643025E-3</v>
      </c>
      <c r="G5128">
        <v>5120</v>
      </c>
      <c r="H5128">
        <f t="shared" ca="1" si="162"/>
        <v>-6.4716783124829452E-2</v>
      </c>
    </row>
    <row r="5129" spans="2:8" x14ac:dyDescent="0.3">
      <c r="B5129" s="91">
        <v>43430</v>
      </c>
      <c r="C5129" s="145">
        <v>181.185303</v>
      </c>
      <c r="D5129">
        <f t="shared" ref="D5129:D5192" si="163">(C5129-C5130)/C5130</f>
        <v>0.48893268411698176</v>
      </c>
      <c r="E5129">
        <v>-4.3823697444757221E-3</v>
      </c>
      <c r="G5129">
        <v>5121</v>
      </c>
      <c r="H5129">
        <f t="shared" ca="1" si="162"/>
        <v>1.5960796321379245E-2</v>
      </c>
    </row>
    <row r="5130" spans="2:8" x14ac:dyDescent="0.3">
      <c r="B5130" s="91">
        <v>39210</v>
      </c>
      <c r="C5130" s="145">
        <v>121.688042</v>
      </c>
      <c r="D5130">
        <f t="shared" si="163"/>
        <v>2.5303721769587129</v>
      </c>
      <c r="E5130">
        <v>-4.3938038082611776E-3</v>
      </c>
      <c r="G5130">
        <v>5122</v>
      </c>
      <c r="H5130">
        <f t="shared" ref="H5130:H5193" ca="1" si="164">_xlfn.NORM.INV(RAND(),N$11,N$12)</f>
        <v>2.0495119235203387E-2</v>
      </c>
    </row>
    <row r="5131" spans="2:8" x14ac:dyDescent="0.3">
      <c r="B5131" s="91">
        <v>35844</v>
      </c>
      <c r="C5131" s="145">
        <v>34.468899</v>
      </c>
      <c r="D5131">
        <f t="shared" si="163"/>
        <v>-0.69779735101930807</v>
      </c>
      <c r="E5131">
        <v>-4.3978885859944292E-3</v>
      </c>
      <c r="G5131">
        <v>5123</v>
      </c>
      <c r="H5131">
        <f t="shared" ca="1" si="164"/>
        <v>1.0632959450170541E-2</v>
      </c>
    </row>
    <row r="5132" spans="2:8" x14ac:dyDescent="0.3">
      <c r="B5132" s="91">
        <v>39581</v>
      </c>
      <c r="C5132" s="145">
        <v>114.058891</v>
      </c>
      <c r="D5132">
        <f t="shared" si="163"/>
        <v>0.6802575624478967</v>
      </c>
      <c r="E5132">
        <v>-4.4089244618259237E-3</v>
      </c>
      <c r="G5132">
        <v>5124</v>
      </c>
      <c r="H5132">
        <f t="shared" ca="1" si="164"/>
        <v>2.3858854181801111E-2</v>
      </c>
    </row>
    <row r="5133" spans="2:8" x14ac:dyDescent="0.3">
      <c r="B5133" s="91">
        <v>35173</v>
      </c>
      <c r="C5133" s="145">
        <v>67.881789999999995</v>
      </c>
      <c r="D5133">
        <f t="shared" si="163"/>
        <v>0.38858573755902015</v>
      </c>
      <c r="E5133">
        <v>-4.4234377006309115E-3</v>
      </c>
      <c r="G5133">
        <v>5125</v>
      </c>
      <c r="H5133">
        <f t="shared" ca="1" si="164"/>
        <v>2.2148612287675756E-2</v>
      </c>
    </row>
    <row r="5134" spans="2:8" x14ac:dyDescent="0.3">
      <c r="B5134" s="91">
        <v>34626</v>
      </c>
      <c r="C5134" s="145">
        <v>48.885559000000001</v>
      </c>
      <c r="D5134">
        <f t="shared" si="163"/>
        <v>0</v>
      </c>
      <c r="E5134">
        <v>-4.4246337700230721E-3</v>
      </c>
      <c r="G5134">
        <v>5126</v>
      </c>
      <c r="H5134">
        <f t="shared" ca="1" si="164"/>
        <v>-1.0670865690361315E-2</v>
      </c>
    </row>
    <row r="5135" spans="2:8" x14ac:dyDescent="0.3">
      <c r="B5135" s="91">
        <v>34583</v>
      </c>
      <c r="C5135" s="145">
        <v>48.885559000000001</v>
      </c>
      <c r="D5135">
        <f t="shared" si="163"/>
        <v>-0.79344945438280789</v>
      </c>
      <c r="E5135">
        <v>-4.4246337700230721E-3</v>
      </c>
      <c r="G5135">
        <v>5127</v>
      </c>
      <c r="H5135">
        <f t="shared" ca="1" si="164"/>
        <v>-2.2124276400891017E-2</v>
      </c>
    </row>
    <row r="5136" spans="2:8" x14ac:dyDescent="0.3">
      <c r="B5136" s="91">
        <v>41082</v>
      </c>
      <c r="C5136" s="145">
        <v>236.67600999999999</v>
      </c>
      <c r="D5136">
        <f t="shared" si="163"/>
        <v>8.1074940223847722</v>
      </c>
      <c r="E5136">
        <v>-4.4318169504725911E-3</v>
      </c>
      <c r="G5136">
        <v>5128</v>
      </c>
      <c r="H5136">
        <f t="shared" ca="1" si="164"/>
        <v>-2.0723230699704918E-2</v>
      </c>
    </row>
    <row r="5137" spans="2:8" x14ac:dyDescent="0.3">
      <c r="B5137" s="91">
        <v>37592</v>
      </c>
      <c r="C5137" s="145">
        <v>25.986951999999999</v>
      </c>
      <c r="D5137">
        <f t="shared" si="163"/>
        <v>-0.93163323669057319</v>
      </c>
      <c r="E5137">
        <v>-4.4326142302382613E-3</v>
      </c>
      <c r="G5137">
        <v>5129</v>
      </c>
      <c r="H5137">
        <f t="shared" ca="1" si="164"/>
        <v>-4.2775039938063898E-2</v>
      </c>
    </row>
    <row r="5138" spans="2:8" x14ac:dyDescent="0.3">
      <c r="B5138" s="91">
        <v>42298</v>
      </c>
      <c r="C5138" s="145">
        <v>380.11090100000001</v>
      </c>
      <c r="D5138">
        <f t="shared" si="163"/>
        <v>6.8102387300213323</v>
      </c>
      <c r="E5138">
        <v>-4.4368209930337171E-3</v>
      </c>
      <c r="G5138">
        <v>5130</v>
      </c>
      <c r="H5138">
        <f t="shared" ca="1" si="164"/>
        <v>-6.5562079231146955E-3</v>
      </c>
    </row>
    <row r="5139" spans="2:8" x14ac:dyDescent="0.3">
      <c r="B5139" s="91">
        <v>34631</v>
      </c>
      <c r="C5139" s="145">
        <v>48.668281999999998</v>
      </c>
      <c r="D5139">
        <f t="shared" si="163"/>
        <v>0</v>
      </c>
      <c r="E5139">
        <v>-4.4446050008347627E-3</v>
      </c>
      <c r="G5139">
        <v>5131</v>
      </c>
      <c r="H5139">
        <f t="shared" ca="1" si="164"/>
        <v>4.3791984226439248E-2</v>
      </c>
    </row>
    <row r="5140" spans="2:8" x14ac:dyDescent="0.3">
      <c r="B5140" s="91">
        <v>34627</v>
      </c>
      <c r="C5140" s="145">
        <v>48.668281999999998</v>
      </c>
      <c r="D5140">
        <f t="shared" si="163"/>
        <v>-0.95167482557858785</v>
      </c>
      <c r="E5140">
        <v>-4.4446050008347627E-3</v>
      </c>
      <c r="G5140">
        <v>5132</v>
      </c>
      <c r="H5140">
        <f t="shared" ca="1" si="164"/>
        <v>-6.7662517733868641E-3</v>
      </c>
    </row>
    <row r="5141" spans="2:8" x14ac:dyDescent="0.3">
      <c r="B5141" s="91">
        <v>45387</v>
      </c>
      <c r="C5141" s="145">
        <v>1007.099976</v>
      </c>
      <c r="D5141">
        <f t="shared" si="163"/>
        <v>0.67181264255726514</v>
      </c>
      <c r="E5141">
        <v>-4.4483986820497909E-3</v>
      </c>
      <c r="G5141">
        <v>5133</v>
      </c>
      <c r="H5141">
        <f t="shared" ca="1" si="164"/>
        <v>3.9472461210938711E-2</v>
      </c>
    </row>
    <row r="5142" spans="2:8" x14ac:dyDescent="0.3">
      <c r="B5142" s="91">
        <v>45166</v>
      </c>
      <c r="C5142" s="145">
        <v>602.40002400000003</v>
      </c>
      <c r="D5142">
        <f t="shared" si="163"/>
        <v>11.43317835616547</v>
      </c>
      <c r="E5142">
        <v>-4.4619932359738507E-3</v>
      </c>
      <c r="G5142">
        <v>5134</v>
      </c>
      <c r="H5142">
        <f t="shared" ca="1" si="164"/>
        <v>-5.3600681951629918E-2</v>
      </c>
    </row>
    <row r="5143" spans="2:8" x14ac:dyDescent="0.3">
      <c r="B5143" s="91">
        <v>34606</v>
      </c>
      <c r="C5143" s="145">
        <v>48.451008000000002</v>
      </c>
      <c r="D5143">
        <f t="shared" si="163"/>
        <v>1.2447669871466249</v>
      </c>
      <c r="E5143">
        <v>-4.4643860656514685E-3</v>
      </c>
      <c r="G5143">
        <v>5135</v>
      </c>
      <c r="H5143">
        <f t="shared" ca="1" si="164"/>
        <v>1.1364804686093914E-2</v>
      </c>
    </row>
    <row r="5144" spans="2:8" x14ac:dyDescent="0.3">
      <c r="B5144" s="91">
        <v>36053</v>
      </c>
      <c r="C5144" s="145">
        <v>21.583981000000001</v>
      </c>
      <c r="D5144">
        <f t="shared" si="163"/>
        <v>-0.94742289220786013</v>
      </c>
      <c r="E5144">
        <v>-4.4689623184897449E-3</v>
      </c>
      <c r="G5144">
        <v>5136</v>
      </c>
      <c r="H5144">
        <f t="shared" ca="1" si="164"/>
        <v>-5.4766458126071105E-3</v>
      </c>
    </row>
    <row r="5145" spans="2:8" x14ac:dyDescent="0.3">
      <c r="B5145" s="91">
        <v>43000</v>
      </c>
      <c r="C5145" s="145">
        <v>410.52050800000001</v>
      </c>
      <c r="D5145">
        <f t="shared" si="163"/>
        <v>10.588125251863294</v>
      </c>
      <c r="E5145">
        <v>-4.4724212708400091E-3</v>
      </c>
      <c r="G5145">
        <v>5137</v>
      </c>
      <c r="H5145">
        <f t="shared" ca="1" si="164"/>
        <v>-1.8531813171393102E-2</v>
      </c>
    </row>
    <row r="5146" spans="2:8" x14ac:dyDescent="0.3">
      <c r="B5146" s="91">
        <v>35818</v>
      </c>
      <c r="C5146" s="145">
        <v>35.425964</v>
      </c>
      <c r="D5146">
        <f t="shared" si="163"/>
        <v>-0.46004496327491151</v>
      </c>
      <c r="E5146">
        <v>-4.4827267208168518E-3</v>
      </c>
      <c r="G5146">
        <v>5138</v>
      </c>
      <c r="H5146">
        <f t="shared" ca="1" si="164"/>
        <v>-1.0963894525031112E-2</v>
      </c>
    </row>
    <row r="5147" spans="2:8" x14ac:dyDescent="0.3">
      <c r="B5147" s="91">
        <v>38281</v>
      </c>
      <c r="C5147" s="145">
        <v>65.609099999999998</v>
      </c>
      <c r="D5147">
        <f t="shared" si="163"/>
        <v>-0.78738949035599304</v>
      </c>
      <c r="E5147">
        <v>-4.4963515451548605E-3</v>
      </c>
      <c r="G5147">
        <v>5139</v>
      </c>
      <c r="H5147">
        <f t="shared" ca="1" si="164"/>
        <v>-1.0929341855191762E-2</v>
      </c>
    </row>
    <row r="5148" spans="2:8" x14ac:dyDescent="0.3">
      <c r="B5148" s="91">
        <v>44391</v>
      </c>
      <c r="C5148" s="145">
        <v>308.58822600000002</v>
      </c>
      <c r="D5148">
        <f t="shared" si="163"/>
        <v>1.8000904665168631</v>
      </c>
      <c r="E5148">
        <v>-4.502366279444588E-3</v>
      </c>
      <c r="G5148">
        <v>5140</v>
      </c>
      <c r="H5148">
        <f t="shared" ca="1" si="164"/>
        <v>-1.675047320142382E-2</v>
      </c>
    </row>
    <row r="5149" spans="2:8" x14ac:dyDescent="0.3">
      <c r="B5149" s="91">
        <v>43703</v>
      </c>
      <c r="C5149" s="145">
        <v>110.20652</v>
      </c>
      <c r="D5149">
        <f t="shared" si="163"/>
        <v>1.0941352745794275</v>
      </c>
      <c r="E5149">
        <v>-4.5025168743326157E-3</v>
      </c>
      <c r="G5149">
        <v>5141</v>
      </c>
      <c r="H5149">
        <f t="shared" ca="1" si="164"/>
        <v>-1.4004841531521582E-2</v>
      </c>
    </row>
    <row r="5150" spans="2:8" x14ac:dyDescent="0.3">
      <c r="B5150" s="91">
        <v>35081</v>
      </c>
      <c r="C5150" s="145">
        <v>52.626266000000001</v>
      </c>
      <c r="D5150">
        <f t="shared" si="163"/>
        <v>-9.0866929822039852E-2</v>
      </c>
      <c r="E5150">
        <v>-4.5112102109628755E-3</v>
      </c>
      <c r="G5150">
        <v>5142</v>
      </c>
      <c r="H5150">
        <f t="shared" ca="1" si="164"/>
        <v>3.4170883745334481E-2</v>
      </c>
    </row>
    <row r="5151" spans="2:8" x14ac:dyDescent="0.3">
      <c r="B5151" s="91">
        <v>35387</v>
      </c>
      <c r="C5151" s="145">
        <v>57.886208000000003</v>
      </c>
      <c r="D5151">
        <f t="shared" si="163"/>
        <v>1.618452145975446</v>
      </c>
      <c r="E5151">
        <v>-4.5146130198172266E-3</v>
      </c>
      <c r="G5151">
        <v>5143</v>
      </c>
      <c r="H5151">
        <f t="shared" ca="1" si="164"/>
        <v>-5.6735762398595672E-2</v>
      </c>
    </row>
    <row r="5152" spans="2:8" x14ac:dyDescent="0.3">
      <c r="B5152" s="91">
        <v>37571</v>
      </c>
      <c r="C5152" s="145">
        <v>22.107033000000001</v>
      </c>
      <c r="D5152">
        <f t="shared" si="163"/>
        <v>-0.81642439142974643</v>
      </c>
      <c r="E5152">
        <v>-4.5156744305051462E-3</v>
      </c>
      <c r="G5152">
        <v>5144</v>
      </c>
      <c r="H5152">
        <f t="shared" ca="1" si="164"/>
        <v>-3.249572512885894E-2</v>
      </c>
    </row>
    <row r="5153" spans="2:8" x14ac:dyDescent="0.3">
      <c r="B5153" s="91">
        <v>43696</v>
      </c>
      <c r="C5153" s="145">
        <v>120.42467499999999</v>
      </c>
      <c r="D5153">
        <f t="shared" si="163"/>
        <v>-0.76749755025645006</v>
      </c>
      <c r="E5153">
        <v>-4.5323020571514695E-3</v>
      </c>
      <c r="G5153">
        <v>5145</v>
      </c>
      <c r="H5153">
        <f t="shared" ca="1" si="164"/>
        <v>-2.1217231753558188E-2</v>
      </c>
    </row>
    <row r="5154" spans="2:8" x14ac:dyDescent="0.3">
      <c r="B5154" s="91">
        <v>41978</v>
      </c>
      <c r="C5154" s="145">
        <v>517.95013400000005</v>
      </c>
      <c r="D5154">
        <f t="shared" si="163"/>
        <v>7.8020888518085503</v>
      </c>
      <c r="E5154">
        <v>-4.5477558899036149E-3</v>
      </c>
      <c r="G5154">
        <v>5146</v>
      </c>
      <c r="H5154">
        <f t="shared" ca="1" si="164"/>
        <v>-4.479534460654952E-3</v>
      </c>
    </row>
    <row r="5155" spans="2:8" x14ac:dyDescent="0.3">
      <c r="B5155" s="91">
        <v>35369</v>
      </c>
      <c r="C5155" s="145">
        <v>58.844002000000003</v>
      </c>
      <c r="D5155">
        <f t="shared" si="163"/>
        <v>1.5039826105043352</v>
      </c>
      <c r="E5155">
        <v>-4.560895305113521E-3</v>
      </c>
      <c r="G5155">
        <v>5147</v>
      </c>
      <c r="H5155">
        <f t="shared" ca="1" si="164"/>
        <v>-1.0110315583965392E-2</v>
      </c>
    </row>
    <row r="5156" spans="2:8" x14ac:dyDescent="0.3">
      <c r="B5156" s="91">
        <v>34226</v>
      </c>
      <c r="C5156" s="145">
        <v>23.500164000000002</v>
      </c>
      <c r="D5156">
        <f t="shared" si="163"/>
        <v>-0.6715271090139685</v>
      </c>
      <c r="E5156">
        <v>-4.5664665181489794E-3</v>
      </c>
      <c r="G5156">
        <v>5148</v>
      </c>
      <c r="H5156">
        <f t="shared" ca="1" si="164"/>
        <v>4.7480439535218598E-2</v>
      </c>
    </row>
    <row r="5157" spans="2:8" x14ac:dyDescent="0.3">
      <c r="B5157" s="91">
        <v>38489</v>
      </c>
      <c r="C5157" s="145">
        <v>71.543694000000002</v>
      </c>
      <c r="D5157">
        <f t="shared" si="163"/>
        <v>-0.34940590613088524</v>
      </c>
      <c r="E5157">
        <v>-4.5690066175629396E-3</v>
      </c>
      <c r="G5157">
        <v>5149</v>
      </c>
      <c r="H5157">
        <f t="shared" ca="1" si="164"/>
        <v>1.98323204443536E-2</v>
      </c>
    </row>
    <row r="5158" spans="2:8" x14ac:dyDescent="0.3">
      <c r="B5158" s="91">
        <v>39247</v>
      </c>
      <c r="C5158" s="145">
        <v>109.966713</v>
      </c>
      <c r="D5158">
        <f t="shared" si="163"/>
        <v>4.5763433965920965</v>
      </c>
      <c r="E5158">
        <v>-4.5721709870795608E-3</v>
      </c>
      <c r="G5158">
        <v>5150</v>
      </c>
      <c r="H5158">
        <f t="shared" ca="1" si="164"/>
        <v>-4.0054475860310072E-2</v>
      </c>
    </row>
    <row r="5159" spans="2:8" x14ac:dyDescent="0.3">
      <c r="B5159" s="91">
        <v>36668</v>
      </c>
      <c r="C5159" s="145">
        <v>19.720219</v>
      </c>
      <c r="D5159">
        <f t="shared" si="163"/>
        <v>-0.89234459683859546</v>
      </c>
      <c r="E5159">
        <v>-4.5870763118887065E-3</v>
      </c>
      <c r="G5159">
        <v>5151</v>
      </c>
      <c r="H5159">
        <f t="shared" ca="1" si="164"/>
        <v>9.184984734094322E-3</v>
      </c>
    </row>
    <row r="5160" spans="2:8" x14ac:dyDescent="0.3">
      <c r="B5160" s="91">
        <v>43424</v>
      </c>
      <c r="C5160" s="145">
        <v>183.179092</v>
      </c>
      <c r="D5160">
        <f t="shared" si="163"/>
        <v>-0.30163375354465138</v>
      </c>
      <c r="E5160">
        <v>-4.6045932992711197E-3</v>
      </c>
      <c r="G5160">
        <v>5152</v>
      </c>
      <c r="H5160">
        <f t="shared" ca="1" si="164"/>
        <v>1.9128332289467739E-2</v>
      </c>
    </row>
    <row r="5161" spans="2:8" x14ac:dyDescent="0.3">
      <c r="B5161" s="91">
        <v>41201</v>
      </c>
      <c r="C5161" s="145">
        <v>262.29660000000001</v>
      </c>
      <c r="D5161">
        <f t="shared" si="163"/>
        <v>10.317222226656741</v>
      </c>
      <c r="E5161">
        <v>-4.6253152784875321E-3</v>
      </c>
      <c r="G5161">
        <v>5153</v>
      </c>
      <c r="H5161">
        <f t="shared" ca="1" si="164"/>
        <v>6.6230468915558255E-2</v>
      </c>
    </row>
    <row r="5162" spans="2:8" x14ac:dyDescent="0.3">
      <c r="B5162" s="91">
        <v>34011</v>
      </c>
      <c r="C5162" s="145">
        <v>23.176765</v>
      </c>
      <c r="D5162">
        <f t="shared" si="163"/>
        <v>-0.50384611465417573</v>
      </c>
      <c r="E5162">
        <v>-4.6295053619434976E-3</v>
      </c>
      <c r="G5162">
        <v>5154</v>
      </c>
      <c r="H5162">
        <f t="shared" ca="1" si="164"/>
        <v>-2.7769819496619743E-2</v>
      </c>
    </row>
    <row r="5163" spans="2:8" x14ac:dyDescent="0.3">
      <c r="B5163" s="91">
        <v>34638</v>
      </c>
      <c r="C5163" s="145">
        <v>46.712856000000002</v>
      </c>
      <c r="D5163">
        <f t="shared" si="163"/>
        <v>-0.64719779796006238</v>
      </c>
      <c r="E5163">
        <v>-4.6296487676167584E-3</v>
      </c>
      <c r="G5163">
        <v>5155</v>
      </c>
      <c r="H5163">
        <f t="shared" ca="1" si="164"/>
        <v>-2.0611284032639943E-2</v>
      </c>
    </row>
    <row r="5164" spans="2:8" x14ac:dyDescent="0.3">
      <c r="B5164" s="91">
        <v>39356</v>
      </c>
      <c r="C5164" s="145">
        <v>132.40522799999999</v>
      </c>
      <c r="D5164">
        <f t="shared" si="163"/>
        <v>-0.86871073078829952</v>
      </c>
      <c r="E5164">
        <v>-4.6337880318435285E-3</v>
      </c>
      <c r="G5164">
        <v>5156</v>
      </c>
      <c r="H5164">
        <f t="shared" ca="1" si="164"/>
        <v>2.195292975499314E-2</v>
      </c>
    </row>
    <row r="5165" spans="2:8" x14ac:dyDescent="0.3">
      <c r="B5165" s="91">
        <v>45391</v>
      </c>
      <c r="C5165" s="145">
        <v>1008.5</v>
      </c>
      <c r="D5165">
        <f t="shared" si="163"/>
        <v>15.797105028525266</v>
      </c>
      <c r="E5165">
        <v>-4.6387800477049488E-3</v>
      </c>
      <c r="G5165">
        <v>5157</v>
      </c>
      <c r="H5165">
        <f t="shared" ca="1" si="164"/>
        <v>-3.6675336979660723E-2</v>
      </c>
    </row>
    <row r="5166" spans="2:8" x14ac:dyDescent="0.3">
      <c r="B5166" s="91">
        <v>34983</v>
      </c>
      <c r="C5166" s="145">
        <v>60.040107999999996</v>
      </c>
      <c r="D5166">
        <f t="shared" si="163"/>
        <v>-0.48756620115986166</v>
      </c>
      <c r="E5166">
        <v>-4.6511256249869345E-3</v>
      </c>
      <c r="G5166">
        <v>5158</v>
      </c>
      <c r="H5166">
        <f t="shared" ca="1" si="164"/>
        <v>-1.4568410769420845E-2</v>
      </c>
    </row>
    <row r="5167" spans="2:8" x14ac:dyDescent="0.3">
      <c r="B5167" s="91">
        <v>39255</v>
      </c>
      <c r="C5167" s="145">
        <v>117.16656500000001</v>
      </c>
      <c r="D5167">
        <f t="shared" si="163"/>
        <v>-0.35315498039555493</v>
      </c>
      <c r="E5167">
        <v>-4.6545254801724891E-3</v>
      </c>
      <c r="G5167">
        <v>5159</v>
      </c>
      <c r="H5167">
        <f t="shared" ca="1" si="164"/>
        <v>3.2818611120438421E-2</v>
      </c>
    </row>
    <row r="5168" spans="2:8" x14ac:dyDescent="0.3">
      <c r="B5168" s="91">
        <v>44182</v>
      </c>
      <c r="C5168" s="145">
        <v>181.13545199999999</v>
      </c>
      <c r="D5168">
        <f t="shared" si="163"/>
        <v>14.697032558944858</v>
      </c>
      <c r="E5168">
        <v>-4.6563021974069963E-3</v>
      </c>
      <c r="G5168">
        <v>5160</v>
      </c>
      <c r="H5168">
        <f t="shared" ca="1" si="164"/>
        <v>-3.0898964880413975E-2</v>
      </c>
    </row>
    <row r="5169" spans="2:8" x14ac:dyDescent="0.3">
      <c r="B5169" s="91">
        <v>37127</v>
      </c>
      <c r="C5169" s="145">
        <v>11.539471000000001</v>
      </c>
      <c r="D5169">
        <f t="shared" si="163"/>
        <v>-0.85748505688873167</v>
      </c>
      <c r="E5169">
        <v>-4.65736476046065E-3</v>
      </c>
      <c r="G5169">
        <v>5161</v>
      </c>
      <c r="H5169">
        <f t="shared" ca="1" si="164"/>
        <v>7.7604823886790637E-3</v>
      </c>
    </row>
    <row r="5170" spans="2:8" x14ac:dyDescent="0.3">
      <c r="B5170" s="91">
        <v>38583</v>
      </c>
      <c r="C5170" s="145">
        <v>80.970253</v>
      </c>
      <c r="D5170">
        <f t="shared" si="163"/>
        <v>-0.84455002390038314</v>
      </c>
      <c r="E5170">
        <v>-4.6657147611214563E-3</v>
      </c>
      <c r="G5170">
        <v>5162</v>
      </c>
      <c r="H5170">
        <f t="shared" ca="1" si="164"/>
        <v>4.8788535310396945E-2</v>
      </c>
    </row>
    <row r="5171" spans="2:8" x14ac:dyDescent="0.3">
      <c r="B5171" s="91">
        <v>45068</v>
      </c>
      <c r="C5171" s="145">
        <v>520.87658699999997</v>
      </c>
      <c r="D5171">
        <f t="shared" si="163"/>
        <v>21.685108484028337</v>
      </c>
      <c r="E5171">
        <v>-4.6671019779773379E-3</v>
      </c>
      <c r="G5171">
        <v>5163</v>
      </c>
      <c r="H5171">
        <f t="shared" ca="1" si="164"/>
        <v>-1.6029319522587551E-3</v>
      </c>
    </row>
    <row r="5172" spans="2:8" x14ac:dyDescent="0.3">
      <c r="B5172" s="91">
        <v>34234</v>
      </c>
      <c r="C5172" s="145">
        <v>22.961168000000001</v>
      </c>
      <c r="D5172">
        <f t="shared" si="163"/>
        <v>-0.67652648592770903</v>
      </c>
      <c r="E5172">
        <v>-4.6728578992226589E-3</v>
      </c>
      <c r="G5172">
        <v>5164</v>
      </c>
      <c r="H5172">
        <f t="shared" ca="1" si="164"/>
        <v>-2.0245176624183358E-2</v>
      </c>
    </row>
    <row r="5173" spans="2:8" x14ac:dyDescent="0.3">
      <c r="B5173" s="91">
        <v>35284</v>
      </c>
      <c r="C5173" s="145">
        <v>70.983147000000002</v>
      </c>
      <c r="D5173">
        <f t="shared" si="163"/>
        <v>-4.101842246499425E-2</v>
      </c>
      <c r="E5173">
        <v>-4.6755180621438717E-3</v>
      </c>
      <c r="G5173">
        <v>5165</v>
      </c>
      <c r="H5173">
        <f t="shared" ca="1" si="164"/>
        <v>-1.0447037641891999E-2</v>
      </c>
    </row>
    <row r="5174" spans="2:8" x14ac:dyDescent="0.3">
      <c r="B5174" s="91">
        <v>43934</v>
      </c>
      <c r="C5174" s="145">
        <v>74.019301999999996</v>
      </c>
      <c r="D5174">
        <f t="shared" si="163"/>
        <v>2.238879221702498</v>
      </c>
      <c r="E5174">
        <v>-4.6917220026937746E-3</v>
      </c>
      <c r="G5174">
        <v>5166</v>
      </c>
      <c r="H5174">
        <f t="shared" ca="1" si="164"/>
        <v>7.710194974448005E-3</v>
      </c>
    </row>
    <row r="5175" spans="2:8" x14ac:dyDescent="0.3">
      <c r="B5175" s="91">
        <v>34236</v>
      </c>
      <c r="C5175" s="145">
        <v>22.853369000000001</v>
      </c>
      <c r="D5175">
        <f t="shared" si="163"/>
        <v>-0.94588150210566291</v>
      </c>
      <c r="E5175">
        <v>-4.6948395656527565E-3</v>
      </c>
      <c r="G5175">
        <v>5167</v>
      </c>
      <c r="H5175">
        <f t="shared" ca="1" si="164"/>
        <v>6.4159740538892954E-3</v>
      </c>
    </row>
    <row r="5176" spans="2:8" x14ac:dyDescent="0.3">
      <c r="B5176" s="91">
        <v>43018</v>
      </c>
      <c r="C5176" s="145">
        <v>422.28387500000002</v>
      </c>
      <c r="D5176">
        <f t="shared" si="163"/>
        <v>18.885844161831464</v>
      </c>
      <c r="E5176">
        <v>-4.6992199676301437E-3</v>
      </c>
      <c r="G5176">
        <v>5168</v>
      </c>
      <c r="H5176">
        <f t="shared" ca="1" si="164"/>
        <v>-3.0559470353666526E-3</v>
      </c>
    </row>
    <row r="5177" spans="2:8" x14ac:dyDescent="0.3">
      <c r="B5177" s="91">
        <v>37508</v>
      </c>
      <c r="C5177" s="145">
        <v>21.235401</v>
      </c>
      <c r="D5177">
        <f t="shared" si="163"/>
        <v>-0.948315940241514</v>
      </c>
      <c r="E5177">
        <v>-4.7002477164547907E-3</v>
      </c>
      <c r="G5177">
        <v>5169</v>
      </c>
      <c r="H5177">
        <f t="shared" ca="1" si="164"/>
        <v>2.3462882340605246E-2</v>
      </c>
    </row>
    <row r="5178" spans="2:8" x14ac:dyDescent="0.3">
      <c r="B5178" s="91">
        <v>44841</v>
      </c>
      <c r="C5178" s="145">
        <v>410.86944599999998</v>
      </c>
      <c r="D5178">
        <f t="shared" si="163"/>
        <v>5.9306916072715028</v>
      </c>
      <c r="E5178">
        <v>-4.7090018653343823E-3</v>
      </c>
      <c r="G5178">
        <v>5170</v>
      </c>
      <c r="H5178">
        <f t="shared" ca="1" si="164"/>
        <v>1.3295201995071039E-2</v>
      </c>
    </row>
    <row r="5179" spans="2:8" x14ac:dyDescent="0.3">
      <c r="B5179" s="91">
        <v>35124</v>
      </c>
      <c r="C5179" s="145">
        <v>59.282603999999999</v>
      </c>
      <c r="D5179">
        <f t="shared" si="163"/>
        <v>-0.87447520692079772</v>
      </c>
      <c r="E5179">
        <v>-4.7099762781162664E-3</v>
      </c>
      <c r="G5179">
        <v>5171</v>
      </c>
      <c r="H5179">
        <f t="shared" ca="1" si="164"/>
        <v>-9.6092325987272072E-3</v>
      </c>
    </row>
    <row r="5180" spans="2:8" x14ac:dyDescent="0.3">
      <c r="B5180" s="91">
        <v>42815</v>
      </c>
      <c r="C5180" s="145">
        <v>472.27804600000002</v>
      </c>
      <c r="D5180">
        <f t="shared" si="163"/>
        <v>10.463792550809986</v>
      </c>
      <c r="E5180">
        <v>-4.7268945538068447E-3</v>
      </c>
      <c r="G5180">
        <v>5172</v>
      </c>
      <c r="H5180">
        <f t="shared" ca="1" si="164"/>
        <v>-3.1753221118277423E-3</v>
      </c>
    </row>
    <row r="5181" spans="2:8" x14ac:dyDescent="0.3">
      <c r="B5181" s="91">
        <v>35786</v>
      </c>
      <c r="C5181" s="145">
        <v>41.197364999999998</v>
      </c>
      <c r="D5181">
        <f t="shared" si="163"/>
        <v>-0.90409997167090261</v>
      </c>
      <c r="E5181">
        <v>-4.7294320403063741E-3</v>
      </c>
      <c r="G5181">
        <v>5173</v>
      </c>
      <c r="H5181">
        <f t="shared" ca="1" si="164"/>
        <v>4.4762177169413797E-3</v>
      </c>
    </row>
    <row r="5182" spans="2:8" x14ac:dyDescent="0.3">
      <c r="B5182" s="91">
        <v>42191</v>
      </c>
      <c r="C5182" s="145">
        <v>429.58657799999997</v>
      </c>
      <c r="D5182">
        <f t="shared" si="163"/>
        <v>5.5460690191174038</v>
      </c>
      <c r="E5182">
        <v>-4.7328032420035099E-3</v>
      </c>
      <c r="G5182">
        <v>5174</v>
      </c>
      <c r="H5182">
        <f t="shared" ca="1" si="164"/>
        <v>-2.6262913033630344E-2</v>
      </c>
    </row>
    <row r="5183" spans="2:8" x14ac:dyDescent="0.3">
      <c r="B5183" s="91">
        <v>38257</v>
      </c>
      <c r="C5183" s="145">
        <v>65.625122000000005</v>
      </c>
      <c r="D5183">
        <f t="shared" si="163"/>
        <v>0.44519275499186822</v>
      </c>
      <c r="E5183">
        <v>-4.7367919301221093E-3</v>
      </c>
      <c r="G5183">
        <v>5175</v>
      </c>
      <c r="H5183">
        <f t="shared" ca="1" si="164"/>
        <v>1.8715072230338678E-2</v>
      </c>
    </row>
    <row r="5184" spans="2:8" x14ac:dyDescent="0.3">
      <c r="B5184" s="91">
        <v>34702</v>
      </c>
      <c r="C5184" s="145">
        <v>45.409252000000002</v>
      </c>
      <c r="D5184">
        <f t="shared" si="163"/>
        <v>-0.90913468800664099</v>
      </c>
      <c r="E5184">
        <v>-4.7619233392367528E-3</v>
      </c>
      <c r="G5184">
        <v>5176</v>
      </c>
      <c r="H5184">
        <f t="shared" ca="1" si="164"/>
        <v>-1.7799423455196774E-2</v>
      </c>
    </row>
    <row r="5185" spans="2:8" x14ac:dyDescent="0.3">
      <c r="B5185" s="91">
        <v>44572</v>
      </c>
      <c r="C5185" s="145">
        <v>499.74243200000001</v>
      </c>
      <c r="D5185">
        <f t="shared" si="163"/>
        <v>21.963090506135778</v>
      </c>
      <c r="E5185">
        <v>-4.7648101652980031E-3</v>
      </c>
      <c r="G5185">
        <v>5177</v>
      </c>
      <c r="H5185">
        <f t="shared" ca="1" si="164"/>
        <v>-1.539802087096263E-2</v>
      </c>
    </row>
    <row r="5186" spans="2:8" x14ac:dyDescent="0.3">
      <c r="B5186" s="91">
        <v>36117</v>
      </c>
      <c r="C5186" s="145">
        <v>21.762855999999999</v>
      </c>
      <c r="D5186">
        <f t="shared" si="163"/>
        <v>1.2607208093648041</v>
      </c>
      <c r="E5186">
        <v>-4.7713942982988726E-3</v>
      </c>
      <c r="G5186">
        <v>5178</v>
      </c>
      <c r="H5186">
        <f t="shared" ca="1" si="164"/>
        <v>-9.7107996812195851E-3</v>
      </c>
    </row>
    <row r="5187" spans="2:8" x14ac:dyDescent="0.3">
      <c r="B5187" s="91">
        <v>37071</v>
      </c>
      <c r="C5187" s="145">
        <v>9.626512</v>
      </c>
      <c r="D5187">
        <f t="shared" si="163"/>
        <v>-0.84738787065070842</v>
      </c>
      <c r="E5187">
        <v>-4.7846573373378776E-3</v>
      </c>
      <c r="G5187">
        <v>5179</v>
      </c>
      <c r="H5187">
        <f t="shared" ca="1" si="164"/>
        <v>-1.2874437124697805E-2</v>
      </c>
    </row>
    <row r="5188" spans="2:8" x14ac:dyDescent="0.3">
      <c r="B5188" s="91">
        <v>38243</v>
      </c>
      <c r="C5188" s="145">
        <v>63.078288999999998</v>
      </c>
      <c r="D5188">
        <f t="shared" si="163"/>
        <v>0.60766499287923748</v>
      </c>
      <c r="E5188">
        <v>-4.8016938646269301E-3</v>
      </c>
      <c r="G5188">
        <v>5180</v>
      </c>
      <c r="H5188">
        <f t="shared" ca="1" si="164"/>
        <v>-1.9482383500425797E-2</v>
      </c>
    </row>
    <row r="5189" spans="2:8" x14ac:dyDescent="0.3">
      <c r="B5189" s="91">
        <v>36368</v>
      </c>
      <c r="C5189" s="145">
        <v>39.235965999999998</v>
      </c>
      <c r="D5189">
        <f t="shared" si="163"/>
        <v>-0.12956709790949958</v>
      </c>
      <c r="E5189">
        <v>-4.8019690916629937E-3</v>
      </c>
      <c r="G5189">
        <v>5181</v>
      </c>
      <c r="H5189">
        <f t="shared" ca="1" si="164"/>
        <v>2.2036210595506023E-2</v>
      </c>
    </row>
    <row r="5190" spans="2:8" x14ac:dyDescent="0.3">
      <c r="B5190" s="91">
        <v>35760</v>
      </c>
      <c r="C5190" s="145">
        <v>45.076382000000002</v>
      </c>
      <c r="D5190">
        <f t="shared" si="163"/>
        <v>-0.92621919778274764</v>
      </c>
      <c r="E5190">
        <v>-4.8023685308617343E-3</v>
      </c>
      <c r="G5190">
        <v>5182</v>
      </c>
      <c r="H5190">
        <f t="shared" ca="1" si="164"/>
        <v>-4.3820415956976975E-3</v>
      </c>
    </row>
    <row r="5191" spans="2:8" x14ac:dyDescent="0.3">
      <c r="B5191" s="91">
        <v>45162</v>
      </c>
      <c r="C5191" s="145">
        <v>610.95001200000002</v>
      </c>
      <c r="D5191">
        <f t="shared" si="163"/>
        <v>0.48050276045604662</v>
      </c>
      <c r="E5191">
        <v>-4.805362249016649E-3</v>
      </c>
      <c r="G5191">
        <v>5183</v>
      </c>
      <c r="H5191">
        <f t="shared" ca="1" si="164"/>
        <v>-4.9798546417394954E-3</v>
      </c>
    </row>
    <row r="5192" spans="2:8" x14ac:dyDescent="0.3">
      <c r="B5192" s="91">
        <v>43068</v>
      </c>
      <c r="C5192" s="145">
        <v>412.66387900000001</v>
      </c>
      <c r="D5192">
        <f t="shared" si="163"/>
        <v>0.53999278629168379</v>
      </c>
      <c r="E5192">
        <v>-4.8082435733839629E-3</v>
      </c>
      <c r="G5192">
        <v>5184</v>
      </c>
      <c r="H5192">
        <f t="shared" ca="1" si="164"/>
        <v>-3.8665318553188201E-2</v>
      </c>
    </row>
    <row r="5193" spans="2:8" x14ac:dyDescent="0.3">
      <c r="B5193" s="91">
        <v>43333</v>
      </c>
      <c r="C5193" s="145">
        <v>267.96481299999999</v>
      </c>
      <c r="D5193">
        <f t="shared" ref="D5193:D5256" si="165">(C5193-C5194)/C5194</f>
        <v>3.0684824157521104</v>
      </c>
      <c r="E5193">
        <v>-4.8131402178133494E-3</v>
      </c>
      <c r="G5193">
        <v>5185</v>
      </c>
      <c r="H5193">
        <f t="shared" ca="1" si="164"/>
        <v>2.1208242891548941E-2</v>
      </c>
    </row>
    <row r="5194" spans="2:8" x14ac:dyDescent="0.3">
      <c r="B5194" s="91">
        <v>35606</v>
      </c>
      <c r="C5194" s="145">
        <v>65.863579000000001</v>
      </c>
      <c r="D5194">
        <f t="shared" si="165"/>
        <v>3.1369604326826988</v>
      </c>
      <c r="E5194">
        <v>-4.8203453832171995E-3</v>
      </c>
      <c r="G5194">
        <v>5186</v>
      </c>
      <c r="H5194">
        <f t="shared" ref="H5194:H5257" ca="1" si="166">_xlfn.NORM.INV(RAND(),N$11,N$12)</f>
        <v>9.0540536258224627E-3</v>
      </c>
    </row>
    <row r="5195" spans="2:8" x14ac:dyDescent="0.3">
      <c r="B5195" s="91">
        <v>37218</v>
      </c>
      <c r="C5195" s="145">
        <v>15.920766</v>
      </c>
      <c r="D5195">
        <f t="shared" si="165"/>
        <v>-0.71988577871692849</v>
      </c>
      <c r="E5195">
        <v>-4.8215078229017026E-3</v>
      </c>
      <c r="G5195">
        <v>5187</v>
      </c>
      <c r="H5195">
        <f t="shared" ca="1" si="166"/>
        <v>-4.0782630105638366E-2</v>
      </c>
    </row>
    <row r="5196" spans="2:8" x14ac:dyDescent="0.3">
      <c r="B5196" s="91">
        <v>35572</v>
      </c>
      <c r="C5196" s="145">
        <v>56.836692999999997</v>
      </c>
      <c r="D5196">
        <f t="shared" si="165"/>
        <v>-0.94067460601022423</v>
      </c>
      <c r="E5196">
        <v>-4.8241870788652544E-3</v>
      </c>
      <c r="G5196">
        <v>5188</v>
      </c>
      <c r="H5196">
        <f t="shared" ca="1" si="166"/>
        <v>-3.0119658031948028E-2</v>
      </c>
    </row>
    <row r="5197" spans="2:8" x14ac:dyDescent="0.3">
      <c r="B5197" s="91">
        <v>45350</v>
      </c>
      <c r="C5197" s="145">
        <v>958.04998799999998</v>
      </c>
      <c r="D5197">
        <f t="shared" si="165"/>
        <v>20.405381876776449</v>
      </c>
      <c r="E5197">
        <v>-4.8301900301628235E-3</v>
      </c>
      <c r="G5197">
        <v>5189</v>
      </c>
      <c r="H5197">
        <f t="shared" ca="1" si="166"/>
        <v>-5.4001095843584463E-4</v>
      </c>
    </row>
    <row r="5198" spans="2:8" x14ac:dyDescent="0.3">
      <c r="B5198" s="91">
        <v>34689</v>
      </c>
      <c r="C5198" s="145">
        <v>44.757435000000001</v>
      </c>
      <c r="D5198">
        <f t="shared" si="165"/>
        <v>-0.78115070950473375</v>
      </c>
      <c r="E5198">
        <v>-4.8311811463134045E-3</v>
      </c>
      <c r="G5198">
        <v>5190</v>
      </c>
      <c r="H5198">
        <f t="shared" ca="1" si="166"/>
        <v>-2.3294618975875356E-2</v>
      </c>
    </row>
    <row r="5199" spans="2:8" x14ac:dyDescent="0.3">
      <c r="B5199" s="91">
        <v>43560</v>
      </c>
      <c r="C5199" s="145">
        <v>204.51258899999999</v>
      </c>
      <c r="D5199">
        <f t="shared" si="165"/>
        <v>3.5916441710532503</v>
      </c>
      <c r="E5199">
        <v>-4.8508805853643309E-3</v>
      </c>
      <c r="G5199">
        <v>5191</v>
      </c>
      <c r="H5199">
        <f t="shared" ca="1" si="166"/>
        <v>7.570993709842341E-3</v>
      </c>
    </row>
    <row r="5200" spans="2:8" x14ac:dyDescent="0.3">
      <c r="B5200" s="91">
        <v>34670</v>
      </c>
      <c r="C5200" s="145">
        <v>44.540165000000002</v>
      </c>
      <c r="D5200">
        <f t="shared" si="165"/>
        <v>0</v>
      </c>
      <c r="E5200">
        <v>-4.854388997045947E-3</v>
      </c>
      <c r="G5200">
        <v>5192</v>
      </c>
      <c r="H5200">
        <f t="shared" ca="1" si="166"/>
        <v>6.8955043671567767E-2</v>
      </c>
    </row>
    <row r="5201" spans="2:8" x14ac:dyDescent="0.3">
      <c r="B5201" s="91">
        <v>34493</v>
      </c>
      <c r="C5201" s="145">
        <v>44.540165000000002</v>
      </c>
      <c r="D5201">
        <f t="shared" si="165"/>
        <v>0.45758904473063722</v>
      </c>
      <c r="E5201">
        <v>-4.854388997045947E-3</v>
      </c>
      <c r="G5201">
        <v>5193</v>
      </c>
      <c r="H5201">
        <f t="shared" ca="1" si="166"/>
        <v>-3.8807375852867719E-2</v>
      </c>
    </row>
    <row r="5202" spans="2:8" x14ac:dyDescent="0.3">
      <c r="B5202" s="91">
        <v>36208</v>
      </c>
      <c r="C5202" s="145">
        <v>30.557423</v>
      </c>
      <c r="D5202">
        <f t="shared" si="165"/>
        <v>-0.78830154617818426</v>
      </c>
      <c r="E5202">
        <v>-4.8545115286385155E-3</v>
      </c>
      <c r="G5202">
        <v>5194</v>
      </c>
      <c r="H5202">
        <f t="shared" ca="1" si="166"/>
        <v>5.2911160840744417E-2</v>
      </c>
    </row>
    <row r="5203" spans="2:8" x14ac:dyDescent="0.3">
      <c r="B5203" s="91">
        <v>39073</v>
      </c>
      <c r="C5203" s="145">
        <v>144.34410099999999</v>
      </c>
      <c r="D5203">
        <f t="shared" si="165"/>
        <v>-0.1673721305899965</v>
      </c>
      <c r="E5203">
        <v>-4.8594900349686384E-3</v>
      </c>
      <c r="G5203">
        <v>5195</v>
      </c>
      <c r="H5203">
        <f t="shared" ca="1" si="166"/>
        <v>4.6761455694411994E-2</v>
      </c>
    </row>
    <row r="5204" spans="2:8" x14ac:dyDescent="0.3">
      <c r="B5204" s="91">
        <v>43453</v>
      </c>
      <c r="C5204" s="145">
        <v>173.35968</v>
      </c>
      <c r="D5204">
        <f t="shared" si="165"/>
        <v>0.1935401160547785</v>
      </c>
      <c r="E5204">
        <v>-4.8641373273492858E-3</v>
      </c>
      <c r="G5204">
        <v>5196</v>
      </c>
      <c r="H5204">
        <f t="shared" ca="1" si="166"/>
        <v>3.3627343934683182E-2</v>
      </c>
    </row>
    <row r="5205" spans="2:8" x14ac:dyDescent="0.3">
      <c r="B5205" s="91">
        <v>40190</v>
      </c>
      <c r="C5205" s="145">
        <v>145.24830600000001</v>
      </c>
      <c r="D5205">
        <f t="shared" si="165"/>
        <v>2.2770491638689214</v>
      </c>
      <c r="E5205">
        <v>-4.872666131988659E-3</v>
      </c>
      <c r="G5205">
        <v>5197</v>
      </c>
      <c r="H5205">
        <f t="shared" ca="1" si="166"/>
        <v>1.1474503941075781E-3</v>
      </c>
    </row>
    <row r="5206" spans="2:8" x14ac:dyDescent="0.3">
      <c r="B5206" s="91">
        <v>34673</v>
      </c>
      <c r="C5206" s="145">
        <v>44.322895000000003</v>
      </c>
      <c r="D5206">
        <f t="shared" si="165"/>
        <v>-0.45529629595810894</v>
      </c>
      <c r="E5206">
        <v>-4.8780690417289472E-3</v>
      </c>
      <c r="G5206">
        <v>5198</v>
      </c>
      <c r="H5206">
        <f t="shared" ca="1" si="166"/>
        <v>2.085121176317804E-2</v>
      </c>
    </row>
    <row r="5207" spans="2:8" x14ac:dyDescent="0.3">
      <c r="B5207" s="91">
        <v>38350</v>
      </c>
      <c r="C5207" s="145">
        <v>81.370650999999995</v>
      </c>
      <c r="D5207">
        <f t="shared" si="165"/>
        <v>-0.89984534457733512</v>
      </c>
      <c r="E5207">
        <v>-4.8973285932241957E-3</v>
      </c>
      <c r="G5207">
        <v>5199</v>
      </c>
      <c r="H5207">
        <f t="shared" ca="1" si="166"/>
        <v>3.0110078591685786E-2</v>
      </c>
    </row>
    <row r="5208" spans="2:8" x14ac:dyDescent="0.3">
      <c r="B5208" s="91">
        <v>45306</v>
      </c>
      <c r="C5208" s="145">
        <v>812.45001200000002</v>
      </c>
      <c r="D5208">
        <f t="shared" si="165"/>
        <v>1.4342359228523667</v>
      </c>
      <c r="E5208">
        <v>-4.8992589150699895E-3</v>
      </c>
      <c r="G5208">
        <v>5200</v>
      </c>
      <c r="H5208">
        <f t="shared" ca="1" si="166"/>
        <v>-2.2339333721313748E-2</v>
      </c>
    </row>
    <row r="5209" spans="2:8" x14ac:dyDescent="0.3">
      <c r="B5209" s="91">
        <v>43208</v>
      </c>
      <c r="C5209" s="145">
        <v>333.75976600000001</v>
      </c>
      <c r="D5209">
        <f t="shared" si="165"/>
        <v>15.420980690820164</v>
      </c>
      <c r="E5209">
        <v>-4.9042162541431764E-3</v>
      </c>
      <c r="G5209">
        <v>5201</v>
      </c>
      <c r="H5209">
        <f t="shared" ca="1" si="166"/>
        <v>3.4139695580702997E-2</v>
      </c>
    </row>
    <row r="5210" spans="2:8" x14ac:dyDescent="0.3">
      <c r="B5210" s="91">
        <v>36720</v>
      </c>
      <c r="C5210" s="145">
        <v>20.325202999999998</v>
      </c>
      <c r="D5210">
        <f t="shared" si="165"/>
        <v>-0.84658768412794372</v>
      </c>
      <c r="E5210">
        <v>-4.9096021421084811E-3</v>
      </c>
      <c r="G5210">
        <v>5202</v>
      </c>
      <c r="H5210">
        <f t="shared" ca="1" si="166"/>
        <v>1.2089175160705649E-2</v>
      </c>
    </row>
    <row r="5211" spans="2:8" x14ac:dyDescent="0.3">
      <c r="B5211" s="91">
        <v>38939</v>
      </c>
      <c r="C5211" s="145">
        <v>132.487427</v>
      </c>
      <c r="D5211">
        <f t="shared" si="165"/>
        <v>2.0421376974173078</v>
      </c>
      <c r="E5211">
        <v>-4.915769504964764E-3</v>
      </c>
      <c r="G5211">
        <v>5203</v>
      </c>
      <c r="H5211">
        <f t="shared" ca="1" si="166"/>
        <v>3.1870521654031661E-2</v>
      </c>
    </row>
    <row r="5212" spans="2:8" x14ac:dyDescent="0.3">
      <c r="B5212" s="91">
        <v>34477</v>
      </c>
      <c r="C5212" s="145">
        <v>43.550766000000003</v>
      </c>
      <c r="D5212">
        <f t="shared" si="165"/>
        <v>0.75015746116778348</v>
      </c>
      <c r="E5212">
        <v>-4.9260435428936031E-3</v>
      </c>
      <c r="G5212">
        <v>5204</v>
      </c>
      <c r="H5212">
        <f t="shared" ca="1" si="166"/>
        <v>1.7460924768612327E-3</v>
      </c>
    </row>
    <row r="5213" spans="2:8" x14ac:dyDescent="0.3">
      <c r="B5213" s="91">
        <v>37672</v>
      </c>
      <c r="C5213" s="145">
        <v>24.883913</v>
      </c>
      <c r="D5213">
        <f t="shared" si="165"/>
        <v>-0.90621147119731926</v>
      </c>
      <c r="E5213">
        <v>-4.9352329896874192E-3</v>
      </c>
      <c r="G5213">
        <v>5205</v>
      </c>
      <c r="H5213">
        <f t="shared" ca="1" si="166"/>
        <v>2.5828736625980023E-2</v>
      </c>
    </row>
    <row r="5214" spans="2:8" x14ac:dyDescent="0.3">
      <c r="B5214" s="91">
        <v>41246</v>
      </c>
      <c r="C5214" s="145">
        <v>265.319366</v>
      </c>
      <c r="D5214">
        <f t="shared" si="165"/>
        <v>9.6722081672836033</v>
      </c>
      <c r="E5214">
        <v>-4.9368705719360275E-3</v>
      </c>
      <c r="G5214">
        <v>5206</v>
      </c>
      <c r="H5214">
        <f t="shared" ca="1" si="166"/>
        <v>-4.6822903570586374E-4</v>
      </c>
    </row>
    <row r="5215" spans="2:8" x14ac:dyDescent="0.3">
      <c r="B5215" s="91">
        <v>37670</v>
      </c>
      <c r="C5215" s="145">
        <v>24.860775</v>
      </c>
      <c r="D5215">
        <f t="shared" si="165"/>
        <v>-0.95272156537843433</v>
      </c>
      <c r="E5215">
        <v>-4.9396442261801475E-3</v>
      </c>
      <c r="G5215">
        <v>5207</v>
      </c>
      <c r="H5215">
        <f t="shared" ca="1" si="166"/>
        <v>2.6369809933846029E-2</v>
      </c>
    </row>
    <row r="5216" spans="2:8" x14ac:dyDescent="0.3">
      <c r="B5216" s="91">
        <v>41950</v>
      </c>
      <c r="C5216" s="145">
        <v>525.83752400000003</v>
      </c>
      <c r="D5216">
        <f t="shared" si="165"/>
        <v>11.040859060627673</v>
      </c>
      <c r="E5216">
        <v>-4.9440250466744129E-3</v>
      </c>
      <c r="G5216">
        <v>5208</v>
      </c>
      <c r="H5216">
        <f t="shared" ca="1" si="166"/>
        <v>-5.5608916778405376E-2</v>
      </c>
    </row>
    <row r="5217" spans="2:8" x14ac:dyDescent="0.3">
      <c r="B5217" s="91">
        <v>34740</v>
      </c>
      <c r="C5217" s="145">
        <v>43.671097000000003</v>
      </c>
      <c r="D5217">
        <f t="shared" si="165"/>
        <v>0</v>
      </c>
      <c r="E5217">
        <v>-4.9504238743193745E-3</v>
      </c>
      <c r="G5217">
        <v>5209</v>
      </c>
      <c r="H5217">
        <f t="shared" ca="1" si="166"/>
        <v>-7.395642248870021E-3</v>
      </c>
    </row>
    <row r="5218" spans="2:8" x14ac:dyDescent="0.3">
      <c r="B5218" s="91">
        <v>34680</v>
      </c>
      <c r="C5218" s="145">
        <v>43.671097000000003</v>
      </c>
      <c r="D5218">
        <f t="shared" si="165"/>
        <v>7.7519027444847444E-3</v>
      </c>
      <c r="E5218">
        <v>-4.9504238743193745E-3</v>
      </c>
      <c r="G5218">
        <v>5210</v>
      </c>
      <c r="H5218">
        <f t="shared" ca="1" si="166"/>
        <v>6.6112752812088286E-3</v>
      </c>
    </row>
    <row r="5219" spans="2:8" x14ac:dyDescent="0.3">
      <c r="B5219" s="91">
        <v>34478</v>
      </c>
      <c r="C5219" s="145">
        <v>43.335166999999998</v>
      </c>
      <c r="D5219">
        <f t="shared" si="165"/>
        <v>1.0099998673456221</v>
      </c>
      <c r="E5219">
        <v>-4.9505214213684447E-3</v>
      </c>
      <c r="G5219">
        <v>5211</v>
      </c>
      <c r="H5219">
        <f t="shared" ca="1" si="166"/>
        <v>-2.3731631496497169E-2</v>
      </c>
    </row>
    <row r="5220" spans="2:8" x14ac:dyDescent="0.3">
      <c r="B5220" s="91">
        <v>34032</v>
      </c>
      <c r="C5220" s="145">
        <v>21.559785999999999</v>
      </c>
      <c r="D5220">
        <f t="shared" si="165"/>
        <v>-0.50384604825218715</v>
      </c>
      <c r="E5220">
        <v>-4.9749898258144567E-3</v>
      </c>
      <c r="G5220">
        <v>5212</v>
      </c>
      <c r="H5220">
        <f t="shared" ca="1" si="166"/>
        <v>-4.5463242810321273E-3</v>
      </c>
    </row>
    <row r="5221" spans="2:8" x14ac:dyDescent="0.3">
      <c r="B5221" s="91">
        <v>34681</v>
      </c>
      <c r="C5221" s="145">
        <v>43.453823</v>
      </c>
      <c r="D5221">
        <f t="shared" si="165"/>
        <v>-0.70921108781955944</v>
      </c>
      <c r="E5221">
        <v>-4.9752356804777147E-3</v>
      </c>
      <c r="G5221">
        <v>5213</v>
      </c>
      <c r="H5221">
        <f t="shared" ca="1" si="166"/>
        <v>-6.457171698802236E-2</v>
      </c>
    </row>
    <row r="5222" spans="2:8" x14ac:dyDescent="0.3">
      <c r="B5222" s="91">
        <v>43886</v>
      </c>
      <c r="C5222" s="145">
        <v>149.43424999999999</v>
      </c>
      <c r="D5222">
        <f t="shared" si="165"/>
        <v>-6.1365126106402573E-2</v>
      </c>
      <c r="E5222">
        <v>-4.9783957009737955E-3</v>
      </c>
      <c r="G5222">
        <v>5214</v>
      </c>
      <c r="H5222">
        <f t="shared" ca="1" si="166"/>
        <v>2.2474643620986941E-3</v>
      </c>
    </row>
    <row r="5223" spans="2:8" x14ac:dyDescent="0.3">
      <c r="B5223" s="91">
        <v>43809</v>
      </c>
      <c r="C5223" s="145">
        <v>159.203812</v>
      </c>
      <c r="D5223">
        <f t="shared" si="165"/>
        <v>1.8071051076085792E-2</v>
      </c>
      <c r="E5223">
        <v>-4.9844336292008884E-3</v>
      </c>
      <c r="G5223">
        <v>5215</v>
      </c>
      <c r="H5223">
        <f t="shared" ca="1" si="166"/>
        <v>2.3382432665464546E-2</v>
      </c>
    </row>
    <row r="5224" spans="2:8" x14ac:dyDescent="0.3">
      <c r="B5224" s="91">
        <v>40295</v>
      </c>
      <c r="C5224" s="145">
        <v>156.37789900000001</v>
      </c>
      <c r="D5224">
        <f t="shared" si="165"/>
        <v>6.289670010040096</v>
      </c>
      <c r="E5224">
        <v>-4.9955202563249489E-3</v>
      </c>
      <c r="G5224">
        <v>5216</v>
      </c>
      <c r="H5224">
        <f t="shared" ca="1" si="166"/>
        <v>2.2575708946076665E-2</v>
      </c>
    </row>
    <row r="5225" spans="2:8" x14ac:dyDescent="0.3">
      <c r="B5225" s="91">
        <v>34051</v>
      </c>
      <c r="C5225" s="145">
        <v>21.451986000000002</v>
      </c>
      <c r="D5225">
        <f t="shared" si="165"/>
        <v>-1.0495226809216951E-3</v>
      </c>
      <c r="E5225">
        <v>-5.0000496294349793E-3</v>
      </c>
      <c r="G5225">
        <v>5217</v>
      </c>
      <c r="H5225">
        <f t="shared" ca="1" si="166"/>
        <v>-5.3251406037766409E-2</v>
      </c>
    </row>
    <row r="5226" spans="2:8" x14ac:dyDescent="0.3">
      <c r="B5226" s="91">
        <v>37384</v>
      </c>
      <c r="C5226" s="145">
        <v>21.474523999999999</v>
      </c>
      <c r="D5226">
        <f t="shared" si="165"/>
        <v>-0.86495667613527383</v>
      </c>
      <c r="E5226">
        <v>-5.0035876265388229E-3</v>
      </c>
      <c r="G5226">
        <v>5218</v>
      </c>
      <c r="H5226">
        <f t="shared" ca="1" si="166"/>
        <v>-9.2863496920573232E-2</v>
      </c>
    </row>
    <row r="5227" spans="2:8" x14ac:dyDescent="0.3">
      <c r="B5227" s="91">
        <v>38845</v>
      </c>
      <c r="C5227" s="145">
        <v>159.01951600000001</v>
      </c>
      <c r="D5227">
        <f t="shared" si="165"/>
        <v>1.0765184355492265</v>
      </c>
      <c r="E5227">
        <v>-5.0079437862190256E-3</v>
      </c>
      <c r="G5227">
        <v>5219</v>
      </c>
      <c r="H5227">
        <f t="shared" ca="1" si="166"/>
        <v>-6.7687624801942084E-3</v>
      </c>
    </row>
    <row r="5228" spans="2:8" x14ac:dyDescent="0.3">
      <c r="B5228" s="91">
        <v>39700</v>
      </c>
      <c r="C5228" s="145">
        <v>76.579871999999995</v>
      </c>
      <c r="D5228">
        <f t="shared" si="165"/>
        <v>-0.73583251052220922</v>
      </c>
      <c r="E5228">
        <v>-5.0189847060587763E-3</v>
      </c>
      <c r="G5228">
        <v>5220</v>
      </c>
      <c r="H5228">
        <f t="shared" ca="1" si="166"/>
        <v>2.7911865947248461E-2</v>
      </c>
    </row>
    <row r="5229" spans="2:8" x14ac:dyDescent="0.3">
      <c r="B5229" s="91">
        <v>41479</v>
      </c>
      <c r="C5229" s="145">
        <v>289.89135700000003</v>
      </c>
      <c r="D5229">
        <f t="shared" si="165"/>
        <v>10.482022672264391</v>
      </c>
      <c r="E5229">
        <v>-5.0201712690378791E-3</v>
      </c>
      <c r="G5229">
        <v>5221</v>
      </c>
      <c r="H5229">
        <f t="shared" ca="1" si="166"/>
        <v>-2.371875986914249E-2</v>
      </c>
    </row>
    <row r="5230" spans="2:8" x14ac:dyDescent="0.3">
      <c r="B5230" s="91">
        <v>39878</v>
      </c>
      <c r="C5230" s="145">
        <v>25.247412000000001</v>
      </c>
      <c r="D5230">
        <f t="shared" si="165"/>
        <v>-0.49672493820494262</v>
      </c>
      <c r="E5230">
        <v>-5.0233932140762976E-3</v>
      </c>
      <c r="G5230">
        <v>5222</v>
      </c>
      <c r="H5230">
        <f t="shared" ca="1" si="166"/>
        <v>-1.4311061761244042E-2</v>
      </c>
    </row>
    <row r="5231" spans="2:8" x14ac:dyDescent="0.3">
      <c r="B5231" s="91">
        <v>35667</v>
      </c>
      <c r="C5231" s="145">
        <v>50.166229000000001</v>
      </c>
      <c r="D5231">
        <f t="shared" si="165"/>
        <v>-0.86003727149768083</v>
      </c>
      <c r="E5231">
        <v>-5.0332600119087547E-3</v>
      </c>
      <c r="G5231">
        <v>5223</v>
      </c>
      <c r="H5231">
        <f t="shared" ca="1" si="166"/>
        <v>2.4361626395553365E-2</v>
      </c>
    </row>
    <row r="5232" spans="2:8" x14ac:dyDescent="0.3">
      <c r="B5232" s="91">
        <v>41646</v>
      </c>
      <c r="C5232" s="145">
        <v>358.42562900000001</v>
      </c>
      <c r="D5232">
        <f t="shared" si="165"/>
        <v>7.3740343827190422</v>
      </c>
      <c r="E5232">
        <v>-5.0415912149189383E-3</v>
      </c>
      <c r="G5232">
        <v>5224</v>
      </c>
      <c r="H5232">
        <f t="shared" ca="1" si="166"/>
        <v>2.41121215152982E-2</v>
      </c>
    </row>
    <row r="5233" spans="2:8" x14ac:dyDescent="0.3">
      <c r="B5233" s="91">
        <v>34557</v>
      </c>
      <c r="C5233" s="145">
        <v>42.802025</v>
      </c>
      <c r="D5233">
        <f t="shared" si="165"/>
        <v>0</v>
      </c>
      <c r="E5233">
        <v>-5.0503393977682168E-3</v>
      </c>
      <c r="G5233">
        <v>5225</v>
      </c>
      <c r="H5233">
        <f t="shared" ca="1" si="166"/>
        <v>-1.7102461503282637E-2</v>
      </c>
    </row>
    <row r="5234" spans="2:8" x14ac:dyDescent="0.3">
      <c r="B5234" s="91">
        <v>34555</v>
      </c>
      <c r="C5234" s="145">
        <v>42.802025</v>
      </c>
      <c r="D5234">
        <f t="shared" si="165"/>
        <v>0.76830445225601429</v>
      </c>
      <c r="E5234">
        <v>-5.0503393977682168E-3</v>
      </c>
      <c r="G5234">
        <v>5226</v>
      </c>
      <c r="H5234">
        <f t="shared" ca="1" si="166"/>
        <v>1.0368929571492186E-4</v>
      </c>
    </row>
    <row r="5235" spans="2:8" x14ac:dyDescent="0.3">
      <c r="B5235" s="91">
        <v>37754</v>
      </c>
      <c r="C5235" s="145">
        <v>24.205121999999999</v>
      </c>
      <c r="D5235">
        <f t="shared" si="165"/>
        <v>-0.42719493864852098</v>
      </c>
      <c r="E5235">
        <v>-5.0728492222940234E-3</v>
      </c>
      <c r="G5235">
        <v>5227</v>
      </c>
      <c r="H5235">
        <f t="shared" ca="1" si="166"/>
        <v>1.9731725874400632E-3</v>
      </c>
    </row>
    <row r="5236" spans="2:8" x14ac:dyDescent="0.3">
      <c r="B5236" s="91">
        <v>34404</v>
      </c>
      <c r="C5236" s="145">
        <v>42.257171999999997</v>
      </c>
      <c r="D5236">
        <f t="shared" si="165"/>
        <v>1</v>
      </c>
      <c r="E5236">
        <v>-5.0763338343444613E-3</v>
      </c>
      <c r="G5236">
        <v>5228</v>
      </c>
      <c r="H5236">
        <f t="shared" ca="1" si="166"/>
        <v>-1.448813624749995E-2</v>
      </c>
    </row>
    <row r="5237" spans="2:8" x14ac:dyDescent="0.3">
      <c r="B5237" s="91">
        <v>33436</v>
      </c>
      <c r="C5237" s="145">
        <v>21.128585999999999</v>
      </c>
      <c r="D5237">
        <f t="shared" si="165"/>
        <v>-0.95914718825995149</v>
      </c>
      <c r="E5237">
        <v>-5.0763338343444613E-3</v>
      </c>
      <c r="G5237">
        <v>5229</v>
      </c>
      <c r="H5237">
        <f t="shared" ca="1" si="166"/>
        <v>-3.659745994247969E-2</v>
      </c>
    </row>
    <row r="5238" spans="2:8" x14ac:dyDescent="0.3">
      <c r="B5238" s="91">
        <v>45076</v>
      </c>
      <c r="C5238" s="145">
        <v>517.18804899999998</v>
      </c>
      <c r="D5238">
        <f t="shared" si="165"/>
        <v>2.7154224983068107</v>
      </c>
      <c r="E5238">
        <v>-5.0820188207974749E-3</v>
      </c>
      <c r="G5238">
        <v>5230</v>
      </c>
      <c r="H5238">
        <f t="shared" ca="1" si="166"/>
        <v>9.6855376600324117E-3</v>
      </c>
    </row>
    <row r="5239" spans="2:8" x14ac:dyDescent="0.3">
      <c r="B5239" s="91">
        <v>39035</v>
      </c>
      <c r="C5239" s="145">
        <v>139.200333</v>
      </c>
      <c r="D5239">
        <f t="shared" si="165"/>
        <v>0.11861101663031487</v>
      </c>
      <c r="E5239">
        <v>-5.0979459788773884E-3</v>
      </c>
      <c r="G5239">
        <v>5231</v>
      </c>
      <c r="H5239">
        <f t="shared" ca="1" si="166"/>
        <v>-4.148405844514088E-3</v>
      </c>
    </row>
    <row r="5240" spans="2:8" x14ac:dyDescent="0.3">
      <c r="B5240" s="91">
        <v>38896</v>
      </c>
      <c r="C5240" s="145">
        <v>124.440338</v>
      </c>
      <c r="D5240">
        <f t="shared" si="165"/>
        <v>4.05039393899178</v>
      </c>
      <c r="E5240">
        <v>-5.0986238482233041E-3</v>
      </c>
      <c r="G5240">
        <v>5232</v>
      </c>
      <c r="H5240">
        <f t="shared" ca="1" si="166"/>
        <v>-9.038212046556535E-3</v>
      </c>
    </row>
    <row r="5241" spans="2:8" x14ac:dyDescent="0.3">
      <c r="B5241" s="91">
        <v>36164</v>
      </c>
      <c r="C5241" s="145">
        <v>24.639728999999999</v>
      </c>
      <c r="D5241">
        <f t="shared" si="165"/>
        <v>-0.86618016066584447</v>
      </c>
      <c r="E5241">
        <v>-5.115595210677228E-3</v>
      </c>
      <c r="G5241">
        <v>5233</v>
      </c>
      <c r="H5241">
        <f t="shared" ca="1" si="166"/>
        <v>1.9044014359635798E-2</v>
      </c>
    </row>
    <row r="5242" spans="2:8" x14ac:dyDescent="0.3">
      <c r="B5242" s="91">
        <v>43837</v>
      </c>
      <c r="C5242" s="145">
        <v>184.12612899999999</v>
      </c>
      <c r="D5242">
        <f t="shared" si="165"/>
        <v>0.2356075270984096</v>
      </c>
      <c r="E5242">
        <v>-5.1171757835621438E-3</v>
      </c>
      <c r="G5242">
        <v>5234</v>
      </c>
      <c r="H5242">
        <f t="shared" ca="1" si="166"/>
        <v>9.7556192707666106E-3</v>
      </c>
    </row>
    <row r="5243" spans="2:8" x14ac:dyDescent="0.3">
      <c r="B5243" s="91">
        <v>40197</v>
      </c>
      <c r="C5243" s="145">
        <v>149.01667800000001</v>
      </c>
      <c r="D5243">
        <f t="shared" si="165"/>
        <v>0.14913011602270201</v>
      </c>
      <c r="E5243">
        <v>-5.1181742263047194E-3</v>
      </c>
      <c r="G5243">
        <v>5235</v>
      </c>
      <c r="H5243">
        <f t="shared" ca="1" si="166"/>
        <v>4.4495351460498912E-2</v>
      </c>
    </row>
    <row r="5244" spans="2:8" x14ac:dyDescent="0.3">
      <c r="B5244" s="91">
        <v>38873</v>
      </c>
      <c r="C5244" s="145">
        <v>129.67781099999999</v>
      </c>
      <c r="D5244">
        <f t="shared" si="165"/>
        <v>-0.25497153739850353</v>
      </c>
      <c r="E5244">
        <v>-5.1275004562658646E-3</v>
      </c>
      <c r="G5244">
        <v>5236</v>
      </c>
      <c r="H5244">
        <f t="shared" ca="1" si="166"/>
        <v>-4.0422486682673117E-4</v>
      </c>
    </row>
    <row r="5245" spans="2:8" x14ac:dyDescent="0.3">
      <c r="B5245" s="91">
        <v>43825</v>
      </c>
      <c r="C5245" s="145">
        <v>174.057526</v>
      </c>
      <c r="D5245">
        <f t="shared" si="165"/>
        <v>3.1294586854194106</v>
      </c>
      <c r="E5245">
        <v>-5.1281042376269629E-3</v>
      </c>
      <c r="G5245">
        <v>5237</v>
      </c>
      <c r="H5245">
        <f t="shared" ca="1" si="166"/>
        <v>-4.1974220730704732E-2</v>
      </c>
    </row>
    <row r="5246" spans="2:8" x14ac:dyDescent="0.3">
      <c r="B5246" s="91">
        <v>34807</v>
      </c>
      <c r="C5246" s="145">
        <v>42.150204000000002</v>
      </c>
      <c r="D5246">
        <f t="shared" si="165"/>
        <v>-0.91926375428092522</v>
      </c>
      <c r="E5246">
        <v>-5.1282264314365111E-3</v>
      </c>
      <c r="G5246">
        <v>5238</v>
      </c>
      <c r="H5246">
        <f t="shared" ca="1" si="166"/>
        <v>-3.0653379747849038E-2</v>
      </c>
    </row>
    <row r="5247" spans="2:8" x14ac:dyDescent="0.3">
      <c r="B5247" s="91">
        <v>42752</v>
      </c>
      <c r="C5247" s="145">
        <v>522.07287599999995</v>
      </c>
      <c r="D5247">
        <f t="shared" si="165"/>
        <v>42.666171378511692</v>
      </c>
      <c r="E5247">
        <v>-5.1291373168722886E-3</v>
      </c>
      <c r="G5247">
        <v>5239</v>
      </c>
      <c r="H5247">
        <f t="shared" ca="1" si="166"/>
        <v>-3.4552335504449689E-3</v>
      </c>
    </row>
    <row r="5248" spans="2:8" x14ac:dyDescent="0.3">
      <c r="B5248" s="91">
        <v>36812</v>
      </c>
      <c r="C5248" s="145">
        <v>11.956003000000001</v>
      </c>
      <c r="D5248">
        <f t="shared" si="165"/>
        <v>-0.94467766383679597</v>
      </c>
      <c r="E5248">
        <v>-5.1347548630516597E-3</v>
      </c>
      <c r="G5248">
        <v>5240</v>
      </c>
      <c r="H5248">
        <f t="shared" ca="1" si="166"/>
        <v>-2.9809319029740888E-2</v>
      </c>
    </row>
    <row r="5249" spans="2:8" x14ac:dyDescent="0.3">
      <c r="B5249" s="91">
        <v>40578</v>
      </c>
      <c r="C5249" s="145">
        <v>216.115295</v>
      </c>
      <c r="D5249">
        <f t="shared" si="165"/>
        <v>-0.43901539680318197</v>
      </c>
      <c r="E5249">
        <v>-5.1434494506395678E-3</v>
      </c>
      <c r="G5249">
        <v>5241</v>
      </c>
      <c r="H5249">
        <f t="shared" ca="1" si="166"/>
        <v>-7.1670646432386263E-3</v>
      </c>
    </row>
    <row r="5250" spans="2:8" x14ac:dyDescent="0.3">
      <c r="B5250" s="91">
        <v>42460</v>
      </c>
      <c r="C5250" s="145">
        <v>385.24282799999997</v>
      </c>
      <c r="D5250">
        <f t="shared" si="165"/>
        <v>2.6274154404615453E-2</v>
      </c>
      <c r="E5250">
        <v>-5.1466086247159643E-3</v>
      </c>
      <c r="G5250">
        <v>5242</v>
      </c>
      <c r="H5250">
        <f t="shared" ca="1" si="166"/>
        <v>4.1321017129009242E-2</v>
      </c>
    </row>
    <row r="5251" spans="2:8" x14ac:dyDescent="0.3">
      <c r="B5251" s="91">
        <v>42978</v>
      </c>
      <c r="C5251" s="145">
        <v>375.38003500000002</v>
      </c>
      <c r="D5251">
        <f t="shared" si="165"/>
        <v>8.0213062431095938</v>
      </c>
      <c r="E5251">
        <v>-5.1519913237430487E-3</v>
      </c>
      <c r="G5251">
        <v>5243</v>
      </c>
      <c r="H5251">
        <f t="shared" ca="1" si="166"/>
        <v>-2.5931465032620383E-2</v>
      </c>
    </row>
    <row r="5252" spans="2:8" x14ac:dyDescent="0.3">
      <c r="B5252" s="91">
        <v>34437</v>
      </c>
      <c r="C5252" s="145">
        <v>41.610385999999998</v>
      </c>
      <c r="D5252">
        <f t="shared" si="165"/>
        <v>1</v>
      </c>
      <c r="E5252">
        <v>-5.1544761285553095E-3</v>
      </c>
      <c r="G5252">
        <v>5244</v>
      </c>
      <c r="H5252">
        <f t="shared" ca="1" si="166"/>
        <v>1.7257426732690172E-2</v>
      </c>
    </row>
    <row r="5253" spans="2:8" x14ac:dyDescent="0.3">
      <c r="B5253" s="91">
        <v>34005</v>
      </c>
      <c r="C5253" s="145">
        <v>20.805192999999999</v>
      </c>
      <c r="D5253">
        <f t="shared" si="165"/>
        <v>-0.97705900049683969</v>
      </c>
      <c r="E5253">
        <v>-5.1544999139052023E-3</v>
      </c>
      <c r="G5253">
        <v>5245</v>
      </c>
      <c r="H5253">
        <f t="shared" ca="1" si="166"/>
        <v>5.0800660990271071E-3</v>
      </c>
    </row>
    <row r="5254" spans="2:8" x14ac:dyDescent="0.3">
      <c r="B5254" s="91">
        <v>45335</v>
      </c>
      <c r="C5254" s="145">
        <v>906.90002400000003</v>
      </c>
      <c r="D5254">
        <f t="shared" si="165"/>
        <v>20.740033600804377</v>
      </c>
      <c r="E5254">
        <v>-5.155717555657263E-3</v>
      </c>
      <c r="G5254">
        <v>5246</v>
      </c>
      <c r="H5254">
        <f t="shared" ca="1" si="166"/>
        <v>5.3315884918706171E-3</v>
      </c>
    </row>
    <row r="5255" spans="2:8" x14ac:dyDescent="0.3">
      <c r="B5255" s="91">
        <v>34747</v>
      </c>
      <c r="C5255" s="145">
        <v>41.715668000000001</v>
      </c>
      <c r="D5255">
        <f t="shared" si="165"/>
        <v>-0.76925457588671775</v>
      </c>
      <c r="E5255">
        <v>-5.1814395751540229E-3</v>
      </c>
      <c r="G5255">
        <v>5247</v>
      </c>
      <c r="H5255">
        <f t="shared" ca="1" si="166"/>
        <v>2.2405735192807326E-3</v>
      </c>
    </row>
    <row r="5256" spans="2:8" x14ac:dyDescent="0.3">
      <c r="B5256" s="91">
        <v>43612</v>
      </c>
      <c r="C5256" s="145">
        <v>180.78654499999999</v>
      </c>
      <c r="D5256">
        <f t="shared" si="165"/>
        <v>3.3793981798806469</v>
      </c>
      <c r="E5256">
        <v>-5.2112103410356945E-3</v>
      </c>
      <c r="G5256">
        <v>5248</v>
      </c>
      <c r="H5256">
        <f t="shared" ca="1" si="166"/>
        <v>-3.6136870504139697E-2</v>
      </c>
    </row>
    <row r="5257" spans="2:8" x14ac:dyDescent="0.3">
      <c r="B5257" s="91">
        <v>34716</v>
      </c>
      <c r="C5257" s="145">
        <v>41.281139000000003</v>
      </c>
      <c r="D5257">
        <f t="shared" ref="D5257:D5320" si="167">(C5257-C5258)/C5258</f>
        <v>-0.40903540747974459</v>
      </c>
      <c r="E5257">
        <v>-5.235454608589399E-3</v>
      </c>
      <c r="G5257">
        <v>5249</v>
      </c>
      <c r="H5257">
        <f t="shared" ca="1" si="166"/>
        <v>-4.4246732318600546E-2</v>
      </c>
    </row>
    <row r="5258" spans="2:8" x14ac:dyDescent="0.3">
      <c r="B5258" s="91">
        <v>38509</v>
      </c>
      <c r="C5258" s="145">
        <v>69.853827999999993</v>
      </c>
      <c r="D5258">
        <f t="shared" si="167"/>
        <v>-0.70044832088292963</v>
      </c>
      <c r="E5258">
        <v>-5.2465420789980441E-3</v>
      </c>
      <c r="G5258">
        <v>5250</v>
      </c>
      <c r="H5258">
        <f t="shared" ref="H5258:H5321" ca="1" si="168">_xlfn.NORM.INV(RAND(),N$11,N$12)</f>
        <v>3.167944935509729E-2</v>
      </c>
    </row>
    <row r="5259" spans="2:8" x14ac:dyDescent="0.3">
      <c r="B5259" s="91">
        <v>40634</v>
      </c>
      <c r="C5259" s="145">
        <v>233.19458</v>
      </c>
      <c r="D5259">
        <f t="shared" si="167"/>
        <v>-0.58044771687798469</v>
      </c>
      <c r="E5259">
        <v>-5.2468094416097009E-3</v>
      </c>
      <c r="G5259">
        <v>5251</v>
      </c>
      <c r="H5259">
        <f t="shared" ca="1" si="168"/>
        <v>3.4097425598899514E-2</v>
      </c>
    </row>
    <row r="5260" spans="2:8" x14ac:dyDescent="0.3">
      <c r="B5260" s="91">
        <v>42628</v>
      </c>
      <c r="C5260" s="145">
        <v>555.81768799999998</v>
      </c>
      <c r="D5260">
        <f t="shared" si="167"/>
        <v>8.3282740050154906</v>
      </c>
      <c r="E5260">
        <v>-5.2631982567712694E-3</v>
      </c>
      <c r="G5260">
        <v>5252</v>
      </c>
      <c r="H5260">
        <f t="shared" ca="1" si="168"/>
        <v>4.2339183044836963E-2</v>
      </c>
    </row>
    <row r="5261" spans="2:8" x14ac:dyDescent="0.3">
      <c r="B5261" s="91">
        <v>35130</v>
      </c>
      <c r="C5261" s="145">
        <v>59.584193999999997</v>
      </c>
      <c r="D5261">
        <f t="shared" si="167"/>
        <v>-0.87293813397419751</v>
      </c>
      <c r="E5261">
        <v>-5.269148160140397E-3</v>
      </c>
      <c r="G5261">
        <v>5253</v>
      </c>
      <c r="H5261">
        <f t="shared" ca="1" si="168"/>
        <v>1.3697003889088236E-2</v>
      </c>
    </row>
    <row r="5262" spans="2:8" x14ac:dyDescent="0.3">
      <c r="B5262" s="91">
        <v>42818</v>
      </c>
      <c r="C5262" s="145">
        <v>468.938446</v>
      </c>
      <c r="D5262">
        <f t="shared" si="167"/>
        <v>1.5595569933287499</v>
      </c>
      <c r="E5262">
        <v>-5.2865649743065951E-3</v>
      </c>
      <c r="G5262">
        <v>5254</v>
      </c>
      <c r="H5262">
        <f t="shared" ca="1" si="168"/>
        <v>-1.0806583387266096E-2</v>
      </c>
    </row>
    <row r="5263" spans="2:8" x14ac:dyDescent="0.3">
      <c r="B5263" s="91">
        <v>40757</v>
      </c>
      <c r="C5263" s="145">
        <v>183.21078499999999</v>
      </c>
      <c r="D5263">
        <f t="shared" si="167"/>
        <v>1.7646807563425504</v>
      </c>
      <c r="E5263">
        <v>-5.304228713700853E-3</v>
      </c>
      <c r="G5263">
        <v>5255</v>
      </c>
      <c r="H5263">
        <f t="shared" ca="1" si="168"/>
        <v>4.152941519686007E-2</v>
      </c>
    </row>
    <row r="5264" spans="2:8" x14ac:dyDescent="0.3">
      <c r="B5264" s="91">
        <v>37965</v>
      </c>
      <c r="C5264" s="145">
        <v>66.268332999999998</v>
      </c>
      <c r="D5264">
        <f t="shared" si="167"/>
        <v>-0.84549710346061435</v>
      </c>
      <c r="E5264">
        <v>-5.3146234316424961E-3</v>
      </c>
      <c r="G5264">
        <v>5256</v>
      </c>
      <c r="H5264">
        <f t="shared" ca="1" si="168"/>
        <v>-2.4012938640827233E-2</v>
      </c>
    </row>
    <row r="5265" spans="2:8" x14ac:dyDescent="0.3">
      <c r="B5265" s="91">
        <v>42919</v>
      </c>
      <c r="C5265" s="145">
        <v>428.913208</v>
      </c>
      <c r="D5265">
        <f t="shared" si="167"/>
        <v>9.225813727030058</v>
      </c>
      <c r="E5265">
        <v>-5.3172885060716385E-3</v>
      </c>
      <c r="G5265">
        <v>5257</v>
      </c>
      <c r="H5265">
        <f t="shared" ca="1" si="168"/>
        <v>1.1255987541739646E-2</v>
      </c>
    </row>
    <row r="5266" spans="2:8" x14ac:dyDescent="0.3">
      <c r="B5266" s="91">
        <v>35768</v>
      </c>
      <c r="C5266" s="145">
        <v>41.944164000000001</v>
      </c>
      <c r="D5266">
        <f t="shared" si="167"/>
        <v>-0.85213629938305813</v>
      </c>
      <c r="E5266">
        <v>-5.3301328727098944E-3</v>
      </c>
      <c r="G5266">
        <v>5258</v>
      </c>
      <c r="H5266">
        <f t="shared" ca="1" si="168"/>
        <v>-2.793463781665308E-2</v>
      </c>
    </row>
    <row r="5267" spans="2:8" x14ac:dyDescent="0.3">
      <c r="B5267" s="91">
        <v>41487</v>
      </c>
      <c r="C5267" s="145">
        <v>283.667755</v>
      </c>
      <c r="D5267">
        <f t="shared" si="167"/>
        <v>12.166935241717779</v>
      </c>
      <c r="E5267">
        <v>-5.3356396741262632E-3</v>
      </c>
      <c r="G5267">
        <v>5259</v>
      </c>
      <c r="H5267">
        <f t="shared" ca="1" si="168"/>
        <v>-1.8485380898220962E-3</v>
      </c>
    </row>
    <row r="5268" spans="2:8" x14ac:dyDescent="0.3">
      <c r="B5268" s="91">
        <v>37502</v>
      </c>
      <c r="C5268" s="145">
        <v>21.543946999999999</v>
      </c>
      <c r="D5268">
        <f t="shared" si="167"/>
        <v>-0.46689307270087915</v>
      </c>
      <c r="E5268">
        <v>-5.3420061715669879E-3</v>
      </c>
      <c r="G5268">
        <v>5260</v>
      </c>
      <c r="H5268">
        <f t="shared" ca="1" si="168"/>
        <v>5.8686248444663716E-4</v>
      </c>
    </row>
    <row r="5269" spans="2:8" x14ac:dyDescent="0.3">
      <c r="B5269" s="91">
        <v>34816</v>
      </c>
      <c r="C5269" s="145">
        <v>40.412056</v>
      </c>
      <c r="D5269">
        <f t="shared" si="167"/>
        <v>0</v>
      </c>
      <c r="E5269">
        <v>-5.3477865363923847E-3</v>
      </c>
      <c r="G5269">
        <v>5261</v>
      </c>
      <c r="H5269">
        <f t="shared" ca="1" si="168"/>
        <v>8.2829827254672049E-3</v>
      </c>
    </row>
    <row r="5270" spans="2:8" x14ac:dyDescent="0.3">
      <c r="B5270" s="91">
        <v>34535</v>
      </c>
      <c r="C5270" s="145">
        <v>40.412056</v>
      </c>
      <c r="D5270">
        <f t="shared" si="167"/>
        <v>0.46151748283437222</v>
      </c>
      <c r="E5270">
        <v>-5.3477865363923847E-3</v>
      </c>
      <c r="G5270">
        <v>5262</v>
      </c>
      <c r="H5270">
        <f t="shared" ca="1" si="168"/>
        <v>-3.4063103149779728E-2</v>
      </c>
    </row>
    <row r="5271" spans="2:8" x14ac:dyDescent="0.3">
      <c r="B5271" s="91">
        <v>36234</v>
      </c>
      <c r="C5271" s="145">
        <v>27.650751</v>
      </c>
      <c r="D5271">
        <f t="shared" si="167"/>
        <v>-0.92580178247614664</v>
      </c>
      <c r="E5271">
        <v>-5.3617638424612668E-3</v>
      </c>
      <c r="G5271">
        <v>5263</v>
      </c>
      <c r="H5271">
        <f t="shared" ca="1" si="168"/>
        <v>-5.0042946043719394E-2</v>
      </c>
    </row>
    <row r="5272" spans="2:8" x14ac:dyDescent="0.3">
      <c r="B5272" s="91">
        <v>41577</v>
      </c>
      <c r="C5272" s="145">
        <v>372.66058299999997</v>
      </c>
      <c r="D5272">
        <f t="shared" si="167"/>
        <v>8.2713662662614986</v>
      </c>
      <c r="E5272">
        <v>-5.3713838049370185E-3</v>
      </c>
      <c r="G5272">
        <v>5264</v>
      </c>
      <c r="H5272">
        <f t="shared" ca="1" si="168"/>
        <v>-2.4846665677376988E-2</v>
      </c>
    </row>
    <row r="5273" spans="2:8" x14ac:dyDescent="0.3">
      <c r="B5273" s="91">
        <v>34773</v>
      </c>
      <c r="C5273" s="145">
        <v>40.194786000000001</v>
      </c>
      <c r="D5273">
        <f t="shared" si="167"/>
        <v>0</v>
      </c>
      <c r="E5273">
        <v>-5.3763659042736943E-3</v>
      </c>
      <c r="G5273">
        <v>5265</v>
      </c>
      <c r="H5273">
        <f t="shared" ca="1" si="168"/>
        <v>-2.9461556922380758E-2</v>
      </c>
    </row>
    <row r="5274" spans="2:8" x14ac:dyDescent="0.3">
      <c r="B5274" s="91">
        <v>34768</v>
      </c>
      <c r="C5274" s="145">
        <v>40.194786000000001</v>
      </c>
      <c r="D5274">
        <f t="shared" si="167"/>
        <v>0</v>
      </c>
      <c r="E5274">
        <v>-5.3763659042736943E-3</v>
      </c>
      <c r="G5274">
        <v>5266</v>
      </c>
      <c r="H5274">
        <f t="shared" ca="1" si="168"/>
        <v>3.9365570040750973E-3</v>
      </c>
    </row>
    <row r="5275" spans="2:8" x14ac:dyDescent="0.3">
      <c r="B5275" s="91">
        <v>34536</v>
      </c>
      <c r="C5275" s="145">
        <v>40.194786000000001</v>
      </c>
      <c r="D5275">
        <f t="shared" si="167"/>
        <v>-0.225590987330027</v>
      </c>
      <c r="E5275">
        <v>-5.3763659042736943E-3</v>
      </c>
      <c r="G5275">
        <v>5267</v>
      </c>
      <c r="H5275">
        <f t="shared" ca="1" si="168"/>
        <v>8.3230163853275317E-4</v>
      </c>
    </row>
    <row r="5276" spans="2:8" x14ac:dyDescent="0.3">
      <c r="B5276" s="91">
        <v>35047</v>
      </c>
      <c r="C5276" s="145">
        <v>51.903820000000003</v>
      </c>
      <c r="D5276">
        <f t="shared" si="167"/>
        <v>0.23535598030373445</v>
      </c>
      <c r="E5276">
        <v>-5.3765310780381588E-3</v>
      </c>
      <c r="G5276">
        <v>5268</v>
      </c>
      <c r="H5276">
        <f t="shared" ca="1" si="168"/>
        <v>-6.6112974815332515E-2</v>
      </c>
    </row>
    <row r="5277" spans="2:8" x14ac:dyDescent="0.3">
      <c r="B5277" s="91">
        <v>36445</v>
      </c>
      <c r="C5277" s="145">
        <v>42.015273999999998</v>
      </c>
      <c r="D5277">
        <f t="shared" si="167"/>
        <v>0.12085244948080311</v>
      </c>
      <c r="E5277">
        <v>-5.3783786790876408E-3</v>
      </c>
      <c r="G5277">
        <v>5269</v>
      </c>
      <c r="H5277">
        <f t="shared" ca="1" si="168"/>
        <v>5.7319415190262908E-2</v>
      </c>
    </row>
    <row r="5278" spans="2:8" x14ac:dyDescent="0.3">
      <c r="B5278" s="91">
        <v>35928</v>
      </c>
      <c r="C5278" s="145">
        <v>37.485106999999999</v>
      </c>
      <c r="D5278">
        <f t="shared" si="167"/>
        <v>-0.90051000889544419</v>
      </c>
      <c r="E5278">
        <v>-5.3864993085087649E-3</v>
      </c>
      <c r="G5278">
        <v>5270</v>
      </c>
      <c r="H5278">
        <f t="shared" ca="1" si="168"/>
        <v>1.4398923355997724E-2</v>
      </c>
    </row>
    <row r="5279" spans="2:8" x14ac:dyDescent="0.3">
      <c r="B5279" s="91">
        <v>42360</v>
      </c>
      <c r="C5279" s="145">
        <v>376.77264400000001</v>
      </c>
      <c r="D5279">
        <f t="shared" si="167"/>
        <v>0.63968302573633251</v>
      </c>
      <c r="E5279">
        <v>-5.3925628108653818E-3</v>
      </c>
      <c r="G5279">
        <v>5271</v>
      </c>
      <c r="H5279">
        <f t="shared" ca="1" si="168"/>
        <v>2.6102444948050463E-2</v>
      </c>
    </row>
    <row r="5280" spans="2:8" x14ac:dyDescent="0.3">
      <c r="B5280" s="91">
        <v>43571</v>
      </c>
      <c r="C5280" s="145">
        <v>229.783829</v>
      </c>
      <c r="D5280">
        <f t="shared" si="167"/>
        <v>-0.37491524955834371</v>
      </c>
      <c r="E5280">
        <v>-5.3937767974181639E-3</v>
      </c>
      <c r="G5280">
        <v>5272</v>
      </c>
      <c r="H5280">
        <f t="shared" ca="1" si="168"/>
        <v>-9.9247767822005679E-3</v>
      </c>
    </row>
    <row r="5281" spans="2:8" x14ac:dyDescent="0.3">
      <c r="B5281" s="91">
        <v>43150</v>
      </c>
      <c r="C5281" s="145">
        <v>367.60427900000002</v>
      </c>
      <c r="D5281">
        <f t="shared" si="167"/>
        <v>11.184481744935363</v>
      </c>
      <c r="E5281">
        <v>-5.3945193216815325E-3</v>
      </c>
      <c r="G5281">
        <v>5273</v>
      </c>
      <c r="H5281">
        <f t="shared" ca="1" si="168"/>
        <v>-2.8761315352620292E-3</v>
      </c>
    </row>
    <row r="5282" spans="2:8" x14ac:dyDescent="0.3">
      <c r="B5282" s="91">
        <v>36210</v>
      </c>
      <c r="C5282" s="145">
        <v>30.169874</v>
      </c>
      <c r="D5282">
        <f t="shared" si="167"/>
        <v>-0.94855264900890479</v>
      </c>
      <c r="E5282">
        <v>-5.4051855100149702E-3</v>
      </c>
      <c r="G5282">
        <v>5274</v>
      </c>
      <c r="H5282">
        <f t="shared" ca="1" si="168"/>
        <v>1.9428289293387207E-3</v>
      </c>
    </row>
    <row r="5283" spans="2:8" x14ac:dyDescent="0.3">
      <c r="B5283" s="91">
        <v>45112</v>
      </c>
      <c r="C5283" s="145">
        <v>586.42230199999995</v>
      </c>
      <c r="D5283">
        <f t="shared" si="167"/>
        <v>0.13533194454449676</v>
      </c>
      <c r="E5283">
        <v>-5.4104428332156229E-3</v>
      </c>
      <c r="G5283">
        <v>5275</v>
      </c>
      <c r="H5283">
        <f t="shared" ca="1" si="168"/>
        <v>-3.5782100246184119E-2</v>
      </c>
    </row>
    <row r="5284" spans="2:8" x14ac:dyDescent="0.3">
      <c r="B5284" s="91">
        <v>41957</v>
      </c>
      <c r="C5284" s="145">
        <v>516.52056900000002</v>
      </c>
      <c r="D5284">
        <f t="shared" si="167"/>
        <v>0.1122257906823428</v>
      </c>
      <c r="E5284">
        <v>-5.41057246395521E-3</v>
      </c>
      <c r="G5284">
        <v>5276</v>
      </c>
      <c r="H5284">
        <f t="shared" ca="1" si="168"/>
        <v>2.5123609219237873E-2</v>
      </c>
    </row>
    <row r="5285" spans="2:8" x14ac:dyDescent="0.3">
      <c r="B5285" s="91">
        <v>42825</v>
      </c>
      <c r="C5285" s="145">
        <v>464.40261800000002</v>
      </c>
      <c r="D5285">
        <f t="shared" si="167"/>
        <v>-0.20258470374320567</v>
      </c>
      <c r="E5285">
        <v>-5.4440154314471054E-3</v>
      </c>
      <c r="G5285">
        <v>5277</v>
      </c>
      <c r="H5285">
        <f t="shared" ca="1" si="168"/>
        <v>-1.2373699564521909E-2</v>
      </c>
    </row>
    <row r="5286" spans="2:8" x14ac:dyDescent="0.3">
      <c r="B5286" s="91">
        <v>42621</v>
      </c>
      <c r="C5286" s="145">
        <v>582.38488800000005</v>
      </c>
      <c r="D5286">
        <f t="shared" si="167"/>
        <v>1.2864970588599152</v>
      </c>
      <c r="E5286">
        <v>-5.4477449804713534E-3</v>
      </c>
      <c r="G5286">
        <v>5278</v>
      </c>
      <c r="H5286">
        <f t="shared" ca="1" si="168"/>
        <v>-4.7371325412134943E-2</v>
      </c>
    </row>
    <row r="5287" spans="2:8" x14ac:dyDescent="0.3">
      <c r="B5287" s="91">
        <v>43336</v>
      </c>
      <c r="C5287" s="145">
        <v>254.70616100000001</v>
      </c>
      <c r="D5287">
        <f t="shared" si="167"/>
        <v>-0.50265645518342061</v>
      </c>
      <c r="E5287">
        <v>-5.4495749809371679E-3</v>
      </c>
      <c r="G5287">
        <v>5279</v>
      </c>
      <c r="H5287">
        <f t="shared" ca="1" si="168"/>
        <v>2.1024746097462986E-2</v>
      </c>
    </row>
    <row r="5288" spans="2:8" x14ac:dyDescent="0.3">
      <c r="B5288" s="91">
        <v>42017</v>
      </c>
      <c r="C5288" s="145">
        <v>512.13324</v>
      </c>
      <c r="D5288">
        <f t="shared" si="167"/>
        <v>0.31156676403438238</v>
      </c>
      <c r="E5288">
        <v>-5.4566706848775586E-3</v>
      </c>
      <c r="G5288">
        <v>5280</v>
      </c>
      <c r="H5288">
        <f t="shared" ca="1" si="168"/>
        <v>-2.4089400066151078E-2</v>
      </c>
    </row>
    <row r="5289" spans="2:8" x14ac:dyDescent="0.3">
      <c r="B5289" s="91">
        <v>42367</v>
      </c>
      <c r="C5289" s="145">
        <v>390.47439600000001</v>
      </c>
      <c r="D5289">
        <f t="shared" si="167"/>
        <v>4.5770890442434986</v>
      </c>
      <c r="E5289">
        <v>-5.4567835238011949E-3</v>
      </c>
      <c r="G5289">
        <v>5281</v>
      </c>
      <c r="H5289">
        <f t="shared" ca="1" si="168"/>
        <v>2.9197763353458396E-2</v>
      </c>
    </row>
    <row r="5290" spans="2:8" x14ac:dyDescent="0.3">
      <c r="B5290" s="91">
        <v>38464</v>
      </c>
      <c r="C5290" s="145">
        <v>70.014015000000001</v>
      </c>
      <c r="D5290">
        <f t="shared" si="167"/>
        <v>-0.82044295293751657</v>
      </c>
      <c r="E5290">
        <v>-5.4607740270398693E-3</v>
      </c>
      <c r="G5290">
        <v>5282</v>
      </c>
      <c r="H5290">
        <f t="shared" ca="1" si="168"/>
        <v>-3.3430131630158649E-2</v>
      </c>
    </row>
    <row r="5291" spans="2:8" x14ac:dyDescent="0.3">
      <c r="B5291" s="91">
        <v>42369</v>
      </c>
      <c r="C5291" s="145">
        <v>389.92630000000003</v>
      </c>
      <c r="D5291">
        <f t="shared" si="167"/>
        <v>3.9629447422604418</v>
      </c>
      <c r="E5291">
        <v>-5.4645691547997675E-3</v>
      </c>
      <c r="G5291">
        <v>5283</v>
      </c>
      <c r="H5291">
        <f t="shared" ca="1" si="168"/>
        <v>-1.6229318785393892E-2</v>
      </c>
    </row>
    <row r="5292" spans="2:8" x14ac:dyDescent="0.3">
      <c r="B5292" s="91">
        <v>38387</v>
      </c>
      <c r="C5292" s="145">
        <v>78.567527999999996</v>
      </c>
      <c r="D5292">
        <f t="shared" si="167"/>
        <v>-0.81510287297827366</v>
      </c>
      <c r="E5292">
        <v>-5.474719370679882E-3</v>
      </c>
      <c r="G5292">
        <v>5284</v>
      </c>
      <c r="H5292">
        <f t="shared" ca="1" si="168"/>
        <v>-8.5990385481553543E-3</v>
      </c>
    </row>
    <row r="5293" spans="2:8" x14ac:dyDescent="0.3">
      <c r="B5293" s="91">
        <v>43062</v>
      </c>
      <c r="C5293" s="145">
        <v>424.92562900000001</v>
      </c>
      <c r="D5293">
        <f t="shared" si="167"/>
        <v>1.4738826898645463</v>
      </c>
      <c r="E5293">
        <v>-5.4829992657939655E-3</v>
      </c>
      <c r="G5293">
        <v>5285</v>
      </c>
      <c r="H5293">
        <f t="shared" ca="1" si="168"/>
        <v>-1.9228561356523143E-2</v>
      </c>
    </row>
    <row r="5294" spans="2:8" x14ac:dyDescent="0.3">
      <c r="B5294" s="91">
        <v>43493</v>
      </c>
      <c r="C5294" s="145">
        <v>171.76466400000001</v>
      </c>
      <c r="D5294">
        <f t="shared" si="167"/>
        <v>3.0350551638329804</v>
      </c>
      <c r="E5294">
        <v>-5.4834264978293953E-3</v>
      </c>
      <c r="G5294">
        <v>5286</v>
      </c>
      <c r="H5294">
        <f t="shared" ca="1" si="168"/>
        <v>-3.602316058003608E-2</v>
      </c>
    </row>
    <row r="5295" spans="2:8" x14ac:dyDescent="0.3">
      <c r="B5295" s="91">
        <v>36455</v>
      </c>
      <c r="C5295" s="145">
        <v>42.568108000000002</v>
      </c>
      <c r="D5295">
        <f t="shared" si="167"/>
        <v>1.1816818526741169</v>
      </c>
      <c r="E5295">
        <v>-5.4847721433271676E-3</v>
      </c>
      <c r="G5295">
        <v>5287</v>
      </c>
      <c r="H5295">
        <f t="shared" ca="1" si="168"/>
        <v>-2.7696665968591383E-2</v>
      </c>
    </row>
    <row r="5296" spans="2:8" x14ac:dyDescent="0.3">
      <c r="B5296" s="91">
        <v>33367</v>
      </c>
      <c r="C5296" s="145">
        <v>19.511602</v>
      </c>
      <c r="D5296">
        <f t="shared" si="167"/>
        <v>-0.95615296368606384</v>
      </c>
      <c r="E5296">
        <v>-5.4948650846141775E-3</v>
      </c>
      <c r="G5296">
        <v>5288</v>
      </c>
      <c r="H5296">
        <f t="shared" ca="1" si="168"/>
        <v>1.679571179855115E-2</v>
      </c>
    </row>
    <row r="5297" spans="2:8" x14ac:dyDescent="0.3">
      <c r="B5297" s="91">
        <v>41850</v>
      </c>
      <c r="C5297" s="145">
        <v>444.99249300000002</v>
      </c>
      <c r="D5297">
        <f t="shared" si="167"/>
        <v>13.277658850537952</v>
      </c>
      <c r="E5297">
        <v>-5.5084186529316282E-3</v>
      </c>
      <c r="G5297">
        <v>5289</v>
      </c>
      <c r="H5297">
        <f t="shared" ca="1" si="168"/>
        <v>-3.7792293171232077E-3</v>
      </c>
    </row>
    <row r="5298" spans="2:8" x14ac:dyDescent="0.3">
      <c r="B5298" s="91">
        <v>37802</v>
      </c>
      <c r="C5298" s="145">
        <v>31.167048999999999</v>
      </c>
      <c r="D5298">
        <f t="shared" si="167"/>
        <v>0.6062340459754203</v>
      </c>
      <c r="E5298">
        <v>-5.5235522424615787E-3</v>
      </c>
      <c r="G5298">
        <v>5290</v>
      </c>
      <c r="H5298">
        <f t="shared" ca="1" si="168"/>
        <v>-1.2647622082246623E-3</v>
      </c>
    </row>
    <row r="5299" spans="2:8" x14ac:dyDescent="0.3">
      <c r="B5299" s="91">
        <v>33385</v>
      </c>
      <c r="C5299" s="145">
        <v>19.403803</v>
      </c>
      <c r="D5299">
        <f t="shared" si="167"/>
        <v>-0.85400661595103167</v>
      </c>
      <c r="E5299">
        <v>-5.5248666921352734E-3</v>
      </c>
      <c r="G5299">
        <v>5291</v>
      </c>
      <c r="H5299">
        <f t="shared" ca="1" si="168"/>
        <v>2.2152706754485031E-2</v>
      </c>
    </row>
    <row r="5300" spans="2:8" x14ac:dyDescent="0.3">
      <c r="B5300" s="91">
        <v>40156</v>
      </c>
      <c r="C5300" s="145">
        <v>132.908783</v>
      </c>
      <c r="D5300">
        <f t="shared" si="167"/>
        <v>5.887890484285168</v>
      </c>
      <c r="E5300">
        <v>-5.5285367924028115E-3</v>
      </c>
      <c r="G5300">
        <v>5292</v>
      </c>
      <c r="H5300">
        <f t="shared" ca="1" si="168"/>
        <v>-4.0945706662308165E-2</v>
      </c>
    </row>
    <row r="5301" spans="2:8" x14ac:dyDescent="0.3">
      <c r="B5301" s="91">
        <v>33394</v>
      </c>
      <c r="C5301" s="145">
        <v>19.296006999999999</v>
      </c>
      <c r="D5301">
        <f t="shared" si="167"/>
        <v>0</v>
      </c>
      <c r="E5301">
        <v>-5.5554058140046278E-3</v>
      </c>
      <c r="G5301">
        <v>5293</v>
      </c>
      <c r="H5301">
        <f t="shared" ca="1" si="168"/>
        <v>9.9169504522644333E-3</v>
      </c>
    </row>
    <row r="5302" spans="2:8" x14ac:dyDescent="0.3">
      <c r="B5302" s="91">
        <v>33388</v>
      </c>
      <c r="C5302" s="145">
        <v>19.296006999999999</v>
      </c>
      <c r="D5302">
        <f t="shared" si="167"/>
        <v>-0.91952918300268627</v>
      </c>
      <c r="E5302">
        <v>-5.5554058140046278E-3</v>
      </c>
      <c r="G5302">
        <v>5294</v>
      </c>
      <c r="H5302">
        <f t="shared" ca="1" si="168"/>
        <v>3.0610255333398857E-2</v>
      </c>
    </row>
    <row r="5303" spans="2:8" x14ac:dyDescent="0.3">
      <c r="B5303" s="91">
        <v>40946</v>
      </c>
      <c r="C5303" s="145">
        <v>239.78887900000001</v>
      </c>
      <c r="D5303">
        <f t="shared" si="167"/>
        <v>0.58456014792839173</v>
      </c>
      <c r="E5303">
        <v>-5.5611450523229957E-3</v>
      </c>
      <c r="G5303">
        <v>5295</v>
      </c>
      <c r="H5303">
        <f t="shared" ca="1" si="168"/>
        <v>-6.2276972954029321E-3</v>
      </c>
    </row>
    <row r="5304" spans="2:8" x14ac:dyDescent="0.3">
      <c r="B5304" s="91">
        <v>43508</v>
      </c>
      <c r="C5304" s="145">
        <v>151.32835399999999</v>
      </c>
      <c r="D5304">
        <f t="shared" si="167"/>
        <v>-0.48481251070354253</v>
      </c>
      <c r="E5304">
        <v>-5.5682410014134863E-3</v>
      </c>
      <c r="G5304">
        <v>5296</v>
      </c>
      <c r="H5304">
        <f t="shared" ca="1" si="168"/>
        <v>2.5096124093474739E-2</v>
      </c>
    </row>
    <row r="5305" spans="2:8" x14ac:dyDescent="0.3">
      <c r="B5305" s="91">
        <v>43249</v>
      </c>
      <c r="C5305" s="145">
        <v>293.73452800000001</v>
      </c>
      <c r="D5305">
        <f t="shared" si="167"/>
        <v>-0.3880009664239395</v>
      </c>
      <c r="E5305">
        <v>-5.5686585721389827E-3</v>
      </c>
      <c r="G5305">
        <v>5297</v>
      </c>
      <c r="H5305">
        <f t="shared" ca="1" si="168"/>
        <v>-1.6876877518389358E-2</v>
      </c>
    </row>
    <row r="5306" spans="2:8" x14ac:dyDescent="0.3">
      <c r="B5306" s="91">
        <v>42153</v>
      </c>
      <c r="C5306" s="145">
        <v>479.959137</v>
      </c>
      <c r="D5306">
        <f t="shared" si="167"/>
        <v>1.9491841368899882E-2</v>
      </c>
      <c r="E5306">
        <v>-5.5744802786123386E-3</v>
      </c>
      <c r="G5306">
        <v>5298</v>
      </c>
      <c r="H5306">
        <f t="shared" ca="1" si="168"/>
        <v>-4.6506617703258382E-2</v>
      </c>
    </row>
    <row r="5307" spans="2:8" x14ac:dyDescent="0.3">
      <c r="B5307" s="91">
        <v>42836</v>
      </c>
      <c r="C5307" s="145">
        <v>470.782715</v>
      </c>
      <c r="D5307">
        <f t="shared" si="167"/>
        <v>11.17313404964049</v>
      </c>
      <c r="E5307">
        <v>-5.5800960300596376E-3</v>
      </c>
      <c r="G5307">
        <v>5299</v>
      </c>
      <c r="H5307">
        <f t="shared" ca="1" si="168"/>
        <v>-2.1715212572697359E-2</v>
      </c>
    </row>
    <row r="5308" spans="2:8" x14ac:dyDescent="0.3">
      <c r="B5308" s="91">
        <v>34781</v>
      </c>
      <c r="C5308" s="145">
        <v>38.673912000000001</v>
      </c>
      <c r="D5308">
        <f t="shared" si="167"/>
        <v>1.01550410543809</v>
      </c>
      <c r="E5308">
        <v>-5.5864088854709832E-3</v>
      </c>
      <c r="G5308">
        <v>5300</v>
      </c>
      <c r="H5308">
        <f t="shared" ca="1" si="168"/>
        <v>2.7401211463473414E-2</v>
      </c>
    </row>
    <row r="5309" spans="2:8" x14ac:dyDescent="0.3">
      <c r="B5309" s="91">
        <v>33395</v>
      </c>
      <c r="C5309" s="145">
        <v>19.188207999999999</v>
      </c>
      <c r="D5309">
        <f t="shared" si="167"/>
        <v>0</v>
      </c>
      <c r="E5309">
        <v>-5.5865962320598237E-3</v>
      </c>
      <c r="G5309">
        <v>5301</v>
      </c>
      <c r="H5309">
        <f t="shared" ca="1" si="168"/>
        <v>2.5730590793233244E-2</v>
      </c>
    </row>
    <row r="5310" spans="2:8" x14ac:dyDescent="0.3">
      <c r="B5310" s="91">
        <v>33346</v>
      </c>
      <c r="C5310" s="145">
        <v>19.188207999999999</v>
      </c>
      <c r="D5310">
        <f t="shared" si="167"/>
        <v>-0.75689134858818086</v>
      </c>
      <c r="E5310">
        <v>-5.5865962320598237E-3</v>
      </c>
      <c r="G5310">
        <v>5302</v>
      </c>
      <c r="H5310">
        <f t="shared" ca="1" si="168"/>
        <v>1.9876815543509931E-2</v>
      </c>
    </row>
    <row r="5311" spans="2:8" x14ac:dyDescent="0.3">
      <c r="B5311" s="91">
        <v>38084</v>
      </c>
      <c r="C5311" s="145">
        <v>78.928528</v>
      </c>
      <c r="D5311">
        <f t="shared" si="167"/>
        <v>-0.81543095707479352</v>
      </c>
      <c r="E5311">
        <v>-5.5926346918272691E-3</v>
      </c>
      <c r="G5311">
        <v>5303</v>
      </c>
      <c r="H5311">
        <f t="shared" ca="1" si="168"/>
        <v>4.298106889041152E-2</v>
      </c>
    </row>
    <row r="5312" spans="2:8" x14ac:dyDescent="0.3">
      <c r="B5312" s="91">
        <v>41813</v>
      </c>
      <c r="C5312" s="145">
        <v>427.63687099999999</v>
      </c>
      <c r="D5312">
        <f t="shared" si="167"/>
        <v>6.373459744044724</v>
      </c>
      <c r="E5312">
        <v>-5.5929712218583784E-3</v>
      </c>
      <c r="G5312">
        <v>5304</v>
      </c>
      <c r="H5312">
        <f t="shared" ca="1" si="168"/>
        <v>-1.5006270858268344E-2</v>
      </c>
    </row>
    <row r="5313" spans="2:8" x14ac:dyDescent="0.3">
      <c r="B5313" s="91">
        <v>35570</v>
      </c>
      <c r="C5313" s="145">
        <v>57.996772999999997</v>
      </c>
      <c r="D5313">
        <f t="shared" si="167"/>
        <v>-0.76607344822328693</v>
      </c>
      <c r="E5313">
        <v>-5.5942720963417843E-3</v>
      </c>
      <c r="G5313">
        <v>5305</v>
      </c>
      <c r="H5313">
        <f t="shared" ca="1" si="168"/>
        <v>4.9430931698518227E-2</v>
      </c>
    </row>
    <row r="5314" spans="2:8" x14ac:dyDescent="0.3">
      <c r="B5314" s="91">
        <v>43325</v>
      </c>
      <c r="C5314" s="145">
        <v>247.927277</v>
      </c>
      <c r="D5314">
        <f t="shared" si="167"/>
        <v>-0.74381061534487214</v>
      </c>
      <c r="E5314">
        <v>-5.5978002537327414E-3</v>
      </c>
      <c r="G5314">
        <v>5306</v>
      </c>
      <c r="H5314">
        <f t="shared" ca="1" si="168"/>
        <v>2.5675232807682688E-3</v>
      </c>
    </row>
    <row r="5315" spans="2:8" x14ac:dyDescent="0.3">
      <c r="B5315" s="91">
        <v>45365</v>
      </c>
      <c r="C5315" s="145">
        <v>967.75</v>
      </c>
      <c r="D5315">
        <f t="shared" si="167"/>
        <v>1.1163421059502376</v>
      </c>
      <c r="E5315">
        <v>-5.6000944644460354E-3</v>
      </c>
      <c r="G5315">
        <v>5307</v>
      </c>
      <c r="H5315">
        <f t="shared" ca="1" si="168"/>
        <v>5.5497309127268322E-2</v>
      </c>
    </row>
    <row r="5316" spans="2:8" x14ac:dyDescent="0.3">
      <c r="B5316" s="91">
        <v>45027</v>
      </c>
      <c r="C5316" s="145">
        <v>457.27484099999998</v>
      </c>
      <c r="D5316">
        <f t="shared" si="167"/>
        <v>4.3245923510939424</v>
      </c>
      <c r="E5316">
        <v>-5.636174202034658E-3</v>
      </c>
      <c r="G5316">
        <v>5308</v>
      </c>
      <c r="H5316">
        <f t="shared" ca="1" si="168"/>
        <v>-1.9642143141556528E-2</v>
      </c>
    </row>
    <row r="5317" spans="2:8" x14ac:dyDescent="0.3">
      <c r="B5317" s="91">
        <v>38610</v>
      </c>
      <c r="C5317" s="145">
        <v>85.879784000000001</v>
      </c>
      <c r="D5317">
        <f t="shared" si="167"/>
        <v>-0.77372227897945256</v>
      </c>
      <c r="E5317">
        <v>-5.6367155232031176E-3</v>
      </c>
      <c r="G5317">
        <v>5309</v>
      </c>
      <c r="H5317">
        <f t="shared" ca="1" si="168"/>
        <v>3.6428707986677377E-3</v>
      </c>
    </row>
    <row r="5318" spans="2:8" x14ac:dyDescent="0.3">
      <c r="B5318" s="91">
        <v>41687</v>
      </c>
      <c r="C5318" s="145">
        <v>379.53265399999998</v>
      </c>
      <c r="D5318">
        <f t="shared" si="167"/>
        <v>4.9723937067936657</v>
      </c>
      <c r="E5318">
        <v>-5.6582973519805008E-3</v>
      </c>
      <c r="G5318">
        <v>5310</v>
      </c>
      <c r="H5318">
        <f t="shared" ca="1" si="168"/>
        <v>2.8133326329891663E-3</v>
      </c>
    </row>
    <row r="5319" spans="2:8" x14ac:dyDescent="0.3">
      <c r="B5319" s="91">
        <v>35338</v>
      </c>
      <c r="C5319" s="145">
        <v>63.547829</v>
      </c>
      <c r="D5319">
        <f t="shared" si="167"/>
        <v>-0.71628353992481464</v>
      </c>
      <c r="E5319">
        <v>-5.6618966901710917E-3</v>
      </c>
      <c r="G5319">
        <v>5311</v>
      </c>
      <c r="H5319">
        <f t="shared" ca="1" si="168"/>
        <v>-1.7565869217592931E-2</v>
      </c>
    </row>
    <row r="5320" spans="2:8" x14ac:dyDescent="0.3">
      <c r="B5320" s="91">
        <v>40562</v>
      </c>
      <c r="C5320" s="145">
        <v>223.98358200000001</v>
      </c>
      <c r="D5320">
        <f t="shared" si="167"/>
        <v>-9.9552889114709955E-3</v>
      </c>
      <c r="E5320">
        <v>-5.668756109508997E-3</v>
      </c>
      <c r="G5320">
        <v>5312</v>
      </c>
      <c r="H5320">
        <f t="shared" ca="1" si="168"/>
        <v>-2.1054697008532051E-2</v>
      </c>
    </row>
    <row r="5321" spans="2:8" x14ac:dyDescent="0.3">
      <c r="B5321" s="91">
        <v>41094</v>
      </c>
      <c r="C5321" s="145">
        <v>226.23582500000001</v>
      </c>
      <c r="D5321">
        <f t="shared" ref="D5321:D5384" si="169">(C5321-C5322)/C5322</f>
        <v>8.328773033410604</v>
      </c>
      <c r="E5321">
        <v>-5.6829931076439067E-3</v>
      </c>
      <c r="G5321">
        <v>5313</v>
      </c>
      <c r="H5321">
        <f t="shared" ca="1" si="168"/>
        <v>5.539251912500643E-3</v>
      </c>
    </row>
    <row r="5322" spans="2:8" x14ac:dyDescent="0.3">
      <c r="B5322" s="91">
        <v>37706</v>
      </c>
      <c r="C5322" s="145">
        <v>24.251401999999999</v>
      </c>
      <c r="D5322">
        <f t="shared" si="169"/>
        <v>-0.92836576538670312</v>
      </c>
      <c r="E5322">
        <v>-5.6925627438347334E-3</v>
      </c>
      <c r="G5322">
        <v>5314</v>
      </c>
      <c r="H5322">
        <f t="shared" ref="H5322:H5385" ca="1" si="170">_xlfn.NORM.INV(RAND(),N$11,N$12)</f>
        <v>-6.645824633260182E-2</v>
      </c>
    </row>
    <row r="5323" spans="2:8" x14ac:dyDescent="0.3">
      <c r="B5323" s="91">
        <v>44377</v>
      </c>
      <c r="C5323" s="145">
        <v>338.54486100000003</v>
      </c>
      <c r="D5323">
        <f t="shared" si="169"/>
        <v>-0.1331206266785703</v>
      </c>
      <c r="E5323">
        <v>-5.7092597465760991E-3</v>
      </c>
      <c r="G5323">
        <v>5315</v>
      </c>
      <c r="H5323">
        <f t="shared" ca="1" si="170"/>
        <v>-5.5841177059238273E-2</v>
      </c>
    </row>
    <row r="5324" spans="2:8" x14ac:dyDescent="0.3">
      <c r="B5324" s="91">
        <v>44628</v>
      </c>
      <c r="C5324" s="145">
        <v>390.53283699999997</v>
      </c>
      <c r="D5324">
        <f t="shared" si="169"/>
        <v>-0.57599170285207146</v>
      </c>
      <c r="E5324">
        <v>-5.7106642667092509E-3</v>
      </c>
      <c r="G5324">
        <v>5316</v>
      </c>
      <c r="H5324">
        <f t="shared" ca="1" si="170"/>
        <v>1.7069729454459656E-2</v>
      </c>
    </row>
    <row r="5325" spans="2:8" x14ac:dyDescent="0.3">
      <c r="B5325" s="91">
        <v>45343</v>
      </c>
      <c r="C5325" s="145">
        <v>921.04998799999998</v>
      </c>
      <c r="D5325">
        <f t="shared" si="169"/>
        <v>35.88871243432984</v>
      </c>
      <c r="E5325">
        <v>-5.7213668023023568E-3</v>
      </c>
      <c r="G5325">
        <v>5317</v>
      </c>
      <c r="H5325">
        <f t="shared" ca="1" si="170"/>
        <v>-3.3281811856825841E-2</v>
      </c>
    </row>
    <row r="5326" spans="2:8" x14ac:dyDescent="0.3">
      <c r="B5326" s="91">
        <v>36572</v>
      </c>
      <c r="C5326" s="145">
        <v>24.968342</v>
      </c>
      <c r="D5326">
        <f t="shared" si="169"/>
        <v>-0.94328314957277037</v>
      </c>
      <c r="E5326">
        <v>-5.729718605613247E-3</v>
      </c>
      <c r="G5326">
        <v>5318</v>
      </c>
      <c r="H5326">
        <f t="shared" ca="1" si="170"/>
        <v>-2.788671579834676E-2</v>
      </c>
    </row>
    <row r="5327" spans="2:8" x14ac:dyDescent="0.3">
      <c r="B5327" s="91">
        <v>44973</v>
      </c>
      <c r="C5327" s="145">
        <v>440.227936</v>
      </c>
      <c r="D5327">
        <f t="shared" si="169"/>
        <v>2.0318732133176161</v>
      </c>
      <c r="E5327">
        <v>-5.741319161581872E-3</v>
      </c>
      <c r="G5327">
        <v>5319</v>
      </c>
      <c r="H5327">
        <f t="shared" ca="1" si="170"/>
        <v>3.9222971671206953E-2</v>
      </c>
    </row>
    <row r="5328" spans="2:8" x14ac:dyDescent="0.3">
      <c r="B5328" s="91">
        <v>38974</v>
      </c>
      <c r="C5328" s="145">
        <v>145.19998200000001</v>
      </c>
      <c r="D5328">
        <f t="shared" si="169"/>
        <v>-0.4614438578463676</v>
      </c>
      <c r="E5328">
        <v>-5.7457971202272704E-3</v>
      </c>
      <c r="G5328">
        <v>5320</v>
      </c>
      <c r="H5328">
        <f t="shared" ca="1" si="170"/>
        <v>9.7362268040953356E-4</v>
      </c>
    </row>
    <row r="5329" spans="2:8" x14ac:dyDescent="0.3">
      <c r="B5329" s="91">
        <v>41255</v>
      </c>
      <c r="C5329" s="145">
        <v>269.60974099999999</v>
      </c>
      <c r="D5329">
        <f t="shared" si="169"/>
        <v>-0.44924134428858947</v>
      </c>
      <c r="E5329">
        <v>-5.7531805805977939E-3</v>
      </c>
      <c r="G5329">
        <v>5321</v>
      </c>
      <c r="H5329">
        <f t="shared" ca="1" si="170"/>
        <v>6.1950758302280438E-3</v>
      </c>
    </row>
    <row r="5330" spans="2:8" x14ac:dyDescent="0.3">
      <c r="B5330" s="91">
        <v>42572</v>
      </c>
      <c r="C5330" s="145">
        <v>489.524292</v>
      </c>
      <c r="D5330">
        <f t="shared" si="169"/>
        <v>23.588493035749138</v>
      </c>
      <c r="E5330">
        <v>-5.7704211608285158E-3</v>
      </c>
      <c r="G5330">
        <v>5322</v>
      </c>
      <c r="H5330">
        <f t="shared" ca="1" si="170"/>
        <v>1.2845822290854131E-2</v>
      </c>
    </row>
    <row r="5331" spans="2:8" x14ac:dyDescent="0.3">
      <c r="B5331" s="91">
        <v>36714</v>
      </c>
      <c r="C5331" s="145">
        <v>19.908674000000001</v>
      </c>
      <c r="D5331">
        <f t="shared" si="169"/>
        <v>-0.62435063616711439</v>
      </c>
      <c r="E5331">
        <v>-5.7781570044271721E-3</v>
      </c>
      <c r="G5331">
        <v>5323</v>
      </c>
      <c r="H5331">
        <f t="shared" ca="1" si="170"/>
        <v>-5.0584412513912082E-2</v>
      </c>
    </row>
    <row r="5332" spans="2:8" x14ac:dyDescent="0.3">
      <c r="B5332" s="91">
        <v>35066</v>
      </c>
      <c r="C5332" s="145">
        <v>52.998024000000001</v>
      </c>
      <c r="D5332">
        <f t="shared" si="169"/>
        <v>2.6502349332678396E-4</v>
      </c>
      <c r="E5332">
        <v>-5.7895222216577296E-3</v>
      </c>
      <c r="G5332">
        <v>5324</v>
      </c>
      <c r="H5332">
        <f t="shared" ca="1" si="170"/>
        <v>6.0572752280985062E-3</v>
      </c>
    </row>
    <row r="5333" spans="2:8" x14ac:dyDescent="0.3">
      <c r="B5333" s="91">
        <v>35079</v>
      </c>
      <c r="C5333" s="145">
        <v>52.983981999999997</v>
      </c>
      <c r="D5333">
        <f t="shared" si="169"/>
        <v>1.1083327838736519</v>
      </c>
      <c r="E5333">
        <v>-5.7911223181692749E-3</v>
      </c>
      <c r="G5333">
        <v>5325</v>
      </c>
      <c r="H5333">
        <f t="shared" ca="1" si="170"/>
        <v>-1.1439438781596974E-2</v>
      </c>
    </row>
    <row r="5334" spans="2:8" x14ac:dyDescent="0.3">
      <c r="B5334" s="91">
        <v>37720</v>
      </c>
      <c r="C5334" s="145">
        <v>25.130749000000002</v>
      </c>
      <c r="D5334">
        <f t="shared" si="169"/>
        <v>-0.79355269749618107</v>
      </c>
      <c r="E5334">
        <v>-5.7978102251576248E-3</v>
      </c>
      <c r="G5334">
        <v>5326</v>
      </c>
      <c r="H5334">
        <f t="shared" ca="1" si="170"/>
        <v>4.5766749975689486E-3</v>
      </c>
    </row>
    <row r="5335" spans="2:8" x14ac:dyDescent="0.3">
      <c r="B5335" s="91">
        <v>39486</v>
      </c>
      <c r="C5335" s="145">
        <v>121.729607</v>
      </c>
      <c r="D5335">
        <f t="shared" si="169"/>
        <v>-0.63445889058350546</v>
      </c>
      <c r="E5335">
        <v>-5.8032918495869437E-3</v>
      </c>
      <c r="G5335">
        <v>5327</v>
      </c>
      <c r="H5335">
        <f t="shared" ca="1" si="170"/>
        <v>-1.7598469576554501E-2</v>
      </c>
    </row>
    <row r="5336" spans="2:8" x14ac:dyDescent="0.3">
      <c r="B5336" s="91">
        <v>43213</v>
      </c>
      <c r="C5336" s="145">
        <v>333.01208500000001</v>
      </c>
      <c r="D5336">
        <f t="shared" si="169"/>
        <v>3.4193846045800256</v>
      </c>
      <c r="E5336">
        <v>-5.8036568408950809E-3</v>
      </c>
      <c r="G5336">
        <v>5328</v>
      </c>
      <c r="H5336">
        <f t="shared" ca="1" si="170"/>
        <v>-6.3922834239695706E-2</v>
      </c>
    </row>
    <row r="5337" spans="2:8" x14ac:dyDescent="0.3">
      <c r="B5337" s="91">
        <v>39695</v>
      </c>
      <c r="C5337" s="145">
        <v>75.352592000000001</v>
      </c>
      <c r="D5337">
        <f t="shared" si="169"/>
        <v>-0.56086305606374287</v>
      </c>
      <c r="E5337">
        <v>-5.8167679759725498E-3</v>
      </c>
      <c r="G5337">
        <v>5329</v>
      </c>
      <c r="H5337">
        <f t="shared" ca="1" si="170"/>
        <v>-1.380911295061157E-2</v>
      </c>
    </row>
    <row r="5338" spans="2:8" x14ac:dyDescent="0.3">
      <c r="B5338" s="91">
        <v>40906</v>
      </c>
      <c r="C5338" s="145">
        <v>171.592468</v>
      </c>
      <c r="D5338">
        <f t="shared" si="169"/>
        <v>4.3410661005552127</v>
      </c>
      <c r="E5338">
        <v>-5.8269556592684523E-3</v>
      </c>
      <c r="G5338">
        <v>5330</v>
      </c>
      <c r="H5338">
        <f t="shared" ca="1" si="170"/>
        <v>1.3214431541467694E-2</v>
      </c>
    </row>
    <row r="5339" spans="2:8" x14ac:dyDescent="0.3">
      <c r="B5339" s="91">
        <v>37805</v>
      </c>
      <c r="C5339" s="145">
        <v>32.127006999999999</v>
      </c>
      <c r="D5339">
        <f t="shared" si="169"/>
        <v>-0.92146567637318866</v>
      </c>
      <c r="E5339">
        <v>-5.8435111320779033E-3</v>
      </c>
      <c r="G5339">
        <v>5331</v>
      </c>
      <c r="H5339">
        <f t="shared" ca="1" si="170"/>
        <v>1.4479524891685297E-2</v>
      </c>
    </row>
    <row r="5340" spans="2:8" x14ac:dyDescent="0.3">
      <c r="B5340" s="91">
        <v>41766</v>
      </c>
      <c r="C5340" s="145">
        <v>409.08236699999998</v>
      </c>
      <c r="D5340">
        <f t="shared" si="169"/>
        <v>33.662909393299216</v>
      </c>
      <c r="E5340">
        <v>-5.8451630687010505E-3</v>
      </c>
      <c r="G5340">
        <v>5332</v>
      </c>
      <c r="H5340">
        <f t="shared" ca="1" si="170"/>
        <v>3.6580844806637859E-3</v>
      </c>
    </row>
    <row r="5341" spans="2:8" x14ac:dyDescent="0.3">
      <c r="B5341" s="91">
        <v>37139</v>
      </c>
      <c r="C5341" s="145">
        <v>11.801731999999999</v>
      </c>
      <c r="D5341">
        <f t="shared" si="169"/>
        <v>-0.67800256872585818</v>
      </c>
      <c r="E5341">
        <v>-5.8477896669169869E-3</v>
      </c>
      <c r="G5341">
        <v>5333</v>
      </c>
      <c r="H5341">
        <f t="shared" ca="1" si="170"/>
        <v>-3.4889253148449463E-2</v>
      </c>
    </row>
    <row r="5342" spans="2:8" x14ac:dyDescent="0.3">
      <c r="B5342" s="91">
        <v>33763</v>
      </c>
      <c r="C5342" s="145">
        <v>36.651634000000001</v>
      </c>
      <c r="D5342">
        <f t="shared" si="169"/>
        <v>-0.16761393579712103</v>
      </c>
      <c r="E5342">
        <v>-5.8480921692070798E-3</v>
      </c>
      <c r="G5342">
        <v>5334</v>
      </c>
      <c r="H5342">
        <f t="shared" ca="1" si="170"/>
        <v>4.3369819778672006E-2</v>
      </c>
    </row>
    <row r="5343" spans="2:8" x14ac:dyDescent="0.3">
      <c r="B5343" s="91">
        <v>37881</v>
      </c>
      <c r="C5343" s="145">
        <v>44.032012999999999</v>
      </c>
      <c r="D5343">
        <f t="shared" si="169"/>
        <v>-0.84268485750130862</v>
      </c>
      <c r="E5343">
        <v>-5.8623892873034761E-3</v>
      </c>
      <c r="G5343">
        <v>5335</v>
      </c>
      <c r="H5343">
        <f t="shared" ca="1" si="170"/>
        <v>-1.117926964461544E-2</v>
      </c>
    </row>
    <row r="5344" spans="2:8" x14ac:dyDescent="0.3">
      <c r="B5344" s="91">
        <v>41446</v>
      </c>
      <c r="C5344" s="145">
        <v>279.89685100000003</v>
      </c>
      <c r="D5344">
        <f t="shared" si="169"/>
        <v>-6.3683229480451353E-2</v>
      </c>
      <c r="E5344">
        <v>-5.8872876674866239E-3</v>
      </c>
      <c r="G5344">
        <v>5336</v>
      </c>
      <c r="H5344">
        <f t="shared" ca="1" si="170"/>
        <v>8.8337400854920298E-3</v>
      </c>
    </row>
    <row r="5345" spans="2:8" x14ac:dyDescent="0.3">
      <c r="B5345" s="91">
        <v>41025</v>
      </c>
      <c r="C5345" s="145">
        <v>298.93392899999998</v>
      </c>
      <c r="D5345">
        <f t="shared" si="169"/>
        <v>5.8112344267659282</v>
      </c>
      <c r="E5345">
        <v>-5.8927110782148956E-3</v>
      </c>
      <c r="G5345">
        <v>5337</v>
      </c>
      <c r="H5345">
        <f t="shared" ca="1" si="170"/>
        <v>-3.9550066284124066E-2</v>
      </c>
    </row>
    <row r="5346" spans="2:8" x14ac:dyDescent="0.3">
      <c r="B5346" s="91">
        <v>34842</v>
      </c>
      <c r="C5346" s="145">
        <v>43.888362999999998</v>
      </c>
      <c r="D5346">
        <f t="shared" si="169"/>
        <v>2.7581074838279327</v>
      </c>
      <c r="E5346">
        <v>-5.9053328361694142E-3</v>
      </c>
      <c r="G5346">
        <v>5338</v>
      </c>
      <c r="H5346">
        <f t="shared" ca="1" si="170"/>
        <v>-1.4875839784362264E-2</v>
      </c>
    </row>
    <row r="5347" spans="2:8" x14ac:dyDescent="0.3">
      <c r="B5347" s="91">
        <v>37182</v>
      </c>
      <c r="C5347" s="145">
        <v>11.678315</v>
      </c>
      <c r="D5347">
        <f t="shared" si="169"/>
        <v>-0.68005683207768119</v>
      </c>
      <c r="E5347">
        <v>-5.9093088234192679E-3</v>
      </c>
      <c r="G5347">
        <v>5339</v>
      </c>
      <c r="H5347">
        <f t="shared" ca="1" si="170"/>
        <v>-1.808858778876599E-2</v>
      </c>
    </row>
    <row r="5348" spans="2:8" x14ac:dyDescent="0.3">
      <c r="B5348" s="91">
        <v>34789</v>
      </c>
      <c r="C5348" s="145">
        <v>36.501216999999997</v>
      </c>
      <c r="D5348">
        <f t="shared" si="169"/>
        <v>-0.93512755896874011</v>
      </c>
      <c r="E5348">
        <v>-5.9171828076686897E-3</v>
      </c>
      <c r="G5348">
        <v>5340</v>
      </c>
      <c r="H5348">
        <f t="shared" ca="1" si="170"/>
        <v>3.2474854924716846E-3</v>
      </c>
    </row>
    <row r="5349" spans="2:8" x14ac:dyDescent="0.3">
      <c r="B5349" s="91">
        <v>42068</v>
      </c>
      <c r="C5349" s="145">
        <v>562.66137700000002</v>
      </c>
      <c r="D5349">
        <f t="shared" si="169"/>
        <v>21.880973601628288</v>
      </c>
      <c r="E5349">
        <v>-5.9224253553647145E-3</v>
      </c>
      <c r="G5349">
        <v>5341</v>
      </c>
      <c r="H5349">
        <f t="shared" ca="1" si="170"/>
        <v>-1.0402240411886636E-2</v>
      </c>
    </row>
    <row r="5350" spans="2:8" x14ac:dyDescent="0.3">
      <c r="B5350" s="91">
        <v>37616</v>
      </c>
      <c r="C5350" s="145">
        <v>24.590796999999998</v>
      </c>
      <c r="D5350">
        <f t="shared" si="169"/>
        <v>-0.89496513653912435</v>
      </c>
      <c r="E5350">
        <v>-5.9246024514503443E-3</v>
      </c>
      <c r="G5350">
        <v>5342</v>
      </c>
      <c r="H5350">
        <f t="shared" ca="1" si="170"/>
        <v>1.7050667554237651E-2</v>
      </c>
    </row>
    <row r="5351" spans="2:8" x14ac:dyDescent="0.3">
      <c r="B5351" s="91">
        <v>43577</v>
      </c>
      <c r="C5351" s="145">
        <v>234.12033099999999</v>
      </c>
      <c r="D5351">
        <f t="shared" si="169"/>
        <v>6.0978546967634442</v>
      </c>
      <c r="E5351">
        <v>-5.9259037272274126E-3</v>
      </c>
      <c r="G5351">
        <v>5343</v>
      </c>
      <c r="H5351">
        <f t="shared" ca="1" si="170"/>
        <v>1.8646976802357853E-2</v>
      </c>
    </row>
    <row r="5352" spans="2:8" x14ac:dyDescent="0.3">
      <c r="B5352" s="91">
        <v>37811</v>
      </c>
      <c r="C5352" s="145">
        <v>32.984661000000003</v>
      </c>
      <c r="D5352">
        <f t="shared" si="169"/>
        <v>-0.88388326732659073</v>
      </c>
      <c r="E5352">
        <v>-5.9285062220291529E-3</v>
      </c>
      <c r="G5352">
        <v>5344</v>
      </c>
      <c r="H5352">
        <f t="shared" ca="1" si="170"/>
        <v>-2.1736012922792484E-2</v>
      </c>
    </row>
    <row r="5353" spans="2:8" x14ac:dyDescent="0.3">
      <c r="B5353" s="91">
        <v>43256</v>
      </c>
      <c r="C5353" s="145">
        <v>284.06466699999999</v>
      </c>
      <c r="D5353">
        <f t="shared" si="169"/>
        <v>3.3243743712245881</v>
      </c>
      <c r="E5353">
        <v>-5.9305212141618586E-3</v>
      </c>
      <c r="G5353">
        <v>5345</v>
      </c>
      <c r="H5353">
        <f t="shared" ca="1" si="170"/>
        <v>1.9216507576632062E-2</v>
      </c>
    </row>
    <row r="5354" spans="2:8" x14ac:dyDescent="0.3">
      <c r="B5354" s="91">
        <v>38253</v>
      </c>
      <c r="C5354" s="145">
        <v>65.689194000000001</v>
      </c>
      <c r="D5354">
        <f t="shared" si="169"/>
        <v>-0.89386995278061321</v>
      </c>
      <c r="E5354">
        <v>-5.9388354786946984E-3</v>
      </c>
      <c r="G5354">
        <v>5346</v>
      </c>
      <c r="H5354">
        <f t="shared" ca="1" si="170"/>
        <v>-2.2951884643422689E-2</v>
      </c>
    </row>
    <row r="5355" spans="2:8" x14ac:dyDescent="0.3">
      <c r="B5355" s="91">
        <v>45141</v>
      </c>
      <c r="C5355" s="145">
        <v>618.95001200000002</v>
      </c>
      <c r="D5355">
        <f t="shared" si="169"/>
        <v>24.413518817459046</v>
      </c>
      <c r="E5355">
        <v>-5.942362253887932E-3</v>
      </c>
      <c r="G5355">
        <v>5347</v>
      </c>
      <c r="H5355">
        <f t="shared" ca="1" si="170"/>
        <v>2.6748560061417129E-2</v>
      </c>
    </row>
    <row r="5356" spans="2:8" x14ac:dyDescent="0.3">
      <c r="B5356" s="91">
        <v>39864</v>
      </c>
      <c r="C5356" s="145">
        <v>24.355148</v>
      </c>
      <c r="D5356">
        <f t="shared" si="169"/>
        <v>-0.94677329955914469</v>
      </c>
      <c r="E5356">
        <v>-5.945840356565946E-3</v>
      </c>
      <c r="G5356">
        <v>5348</v>
      </c>
      <c r="H5356">
        <f t="shared" ca="1" si="170"/>
        <v>-1.4462005205955628E-2</v>
      </c>
    </row>
    <row r="5357" spans="2:8" x14ac:dyDescent="0.3">
      <c r="B5357" s="91">
        <v>44809</v>
      </c>
      <c r="C5357" s="145">
        <v>457.57388300000002</v>
      </c>
      <c r="D5357">
        <f t="shared" si="169"/>
        <v>15.737821086110289</v>
      </c>
      <c r="E5357">
        <v>-5.9556021137839501E-3</v>
      </c>
      <c r="G5357">
        <v>5349</v>
      </c>
      <c r="H5357">
        <f t="shared" ca="1" si="170"/>
        <v>-5.5793781561225449E-2</v>
      </c>
    </row>
    <row r="5358" spans="2:8" x14ac:dyDescent="0.3">
      <c r="B5358" s="91">
        <v>36224</v>
      </c>
      <c r="C5358" s="145">
        <v>27.337720999999998</v>
      </c>
      <c r="D5358">
        <f t="shared" si="169"/>
        <v>-0.93669685383186108</v>
      </c>
      <c r="E5358">
        <v>-5.9620704009151395E-3</v>
      </c>
      <c r="G5358">
        <v>5350</v>
      </c>
      <c r="H5358">
        <f t="shared" ca="1" si="170"/>
        <v>-1.7238388427458008E-3</v>
      </c>
    </row>
    <row r="5359" spans="2:8" x14ac:dyDescent="0.3">
      <c r="B5359" s="91">
        <v>44644</v>
      </c>
      <c r="C5359" s="145">
        <v>431.85406499999999</v>
      </c>
      <c r="D5359">
        <f t="shared" si="169"/>
        <v>5.6458525530575185</v>
      </c>
      <c r="E5359">
        <v>-5.9659618926177068E-3</v>
      </c>
      <c r="G5359">
        <v>5351</v>
      </c>
      <c r="H5359">
        <f t="shared" ca="1" si="170"/>
        <v>5.2825988042434997E-2</v>
      </c>
    </row>
    <row r="5360" spans="2:8" x14ac:dyDescent="0.3">
      <c r="B5360" s="91">
        <v>35334</v>
      </c>
      <c r="C5360" s="145">
        <v>64.980987999999996</v>
      </c>
      <c r="D5360">
        <f t="shared" si="169"/>
        <v>-0.77630913467106888</v>
      </c>
      <c r="E5360">
        <v>-5.9691881750803819E-3</v>
      </c>
      <c r="G5360">
        <v>5352</v>
      </c>
      <c r="H5360">
        <f t="shared" ca="1" si="170"/>
        <v>5.6403146198824347E-2</v>
      </c>
    </row>
    <row r="5361" spans="2:8" x14ac:dyDescent="0.3">
      <c r="B5361" s="91">
        <v>44404</v>
      </c>
      <c r="C5361" s="145">
        <v>290.494598</v>
      </c>
      <c r="D5361">
        <f t="shared" si="169"/>
        <v>3.2675729250325691</v>
      </c>
      <c r="E5361">
        <v>-5.9696584269612069E-3</v>
      </c>
      <c r="G5361">
        <v>5353</v>
      </c>
      <c r="H5361">
        <f t="shared" ca="1" si="170"/>
        <v>-1.7255755630166385E-2</v>
      </c>
    </row>
    <row r="5362" spans="2:8" x14ac:dyDescent="0.3">
      <c r="B5362" s="91">
        <v>37977</v>
      </c>
      <c r="C5362" s="145">
        <v>68.070212999999995</v>
      </c>
      <c r="D5362">
        <f t="shared" si="169"/>
        <v>-0.82234750849280391</v>
      </c>
      <c r="E5362">
        <v>-5.9750104622737898E-3</v>
      </c>
      <c r="G5362">
        <v>5354</v>
      </c>
      <c r="H5362">
        <f t="shared" ca="1" si="170"/>
        <v>1.1650165190673845E-2</v>
      </c>
    </row>
    <row r="5363" spans="2:8" x14ac:dyDescent="0.3">
      <c r="B5363" s="91">
        <v>41613</v>
      </c>
      <c r="C5363" s="145">
        <v>383.16497800000002</v>
      </c>
      <c r="D5363">
        <f t="shared" si="169"/>
        <v>-0.20058401006611803</v>
      </c>
      <c r="E5363">
        <v>-5.9849662497548101E-3</v>
      </c>
      <c r="G5363">
        <v>5355</v>
      </c>
      <c r="H5363">
        <f t="shared" ca="1" si="170"/>
        <v>-9.1650333411528572E-3</v>
      </c>
    </row>
    <row r="5364" spans="2:8" x14ac:dyDescent="0.3">
      <c r="B5364" s="91">
        <v>45050</v>
      </c>
      <c r="C5364" s="145">
        <v>479.30612200000002</v>
      </c>
      <c r="D5364">
        <f t="shared" si="169"/>
        <v>2.3348992385902347</v>
      </c>
      <c r="E5364">
        <v>-5.9955187125703179E-3</v>
      </c>
      <c r="G5364">
        <v>5356</v>
      </c>
      <c r="H5364">
        <f t="shared" ca="1" si="170"/>
        <v>-8.1015928660512423E-3</v>
      </c>
    </row>
    <row r="5365" spans="2:8" x14ac:dyDescent="0.3">
      <c r="B5365" s="91">
        <v>40200</v>
      </c>
      <c r="C5365" s="145">
        <v>143.72431900000001</v>
      </c>
      <c r="D5365">
        <f t="shared" si="169"/>
        <v>-0.40711445318957806</v>
      </c>
      <c r="E5365">
        <v>-6.0046387592112222E-3</v>
      </c>
      <c r="G5365">
        <v>5357</v>
      </c>
      <c r="H5365">
        <f t="shared" ca="1" si="170"/>
        <v>-1.5542240526794718E-2</v>
      </c>
    </row>
    <row r="5366" spans="2:8" x14ac:dyDescent="0.3">
      <c r="B5366" s="91">
        <v>40640</v>
      </c>
      <c r="C5366" s="145">
        <v>242.41494800000001</v>
      </c>
      <c r="D5366">
        <f t="shared" si="169"/>
        <v>-0.75582700349508869</v>
      </c>
      <c r="E5366">
        <v>-6.0058556586273428E-3</v>
      </c>
      <c r="G5366">
        <v>5358</v>
      </c>
      <c r="H5366">
        <f t="shared" ca="1" si="170"/>
        <v>-1.8469628980717943E-2</v>
      </c>
    </row>
    <row r="5367" spans="2:8" x14ac:dyDescent="0.3">
      <c r="B5367" s="91">
        <v>45398</v>
      </c>
      <c r="C5367" s="145">
        <v>992.79998799999998</v>
      </c>
      <c r="D5367">
        <f t="shared" si="169"/>
        <v>4.1184291140788414</v>
      </c>
      <c r="E5367">
        <v>-6.0072087225535691E-3</v>
      </c>
      <c r="G5367">
        <v>5359</v>
      </c>
      <c r="H5367">
        <f t="shared" ca="1" si="170"/>
        <v>-1.4579704433249822E-2</v>
      </c>
    </row>
    <row r="5368" spans="2:8" x14ac:dyDescent="0.3">
      <c r="B5368" s="91">
        <v>40429</v>
      </c>
      <c r="C5368" s="145">
        <v>193.96575899999999</v>
      </c>
      <c r="D5368">
        <f t="shared" si="169"/>
        <v>1.5126591590702305</v>
      </c>
      <c r="E5368">
        <v>-6.0144741641643181E-3</v>
      </c>
      <c r="G5368">
        <v>5360</v>
      </c>
      <c r="H5368">
        <f t="shared" ca="1" si="170"/>
        <v>5.0070427900215694E-2</v>
      </c>
    </row>
    <row r="5369" spans="2:8" x14ac:dyDescent="0.3">
      <c r="B5369" s="91">
        <v>39692</v>
      </c>
      <c r="C5369" s="145">
        <v>77.195412000000005</v>
      </c>
      <c r="D5369">
        <f t="shared" si="169"/>
        <v>3.3400342309623512</v>
      </c>
      <c r="E5369">
        <v>-6.0172365567333118E-3</v>
      </c>
      <c r="G5369">
        <v>5361</v>
      </c>
      <c r="H5369">
        <f t="shared" ca="1" si="170"/>
        <v>-4.2274322508537437E-3</v>
      </c>
    </row>
    <row r="5370" spans="2:8" x14ac:dyDescent="0.3">
      <c r="B5370" s="91">
        <v>34178</v>
      </c>
      <c r="C5370" s="145">
        <v>17.786821</v>
      </c>
      <c r="D5370">
        <f t="shared" si="169"/>
        <v>-0.91674168548626056</v>
      </c>
      <c r="E5370">
        <v>-6.0239344602905131E-3</v>
      </c>
      <c r="G5370">
        <v>5362</v>
      </c>
      <c r="H5370">
        <f t="shared" ca="1" si="170"/>
        <v>3.9213665754178992E-2</v>
      </c>
    </row>
    <row r="5371" spans="2:8" x14ac:dyDescent="0.3">
      <c r="B5371" s="91">
        <v>43585</v>
      </c>
      <c r="C5371" s="145">
        <v>213.63417100000001</v>
      </c>
      <c r="D5371">
        <f t="shared" si="169"/>
        <v>-0.72990180446447728</v>
      </c>
      <c r="E5371">
        <v>-6.029675783474295E-3</v>
      </c>
      <c r="G5371">
        <v>5363</v>
      </c>
      <c r="H5371">
        <f t="shared" ca="1" si="170"/>
        <v>4.2685590866651177E-2</v>
      </c>
    </row>
    <row r="5372" spans="2:8" x14ac:dyDescent="0.3">
      <c r="B5372" s="91">
        <v>45296</v>
      </c>
      <c r="C5372" s="145">
        <v>790.95001200000002</v>
      </c>
      <c r="D5372">
        <f t="shared" si="169"/>
        <v>0.55510614538597192</v>
      </c>
      <c r="E5372">
        <v>-6.0320301602261829E-3</v>
      </c>
      <c r="G5372">
        <v>5364</v>
      </c>
      <c r="H5372">
        <f t="shared" ca="1" si="170"/>
        <v>1.2235836343674342E-2</v>
      </c>
    </row>
    <row r="5373" spans="2:8" x14ac:dyDescent="0.3">
      <c r="B5373" s="91">
        <v>42677</v>
      </c>
      <c r="C5373" s="145">
        <v>508.61480699999998</v>
      </c>
      <c r="D5373">
        <f t="shared" si="169"/>
        <v>0.21649975831919774</v>
      </c>
      <c r="E5373">
        <v>-6.0393429286634426E-3</v>
      </c>
      <c r="G5373">
        <v>5365</v>
      </c>
      <c r="H5373">
        <f t="shared" ca="1" si="170"/>
        <v>-2.3952745366143672E-2</v>
      </c>
    </row>
    <row r="5374" spans="2:8" x14ac:dyDescent="0.3">
      <c r="B5374" s="91">
        <v>43034</v>
      </c>
      <c r="C5374" s="145">
        <v>418.096924</v>
      </c>
      <c r="D5374">
        <f t="shared" si="169"/>
        <v>-0.13507937371474504</v>
      </c>
      <c r="E5374">
        <v>-6.0433862567496081E-3</v>
      </c>
      <c r="G5374">
        <v>5366</v>
      </c>
      <c r="H5374">
        <f t="shared" ca="1" si="170"/>
        <v>2.2231451534232002E-2</v>
      </c>
    </row>
    <row r="5375" spans="2:8" x14ac:dyDescent="0.3">
      <c r="B5375" s="91">
        <v>44503</v>
      </c>
      <c r="C5375" s="145">
        <v>483.39340199999998</v>
      </c>
      <c r="D5375">
        <f t="shared" si="169"/>
        <v>0.8612710022310297</v>
      </c>
      <c r="E5375">
        <v>-6.0469871196139491E-3</v>
      </c>
      <c r="G5375">
        <v>5367</v>
      </c>
      <c r="H5375">
        <f t="shared" ca="1" si="170"/>
        <v>1.2361057530939681E-2</v>
      </c>
    </row>
    <row r="5376" spans="2:8" x14ac:dyDescent="0.3">
      <c r="B5376" s="91">
        <v>40996</v>
      </c>
      <c r="C5376" s="145">
        <v>259.711456</v>
      </c>
      <c r="D5376">
        <f t="shared" si="169"/>
        <v>0.96938440722039865</v>
      </c>
      <c r="E5376">
        <v>-6.0483480846550012E-3</v>
      </c>
      <c r="G5376">
        <v>5368</v>
      </c>
      <c r="H5376">
        <f t="shared" ca="1" si="170"/>
        <v>5.2275669538664506E-3</v>
      </c>
    </row>
    <row r="5377" spans="2:8" x14ac:dyDescent="0.3">
      <c r="B5377" s="91">
        <v>39456</v>
      </c>
      <c r="C5377" s="145">
        <v>131.87443500000001</v>
      </c>
      <c r="D5377">
        <f t="shared" si="169"/>
        <v>-0.266100136024853</v>
      </c>
      <c r="E5377">
        <v>-6.0654873263140952E-3</v>
      </c>
      <c r="G5377">
        <v>5369</v>
      </c>
      <c r="H5377">
        <f t="shared" ca="1" si="170"/>
        <v>1.0045236771303321E-2</v>
      </c>
    </row>
    <row r="5378" spans="2:8" x14ac:dyDescent="0.3">
      <c r="B5378" s="91">
        <v>43613</v>
      </c>
      <c r="C5378" s="145">
        <v>179.68995699999999</v>
      </c>
      <c r="D5378">
        <f t="shared" si="169"/>
        <v>0.27951264918788871</v>
      </c>
      <c r="E5378">
        <v>-6.0656505161929891E-3</v>
      </c>
      <c r="G5378">
        <v>5370</v>
      </c>
      <c r="H5378">
        <f t="shared" ca="1" si="170"/>
        <v>1.830388653146197E-2</v>
      </c>
    </row>
    <row r="5379" spans="2:8" x14ac:dyDescent="0.3">
      <c r="B5379" s="91">
        <v>40343</v>
      </c>
      <c r="C5379" s="145">
        <v>140.436249</v>
      </c>
      <c r="D5379">
        <f t="shared" si="169"/>
        <v>2.1257355824155009</v>
      </c>
      <c r="E5379">
        <v>-6.0792081192389495E-3</v>
      </c>
      <c r="G5379">
        <v>5371</v>
      </c>
      <c r="H5379">
        <f t="shared" ca="1" si="170"/>
        <v>-1.1552209047474752E-2</v>
      </c>
    </row>
    <row r="5380" spans="2:8" x14ac:dyDescent="0.3">
      <c r="B5380" s="91">
        <v>37875</v>
      </c>
      <c r="C5380" s="145">
        <v>44.929023999999998</v>
      </c>
      <c r="D5380">
        <f t="shared" si="169"/>
        <v>-0.701474545128983</v>
      </c>
      <c r="E5380">
        <v>-6.0921041914181566E-3</v>
      </c>
      <c r="G5380">
        <v>5372</v>
      </c>
      <c r="H5380">
        <f t="shared" ca="1" si="170"/>
        <v>1.2997212030448763E-2</v>
      </c>
    </row>
    <row r="5381" spans="2:8" x14ac:dyDescent="0.3">
      <c r="B5381" s="91">
        <v>39121</v>
      </c>
      <c r="C5381" s="145">
        <v>150.50315900000001</v>
      </c>
      <c r="D5381">
        <f t="shared" si="169"/>
        <v>3.2826595878967133</v>
      </c>
      <c r="E5381">
        <v>-6.0957017427260129E-3</v>
      </c>
      <c r="G5381">
        <v>5373</v>
      </c>
      <c r="H5381">
        <f t="shared" ca="1" si="170"/>
        <v>2.8184073971029563E-2</v>
      </c>
    </row>
    <row r="5382" spans="2:8" x14ac:dyDescent="0.3">
      <c r="B5382" s="91">
        <v>33753</v>
      </c>
      <c r="C5382" s="145">
        <v>35.142451999999999</v>
      </c>
      <c r="D5382">
        <f t="shared" si="169"/>
        <v>-0.91857875825899638</v>
      </c>
      <c r="E5382">
        <v>-6.097592879200398E-3</v>
      </c>
      <c r="G5382">
        <v>5374</v>
      </c>
      <c r="H5382">
        <f t="shared" ca="1" si="170"/>
        <v>-1.2755578488584849E-3</v>
      </c>
    </row>
    <row r="5383" spans="2:8" x14ac:dyDescent="0.3">
      <c r="B5383" s="91">
        <v>41774</v>
      </c>
      <c r="C5383" s="145">
        <v>431.61282299999999</v>
      </c>
      <c r="D5383">
        <f t="shared" si="169"/>
        <v>0.93566641866714861</v>
      </c>
      <c r="E5383">
        <v>-6.1037486603351798E-3</v>
      </c>
      <c r="G5383">
        <v>5375</v>
      </c>
      <c r="H5383">
        <f t="shared" ca="1" si="170"/>
        <v>1.1146658543667335E-2</v>
      </c>
    </row>
    <row r="5384" spans="2:8" x14ac:dyDescent="0.3">
      <c r="B5384" s="91">
        <v>40564</v>
      </c>
      <c r="C5384" s="145">
        <v>222.978928</v>
      </c>
      <c r="D5384">
        <f t="shared" si="169"/>
        <v>-0.76121339594619919</v>
      </c>
      <c r="E5384">
        <v>-6.1103203146932157E-3</v>
      </c>
      <c r="G5384">
        <v>5376</v>
      </c>
      <c r="H5384">
        <f t="shared" ca="1" si="170"/>
        <v>2.4956610111535334E-2</v>
      </c>
    </row>
    <row r="5385" spans="2:8" x14ac:dyDescent="0.3">
      <c r="B5385" s="91">
        <v>45329</v>
      </c>
      <c r="C5385" s="145">
        <v>933.79998799999998</v>
      </c>
      <c r="D5385">
        <f t="shared" ref="D5385:D5448" si="171">(C5385-C5386)/C5386</f>
        <v>2.3975709092305193</v>
      </c>
      <c r="E5385">
        <v>-6.1199511185561313E-3</v>
      </c>
      <c r="G5385">
        <v>5377</v>
      </c>
      <c r="H5385">
        <f t="shared" ca="1" si="170"/>
        <v>-2.1016207235221837E-2</v>
      </c>
    </row>
    <row r="5386" spans="2:8" x14ac:dyDescent="0.3">
      <c r="B5386" s="91">
        <v>43353</v>
      </c>
      <c r="C5386" s="145">
        <v>274.843414</v>
      </c>
      <c r="D5386">
        <f t="shared" si="171"/>
        <v>9.9871253869121883</v>
      </c>
      <c r="E5386">
        <v>-6.1282763638991688E-3</v>
      </c>
      <c r="G5386">
        <v>5378</v>
      </c>
      <c r="H5386">
        <f t="shared" ref="H5386:H5449" ca="1" si="172">_xlfn.NORM.INV(RAND(),N$11,N$12)</f>
        <v>3.9110719563861925E-2</v>
      </c>
    </row>
    <row r="5387" spans="2:8" x14ac:dyDescent="0.3">
      <c r="B5387" s="91">
        <v>37683</v>
      </c>
      <c r="C5387" s="145">
        <v>25.015042999999999</v>
      </c>
      <c r="D5387">
        <f t="shared" si="171"/>
        <v>-0.92675810834511085</v>
      </c>
      <c r="E5387">
        <v>-6.1293682406534464E-3</v>
      </c>
      <c r="G5387">
        <v>5379</v>
      </c>
      <c r="H5387">
        <f t="shared" ca="1" si="172"/>
        <v>-6.8045629555433754E-3</v>
      </c>
    </row>
    <row r="5388" spans="2:8" x14ac:dyDescent="0.3">
      <c r="B5388" s="91">
        <v>41554</v>
      </c>
      <c r="C5388" s="145">
        <v>341.5401</v>
      </c>
      <c r="D5388">
        <f t="shared" si="171"/>
        <v>0.20305224628517393</v>
      </c>
      <c r="E5388">
        <v>-6.1419530518927188E-3</v>
      </c>
      <c r="G5388">
        <v>5380</v>
      </c>
      <c r="H5388">
        <f t="shared" ca="1" si="172"/>
        <v>1.3755457433792478E-2</v>
      </c>
    </row>
    <row r="5389" spans="2:8" x14ac:dyDescent="0.3">
      <c r="B5389" s="91">
        <v>41416</v>
      </c>
      <c r="C5389" s="145">
        <v>283.89465300000001</v>
      </c>
      <c r="D5389">
        <f t="shared" si="171"/>
        <v>-0.40203787686851356</v>
      </c>
      <c r="E5389">
        <v>-6.1443317057692662E-3</v>
      </c>
      <c r="G5389">
        <v>5381</v>
      </c>
      <c r="H5389">
        <f t="shared" ca="1" si="172"/>
        <v>-6.9711048462534717E-2</v>
      </c>
    </row>
    <row r="5390" spans="2:8" x14ac:dyDescent="0.3">
      <c r="B5390" s="91">
        <v>44775</v>
      </c>
      <c r="C5390" s="145">
        <v>474.77029399999998</v>
      </c>
      <c r="D5390">
        <f t="shared" si="171"/>
        <v>5.5799775773373828</v>
      </c>
      <c r="E5390">
        <v>-6.1560781625596972E-3</v>
      </c>
      <c r="G5390">
        <v>5382</v>
      </c>
      <c r="H5390">
        <f t="shared" ca="1" si="172"/>
        <v>-8.1090129479736896E-3</v>
      </c>
    </row>
    <row r="5391" spans="2:8" x14ac:dyDescent="0.3">
      <c r="B5391" s="91">
        <v>35242</v>
      </c>
      <c r="C5391" s="145">
        <v>72.153785999999997</v>
      </c>
      <c r="D5391">
        <f t="shared" si="171"/>
        <v>-0.85604911583462395</v>
      </c>
      <c r="E5391">
        <v>-6.1566159065468886E-3</v>
      </c>
      <c r="G5391">
        <v>5383</v>
      </c>
      <c r="H5391">
        <f t="shared" ca="1" si="172"/>
        <v>2.5759927290990976E-2</v>
      </c>
    </row>
    <row r="5392" spans="2:8" x14ac:dyDescent="0.3">
      <c r="B5392" s="91">
        <v>41876</v>
      </c>
      <c r="C5392" s="145">
        <v>501.238922</v>
      </c>
      <c r="D5392">
        <f t="shared" si="171"/>
        <v>22.733242871181208</v>
      </c>
      <c r="E5392">
        <v>-6.1577368945577851E-3</v>
      </c>
      <c r="G5392">
        <v>5384</v>
      </c>
      <c r="H5392">
        <f t="shared" ca="1" si="172"/>
        <v>3.6374375032502966E-2</v>
      </c>
    </row>
    <row r="5393" spans="2:8" x14ac:dyDescent="0.3">
      <c r="B5393" s="91">
        <v>37309</v>
      </c>
      <c r="C5393" s="145">
        <v>21.119698</v>
      </c>
      <c r="D5393">
        <f t="shared" si="171"/>
        <v>-0.95380392293421723</v>
      </c>
      <c r="E5393">
        <v>-6.1707701609047321E-3</v>
      </c>
      <c r="G5393">
        <v>5385</v>
      </c>
      <c r="H5393">
        <f t="shared" ca="1" si="172"/>
        <v>-1.3236713993790708E-2</v>
      </c>
    </row>
    <row r="5394" spans="2:8" x14ac:dyDescent="0.3">
      <c r="B5394" s="91">
        <v>44530</v>
      </c>
      <c r="C5394" s="145">
        <v>457.17514</v>
      </c>
      <c r="D5394">
        <f t="shared" si="171"/>
        <v>0.57546694208557725</v>
      </c>
      <c r="E5394">
        <v>-6.1762072881000989E-3</v>
      </c>
      <c r="G5394">
        <v>5386</v>
      </c>
      <c r="H5394">
        <f t="shared" ca="1" si="172"/>
        <v>2.7300245820332254E-2</v>
      </c>
    </row>
    <row r="5395" spans="2:8" x14ac:dyDescent="0.3">
      <c r="B5395" s="91">
        <v>41443</v>
      </c>
      <c r="C5395" s="145">
        <v>290.183899</v>
      </c>
      <c r="D5395">
        <f t="shared" si="171"/>
        <v>0.81363431558518062</v>
      </c>
      <c r="E5395">
        <v>-6.1779774471599699E-3</v>
      </c>
      <c r="G5395">
        <v>5387</v>
      </c>
      <c r="H5395">
        <f t="shared" ca="1" si="172"/>
        <v>9.4236884179108651E-3</v>
      </c>
    </row>
    <row r="5396" spans="2:8" x14ac:dyDescent="0.3">
      <c r="B5396" s="91">
        <v>43808</v>
      </c>
      <c r="C5396" s="145">
        <v>160.001328</v>
      </c>
      <c r="D5396">
        <f t="shared" si="171"/>
        <v>-0.5571776593688047</v>
      </c>
      <c r="E5396">
        <v>-6.1919133699711321E-3</v>
      </c>
      <c r="G5396">
        <v>5388</v>
      </c>
      <c r="H5396">
        <f t="shared" ca="1" si="172"/>
        <v>-4.9544254981635928E-2</v>
      </c>
    </row>
    <row r="5397" spans="2:8" x14ac:dyDescent="0.3">
      <c r="B5397" s="91">
        <v>41624</v>
      </c>
      <c r="C5397" s="145">
        <v>361.32171599999998</v>
      </c>
      <c r="D5397">
        <f t="shared" si="171"/>
        <v>2.7169876942579674E-4</v>
      </c>
      <c r="E5397">
        <v>-6.2103718056785821E-3</v>
      </c>
      <c r="G5397">
        <v>5389</v>
      </c>
      <c r="H5397">
        <f t="shared" ca="1" si="172"/>
        <v>2.2073179271194586E-2</v>
      </c>
    </row>
    <row r="5398" spans="2:8" x14ac:dyDescent="0.3">
      <c r="B5398" s="91">
        <v>41648</v>
      </c>
      <c r="C5398" s="145">
        <v>361.22357199999999</v>
      </c>
      <c r="D5398">
        <f t="shared" si="171"/>
        <v>3.7084791960715595</v>
      </c>
      <c r="E5398">
        <v>-6.211963917636113E-3</v>
      </c>
      <c r="G5398">
        <v>5390</v>
      </c>
      <c r="H5398">
        <f t="shared" ca="1" si="172"/>
        <v>-1.2753128988933698E-2</v>
      </c>
    </row>
    <row r="5399" spans="2:8" x14ac:dyDescent="0.3">
      <c r="B5399" s="91">
        <v>38002</v>
      </c>
      <c r="C5399" s="145">
        <v>76.717674000000002</v>
      </c>
      <c r="D5399">
        <f t="shared" si="171"/>
        <v>-0.64781416062471209</v>
      </c>
      <c r="E5399">
        <v>-6.2174563429375131E-3</v>
      </c>
      <c r="G5399">
        <v>5391</v>
      </c>
      <c r="H5399">
        <f t="shared" ca="1" si="172"/>
        <v>-3.4356529253033543E-3</v>
      </c>
    </row>
    <row r="5400" spans="2:8" x14ac:dyDescent="0.3">
      <c r="B5400" s="91">
        <v>41110</v>
      </c>
      <c r="C5400" s="145">
        <v>217.832932</v>
      </c>
      <c r="D5400">
        <f t="shared" si="171"/>
        <v>-0.58922484380792761</v>
      </c>
      <c r="E5400">
        <v>-6.227756302423987E-3</v>
      </c>
      <c r="G5400">
        <v>5392</v>
      </c>
      <c r="H5400">
        <f t="shared" ca="1" si="172"/>
        <v>-4.5885717098335888E-2</v>
      </c>
    </row>
    <row r="5401" spans="2:8" x14ac:dyDescent="0.3">
      <c r="B5401" s="91">
        <v>42640</v>
      </c>
      <c r="C5401" s="145">
        <v>530.29724099999999</v>
      </c>
      <c r="D5401">
        <f t="shared" si="171"/>
        <v>2.9462165833042993</v>
      </c>
      <c r="E5401">
        <v>-6.2580750149943912E-3</v>
      </c>
      <c r="G5401">
        <v>5393</v>
      </c>
      <c r="H5401">
        <f t="shared" ca="1" si="172"/>
        <v>2.9201973470254928E-2</v>
      </c>
    </row>
    <row r="5402" spans="2:8" x14ac:dyDescent="0.3">
      <c r="B5402" s="91">
        <v>44132</v>
      </c>
      <c r="C5402" s="145">
        <v>134.38118</v>
      </c>
      <c r="D5402">
        <f t="shared" si="171"/>
        <v>1.2537938810050215</v>
      </c>
      <c r="E5402">
        <v>-6.2660667370556828E-3</v>
      </c>
      <c r="G5402">
        <v>5394</v>
      </c>
      <c r="H5402">
        <f t="shared" ca="1" si="172"/>
        <v>3.7267018234492383E-2</v>
      </c>
    </row>
    <row r="5403" spans="2:8" x14ac:dyDescent="0.3">
      <c r="B5403" s="91">
        <v>35352</v>
      </c>
      <c r="C5403" s="145">
        <v>59.624431999999999</v>
      </c>
      <c r="D5403">
        <f t="shared" si="171"/>
        <v>7.3423071479055482E-3</v>
      </c>
      <c r="E5403">
        <v>-6.2669196647692138E-3</v>
      </c>
      <c r="G5403">
        <v>5395</v>
      </c>
      <c r="H5403">
        <f t="shared" ca="1" si="172"/>
        <v>7.346055930051781E-3</v>
      </c>
    </row>
    <row r="5404" spans="2:8" x14ac:dyDescent="0.3">
      <c r="B5404" s="91">
        <v>40016</v>
      </c>
      <c r="C5404" s="145">
        <v>59.189841999999999</v>
      </c>
      <c r="D5404">
        <f t="shared" si="171"/>
        <v>-0.8071009764849042</v>
      </c>
      <c r="E5404">
        <v>-6.267215240862798E-3</v>
      </c>
      <c r="G5404">
        <v>5396</v>
      </c>
      <c r="H5404">
        <f t="shared" ca="1" si="172"/>
        <v>1.7849466377999664E-2</v>
      </c>
    </row>
    <row r="5405" spans="2:8" x14ac:dyDescent="0.3">
      <c r="B5405" s="91">
        <v>43263</v>
      </c>
      <c r="C5405" s="145">
        <v>306.843658</v>
      </c>
      <c r="D5405">
        <f t="shared" si="171"/>
        <v>-0.26098440891016844</v>
      </c>
      <c r="E5405">
        <v>-6.2953953221916567E-3</v>
      </c>
      <c r="G5405">
        <v>5397</v>
      </c>
      <c r="H5405">
        <f t="shared" ca="1" si="172"/>
        <v>-4.6930041924900124E-3</v>
      </c>
    </row>
    <row r="5406" spans="2:8" x14ac:dyDescent="0.3">
      <c r="B5406" s="91">
        <v>45009</v>
      </c>
      <c r="C5406" s="145">
        <v>415.20593300000002</v>
      </c>
      <c r="D5406">
        <f t="shared" si="171"/>
        <v>1.3068402296897776</v>
      </c>
      <c r="E5406">
        <v>-6.3222893944127343E-3</v>
      </c>
      <c r="G5406">
        <v>5398</v>
      </c>
      <c r="H5406">
        <f t="shared" ca="1" si="172"/>
        <v>1.7830582187831606E-2</v>
      </c>
    </row>
    <row r="5407" spans="2:8" x14ac:dyDescent="0.3">
      <c r="B5407" s="91">
        <v>44183</v>
      </c>
      <c r="C5407" s="145">
        <v>179.98902899999999</v>
      </c>
      <c r="D5407">
        <f t="shared" si="171"/>
        <v>-0.53017787985859754</v>
      </c>
      <c r="E5407">
        <v>-6.3290923303075909E-3</v>
      </c>
      <c r="G5407">
        <v>5399</v>
      </c>
      <c r="H5407">
        <f t="shared" ca="1" si="172"/>
        <v>1.5903197266198422E-2</v>
      </c>
    </row>
    <row r="5408" spans="2:8" x14ac:dyDescent="0.3">
      <c r="B5408" s="91">
        <v>42510</v>
      </c>
      <c r="C5408" s="145">
        <v>383.10037199999999</v>
      </c>
      <c r="D5408">
        <f t="shared" si="171"/>
        <v>0.44417278993827114</v>
      </c>
      <c r="E5408">
        <v>-6.3323259093590852E-3</v>
      </c>
      <c r="G5408">
        <v>5400</v>
      </c>
      <c r="H5408">
        <f t="shared" ca="1" si="172"/>
        <v>7.2145797177919219E-3</v>
      </c>
    </row>
    <row r="5409" spans="2:8" x14ac:dyDescent="0.3">
      <c r="B5409" s="91">
        <v>43293</v>
      </c>
      <c r="C5409" s="145">
        <v>265.27322400000003</v>
      </c>
      <c r="D5409">
        <f t="shared" si="171"/>
        <v>0.75757820420677113</v>
      </c>
      <c r="E5409">
        <v>-6.3479610655549305E-3</v>
      </c>
      <c r="G5409">
        <v>5401</v>
      </c>
      <c r="H5409">
        <f t="shared" ca="1" si="172"/>
        <v>2.2826504101663307E-2</v>
      </c>
    </row>
    <row r="5410" spans="2:8" x14ac:dyDescent="0.3">
      <c r="B5410" s="91">
        <v>39007</v>
      </c>
      <c r="C5410" s="145">
        <v>150.931107</v>
      </c>
      <c r="D5410">
        <f t="shared" si="171"/>
        <v>-0.4344596909183196</v>
      </c>
      <c r="E5410">
        <v>-6.3529022551258498E-3</v>
      </c>
      <c r="G5410">
        <v>5402</v>
      </c>
      <c r="H5410">
        <f t="shared" ca="1" si="172"/>
        <v>-2.0888057496570252E-2</v>
      </c>
    </row>
    <row r="5411" spans="2:8" x14ac:dyDescent="0.3">
      <c r="B5411" s="91">
        <v>41176</v>
      </c>
      <c r="C5411" s="145">
        <v>266.87948599999999</v>
      </c>
      <c r="D5411">
        <f t="shared" si="171"/>
        <v>2.3724744318924587</v>
      </c>
      <c r="E5411">
        <v>-6.3533527096045076E-3</v>
      </c>
      <c r="G5411">
        <v>5403</v>
      </c>
      <c r="H5411">
        <f t="shared" ca="1" si="172"/>
        <v>-1.8023771377504464E-3</v>
      </c>
    </row>
    <row r="5412" spans="2:8" x14ac:dyDescent="0.3">
      <c r="B5412" s="91">
        <v>38089</v>
      </c>
      <c r="C5412" s="145">
        <v>79.134620999999996</v>
      </c>
      <c r="D5412">
        <f t="shared" si="171"/>
        <v>-0.81149072434160063</v>
      </c>
      <c r="E5412">
        <v>-6.3700603997053455E-3</v>
      </c>
      <c r="G5412">
        <v>5404</v>
      </c>
      <c r="H5412">
        <f t="shared" ca="1" si="172"/>
        <v>3.8910946979299865E-2</v>
      </c>
    </row>
    <row r="5413" spans="2:8" x14ac:dyDescent="0.3">
      <c r="B5413" s="91">
        <v>44886</v>
      </c>
      <c r="C5413" s="145">
        <v>419.79165599999999</v>
      </c>
      <c r="D5413">
        <f t="shared" si="171"/>
        <v>-0.16918216181309262</v>
      </c>
      <c r="E5413">
        <v>-6.3708798525942472E-3</v>
      </c>
      <c r="G5413">
        <v>5405</v>
      </c>
      <c r="H5413">
        <f t="shared" ca="1" si="172"/>
        <v>1.4277745167435784E-2</v>
      </c>
    </row>
    <row r="5414" spans="2:8" x14ac:dyDescent="0.3">
      <c r="B5414" s="91">
        <v>42579</v>
      </c>
      <c r="C5414" s="145">
        <v>505.27520800000002</v>
      </c>
      <c r="D5414">
        <f t="shared" si="171"/>
        <v>5.8190359577459763</v>
      </c>
      <c r="E5414">
        <v>-6.3712915541195006E-3</v>
      </c>
      <c r="G5414">
        <v>5406</v>
      </c>
      <c r="H5414">
        <f t="shared" ca="1" si="172"/>
        <v>-3.5217434887154384E-2</v>
      </c>
    </row>
    <row r="5415" spans="2:8" x14ac:dyDescent="0.3">
      <c r="B5415" s="91">
        <v>35271</v>
      </c>
      <c r="C5415" s="145">
        <v>74.097747999999996</v>
      </c>
      <c r="D5415">
        <f t="shared" si="171"/>
        <v>2.6249735885007452</v>
      </c>
      <c r="E5415">
        <v>-6.374175992975452E-3</v>
      </c>
      <c r="G5415">
        <v>5407</v>
      </c>
      <c r="H5415">
        <f t="shared" ca="1" si="172"/>
        <v>3.5307040914914455E-2</v>
      </c>
    </row>
    <row r="5416" spans="2:8" x14ac:dyDescent="0.3">
      <c r="B5416" s="91">
        <v>37537</v>
      </c>
      <c r="C5416" s="145">
        <v>20.440906999999999</v>
      </c>
      <c r="D5416">
        <f t="shared" si="171"/>
        <v>-0.96676275284552837</v>
      </c>
      <c r="E5416">
        <v>-6.3741864745820945E-3</v>
      </c>
      <c r="G5416">
        <v>5408</v>
      </c>
      <c r="H5416">
        <f t="shared" ca="1" si="172"/>
        <v>-3.0671005539299304E-2</v>
      </c>
    </row>
    <row r="5417" spans="2:8" x14ac:dyDescent="0.3">
      <c r="B5417" s="91">
        <v>45142</v>
      </c>
      <c r="C5417" s="145">
        <v>615</v>
      </c>
      <c r="D5417">
        <f t="shared" si="171"/>
        <v>4.2454882532024305</v>
      </c>
      <c r="E5417">
        <v>-6.3817948516333737E-3</v>
      </c>
      <c r="G5417">
        <v>5409</v>
      </c>
      <c r="H5417">
        <f t="shared" ca="1" si="172"/>
        <v>8.4997324102203564E-2</v>
      </c>
    </row>
    <row r="5418" spans="2:8" x14ac:dyDescent="0.3">
      <c r="B5418" s="91">
        <v>39337</v>
      </c>
      <c r="C5418" s="145">
        <v>117.24361399999999</v>
      </c>
      <c r="D5418">
        <f t="shared" si="171"/>
        <v>-0.49801658009888911</v>
      </c>
      <c r="E5418">
        <v>-6.3847389197050821E-3</v>
      </c>
      <c r="G5418">
        <v>5410</v>
      </c>
      <c r="H5418">
        <f t="shared" ca="1" si="172"/>
        <v>-1.8831341149899337E-2</v>
      </c>
    </row>
    <row r="5419" spans="2:8" x14ac:dyDescent="0.3">
      <c r="B5419" s="91">
        <v>40654</v>
      </c>
      <c r="C5419" s="145">
        <v>233.56073000000001</v>
      </c>
      <c r="D5419">
        <f t="shared" si="171"/>
        <v>-0.74955957965840647</v>
      </c>
      <c r="E5419">
        <v>-6.3911321085603715E-3</v>
      </c>
      <c r="G5419">
        <v>5411</v>
      </c>
      <c r="H5419">
        <f t="shared" ca="1" si="172"/>
        <v>7.6055849132932132E-2</v>
      </c>
    </row>
    <row r="5420" spans="2:8" x14ac:dyDescent="0.3">
      <c r="B5420" s="91">
        <v>45341</v>
      </c>
      <c r="C5420" s="145">
        <v>932.59997599999997</v>
      </c>
      <c r="D5420">
        <f t="shared" si="171"/>
        <v>7.3579477350073077</v>
      </c>
      <c r="E5420">
        <v>-6.3924996307479134E-3</v>
      </c>
      <c r="G5420">
        <v>5412</v>
      </c>
      <c r="H5420">
        <f t="shared" ca="1" si="172"/>
        <v>-4.3983237788330631E-3</v>
      </c>
    </row>
    <row r="5421" spans="2:8" x14ac:dyDescent="0.3">
      <c r="B5421" s="91">
        <v>40080</v>
      </c>
      <c r="C5421" s="145">
        <v>111.582413</v>
      </c>
      <c r="D5421">
        <f t="shared" si="171"/>
        <v>0.72185505299982988</v>
      </c>
      <c r="E5421">
        <v>-6.4149850394692775E-3</v>
      </c>
      <c r="G5421">
        <v>5413</v>
      </c>
      <c r="H5421">
        <f t="shared" ca="1" si="172"/>
        <v>1.786075577779551E-3</v>
      </c>
    </row>
    <row r="5422" spans="2:8" x14ac:dyDescent="0.3">
      <c r="B5422" s="91">
        <v>35332</v>
      </c>
      <c r="C5422" s="145">
        <v>64.803604000000007</v>
      </c>
      <c r="D5422">
        <f t="shared" si="171"/>
        <v>3.5265451040244202</v>
      </c>
      <c r="E5422">
        <v>-6.4179683119541409E-3</v>
      </c>
      <c r="G5422">
        <v>5414</v>
      </c>
      <c r="H5422">
        <f t="shared" ca="1" si="172"/>
        <v>5.2538162279326308E-3</v>
      </c>
    </row>
    <row r="5423" spans="2:8" x14ac:dyDescent="0.3">
      <c r="B5423" s="91">
        <v>36880</v>
      </c>
      <c r="C5423" s="145">
        <v>14.31635</v>
      </c>
      <c r="D5423">
        <f t="shared" si="171"/>
        <v>-0.46838185944606564</v>
      </c>
      <c r="E5423">
        <v>-6.4240099166398027E-3</v>
      </c>
      <c r="G5423">
        <v>5415</v>
      </c>
      <c r="H5423">
        <f t="shared" ca="1" si="172"/>
        <v>9.7785102764942587E-3</v>
      </c>
    </row>
    <row r="5424" spans="2:8" x14ac:dyDescent="0.3">
      <c r="B5424" s="91">
        <v>36563</v>
      </c>
      <c r="C5424" s="145">
        <v>26.929762</v>
      </c>
      <c r="D5424">
        <f t="shared" si="171"/>
        <v>-0.5029885545723759</v>
      </c>
      <c r="E5424">
        <v>-6.4262615112880917E-3</v>
      </c>
      <c r="G5424">
        <v>5416</v>
      </c>
      <c r="H5424">
        <f t="shared" ca="1" si="172"/>
        <v>5.7988484481952651E-2</v>
      </c>
    </row>
    <row r="5425" spans="2:8" x14ac:dyDescent="0.3">
      <c r="B5425" s="91">
        <v>34933</v>
      </c>
      <c r="C5425" s="145">
        <v>54.183383999999997</v>
      </c>
      <c r="D5425">
        <f t="shared" si="171"/>
        <v>-0.89333282348373655</v>
      </c>
      <c r="E5425">
        <v>-6.4309863268651188E-3</v>
      </c>
      <c r="G5425">
        <v>5417</v>
      </c>
      <c r="H5425">
        <f t="shared" ca="1" si="172"/>
        <v>6.2893833164784189E-3</v>
      </c>
    </row>
    <row r="5426" spans="2:8" x14ac:dyDescent="0.3">
      <c r="B5426" s="91">
        <v>42776</v>
      </c>
      <c r="C5426" s="145">
        <v>507.96679699999999</v>
      </c>
      <c r="D5426">
        <f t="shared" si="171"/>
        <v>0.39750383063505834</v>
      </c>
      <c r="E5426">
        <v>-6.4346053312324533E-3</v>
      </c>
      <c r="G5426">
        <v>5418</v>
      </c>
      <c r="H5426">
        <f t="shared" ca="1" si="172"/>
        <v>4.7865884766847715E-2</v>
      </c>
    </row>
    <row r="5427" spans="2:8" x14ac:dyDescent="0.3">
      <c r="B5427" s="91">
        <v>41634</v>
      </c>
      <c r="C5427" s="145">
        <v>363.48150600000002</v>
      </c>
      <c r="D5427">
        <f t="shared" si="171"/>
        <v>32.949905509850318</v>
      </c>
      <c r="E5427">
        <v>-6.4403978807582368E-3</v>
      </c>
      <c r="G5427">
        <v>5419</v>
      </c>
      <c r="H5427">
        <f t="shared" ca="1" si="172"/>
        <v>-5.1577496282864954E-3</v>
      </c>
    </row>
    <row r="5428" spans="2:8" x14ac:dyDescent="0.3">
      <c r="B5428" s="91">
        <v>37106</v>
      </c>
      <c r="C5428" s="145">
        <v>10.706407</v>
      </c>
      <c r="D5428">
        <f t="shared" si="171"/>
        <v>-0.98781285486624926</v>
      </c>
      <c r="E5428">
        <v>-6.4424735728012307E-3</v>
      </c>
      <c r="G5428">
        <v>5420</v>
      </c>
      <c r="H5428">
        <f t="shared" ca="1" si="172"/>
        <v>-7.4781937015618409E-3</v>
      </c>
    </row>
    <row r="5429" spans="2:8" x14ac:dyDescent="0.3">
      <c r="B5429" s="91">
        <v>45323</v>
      </c>
      <c r="C5429" s="145">
        <v>878.5</v>
      </c>
      <c r="D5429">
        <f t="shared" si="171"/>
        <v>51.918390505073361</v>
      </c>
      <c r="E5429">
        <v>-6.4465187996401146E-3</v>
      </c>
      <c r="G5429">
        <v>5421</v>
      </c>
      <c r="H5429">
        <f t="shared" ca="1" si="172"/>
        <v>-6.7109574393469529E-3</v>
      </c>
    </row>
    <row r="5430" spans="2:8" x14ac:dyDescent="0.3">
      <c r="B5430" s="91">
        <v>34157</v>
      </c>
      <c r="C5430" s="145">
        <v>16.601033999999999</v>
      </c>
      <c r="D5430">
        <f t="shared" si="171"/>
        <v>-0.97037136525408441</v>
      </c>
      <c r="E5430">
        <v>-6.4515580741970769E-3</v>
      </c>
      <c r="G5430">
        <v>5422</v>
      </c>
      <c r="H5430">
        <f t="shared" ca="1" si="172"/>
        <v>-1.1014584084946764E-2</v>
      </c>
    </row>
    <row r="5431" spans="2:8" x14ac:dyDescent="0.3">
      <c r="B5431" s="91">
        <v>42653</v>
      </c>
      <c r="C5431" s="145">
        <v>560.30371100000002</v>
      </c>
      <c r="D5431">
        <f t="shared" si="171"/>
        <v>3.8203372579147259</v>
      </c>
      <c r="E5431">
        <v>-6.4522052423925174E-3</v>
      </c>
      <c r="G5431">
        <v>5423</v>
      </c>
      <c r="H5431">
        <f t="shared" ca="1" si="172"/>
        <v>1.520803961456569E-2</v>
      </c>
    </row>
    <row r="5432" spans="2:8" x14ac:dyDescent="0.3">
      <c r="B5432" s="91">
        <v>40144</v>
      </c>
      <c r="C5432" s="145">
        <v>116.23745</v>
      </c>
      <c r="D5432">
        <f t="shared" si="171"/>
        <v>-0.69134009647049766</v>
      </c>
      <c r="E5432">
        <v>-6.473398596402679E-3</v>
      </c>
      <c r="G5432">
        <v>5424</v>
      </c>
      <c r="H5432">
        <f t="shared" ca="1" si="172"/>
        <v>2.7852271637904196E-2</v>
      </c>
    </row>
    <row r="5433" spans="2:8" x14ac:dyDescent="0.3">
      <c r="B5433" s="91">
        <v>41662</v>
      </c>
      <c r="C5433" s="145">
        <v>376.58746300000001</v>
      </c>
      <c r="D5433">
        <f t="shared" si="171"/>
        <v>14.918339454799435</v>
      </c>
      <c r="E5433">
        <v>-6.4749727779325524E-3</v>
      </c>
      <c r="G5433">
        <v>5425</v>
      </c>
      <c r="H5433">
        <f t="shared" ca="1" si="172"/>
        <v>1.3922285867165539E-2</v>
      </c>
    </row>
    <row r="5434" spans="2:8" x14ac:dyDescent="0.3">
      <c r="B5434" s="91">
        <v>37740</v>
      </c>
      <c r="C5434" s="145">
        <v>23.657458999999999</v>
      </c>
      <c r="D5434">
        <f t="shared" si="171"/>
        <v>0.43437366100387953</v>
      </c>
      <c r="E5434">
        <v>-6.4788234001132636E-3</v>
      </c>
      <c r="G5434">
        <v>5426</v>
      </c>
      <c r="H5434">
        <f t="shared" ca="1" si="172"/>
        <v>1.1111751567797401E-2</v>
      </c>
    </row>
    <row r="5435" spans="2:8" x14ac:dyDescent="0.3">
      <c r="B5435" s="91">
        <v>34158</v>
      </c>
      <c r="C5435" s="145">
        <v>16.493233</v>
      </c>
      <c r="D5435">
        <f t="shared" si="171"/>
        <v>-0.94449970653200055</v>
      </c>
      <c r="E5435">
        <v>-6.4936316617385699E-3</v>
      </c>
      <c r="G5435">
        <v>5427</v>
      </c>
      <c r="H5435">
        <f t="shared" ca="1" si="172"/>
        <v>4.8170325422617344E-3</v>
      </c>
    </row>
    <row r="5436" spans="2:8" x14ac:dyDescent="0.3">
      <c r="B5436" s="91">
        <v>44417</v>
      </c>
      <c r="C5436" s="145">
        <v>297.17379799999998</v>
      </c>
      <c r="D5436">
        <f t="shared" si="171"/>
        <v>-0.31534222437383669</v>
      </c>
      <c r="E5436">
        <v>-6.4989091569651733E-3</v>
      </c>
      <c r="G5436">
        <v>5428</v>
      </c>
      <c r="H5436">
        <f t="shared" ca="1" si="172"/>
        <v>-1.7702399545439673E-2</v>
      </c>
    </row>
    <row r="5437" spans="2:8" x14ac:dyDescent="0.3">
      <c r="B5437" s="91">
        <v>44897</v>
      </c>
      <c r="C5437" s="145">
        <v>434.047211</v>
      </c>
      <c r="D5437">
        <f t="shared" si="171"/>
        <v>5.4333823827854069</v>
      </c>
      <c r="E5437">
        <v>-6.5031623970889848E-3</v>
      </c>
      <c r="G5437">
        <v>5429</v>
      </c>
      <c r="H5437">
        <f t="shared" ca="1" si="172"/>
        <v>-1.3414391659150263E-2</v>
      </c>
    </row>
    <row r="5438" spans="2:8" x14ac:dyDescent="0.3">
      <c r="B5438" s="91">
        <v>35177</v>
      </c>
      <c r="C5438" s="145">
        <v>67.467963999999995</v>
      </c>
      <c r="D5438">
        <f t="shared" si="171"/>
        <v>-0.85223091703901788</v>
      </c>
      <c r="E5438">
        <v>-6.5068476155952853E-3</v>
      </c>
      <c r="G5438">
        <v>5430</v>
      </c>
      <c r="H5438">
        <f t="shared" ca="1" si="172"/>
        <v>-1.1539961988206776E-2</v>
      </c>
    </row>
    <row r="5439" spans="2:8" x14ac:dyDescent="0.3">
      <c r="B5439" s="91">
        <v>42893</v>
      </c>
      <c r="C5439" s="145">
        <v>456.57699600000001</v>
      </c>
      <c r="D5439">
        <f t="shared" si="171"/>
        <v>5.3115660227445669E-2</v>
      </c>
      <c r="E5439">
        <v>-6.5075532502061797E-3</v>
      </c>
      <c r="G5439">
        <v>5431</v>
      </c>
      <c r="H5439">
        <f t="shared" ca="1" si="172"/>
        <v>1.0852910260204305E-2</v>
      </c>
    </row>
    <row r="5440" spans="2:8" x14ac:dyDescent="0.3">
      <c r="B5440" s="91">
        <v>43041</v>
      </c>
      <c r="C5440" s="145">
        <v>433.548767</v>
      </c>
      <c r="D5440">
        <f t="shared" si="171"/>
        <v>7.2035490900316663</v>
      </c>
      <c r="E5440">
        <v>-6.510522002396546E-3</v>
      </c>
      <c r="G5440">
        <v>5432</v>
      </c>
      <c r="H5440">
        <f t="shared" ca="1" si="172"/>
        <v>3.7788312983712262E-2</v>
      </c>
    </row>
    <row r="5441" spans="2:8" x14ac:dyDescent="0.3">
      <c r="B5441" s="91">
        <v>35559</v>
      </c>
      <c r="C5441" s="145">
        <v>52.848927000000003</v>
      </c>
      <c r="D5441">
        <f t="shared" si="171"/>
        <v>-0.66013658426589628</v>
      </c>
      <c r="E5441">
        <v>-6.5348774432029957E-3</v>
      </c>
      <c r="G5441">
        <v>5433</v>
      </c>
      <c r="H5441">
        <f t="shared" ca="1" si="172"/>
        <v>7.3320209104130486E-3</v>
      </c>
    </row>
    <row r="5442" spans="2:8" x14ac:dyDescent="0.3">
      <c r="B5442" s="91">
        <v>40393</v>
      </c>
      <c r="C5442" s="145">
        <v>155.50048799999999</v>
      </c>
      <c r="D5442">
        <f t="shared" si="171"/>
        <v>-0.65123501823043795</v>
      </c>
      <c r="E5442">
        <v>-6.5496792184536259E-3</v>
      </c>
      <c r="G5442">
        <v>5434</v>
      </c>
      <c r="H5442">
        <f t="shared" ca="1" si="172"/>
        <v>7.192966316033847E-2</v>
      </c>
    </row>
    <row r="5443" spans="2:8" x14ac:dyDescent="0.3">
      <c r="B5443" s="91">
        <v>44819</v>
      </c>
      <c r="C5443" s="145">
        <v>445.86038200000002</v>
      </c>
      <c r="D5443">
        <f t="shared" si="171"/>
        <v>0.11325446077304475</v>
      </c>
      <c r="E5443">
        <v>-6.5526935855896645E-3</v>
      </c>
      <c r="G5443">
        <v>5435</v>
      </c>
      <c r="H5443">
        <f t="shared" ca="1" si="172"/>
        <v>8.0944665226823607E-3</v>
      </c>
    </row>
    <row r="5444" spans="2:8" x14ac:dyDescent="0.3">
      <c r="B5444" s="91">
        <v>42993</v>
      </c>
      <c r="C5444" s="145">
        <v>400.50177000000002</v>
      </c>
      <c r="D5444">
        <f t="shared" si="171"/>
        <v>4.8504110410514301</v>
      </c>
      <c r="E5444">
        <v>-6.5528871052880702E-3</v>
      </c>
      <c r="G5444">
        <v>5436</v>
      </c>
      <c r="H5444">
        <f t="shared" ca="1" si="172"/>
        <v>4.3627887370494604E-2</v>
      </c>
    </row>
    <row r="5445" spans="2:8" x14ac:dyDescent="0.3">
      <c r="B5445" s="91">
        <v>38069</v>
      </c>
      <c r="C5445" s="145">
        <v>68.457031000000001</v>
      </c>
      <c r="D5445">
        <f t="shared" si="171"/>
        <v>-0.86662057414656568</v>
      </c>
      <c r="E5445">
        <v>-6.5568927791999293E-3</v>
      </c>
      <c r="G5445">
        <v>5437</v>
      </c>
      <c r="H5445">
        <f t="shared" ca="1" si="172"/>
        <v>-2.478874680405817E-3</v>
      </c>
    </row>
    <row r="5446" spans="2:8" x14ac:dyDescent="0.3">
      <c r="B5446" s="91">
        <v>42748</v>
      </c>
      <c r="C5446" s="145">
        <v>513.25030500000003</v>
      </c>
      <c r="D5446">
        <f t="shared" si="171"/>
        <v>0.30888504892265145</v>
      </c>
      <c r="E5446">
        <v>-6.5605982935447883E-3</v>
      </c>
      <c r="G5446">
        <v>5438</v>
      </c>
      <c r="H5446">
        <f t="shared" ca="1" si="172"/>
        <v>6.2519249579229122E-2</v>
      </c>
    </row>
    <row r="5447" spans="2:8" x14ac:dyDescent="0.3">
      <c r="B5447" s="91">
        <v>44845</v>
      </c>
      <c r="C5447" s="145">
        <v>392.12786899999998</v>
      </c>
      <c r="D5447">
        <f t="shared" si="171"/>
        <v>2.253587540964618</v>
      </c>
      <c r="E5447">
        <v>-6.5664784963859442E-3</v>
      </c>
      <c r="G5447">
        <v>5439</v>
      </c>
      <c r="H5447">
        <f t="shared" ca="1" si="172"/>
        <v>-3.5835691019683695E-2</v>
      </c>
    </row>
    <row r="5448" spans="2:8" x14ac:dyDescent="0.3">
      <c r="B5448" s="91">
        <v>39195</v>
      </c>
      <c r="C5448" s="145">
        <v>120.52169000000001</v>
      </c>
      <c r="D5448">
        <f t="shared" si="171"/>
        <v>8.3954730856836122</v>
      </c>
      <c r="E5448">
        <v>-6.5708907937917834E-3</v>
      </c>
      <c r="G5448">
        <v>5440</v>
      </c>
      <c r="H5448">
        <f t="shared" ca="1" si="172"/>
        <v>1.5541183749248838E-2</v>
      </c>
    </row>
    <row r="5449" spans="2:8" x14ac:dyDescent="0.3">
      <c r="B5449" s="91">
        <v>37197</v>
      </c>
      <c r="C5449" s="145">
        <v>12.827634</v>
      </c>
      <c r="D5449">
        <f t="shared" ref="D5449:D5512" si="173">(C5449-C5450)/C5450</f>
        <v>-0.89356812271338237</v>
      </c>
      <c r="E5449">
        <v>-6.5711601268973055E-3</v>
      </c>
      <c r="G5449">
        <v>5441</v>
      </c>
      <c r="H5449">
        <f t="shared" ca="1" si="172"/>
        <v>2.6226210886057109E-2</v>
      </c>
    </row>
    <row r="5450" spans="2:8" x14ac:dyDescent="0.3">
      <c r="B5450" s="91">
        <v>44064</v>
      </c>
      <c r="C5450" s="145">
        <v>120.524361</v>
      </c>
      <c r="D5450">
        <f t="shared" si="173"/>
        <v>0.143262415558916</v>
      </c>
      <c r="E5450">
        <v>-6.5735547431400327E-3</v>
      </c>
      <c r="G5450">
        <v>5442</v>
      </c>
      <c r="H5450">
        <f t="shared" ref="H5450:H5513" ca="1" si="174">_xlfn.NORM.INV(RAND(),N$11,N$12)</f>
        <v>2.330461293303194E-3</v>
      </c>
    </row>
    <row r="5451" spans="2:8" x14ac:dyDescent="0.3">
      <c r="B5451" s="91">
        <v>44041</v>
      </c>
      <c r="C5451" s="145">
        <v>105.421432</v>
      </c>
      <c r="D5451">
        <f t="shared" si="173"/>
        <v>-0.81317904516189032</v>
      </c>
      <c r="E5451">
        <v>-6.5758377214389574E-3</v>
      </c>
      <c r="G5451">
        <v>5443</v>
      </c>
      <c r="H5451">
        <f t="shared" ca="1" si="174"/>
        <v>-1.0801222948746433E-2</v>
      </c>
    </row>
    <row r="5452" spans="2:8" x14ac:dyDescent="0.3">
      <c r="B5452" s="91">
        <v>45096</v>
      </c>
      <c r="C5452" s="145">
        <v>564.29125999999997</v>
      </c>
      <c r="D5452">
        <f t="shared" si="173"/>
        <v>2.94512493019195</v>
      </c>
      <c r="E5452">
        <v>-6.5812450387048469E-3</v>
      </c>
      <c r="G5452">
        <v>5444</v>
      </c>
      <c r="H5452">
        <f t="shared" ca="1" si="174"/>
        <v>5.9480891743170818E-3</v>
      </c>
    </row>
    <row r="5453" spans="2:8" x14ac:dyDescent="0.3">
      <c r="B5453" s="91">
        <v>38987</v>
      </c>
      <c r="C5453" s="145">
        <v>143.03507999999999</v>
      </c>
      <c r="D5453">
        <f t="shared" si="173"/>
        <v>-0.66655550613110104</v>
      </c>
      <c r="E5453">
        <v>-6.5854592723671316E-3</v>
      </c>
      <c r="G5453">
        <v>5445</v>
      </c>
      <c r="H5453">
        <f t="shared" ca="1" si="174"/>
        <v>-5.6134098488506097E-2</v>
      </c>
    </row>
    <row r="5454" spans="2:8" x14ac:dyDescent="0.3">
      <c r="B5454" s="91">
        <v>41780</v>
      </c>
      <c r="C5454" s="145">
        <v>428.96218900000002</v>
      </c>
      <c r="D5454">
        <f t="shared" si="173"/>
        <v>-0.10523095094474574</v>
      </c>
      <c r="E5454">
        <v>-6.5930841116997431E-3</v>
      </c>
      <c r="G5454">
        <v>5446</v>
      </c>
      <c r="H5454">
        <f t="shared" ca="1" si="174"/>
        <v>-1.5467403513922225E-2</v>
      </c>
    </row>
    <row r="5455" spans="2:8" x14ac:dyDescent="0.3">
      <c r="B5455" s="91">
        <v>42564</v>
      </c>
      <c r="C5455" s="145">
        <v>479.41107199999999</v>
      </c>
      <c r="D5455">
        <f t="shared" si="173"/>
        <v>5.1256258129698988</v>
      </c>
      <c r="E5455">
        <v>-6.6073795572626137E-3</v>
      </c>
      <c r="G5455">
        <v>5447</v>
      </c>
      <c r="H5455">
        <f t="shared" ca="1" si="174"/>
        <v>-3.9798717121547394E-2</v>
      </c>
    </row>
    <row r="5456" spans="2:8" x14ac:dyDescent="0.3">
      <c r="B5456" s="91">
        <v>38400</v>
      </c>
      <c r="C5456" s="145">
        <v>78.263199</v>
      </c>
      <c r="D5456">
        <f t="shared" si="173"/>
        <v>-0.71138677558635488</v>
      </c>
      <c r="E5456">
        <v>-6.6077558118781817E-3</v>
      </c>
      <c r="G5456">
        <v>5448</v>
      </c>
      <c r="H5456">
        <f t="shared" ca="1" si="174"/>
        <v>2.6057139688458224E-2</v>
      </c>
    </row>
    <row r="5457" spans="2:8" x14ac:dyDescent="0.3">
      <c r="B5457" s="91">
        <v>41254</v>
      </c>
      <c r="C5457" s="145">
        <v>271.16982999999999</v>
      </c>
      <c r="D5457">
        <f t="shared" si="173"/>
        <v>15.708651207349765</v>
      </c>
      <c r="E5457">
        <v>-6.6085283610659911E-3</v>
      </c>
      <c r="G5457">
        <v>5449</v>
      </c>
      <c r="H5457">
        <f t="shared" ca="1" si="174"/>
        <v>-2.9576096468970352E-2</v>
      </c>
    </row>
    <row r="5458" spans="2:8" x14ac:dyDescent="0.3">
      <c r="B5458" s="91">
        <v>36931</v>
      </c>
      <c r="C5458" s="145">
        <v>16.229306999999999</v>
      </c>
      <c r="D5458">
        <f t="shared" si="173"/>
        <v>-0.91277374767461295</v>
      </c>
      <c r="E5458">
        <v>-6.6101501845563923E-3</v>
      </c>
      <c r="G5458">
        <v>5450</v>
      </c>
      <c r="H5458">
        <f t="shared" ca="1" si="174"/>
        <v>4.5138195949550632E-2</v>
      </c>
    </row>
    <row r="5459" spans="2:8" x14ac:dyDescent="0.3">
      <c r="B5459" s="91">
        <v>40417</v>
      </c>
      <c r="C5459" s="145">
        <v>186.05989099999999</v>
      </c>
      <c r="D5459">
        <f t="shared" si="173"/>
        <v>0.13252295828561128</v>
      </c>
      <c r="E5459">
        <v>-6.6172697569224816E-3</v>
      </c>
      <c r="G5459">
        <v>5451</v>
      </c>
      <c r="H5459">
        <f t="shared" ca="1" si="174"/>
        <v>4.7549195742385426E-2</v>
      </c>
    </row>
    <row r="5460" spans="2:8" x14ac:dyDescent="0.3">
      <c r="B5460" s="91">
        <v>43797</v>
      </c>
      <c r="C5460" s="145">
        <v>164.28796399999999</v>
      </c>
      <c r="D5460">
        <f t="shared" si="173"/>
        <v>-0.69863762431904664</v>
      </c>
      <c r="E5460">
        <v>-6.6304445378711947E-3</v>
      </c>
      <c r="G5460">
        <v>5452</v>
      </c>
      <c r="H5460">
        <f t="shared" ca="1" si="174"/>
        <v>-2.792016602877594E-2</v>
      </c>
    </row>
    <row r="5461" spans="2:8" x14ac:dyDescent="0.3">
      <c r="B5461" s="91">
        <v>42663</v>
      </c>
      <c r="C5461" s="145">
        <v>545.15087900000003</v>
      </c>
      <c r="D5461">
        <f t="shared" si="173"/>
        <v>3.672245598030103</v>
      </c>
      <c r="E5461">
        <v>-6.6304698930780811E-3</v>
      </c>
      <c r="G5461">
        <v>5453</v>
      </c>
      <c r="H5461">
        <f t="shared" ca="1" si="174"/>
        <v>1.0370595412317723E-2</v>
      </c>
    </row>
    <row r="5462" spans="2:8" x14ac:dyDescent="0.3">
      <c r="B5462" s="91">
        <v>39574</v>
      </c>
      <c r="C5462" s="145">
        <v>116.678558</v>
      </c>
      <c r="D5462">
        <f t="shared" si="173"/>
        <v>-0.71107020815997091</v>
      </c>
      <c r="E5462">
        <v>-6.6328932433362799E-3</v>
      </c>
      <c r="G5462">
        <v>5454</v>
      </c>
      <c r="H5462">
        <f t="shared" ca="1" si="174"/>
        <v>4.1511335814308624E-2</v>
      </c>
    </row>
    <row r="5463" spans="2:8" x14ac:dyDescent="0.3">
      <c r="B5463" s="91">
        <v>41732</v>
      </c>
      <c r="C5463" s="145">
        <v>403.83013899999997</v>
      </c>
      <c r="D5463">
        <f t="shared" si="173"/>
        <v>2.0628282614998983</v>
      </c>
      <c r="E5463">
        <v>-6.6410071030764441E-3</v>
      </c>
      <c r="G5463">
        <v>5455</v>
      </c>
      <c r="H5463">
        <f t="shared" ca="1" si="174"/>
        <v>4.9028459123897201E-2</v>
      </c>
    </row>
    <row r="5464" spans="2:8" x14ac:dyDescent="0.3">
      <c r="B5464" s="91">
        <v>39428</v>
      </c>
      <c r="C5464" s="145">
        <v>131.84877</v>
      </c>
      <c r="D5464">
        <f t="shared" si="173"/>
        <v>2.4113553059437285</v>
      </c>
      <c r="E5464">
        <v>-6.6433464881802797E-3</v>
      </c>
      <c r="G5464">
        <v>5456</v>
      </c>
      <c r="H5464">
        <f t="shared" ca="1" si="174"/>
        <v>4.1176240020095074E-3</v>
      </c>
    </row>
    <row r="5465" spans="2:8" x14ac:dyDescent="0.3">
      <c r="B5465" s="91">
        <v>37845</v>
      </c>
      <c r="C5465" s="145">
        <v>38.649966999999997</v>
      </c>
      <c r="D5465">
        <f t="shared" si="173"/>
        <v>-0.9276178879382817</v>
      </c>
      <c r="E5465">
        <v>-6.6734893135710445E-3</v>
      </c>
      <c r="G5465">
        <v>5457</v>
      </c>
      <c r="H5465">
        <f t="shared" ca="1" si="174"/>
        <v>1.8456973537101545E-2</v>
      </c>
    </row>
    <row r="5466" spans="2:8" x14ac:dyDescent="0.3">
      <c r="B5466" s="91">
        <v>41961</v>
      </c>
      <c r="C5466" s="145">
        <v>533.97125200000005</v>
      </c>
      <c r="D5466">
        <f t="shared" si="173"/>
        <v>-0.42357503553279086</v>
      </c>
      <c r="E5466">
        <v>-6.6942607843442532E-3</v>
      </c>
      <c r="G5466">
        <v>5458</v>
      </c>
      <c r="H5466">
        <f t="shared" ca="1" si="174"/>
        <v>2.7906607906649093E-2</v>
      </c>
    </row>
    <row r="5467" spans="2:8" x14ac:dyDescent="0.3">
      <c r="B5467" s="91">
        <v>45342</v>
      </c>
      <c r="C5467" s="145">
        <v>926.34997599999997</v>
      </c>
      <c r="D5467">
        <f t="shared" si="173"/>
        <v>13.882962666392039</v>
      </c>
      <c r="E5467">
        <v>-6.7016943607555914E-3</v>
      </c>
      <c r="G5467">
        <v>5459</v>
      </c>
      <c r="H5467">
        <f t="shared" ca="1" si="174"/>
        <v>2.0468284364393224E-2</v>
      </c>
    </row>
    <row r="5468" spans="2:8" x14ac:dyDescent="0.3">
      <c r="B5468" s="91">
        <v>38140</v>
      </c>
      <c r="C5468" s="145">
        <v>62.242310000000003</v>
      </c>
      <c r="D5468">
        <f t="shared" si="173"/>
        <v>-0.64854319842888375</v>
      </c>
      <c r="E5468">
        <v>-6.7049238110787777E-3</v>
      </c>
      <c r="G5468">
        <v>5460</v>
      </c>
      <c r="H5468">
        <f t="shared" ca="1" si="174"/>
        <v>5.3187839020670091E-2</v>
      </c>
    </row>
    <row r="5469" spans="2:8" x14ac:dyDescent="0.3">
      <c r="B5469" s="91">
        <v>44179</v>
      </c>
      <c r="C5469" s="145">
        <v>177.098038</v>
      </c>
      <c r="D5469">
        <f t="shared" si="173"/>
        <v>-0.15935585895038812</v>
      </c>
      <c r="E5469">
        <v>-6.7095466287224485E-3</v>
      </c>
      <c r="G5469">
        <v>5461</v>
      </c>
      <c r="H5469">
        <f t="shared" ca="1" si="174"/>
        <v>1.7785425514641229E-2</v>
      </c>
    </row>
    <row r="5470" spans="2:8" x14ac:dyDescent="0.3">
      <c r="B5470" s="91">
        <v>40687</v>
      </c>
      <c r="C5470" s="145">
        <v>210.66944899999999</v>
      </c>
      <c r="D5470">
        <f t="shared" si="173"/>
        <v>2.0214037911567306</v>
      </c>
      <c r="E5470">
        <v>-6.7290077741870759E-3</v>
      </c>
      <c r="G5470">
        <v>5462</v>
      </c>
      <c r="H5470">
        <f t="shared" ca="1" si="174"/>
        <v>5.0313007221206036E-3</v>
      </c>
    </row>
    <row r="5471" spans="2:8" x14ac:dyDescent="0.3">
      <c r="B5471" s="91">
        <v>38512</v>
      </c>
      <c r="C5471" s="145">
        <v>69.725684999999999</v>
      </c>
      <c r="D5471">
        <f t="shared" si="173"/>
        <v>6.8518412977412846E-2</v>
      </c>
      <c r="E5471">
        <v>-6.7314243399821307E-3</v>
      </c>
      <c r="G5471">
        <v>5463</v>
      </c>
      <c r="H5471">
        <f t="shared" ca="1" si="174"/>
        <v>2.9641126278467059E-2</v>
      </c>
    </row>
    <row r="5472" spans="2:8" x14ac:dyDescent="0.3">
      <c r="B5472" s="91">
        <v>35621</v>
      </c>
      <c r="C5472" s="145">
        <v>65.254547000000002</v>
      </c>
      <c r="D5472">
        <f t="shared" si="173"/>
        <v>0.10266701271381957</v>
      </c>
      <c r="E5472">
        <v>-6.7319549661577745E-3</v>
      </c>
      <c r="G5472">
        <v>5464</v>
      </c>
      <c r="H5472">
        <f t="shared" ca="1" si="174"/>
        <v>4.5633918578755154E-3</v>
      </c>
    </row>
    <row r="5473" spans="2:8" x14ac:dyDescent="0.3">
      <c r="B5473" s="91">
        <v>37945</v>
      </c>
      <c r="C5473" s="145">
        <v>59.178832999999997</v>
      </c>
      <c r="D5473">
        <f t="shared" si="173"/>
        <v>2.7345188739856474</v>
      </c>
      <c r="E5473">
        <v>-6.7354499986673685E-3</v>
      </c>
      <c r="G5473">
        <v>5465</v>
      </c>
      <c r="H5473">
        <f t="shared" ca="1" si="174"/>
        <v>-1.9021919146502461E-2</v>
      </c>
    </row>
    <row r="5474" spans="2:8" x14ac:dyDescent="0.3">
      <c r="B5474" s="91">
        <v>34166</v>
      </c>
      <c r="C5474" s="145">
        <v>15.846441</v>
      </c>
      <c r="D5474">
        <f t="shared" si="173"/>
        <v>-0.22330269207382017</v>
      </c>
      <c r="E5474">
        <v>-6.7568863503512265E-3</v>
      </c>
      <c r="G5474">
        <v>5466</v>
      </c>
      <c r="H5474">
        <f t="shared" ca="1" si="174"/>
        <v>1.4737548163884484E-2</v>
      </c>
    </row>
    <row r="5475" spans="2:8" x14ac:dyDescent="0.3">
      <c r="B5475" s="91">
        <v>37487</v>
      </c>
      <c r="C5475" s="145">
        <v>20.402338</v>
      </c>
      <c r="D5475">
        <f t="shared" si="173"/>
        <v>-0.83832567895790078</v>
      </c>
      <c r="E5475">
        <v>-6.7593477941362912E-3</v>
      </c>
      <c r="G5475">
        <v>5467</v>
      </c>
      <c r="H5475">
        <f t="shared" ca="1" si="174"/>
        <v>-9.4024976685120145E-4</v>
      </c>
    </row>
    <row r="5476" spans="2:8" x14ac:dyDescent="0.3">
      <c r="B5476" s="91">
        <v>40224</v>
      </c>
      <c r="C5476" s="145">
        <v>126.19405399999999</v>
      </c>
      <c r="D5476">
        <f t="shared" si="173"/>
        <v>0.65190520769458626</v>
      </c>
      <c r="E5476">
        <v>-6.7607831665127639E-3</v>
      </c>
      <c r="G5476">
        <v>5468</v>
      </c>
      <c r="H5476">
        <f t="shared" ca="1" si="174"/>
        <v>-4.6572430812970016E-2</v>
      </c>
    </row>
    <row r="5477" spans="2:8" x14ac:dyDescent="0.3">
      <c r="B5477" s="91">
        <v>39673</v>
      </c>
      <c r="C5477" s="145">
        <v>76.393035999999995</v>
      </c>
      <c r="D5477">
        <f t="shared" si="173"/>
        <v>-0.86079722660639579</v>
      </c>
      <c r="E5477">
        <v>-6.7636977106702552E-3</v>
      </c>
      <c r="G5477">
        <v>5469</v>
      </c>
      <c r="H5477">
        <f t="shared" ca="1" si="174"/>
        <v>3.0116211186836845E-2</v>
      </c>
    </row>
    <row r="5478" spans="2:8" x14ac:dyDescent="0.3">
      <c r="B5478" s="91">
        <v>42662</v>
      </c>
      <c r="C5478" s="145">
        <v>548.78961200000003</v>
      </c>
      <c r="D5478">
        <f t="shared" si="173"/>
        <v>6.7576270699830792</v>
      </c>
      <c r="E5478">
        <v>-6.7658875409586762E-3</v>
      </c>
      <c r="G5478">
        <v>5470</v>
      </c>
      <c r="H5478">
        <f t="shared" ca="1" si="174"/>
        <v>-1.1205931550028018E-2</v>
      </c>
    </row>
    <row r="5479" spans="2:8" x14ac:dyDescent="0.3">
      <c r="B5479" s="91">
        <v>35306</v>
      </c>
      <c r="C5479" s="145">
        <v>70.741943000000006</v>
      </c>
      <c r="D5479">
        <f t="shared" si="173"/>
        <v>3.4947924678395128</v>
      </c>
      <c r="E5479">
        <v>-6.7732720397015774E-3</v>
      </c>
      <c r="G5479">
        <v>5471</v>
      </c>
      <c r="H5479">
        <f t="shared" ca="1" si="174"/>
        <v>-1.2195264423534719E-2</v>
      </c>
    </row>
    <row r="5480" spans="2:8" x14ac:dyDescent="0.3">
      <c r="B5480" s="91">
        <v>34169</v>
      </c>
      <c r="C5480" s="145">
        <v>15.738645</v>
      </c>
      <c r="D5480">
        <f t="shared" si="173"/>
        <v>-0.90986184514232993</v>
      </c>
      <c r="E5480">
        <v>-6.8025369229595747E-3</v>
      </c>
      <c r="G5480">
        <v>5472</v>
      </c>
      <c r="H5480">
        <f t="shared" ca="1" si="174"/>
        <v>-8.1748731589389462E-3</v>
      </c>
    </row>
    <row r="5481" spans="2:8" x14ac:dyDescent="0.3">
      <c r="B5481" s="91">
        <v>43615</v>
      </c>
      <c r="C5481" s="145">
        <v>174.60580400000001</v>
      </c>
      <c r="D5481">
        <f t="shared" si="173"/>
        <v>0.26295194455440457</v>
      </c>
      <c r="E5481">
        <v>-6.8046635944768999E-3</v>
      </c>
      <c r="G5481">
        <v>5473</v>
      </c>
      <c r="H5481">
        <f t="shared" ca="1" si="174"/>
        <v>3.3055354045569529E-2</v>
      </c>
    </row>
    <row r="5482" spans="2:8" x14ac:dyDescent="0.3">
      <c r="B5482" s="91">
        <v>39036</v>
      </c>
      <c r="C5482" s="145">
        <v>138.25213600000001</v>
      </c>
      <c r="D5482">
        <f t="shared" si="173"/>
        <v>-0.54737312368146218</v>
      </c>
      <c r="E5482">
        <v>-6.8117437621359233E-3</v>
      </c>
      <c r="G5482">
        <v>5474</v>
      </c>
      <c r="H5482">
        <f t="shared" ca="1" si="174"/>
        <v>1.0298612408904962E-2</v>
      </c>
    </row>
    <row r="5483" spans="2:8" x14ac:dyDescent="0.3">
      <c r="B5483" s="91">
        <v>41281</v>
      </c>
      <c r="C5483" s="145">
        <v>305.443939</v>
      </c>
      <c r="D5483">
        <f t="shared" si="173"/>
        <v>0.16276919154847333</v>
      </c>
      <c r="E5483">
        <v>-6.8165860037459119E-3</v>
      </c>
      <c r="G5483">
        <v>5475</v>
      </c>
      <c r="H5483">
        <f t="shared" ca="1" si="174"/>
        <v>2.8619761304370855E-2</v>
      </c>
    </row>
    <row r="5484" spans="2:8" x14ac:dyDescent="0.3">
      <c r="B5484" s="91">
        <v>41197</v>
      </c>
      <c r="C5484" s="145">
        <v>262.686646</v>
      </c>
      <c r="D5484">
        <f t="shared" si="173"/>
        <v>11.334378185437624</v>
      </c>
      <c r="E5484">
        <v>-6.8202590534996591E-3</v>
      </c>
      <c r="G5484">
        <v>5476</v>
      </c>
      <c r="H5484">
        <f t="shared" ca="1" si="174"/>
        <v>1.142085534682581E-2</v>
      </c>
    </row>
    <row r="5485" spans="2:8" x14ac:dyDescent="0.3">
      <c r="B5485" s="91">
        <v>37305</v>
      </c>
      <c r="C5485" s="145">
        <v>21.297113</v>
      </c>
      <c r="D5485">
        <f t="shared" si="173"/>
        <v>9.3992892602644915E-2</v>
      </c>
      <c r="E5485">
        <v>-6.8345110701666916E-3</v>
      </c>
      <c r="G5485">
        <v>5477</v>
      </c>
      <c r="H5485">
        <f t="shared" ca="1" si="174"/>
        <v>-3.871429451331946E-2</v>
      </c>
    </row>
    <row r="5486" spans="2:8" x14ac:dyDescent="0.3">
      <c r="B5486" s="91">
        <v>36123</v>
      </c>
      <c r="C5486" s="145">
        <v>19.467323</v>
      </c>
      <c r="D5486">
        <f t="shared" si="173"/>
        <v>-0.29712195224631832</v>
      </c>
      <c r="E5486">
        <v>-6.8439747519000622E-3</v>
      </c>
      <c r="G5486">
        <v>5478</v>
      </c>
      <c r="H5486">
        <f t="shared" ca="1" si="174"/>
        <v>-4.26856501639266E-2</v>
      </c>
    </row>
    <row r="5487" spans="2:8" x14ac:dyDescent="0.3">
      <c r="B5487" s="91">
        <v>39790</v>
      </c>
      <c r="C5487" s="145">
        <v>27.696587000000001</v>
      </c>
      <c r="D5487">
        <f t="shared" si="173"/>
        <v>-0.9065029098850319</v>
      </c>
      <c r="E5487">
        <v>-6.8559765503068805E-3</v>
      </c>
      <c r="G5487">
        <v>5479</v>
      </c>
      <c r="H5487">
        <f t="shared" ca="1" si="174"/>
        <v>1.7781071809018389E-2</v>
      </c>
    </row>
    <row r="5488" spans="2:8" x14ac:dyDescent="0.3">
      <c r="B5488" s="91">
        <v>41341</v>
      </c>
      <c r="C5488" s="145">
        <v>296.229401</v>
      </c>
      <c r="D5488">
        <f t="shared" si="173"/>
        <v>0.32835342464290213</v>
      </c>
      <c r="E5488">
        <v>-6.8649863258512427E-3</v>
      </c>
      <c r="G5488">
        <v>5480</v>
      </c>
      <c r="H5488">
        <f t="shared" ca="1" si="174"/>
        <v>2.7428584311395832E-2</v>
      </c>
    </row>
    <row r="5489" spans="2:8" x14ac:dyDescent="0.3">
      <c r="B5489" s="91">
        <v>43371</v>
      </c>
      <c r="C5489" s="145">
        <v>223.00495900000001</v>
      </c>
      <c r="D5489">
        <f t="shared" si="173"/>
        <v>3.6390898324791183</v>
      </c>
      <c r="E5489">
        <v>-6.8812292880333333E-3</v>
      </c>
      <c r="G5489">
        <v>5481</v>
      </c>
      <c r="H5489">
        <f t="shared" ca="1" si="174"/>
        <v>-1.8780846913715604E-2</v>
      </c>
    </row>
    <row r="5490" spans="2:8" x14ac:dyDescent="0.3">
      <c r="B5490" s="91">
        <v>35747</v>
      </c>
      <c r="C5490" s="145">
        <v>48.070843000000004</v>
      </c>
      <c r="D5490">
        <f t="shared" si="173"/>
        <v>-0.87830747372416595</v>
      </c>
      <c r="E5490">
        <v>-6.8903495192974857E-3</v>
      </c>
      <c r="G5490">
        <v>5482</v>
      </c>
      <c r="H5490">
        <f t="shared" ca="1" si="174"/>
        <v>4.2743242876893501E-3</v>
      </c>
    </row>
    <row r="5491" spans="2:8" x14ac:dyDescent="0.3">
      <c r="B5491" s="91">
        <v>44848</v>
      </c>
      <c r="C5491" s="145">
        <v>395.01886000000002</v>
      </c>
      <c r="D5491">
        <f t="shared" si="173"/>
        <v>5.8647311437035554E-2</v>
      </c>
      <c r="E5491">
        <v>-6.8922285522626196E-3</v>
      </c>
      <c r="G5491">
        <v>5483</v>
      </c>
      <c r="H5491">
        <f t="shared" ca="1" si="174"/>
        <v>-4.1644030973759568E-3</v>
      </c>
    </row>
    <row r="5492" spans="2:8" x14ac:dyDescent="0.3">
      <c r="B5492" s="91">
        <v>42374</v>
      </c>
      <c r="C5492" s="145">
        <v>373.135468</v>
      </c>
      <c r="D5492">
        <f t="shared" si="173"/>
        <v>23.03751609059201</v>
      </c>
      <c r="E5492">
        <v>-6.8955776475577869E-3</v>
      </c>
      <c r="G5492">
        <v>5484</v>
      </c>
      <c r="H5492">
        <f t="shared" ca="1" si="174"/>
        <v>8.0658191168840026E-3</v>
      </c>
    </row>
    <row r="5493" spans="2:8" x14ac:dyDescent="0.3">
      <c r="B5493" s="91">
        <v>34081</v>
      </c>
      <c r="C5493" s="145">
        <v>15.523046000000001</v>
      </c>
      <c r="D5493">
        <f t="shared" si="173"/>
        <v>-0.3009939878366199</v>
      </c>
      <c r="E5493">
        <v>-6.8961749270144198E-3</v>
      </c>
      <c r="G5493">
        <v>5485</v>
      </c>
      <c r="H5493">
        <f t="shared" ca="1" si="174"/>
        <v>-1.4843786788464607E-2</v>
      </c>
    </row>
    <row r="5494" spans="2:8" x14ac:dyDescent="0.3">
      <c r="B5494" s="91">
        <v>37568</v>
      </c>
      <c r="C5494" s="145">
        <v>22.207314</v>
      </c>
      <c r="D5494">
        <f t="shared" si="173"/>
        <v>-0.94660468316303681</v>
      </c>
      <c r="E5494">
        <v>-6.8987963373968045E-3</v>
      </c>
      <c r="G5494">
        <v>5486</v>
      </c>
      <c r="H5494">
        <f t="shared" ca="1" si="174"/>
        <v>4.9842049065106486E-3</v>
      </c>
    </row>
    <row r="5495" spans="2:8" x14ac:dyDescent="0.3">
      <c r="B5495" s="91">
        <v>44903</v>
      </c>
      <c r="C5495" s="145">
        <v>415.90377799999999</v>
      </c>
      <c r="D5495">
        <f t="shared" si="173"/>
        <v>-0.10768891619172469</v>
      </c>
      <c r="E5495">
        <v>-6.9030499449516825E-3</v>
      </c>
      <c r="G5495">
        <v>5487</v>
      </c>
      <c r="H5495">
        <f t="shared" ca="1" si="174"/>
        <v>5.6996872657461443E-2</v>
      </c>
    </row>
    <row r="5496" spans="2:8" x14ac:dyDescent="0.3">
      <c r="B5496" s="91">
        <v>42801</v>
      </c>
      <c r="C5496" s="145">
        <v>466.09728999999999</v>
      </c>
      <c r="D5496">
        <f t="shared" si="173"/>
        <v>-0.24610224019409627</v>
      </c>
      <c r="E5496">
        <v>-6.9032006600780954E-3</v>
      </c>
      <c r="G5496">
        <v>5488</v>
      </c>
      <c r="H5496">
        <f t="shared" ca="1" si="174"/>
        <v>-3.8839278284772349E-2</v>
      </c>
    </row>
    <row r="5497" spans="2:8" x14ac:dyDescent="0.3">
      <c r="B5497" s="91">
        <v>45148</v>
      </c>
      <c r="C5497" s="145">
        <v>618.25</v>
      </c>
      <c r="D5497">
        <f t="shared" si="173"/>
        <v>1.2648695001976105</v>
      </c>
      <c r="E5497">
        <v>-6.9070565944657682E-3</v>
      </c>
      <c r="G5497">
        <v>5489</v>
      </c>
      <c r="H5497">
        <f t="shared" ca="1" si="174"/>
        <v>1.7673061751925543E-2</v>
      </c>
    </row>
    <row r="5498" spans="2:8" x14ac:dyDescent="0.3">
      <c r="B5498" s="91">
        <v>41253</v>
      </c>
      <c r="C5498" s="145">
        <v>272.97378500000002</v>
      </c>
      <c r="D5498">
        <f t="shared" si="173"/>
        <v>3.1967022590419565</v>
      </c>
      <c r="E5498">
        <v>-6.9170937921401105E-3</v>
      </c>
      <c r="G5498">
        <v>5490</v>
      </c>
      <c r="H5498">
        <f t="shared" ca="1" si="174"/>
        <v>2.8408072965848921E-2</v>
      </c>
    </row>
    <row r="5499" spans="2:8" x14ac:dyDescent="0.3">
      <c r="B5499" s="91">
        <v>35328</v>
      </c>
      <c r="C5499" s="145">
        <v>65.044830000000005</v>
      </c>
      <c r="D5499">
        <f t="shared" si="173"/>
        <v>-0.82205976186322494</v>
      </c>
      <c r="E5499">
        <v>-6.9324979971801199E-3</v>
      </c>
      <c r="G5499">
        <v>5491</v>
      </c>
      <c r="H5499">
        <f t="shared" ca="1" si="174"/>
        <v>-2.3940109391246002E-2</v>
      </c>
    </row>
    <row r="5500" spans="2:8" x14ac:dyDescent="0.3">
      <c r="B5500" s="91">
        <v>41641</v>
      </c>
      <c r="C5500" s="145">
        <v>365.54312099999999</v>
      </c>
      <c r="D5500">
        <f t="shared" si="173"/>
        <v>1.2207907618323213</v>
      </c>
      <c r="E5500">
        <v>-6.9343152072131511E-3</v>
      </c>
      <c r="G5500">
        <v>5492</v>
      </c>
      <c r="H5500">
        <f t="shared" ca="1" si="174"/>
        <v>-1.9526634994383963E-3</v>
      </c>
    </row>
    <row r="5501" spans="2:8" x14ac:dyDescent="0.3">
      <c r="B5501" s="91">
        <v>40872</v>
      </c>
      <c r="C5501" s="145">
        <v>164.60043300000001</v>
      </c>
      <c r="D5501">
        <f t="shared" si="173"/>
        <v>-0.37847183830456499</v>
      </c>
      <c r="E5501">
        <v>-6.9344510950500636E-3</v>
      </c>
      <c r="G5501">
        <v>5493</v>
      </c>
      <c r="H5501">
        <f t="shared" ca="1" si="174"/>
        <v>-2.8911286419755187E-2</v>
      </c>
    </row>
    <row r="5502" spans="2:8" x14ac:dyDescent="0.3">
      <c r="B5502" s="91">
        <v>41172</v>
      </c>
      <c r="C5502" s="145">
        <v>264.831818</v>
      </c>
      <c r="D5502">
        <f t="shared" si="173"/>
        <v>-0.11323056803267942</v>
      </c>
      <c r="E5502">
        <v>-6.946899280755872E-3</v>
      </c>
      <c r="G5502">
        <v>5494</v>
      </c>
      <c r="H5502">
        <f t="shared" ca="1" si="174"/>
        <v>-6.0950187993389325E-3</v>
      </c>
    </row>
    <row r="5503" spans="2:8" x14ac:dyDescent="0.3">
      <c r="B5503" s="91">
        <v>42429</v>
      </c>
      <c r="C5503" s="145">
        <v>298.64788800000002</v>
      </c>
      <c r="D5503">
        <f t="shared" si="173"/>
        <v>11.209220547055443</v>
      </c>
      <c r="E5503">
        <v>-6.9581288390511949E-3</v>
      </c>
      <c r="G5503">
        <v>5495</v>
      </c>
      <c r="H5503">
        <f t="shared" ca="1" si="174"/>
        <v>-1.5902325643647958E-3</v>
      </c>
    </row>
    <row r="5504" spans="2:8" x14ac:dyDescent="0.3">
      <c r="B5504" s="91">
        <v>35977</v>
      </c>
      <c r="C5504" s="145">
        <v>24.460847999999999</v>
      </c>
      <c r="D5504">
        <f t="shared" si="173"/>
        <v>0.1940803395874092</v>
      </c>
      <c r="E5504">
        <v>-6.9592046108298937E-3</v>
      </c>
      <c r="G5504">
        <v>5496</v>
      </c>
      <c r="H5504">
        <f t="shared" ca="1" si="174"/>
        <v>-6.8234250797921128E-2</v>
      </c>
    </row>
    <row r="5505" spans="2:8" x14ac:dyDescent="0.3">
      <c r="B5505" s="91">
        <v>36609</v>
      </c>
      <c r="C5505" s="145">
        <v>20.485094</v>
      </c>
      <c r="D5505">
        <f t="shared" si="173"/>
        <v>-0.88866565901896277</v>
      </c>
      <c r="E5505">
        <v>-6.9750893681962646E-3</v>
      </c>
      <c r="G5505">
        <v>5497</v>
      </c>
      <c r="H5505">
        <f t="shared" ca="1" si="174"/>
        <v>7.7905203656708378E-3</v>
      </c>
    </row>
    <row r="5506" spans="2:8" x14ac:dyDescent="0.3">
      <c r="B5506" s="91">
        <v>40849</v>
      </c>
      <c r="C5506" s="145">
        <v>183.996185</v>
      </c>
      <c r="D5506">
        <f t="shared" si="173"/>
        <v>-0.52029070058141291</v>
      </c>
      <c r="E5506">
        <v>-6.9786883115693001E-3</v>
      </c>
      <c r="G5506">
        <v>5498</v>
      </c>
      <c r="H5506">
        <f t="shared" ca="1" si="174"/>
        <v>-6.1780651121029082E-2</v>
      </c>
    </row>
    <row r="5507" spans="2:8" x14ac:dyDescent="0.3">
      <c r="B5507" s="91">
        <v>41618</v>
      </c>
      <c r="C5507" s="145">
        <v>383.55767800000001</v>
      </c>
      <c r="D5507">
        <f t="shared" si="173"/>
        <v>6.7020198667371416</v>
      </c>
      <c r="E5507">
        <v>-6.9893990505838213E-3</v>
      </c>
      <c r="G5507">
        <v>5499</v>
      </c>
      <c r="H5507">
        <f t="shared" ca="1" si="174"/>
        <v>2.3225104357033365E-2</v>
      </c>
    </row>
    <row r="5508" spans="2:8" x14ac:dyDescent="0.3">
      <c r="B5508" s="91">
        <v>34862</v>
      </c>
      <c r="C5508" s="145">
        <v>49.799621999999999</v>
      </c>
      <c r="D5508">
        <f t="shared" si="173"/>
        <v>-0.88451084714012196</v>
      </c>
      <c r="E5508">
        <v>-6.9931938437976862E-3</v>
      </c>
      <c r="G5508">
        <v>5500</v>
      </c>
      <c r="H5508">
        <f t="shared" ca="1" si="174"/>
        <v>5.3993124285527214E-4</v>
      </c>
    </row>
    <row r="5509" spans="2:8" x14ac:dyDescent="0.3">
      <c r="B5509" s="91">
        <v>42916</v>
      </c>
      <c r="C5509" s="145">
        <v>431.20605499999999</v>
      </c>
      <c r="D5509">
        <f t="shared" si="173"/>
        <v>18.441015313506991</v>
      </c>
      <c r="E5509">
        <v>-7.0018444036941147E-3</v>
      </c>
      <c r="G5509">
        <v>5501</v>
      </c>
      <c r="H5509">
        <f t="shared" ca="1" si="174"/>
        <v>-1.7924279731821056E-2</v>
      </c>
    </row>
    <row r="5510" spans="2:8" x14ac:dyDescent="0.3">
      <c r="B5510" s="91">
        <v>36056</v>
      </c>
      <c r="C5510" s="145">
        <v>22.180223000000002</v>
      </c>
      <c r="D5510">
        <f t="shared" si="173"/>
        <v>-0.94169387847950337</v>
      </c>
      <c r="E5510">
        <v>-7.0070216612210558E-3</v>
      </c>
      <c r="G5510">
        <v>5502</v>
      </c>
      <c r="H5510">
        <f t="shared" ca="1" si="174"/>
        <v>-3.8570103085548056E-2</v>
      </c>
    </row>
    <row r="5511" spans="2:8" x14ac:dyDescent="0.3">
      <c r="B5511" s="91">
        <v>42513</v>
      </c>
      <c r="C5511" s="145">
        <v>380.409851</v>
      </c>
      <c r="D5511">
        <f t="shared" si="173"/>
        <v>2.0058721716425509</v>
      </c>
      <c r="E5511">
        <v>-7.0230185002273758E-3</v>
      </c>
      <c r="G5511">
        <v>5503</v>
      </c>
      <c r="H5511">
        <f t="shared" ca="1" si="174"/>
        <v>7.4106225564062565E-3</v>
      </c>
    </row>
    <row r="5512" spans="2:8" x14ac:dyDescent="0.3">
      <c r="B5512" s="91">
        <v>43753</v>
      </c>
      <c r="C5512" s="145">
        <v>126.555565</v>
      </c>
      <c r="D5512">
        <f t="shared" si="173"/>
        <v>7.3262168308108189</v>
      </c>
      <c r="E5512">
        <v>-7.0394784527469216E-3</v>
      </c>
      <c r="G5512">
        <v>5504</v>
      </c>
      <c r="H5512">
        <f t="shared" ca="1" si="174"/>
        <v>1.6679887979319415E-2</v>
      </c>
    </row>
    <row r="5513" spans="2:8" x14ac:dyDescent="0.3">
      <c r="B5513" s="91">
        <v>34088</v>
      </c>
      <c r="C5513" s="145">
        <v>15.199648</v>
      </c>
      <c r="D5513">
        <f t="shared" ref="D5513:D5576" si="175">(C5513-C5514)/C5514</f>
        <v>-0.36311813853892394</v>
      </c>
      <c r="E5513">
        <v>-7.0421937140918685E-3</v>
      </c>
      <c r="G5513">
        <v>5505</v>
      </c>
      <c r="H5513">
        <f t="shared" ca="1" si="174"/>
        <v>7.7939802339782371E-2</v>
      </c>
    </row>
    <row r="5514" spans="2:8" x14ac:dyDescent="0.3">
      <c r="B5514" s="91">
        <v>37686</v>
      </c>
      <c r="C5514" s="145">
        <v>23.865725999999999</v>
      </c>
      <c r="D5514">
        <f t="shared" si="175"/>
        <v>-0.834469153209068</v>
      </c>
      <c r="E5514">
        <v>-7.0602050199162656E-3</v>
      </c>
      <c r="G5514">
        <v>5506</v>
      </c>
      <c r="H5514">
        <f t="shared" ref="H5514:H5577" ca="1" si="176">_xlfn.NORM.INV(RAND(),N$11,N$12)</f>
        <v>2.0468972378706402E-2</v>
      </c>
    </row>
    <row r="5515" spans="2:8" x14ac:dyDescent="0.3">
      <c r="B5515" s="91">
        <v>40254</v>
      </c>
      <c r="C5515" s="145">
        <v>144.17690999999999</v>
      </c>
      <c r="D5515">
        <f t="shared" si="175"/>
        <v>1.9260501981184226</v>
      </c>
      <c r="E5515">
        <v>-7.0606607411201807E-3</v>
      </c>
      <c r="G5515">
        <v>5507</v>
      </c>
      <c r="H5515">
        <f t="shared" ca="1" si="176"/>
        <v>-7.0575833599901758E-2</v>
      </c>
    </row>
    <row r="5516" spans="2:8" x14ac:dyDescent="0.3">
      <c r="B5516" s="91">
        <v>34877</v>
      </c>
      <c r="C5516" s="145">
        <v>49.273560000000003</v>
      </c>
      <c r="D5516">
        <f t="shared" si="175"/>
        <v>-0.81221487768794531</v>
      </c>
      <c r="E5516">
        <v>-7.0672679746126904E-3</v>
      </c>
      <c r="G5516">
        <v>5508</v>
      </c>
      <c r="H5516">
        <f t="shared" ca="1" si="176"/>
        <v>1.807729041459535E-2</v>
      </c>
    </row>
    <row r="5517" spans="2:8" x14ac:dyDescent="0.3">
      <c r="B5517" s="91">
        <v>40956</v>
      </c>
      <c r="C5517" s="145">
        <v>262.39331099999998</v>
      </c>
      <c r="D5517">
        <f t="shared" si="175"/>
        <v>16.311548925010513</v>
      </c>
      <c r="E5517">
        <v>-7.0678853432968088E-3</v>
      </c>
      <c r="G5517">
        <v>5509</v>
      </c>
      <c r="H5517">
        <f t="shared" ca="1" si="176"/>
        <v>5.9871381678512706E-3</v>
      </c>
    </row>
    <row r="5518" spans="2:8" x14ac:dyDescent="0.3">
      <c r="B5518" s="91">
        <v>36935</v>
      </c>
      <c r="C5518" s="145">
        <v>15.157125000000001</v>
      </c>
      <c r="D5518">
        <f t="shared" si="175"/>
        <v>-0.95382822526431232</v>
      </c>
      <c r="E5518">
        <v>-7.0741046642828175E-3</v>
      </c>
      <c r="G5518">
        <v>5510</v>
      </c>
      <c r="H5518">
        <f t="shared" ca="1" si="176"/>
        <v>3.6290803194040902E-3</v>
      </c>
    </row>
    <row r="5519" spans="2:8" x14ac:dyDescent="0.3">
      <c r="B5519" s="91">
        <v>44467</v>
      </c>
      <c r="C5519" s="145">
        <v>328.27685500000001</v>
      </c>
      <c r="D5519">
        <f t="shared" si="175"/>
        <v>-0.29794265521936097</v>
      </c>
      <c r="E5519">
        <v>-7.0858268134933967E-3</v>
      </c>
      <c r="G5519">
        <v>5511</v>
      </c>
      <c r="H5519">
        <f t="shared" ca="1" si="176"/>
        <v>1.0180183668932915E-2</v>
      </c>
    </row>
    <row r="5520" spans="2:8" x14ac:dyDescent="0.3">
      <c r="B5520" s="91">
        <v>42823</v>
      </c>
      <c r="C5520" s="145">
        <v>467.59265099999999</v>
      </c>
      <c r="D5520">
        <f t="shared" si="175"/>
        <v>23.055411606085102</v>
      </c>
      <c r="E5520">
        <v>-7.0914659017481873E-3</v>
      </c>
      <c r="G5520">
        <v>5512</v>
      </c>
      <c r="H5520">
        <f t="shared" ca="1" si="176"/>
        <v>2.1662303147596259E-2</v>
      </c>
    </row>
    <row r="5521" spans="2:8" x14ac:dyDescent="0.3">
      <c r="B5521" s="91">
        <v>37403</v>
      </c>
      <c r="C5521" s="145">
        <v>19.438148000000002</v>
      </c>
      <c r="D5521">
        <f t="shared" si="175"/>
        <v>-0.60049773188928279</v>
      </c>
      <c r="E5521">
        <v>-7.092202928825779E-3</v>
      </c>
      <c r="G5521">
        <v>5513</v>
      </c>
      <c r="H5521">
        <f t="shared" ca="1" si="176"/>
        <v>3.8870530963484071E-2</v>
      </c>
    </row>
    <row r="5522" spans="2:8" x14ac:dyDescent="0.3">
      <c r="B5522" s="91">
        <v>35481</v>
      </c>
      <c r="C5522" s="145">
        <v>48.655914000000003</v>
      </c>
      <c r="D5522">
        <f t="shared" si="175"/>
        <v>-0.93238007808847323</v>
      </c>
      <c r="E5522">
        <v>-7.0942806419427608E-3</v>
      </c>
      <c r="G5522">
        <v>5514</v>
      </c>
      <c r="H5522">
        <f t="shared" ca="1" si="176"/>
        <v>-8.7862639750744598E-2</v>
      </c>
    </row>
    <row r="5523" spans="2:8" x14ac:dyDescent="0.3">
      <c r="B5523" s="91">
        <v>45286</v>
      </c>
      <c r="C5523" s="145">
        <v>719.54998799999998</v>
      </c>
      <c r="D5523">
        <f t="shared" si="175"/>
        <v>19.311373545120748</v>
      </c>
      <c r="E5523">
        <v>-7.1064218500385924E-3</v>
      </c>
      <c r="G5523">
        <v>5515</v>
      </c>
      <c r="H5523">
        <f t="shared" ca="1" si="176"/>
        <v>-3.5306937967575446E-3</v>
      </c>
    </row>
    <row r="5524" spans="2:8" x14ac:dyDescent="0.3">
      <c r="B5524" s="91">
        <v>35871</v>
      </c>
      <c r="C5524" s="145">
        <v>35.425964</v>
      </c>
      <c r="D5524">
        <f t="shared" si="175"/>
        <v>2.2898943510638263</v>
      </c>
      <c r="E5524">
        <v>-7.1124130889656141E-3</v>
      </c>
      <c r="G5524">
        <v>5516</v>
      </c>
      <c r="H5524">
        <f t="shared" ca="1" si="176"/>
        <v>4.5812793227745421E-3</v>
      </c>
    </row>
    <row r="5525" spans="2:8" x14ac:dyDescent="0.3">
      <c r="B5525" s="91">
        <v>37172</v>
      </c>
      <c r="C5525" s="145">
        <v>10.768115999999999</v>
      </c>
      <c r="D5525">
        <f t="shared" si="175"/>
        <v>-0.96315307031775466</v>
      </c>
      <c r="E5525">
        <v>-7.1125127279188837E-3</v>
      </c>
      <c r="G5525">
        <v>5517</v>
      </c>
      <c r="H5525">
        <f t="shared" ca="1" si="176"/>
        <v>-4.9286131867329913E-2</v>
      </c>
    </row>
    <row r="5526" spans="2:8" x14ac:dyDescent="0.3">
      <c r="B5526" s="91">
        <v>44441</v>
      </c>
      <c r="C5526" s="145">
        <v>292.23916600000001</v>
      </c>
      <c r="D5526">
        <f t="shared" si="175"/>
        <v>-0.20748851618457387</v>
      </c>
      <c r="E5526">
        <v>-7.1126191977035616E-3</v>
      </c>
      <c r="G5526">
        <v>5518</v>
      </c>
      <c r="H5526">
        <f t="shared" ca="1" si="176"/>
        <v>-6.9339507597721534E-2</v>
      </c>
    </row>
    <row r="5527" spans="2:8" x14ac:dyDescent="0.3">
      <c r="B5527" s="91">
        <v>43159</v>
      </c>
      <c r="C5527" s="145">
        <v>368.75070199999999</v>
      </c>
      <c r="D5527">
        <f t="shared" si="175"/>
        <v>5.1053019616169539</v>
      </c>
      <c r="E5527">
        <v>-7.1131062500633876E-3</v>
      </c>
      <c r="G5527">
        <v>5519</v>
      </c>
      <c r="H5527">
        <f t="shared" ca="1" si="176"/>
        <v>-8.9745703102098416E-3</v>
      </c>
    </row>
    <row r="5528" spans="2:8" x14ac:dyDescent="0.3">
      <c r="B5528" s="91">
        <v>37943</v>
      </c>
      <c r="C5528" s="145">
        <v>60.398437999999999</v>
      </c>
      <c r="D5528">
        <f t="shared" si="175"/>
        <v>-0.19611945111426723</v>
      </c>
      <c r="E5528">
        <v>-7.1143249145575035E-3</v>
      </c>
      <c r="G5528">
        <v>5520</v>
      </c>
      <c r="H5528">
        <f t="shared" ca="1" si="176"/>
        <v>2.4200198758357008E-2</v>
      </c>
    </row>
    <row r="5529" spans="2:8" x14ac:dyDescent="0.3">
      <c r="B5529" s="91">
        <v>35256</v>
      </c>
      <c r="C5529" s="145">
        <v>75.133598000000006</v>
      </c>
      <c r="D5529">
        <f t="shared" si="175"/>
        <v>4.0142383401016417</v>
      </c>
      <c r="E5529">
        <v>-7.1253219667819223E-3</v>
      </c>
      <c r="G5529">
        <v>5521</v>
      </c>
      <c r="H5529">
        <f t="shared" ca="1" si="176"/>
        <v>6.2692839832366384E-3</v>
      </c>
    </row>
    <row r="5530" spans="2:8" x14ac:dyDescent="0.3">
      <c r="B5530" s="91">
        <v>33323</v>
      </c>
      <c r="C5530" s="145">
        <v>14.98405</v>
      </c>
      <c r="D5530">
        <f t="shared" si="175"/>
        <v>-0.36413680756325006</v>
      </c>
      <c r="E5530">
        <v>-7.1429939243370646E-3</v>
      </c>
      <c r="G5530">
        <v>5522</v>
      </c>
      <c r="H5530">
        <f t="shared" ca="1" si="176"/>
        <v>-3.4188920579739496E-3</v>
      </c>
    </row>
    <row r="5531" spans="2:8" x14ac:dyDescent="0.3">
      <c r="B5531" s="91">
        <v>37424</v>
      </c>
      <c r="C5531" s="145">
        <v>23.564896000000001</v>
      </c>
      <c r="D5531">
        <f t="shared" si="175"/>
        <v>-0.52167729888101022</v>
      </c>
      <c r="E5531">
        <v>-7.149733182689565E-3</v>
      </c>
      <c r="G5531">
        <v>5523</v>
      </c>
      <c r="H5531">
        <f t="shared" ca="1" si="176"/>
        <v>4.3235495113430784E-2</v>
      </c>
    </row>
    <row r="5532" spans="2:8" x14ac:dyDescent="0.3">
      <c r="B5532" s="91">
        <v>40004</v>
      </c>
      <c r="C5532" s="145">
        <v>49.265686000000002</v>
      </c>
      <c r="D5532">
        <f t="shared" si="175"/>
        <v>-0.71475191642470859</v>
      </c>
      <c r="E5532">
        <v>-7.1560150826347965E-3</v>
      </c>
      <c r="G5532">
        <v>5524</v>
      </c>
      <c r="H5532">
        <f t="shared" ca="1" si="176"/>
        <v>-3.7226714238392265E-2</v>
      </c>
    </row>
    <row r="5533" spans="2:8" x14ac:dyDescent="0.3">
      <c r="B5533" s="91">
        <v>43620</v>
      </c>
      <c r="C5533" s="145">
        <v>172.711716</v>
      </c>
      <c r="D5533">
        <f t="shared" si="175"/>
        <v>1.9738823713186626</v>
      </c>
      <c r="E5533">
        <v>-7.1632822495913493E-3</v>
      </c>
      <c r="G5533">
        <v>5525</v>
      </c>
      <c r="H5533">
        <f t="shared" ca="1" si="176"/>
        <v>3.3699327825326597E-3</v>
      </c>
    </row>
    <row r="5534" spans="2:8" x14ac:dyDescent="0.3">
      <c r="B5534" s="91">
        <v>34992</v>
      </c>
      <c r="C5534" s="145">
        <v>58.076175999999997</v>
      </c>
      <c r="D5534">
        <f t="shared" si="175"/>
        <v>2.9039526762456935</v>
      </c>
      <c r="E5534">
        <v>-7.1940264292164151E-3</v>
      </c>
      <c r="G5534">
        <v>5526</v>
      </c>
      <c r="H5534">
        <f t="shared" ca="1" si="176"/>
        <v>-3.0674045956981476E-3</v>
      </c>
    </row>
    <row r="5535" spans="2:8" x14ac:dyDescent="0.3">
      <c r="B5535" s="91">
        <v>33324</v>
      </c>
      <c r="C5535" s="145">
        <v>14.876250000000001</v>
      </c>
      <c r="D5535">
        <f t="shared" si="175"/>
        <v>-0.92242225481830353</v>
      </c>
      <c r="E5535">
        <v>-7.1943166233427698E-3</v>
      </c>
      <c r="G5535">
        <v>5527</v>
      </c>
      <c r="H5535">
        <f t="shared" ca="1" si="176"/>
        <v>-4.8102050904110117E-3</v>
      </c>
    </row>
    <row r="5536" spans="2:8" x14ac:dyDescent="0.3">
      <c r="B5536" s="91">
        <v>40703</v>
      </c>
      <c r="C5536" s="145">
        <v>191.75924699999999</v>
      </c>
      <c r="D5536">
        <f t="shared" si="175"/>
        <v>-0.61773271727563828</v>
      </c>
      <c r="E5536">
        <v>-7.194621061224914E-3</v>
      </c>
      <c r="G5536">
        <v>5528</v>
      </c>
      <c r="H5536">
        <f t="shared" ca="1" si="176"/>
        <v>5.0805283532081469E-2</v>
      </c>
    </row>
    <row r="5537" spans="2:8" x14ac:dyDescent="0.3">
      <c r="B5537" s="91">
        <v>42580</v>
      </c>
      <c r="C5537" s="145">
        <v>501.63656600000002</v>
      </c>
      <c r="D5537">
        <f t="shared" si="175"/>
        <v>-1.4424517752507166E-2</v>
      </c>
      <c r="E5537">
        <v>-7.2013072131573977E-3</v>
      </c>
      <c r="G5537">
        <v>5529</v>
      </c>
      <c r="H5537">
        <f t="shared" ca="1" si="176"/>
        <v>4.2143422222364231E-2</v>
      </c>
    </row>
    <row r="5538" spans="2:8" x14ac:dyDescent="0.3">
      <c r="B5538" s="91">
        <v>41884</v>
      </c>
      <c r="C5538" s="145">
        <v>508.97833300000002</v>
      </c>
      <c r="D5538">
        <f t="shared" si="175"/>
        <v>24.27190841269125</v>
      </c>
      <c r="E5538">
        <v>-7.2117046616289619E-3</v>
      </c>
      <c r="G5538">
        <v>5530</v>
      </c>
      <c r="H5538">
        <f t="shared" ca="1" si="176"/>
        <v>8.0575624717846971E-3</v>
      </c>
    </row>
    <row r="5539" spans="2:8" x14ac:dyDescent="0.3">
      <c r="B5539" s="91">
        <v>37372</v>
      </c>
      <c r="C5539" s="145">
        <v>20.140083000000001</v>
      </c>
      <c r="D5539">
        <f t="shared" si="175"/>
        <v>-0.65152920259759517</v>
      </c>
      <c r="E5539">
        <v>-7.2240175477114033E-3</v>
      </c>
      <c r="G5539">
        <v>5531</v>
      </c>
      <c r="H5539">
        <f t="shared" ca="1" si="176"/>
        <v>4.5681884957897663E-2</v>
      </c>
    </row>
    <row r="5540" spans="2:8" x14ac:dyDescent="0.3">
      <c r="B5540" s="91">
        <v>35006</v>
      </c>
      <c r="C5540" s="145">
        <v>57.795611999999998</v>
      </c>
      <c r="D5540">
        <f t="shared" si="175"/>
        <v>-0.85183812186367569</v>
      </c>
      <c r="E5540">
        <v>-7.2291742736921754E-3</v>
      </c>
      <c r="G5540">
        <v>5532</v>
      </c>
      <c r="H5540">
        <f t="shared" ca="1" si="176"/>
        <v>-3.6762365491560603E-2</v>
      </c>
    </row>
    <row r="5541" spans="2:8" x14ac:dyDescent="0.3">
      <c r="B5541" s="91">
        <v>44923</v>
      </c>
      <c r="C5541" s="145">
        <v>390.08422899999999</v>
      </c>
      <c r="D5541">
        <f t="shared" si="175"/>
        <v>5.3477393299032023</v>
      </c>
      <c r="E5541">
        <v>-7.230699091003513E-3</v>
      </c>
      <c r="G5541">
        <v>5533</v>
      </c>
      <c r="H5541">
        <f t="shared" ca="1" si="176"/>
        <v>-1.1223845178796205E-2</v>
      </c>
    </row>
    <row r="5542" spans="2:8" x14ac:dyDescent="0.3">
      <c r="B5542" s="91">
        <v>38233</v>
      </c>
      <c r="C5542" s="145">
        <v>61.452464999999997</v>
      </c>
      <c r="D5542">
        <f t="shared" si="175"/>
        <v>1.8214976827227545</v>
      </c>
      <c r="E5542">
        <v>-7.2455887366166712E-3</v>
      </c>
      <c r="G5542">
        <v>5534</v>
      </c>
      <c r="H5542">
        <f t="shared" ca="1" si="176"/>
        <v>3.355445472843703E-2</v>
      </c>
    </row>
    <row r="5543" spans="2:8" x14ac:dyDescent="0.3">
      <c r="B5543" s="91">
        <v>36656</v>
      </c>
      <c r="C5543" s="145">
        <v>21.780087000000002</v>
      </c>
      <c r="D5543">
        <f t="shared" si="175"/>
        <v>-0.91635757207094171</v>
      </c>
      <c r="E5543">
        <v>-7.2487869727129806E-3</v>
      </c>
      <c r="G5543">
        <v>5535</v>
      </c>
      <c r="H5543">
        <f t="shared" ca="1" si="176"/>
        <v>-4.3232238123768078E-2</v>
      </c>
    </row>
    <row r="5544" spans="2:8" x14ac:dyDescent="0.3">
      <c r="B5544" s="91">
        <v>41204</v>
      </c>
      <c r="C5544" s="145">
        <v>260.39520299999998</v>
      </c>
      <c r="D5544">
        <f t="shared" si="175"/>
        <v>6.2848034047403614</v>
      </c>
      <c r="E5544">
        <v>-7.2490341087152145E-3</v>
      </c>
      <c r="G5544">
        <v>5536</v>
      </c>
      <c r="H5544">
        <f t="shared" ca="1" si="176"/>
        <v>-4.7476509474853511E-2</v>
      </c>
    </row>
    <row r="5545" spans="2:8" x14ac:dyDescent="0.3">
      <c r="B5545" s="91">
        <v>35859</v>
      </c>
      <c r="C5545" s="145">
        <v>35.744987000000002</v>
      </c>
      <c r="D5545">
        <f t="shared" si="175"/>
        <v>-0.88852357332771237</v>
      </c>
      <c r="E5545">
        <v>-7.2491804907741869E-3</v>
      </c>
      <c r="G5545">
        <v>5537</v>
      </c>
      <c r="H5545">
        <f t="shared" ca="1" si="176"/>
        <v>9.0201119133529947E-3</v>
      </c>
    </row>
    <row r="5546" spans="2:8" x14ac:dyDescent="0.3">
      <c r="B5546" s="91">
        <v>44251</v>
      </c>
      <c r="C5546" s="145">
        <v>320.65063500000002</v>
      </c>
      <c r="D5546">
        <f t="shared" si="175"/>
        <v>-0.47204964572189256</v>
      </c>
      <c r="E5546">
        <v>-7.2530355171403381E-3</v>
      </c>
      <c r="G5546">
        <v>5538</v>
      </c>
      <c r="H5546">
        <f t="shared" ca="1" si="176"/>
        <v>1.929525023980797E-3</v>
      </c>
    </row>
    <row r="5547" spans="2:8" x14ac:dyDescent="0.3">
      <c r="B5547" s="91">
        <v>45152</v>
      </c>
      <c r="C5547" s="145">
        <v>607.34997599999997</v>
      </c>
      <c r="D5547">
        <f t="shared" si="175"/>
        <v>29.377342577862358</v>
      </c>
      <c r="E5547">
        <v>-7.2736385866029396E-3</v>
      </c>
      <c r="G5547">
        <v>5539</v>
      </c>
      <c r="H5547">
        <f t="shared" ca="1" si="176"/>
        <v>1.1011163482664277E-2</v>
      </c>
    </row>
    <row r="5548" spans="2:8" x14ac:dyDescent="0.3">
      <c r="B5548" s="91">
        <v>37375</v>
      </c>
      <c r="C5548" s="145">
        <v>19.993518999999999</v>
      </c>
      <c r="D5548">
        <f t="shared" si="175"/>
        <v>-0.84291355584445093</v>
      </c>
      <c r="E5548">
        <v>-7.2772291951329823E-3</v>
      </c>
      <c r="G5548">
        <v>5540</v>
      </c>
      <c r="H5548">
        <f t="shared" ca="1" si="176"/>
        <v>-4.2683051647347536E-2</v>
      </c>
    </row>
    <row r="5549" spans="2:8" x14ac:dyDescent="0.3">
      <c r="B5549" s="91">
        <v>39281</v>
      </c>
      <c r="C5549" s="145">
        <v>127.277176</v>
      </c>
      <c r="D5549">
        <f t="shared" si="175"/>
        <v>1.0825479249857055</v>
      </c>
      <c r="E5549">
        <v>-7.2781665175262232E-3</v>
      </c>
      <c r="G5549">
        <v>5541</v>
      </c>
      <c r="H5549">
        <f t="shared" ca="1" si="176"/>
        <v>2.811129520997516E-2</v>
      </c>
    </row>
    <row r="5550" spans="2:8" x14ac:dyDescent="0.3">
      <c r="B5550" s="91">
        <v>38167</v>
      </c>
      <c r="C5550" s="145">
        <v>61.116084999999998</v>
      </c>
      <c r="D5550">
        <f t="shared" si="175"/>
        <v>-0.12135372582680201</v>
      </c>
      <c r="E5550">
        <v>-7.2851130820493458E-3</v>
      </c>
      <c r="G5550">
        <v>5542</v>
      </c>
      <c r="H5550">
        <f t="shared" ca="1" si="176"/>
        <v>1.8381832794073617E-2</v>
      </c>
    </row>
    <row r="5551" spans="2:8" x14ac:dyDescent="0.3">
      <c r="B5551" s="91">
        <v>35291</v>
      </c>
      <c r="C5551" s="145">
        <v>69.557097999999996</v>
      </c>
      <c r="D5551">
        <f t="shared" si="175"/>
        <v>-0.8290629459768476</v>
      </c>
      <c r="E5551">
        <v>-7.2905534018044473E-3</v>
      </c>
      <c r="G5551">
        <v>5543</v>
      </c>
      <c r="H5551">
        <f t="shared" ca="1" si="176"/>
        <v>-1.1865241051137379E-2</v>
      </c>
    </row>
    <row r="5552" spans="2:8" x14ac:dyDescent="0.3">
      <c r="B5552" s="91">
        <v>42489</v>
      </c>
      <c r="C5552" s="145">
        <v>406.91644300000002</v>
      </c>
      <c r="D5552">
        <f t="shared" si="175"/>
        <v>4.4668133837929327</v>
      </c>
      <c r="E5552">
        <v>-7.2930662815466974E-3</v>
      </c>
      <c r="G5552">
        <v>5544</v>
      </c>
      <c r="H5552">
        <f t="shared" ca="1" si="176"/>
        <v>1.9661285644356041E-2</v>
      </c>
    </row>
    <row r="5553" spans="2:8" x14ac:dyDescent="0.3">
      <c r="B5553" s="91">
        <v>38076</v>
      </c>
      <c r="C5553" s="145">
        <v>74.433937</v>
      </c>
      <c r="D5553">
        <f t="shared" si="175"/>
        <v>0.56061013253099756</v>
      </c>
      <c r="E5553">
        <v>-7.2949492656925142E-3</v>
      </c>
      <c r="G5553">
        <v>5545</v>
      </c>
      <c r="H5553">
        <f t="shared" ca="1" si="176"/>
        <v>-2.633314621667953E-2</v>
      </c>
    </row>
    <row r="5554" spans="2:8" x14ac:dyDescent="0.3">
      <c r="B5554" s="91">
        <v>34884</v>
      </c>
      <c r="C5554" s="145">
        <v>47.695408</v>
      </c>
      <c r="D5554">
        <f t="shared" si="175"/>
        <v>0.62664705771411722</v>
      </c>
      <c r="E5554">
        <v>-7.2992384731765635E-3</v>
      </c>
      <c r="G5554">
        <v>5546</v>
      </c>
      <c r="H5554">
        <f t="shared" ca="1" si="176"/>
        <v>-2.3978161895955918E-2</v>
      </c>
    </row>
    <row r="5555" spans="2:8" x14ac:dyDescent="0.3">
      <c r="B5555" s="91">
        <v>34312</v>
      </c>
      <c r="C5555" s="145">
        <v>29.321300999999998</v>
      </c>
      <c r="D5555">
        <f t="shared" si="175"/>
        <v>-0.83899912834964685</v>
      </c>
      <c r="E5555">
        <v>-7.2994111806508801E-3</v>
      </c>
      <c r="G5555">
        <v>5547</v>
      </c>
      <c r="H5555">
        <f t="shared" ca="1" si="176"/>
        <v>-1.4251947767699455E-5</v>
      </c>
    </row>
    <row r="5556" spans="2:8" x14ac:dyDescent="0.3">
      <c r="B5556" s="91">
        <v>40752</v>
      </c>
      <c r="C5556" s="145">
        <v>182.11889600000001</v>
      </c>
      <c r="D5556">
        <f t="shared" si="175"/>
        <v>5.0038205523245107</v>
      </c>
      <c r="E5556">
        <v>-7.309023238485036E-3</v>
      </c>
      <c r="G5556">
        <v>5548</v>
      </c>
      <c r="H5556">
        <f t="shared" ca="1" si="176"/>
        <v>-1.9129180013681027E-3</v>
      </c>
    </row>
    <row r="5557" spans="2:8" x14ac:dyDescent="0.3">
      <c r="B5557" s="91">
        <v>36209</v>
      </c>
      <c r="C5557" s="145">
        <v>30.333834</v>
      </c>
      <c r="D5557">
        <f t="shared" si="175"/>
        <v>-0.76338744050634644</v>
      </c>
      <c r="E5557">
        <v>-7.3170109927136358E-3</v>
      </c>
      <c r="G5557">
        <v>5549</v>
      </c>
      <c r="H5557">
        <f t="shared" ca="1" si="176"/>
        <v>2.9145442101745495E-3</v>
      </c>
    </row>
    <row r="5558" spans="2:8" x14ac:dyDescent="0.3">
      <c r="B5558" s="91">
        <v>43724</v>
      </c>
      <c r="C5558" s="145">
        <v>128.20043899999999</v>
      </c>
      <c r="D5558">
        <f t="shared" si="175"/>
        <v>-0.6931153630983633</v>
      </c>
      <c r="E5558">
        <v>-7.3331041328554619E-3</v>
      </c>
      <c r="G5558">
        <v>5550</v>
      </c>
      <c r="H5558">
        <f t="shared" ca="1" si="176"/>
        <v>-5.1096210475990805E-2</v>
      </c>
    </row>
    <row r="5559" spans="2:8" x14ac:dyDescent="0.3">
      <c r="B5559" s="91">
        <v>44951</v>
      </c>
      <c r="C5559" s="145">
        <v>417.74798600000003</v>
      </c>
      <c r="D5559">
        <f t="shared" si="175"/>
        <v>4.6564301734870375</v>
      </c>
      <c r="E5559">
        <v>-7.3434200733862942E-3</v>
      </c>
      <c r="G5559">
        <v>5551</v>
      </c>
      <c r="H5559">
        <f t="shared" ca="1" si="176"/>
        <v>6.7400375460291949E-3</v>
      </c>
    </row>
    <row r="5560" spans="2:8" x14ac:dyDescent="0.3">
      <c r="B5560" s="91">
        <v>39650</v>
      </c>
      <c r="C5560" s="145">
        <v>73.853645</v>
      </c>
      <c r="D5560">
        <f t="shared" si="175"/>
        <v>0.42734042029728275</v>
      </c>
      <c r="E5560">
        <v>-7.3477773389206908E-3</v>
      </c>
      <c r="G5560">
        <v>5552</v>
      </c>
      <c r="H5560">
        <f t="shared" ca="1" si="176"/>
        <v>1.8640128232517636E-2</v>
      </c>
    </row>
    <row r="5561" spans="2:8" x14ac:dyDescent="0.3">
      <c r="B5561" s="91">
        <v>35524</v>
      </c>
      <c r="C5561" s="145">
        <v>51.742137999999997</v>
      </c>
      <c r="D5561">
        <f t="shared" si="175"/>
        <v>0.77773182267874963</v>
      </c>
      <c r="E5561">
        <v>-7.3498733397011906E-3</v>
      </c>
      <c r="G5561">
        <v>5553</v>
      </c>
      <c r="H5561">
        <f t="shared" ca="1" si="176"/>
        <v>2.970198486595204E-2</v>
      </c>
    </row>
    <row r="5562" spans="2:8" x14ac:dyDescent="0.3">
      <c r="B5562" s="91">
        <v>33836</v>
      </c>
      <c r="C5562" s="145">
        <v>29.105705</v>
      </c>
      <c r="D5562">
        <f t="shared" si="175"/>
        <v>-0.39097119986062462</v>
      </c>
      <c r="E5562">
        <v>-7.3528797374986165E-3</v>
      </c>
      <c r="G5562">
        <v>5554</v>
      </c>
      <c r="H5562">
        <f t="shared" ca="1" si="176"/>
        <v>2.7588267952575598E-2</v>
      </c>
    </row>
    <row r="5563" spans="2:8" x14ac:dyDescent="0.3">
      <c r="B5563" s="91">
        <v>35423</v>
      </c>
      <c r="C5563" s="145">
        <v>47.790359000000002</v>
      </c>
      <c r="D5563">
        <f t="shared" si="175"/>
        <v>-0.87294721129744368</v>
      </c>
      <c r="E5563">
        <v>-7.3680816837503049E-3</v>
      </c>
      <c r="G5563">
        <v>5555</v>
      </c>
      <c r="H5563">
        <f t="shared" ca="1" si="176"/>
        <v>-3.1385772743406239E-2</v>
      </c>
    </row>
    <row r="5564" spans="2:8" x14ac:dyDescent="0.3">
      <c r="B5564" s="91">
        <v>41599</v>
      </c>
      <c r="C5564" s="145">
        <v>376.145691</v>
      </c>
      <c r="D5564">
        <f t="shared" si="175"/>
        <v>4.957959764659873</v>
      </c>
      <c r="E5564">
        <v>-7.3833736718369293E-3</v>
      </c>
      <c r="G5564">
        <v>5556</v>
      </c>
      <c r="H5564">
        <f t="shared" ca="1" si="176"/>
        <v>-1.0623175552246393E-2</v>
      </c>
    </row>
    <row r="5565" spans="2:8" x14ac:dyDescent="0.3">
      <c r="B5565" s="91">
        <v>35153</v>
      </c>
      <c r="C5565" s="145">
        <v>63.133305</v>
      </c>
      <c r="D5565">
        <f t="shared" si="175"/>
        <v>-0.87897666104947514</v>
      </c>
      <c r="E5565">
        <v>-7.3885543033883607E-3</v>
      </c>
      <c r="G5565">
        <v>5557</v>
      </c>
      <c r="H5565">
        <f t="shared" ca="1" si="176"/>
        <v>-7.284983991000157E-3</v>
      </c>
    </row>
    <row r="5566" spans="2:8" x14ac:dyDescent="0.3">
      <c r="B5566" s="91">
        <v>42116</v>
      </c>
      <c r="C5566" s="145">
        <v>521.66223100000002</v>
      </c>
      <c r="D5566">
        <f t="shared" si="175"/>
        <v>2.5965514110367867</v>
      </c>
      <c r="E5566">
        <v>-7.3947348911111398E-3</v>
      </c>
      <c r="G5566">
        <v>5558</v>
      </c>
      <c r="H5566">
        <f t="shared" ca="1" si="176"/>
        <v>-1.5874564806624717E-3</v>
      </c>
    </row>
    <row r="5567" spans="2:8" x14ac:dyDescent="0.3">
      <c r="B5567" s="91">
        <v>40353</v>
      </c>
      <c r="C5567" s="145">
        <v>145.04512</v>
      </c>
      <c r="D5567">
        <f t="shared" si="175"/>
        <v>-0.71824211657411441</v>
      </c>
      <c r="E5567">
        <v>-7.3951922559191297E-3</v>
      </c>
      <c r="G5567">
        <v>5559</v>
      </c>
      <c r="H5567">
        <f t="shared" ca="1" si="176"/>
        <v>2.2771706381659429E-2</v>
      </c>
    </row>
    <row r="5568" spans="2:8" x14ac:dyDescent="0.3">
      <c r="B5568" s="91">
        <v>42138</v>
      </c>
      <c r="C5568" s="145">
        <v>514.78637700000002</v>
      </c>
      <c r="D5568">
        <f t="shared" si="175"/>
        <v>0.75076308065744635</v>
      </c>
      <c r="E5568">
        <v>-7.397567317333674E-3</v>
      </c>
      <c r="G5568">
        <v>5560</v>
      </c>
      <c r="H5568">
        <f t="shared" ca="1" si="176"/>
        <v>-5.1321063229479557E-3</v>
      </c>
    </row>
    <row r="5569" spans="2:8" x14ac:dyDescent="0.3">
      <c r="B5569" s="91">
        <v>41344</v>
      </c>
      <c r="C5569" s="145">
        <v>294.03543100000002</v>
      </c>
      <c r="D5569">
        <f t="shared" si="175"/>
        <v>3.5834550010863353</v>
      </c>
      <c r="E5569">
        <v>-7.4063208871018816E-3</v>
      </c>
      <c r="G5569">
        <v>5561</v>
      </c>
      <c r="H5569">
        <f t="shared" ca="1" si="176"/>
        <v>3.135760931292985E-2</v>
      </c>
    </row>
    <row r="5570" spans="2:8" x14ac:dyDescent="0.3">
      <c r="B5570" s="91">
        <v>38190</v>
      </c>
      <c r="C5570" s="145">
        <v>64.151482000000001</v>
      </c>
      <c r="D5570">
        <f t="shared" si="175"/>
        <v>0.38161517786909932</v>
      </c>
      <c r="E5570">
        <v>-7.4349681076804706E-3</v>
      </c>
      <c r="G5570">
        <v>5562</v>
      </c>
      <c r="H5570">
        <f t="shared" ca="1" si="176"/>
        <v>1.7807250773343122E-2</v>
      </c>
    </row>
    <row r="5571" spans="2:8" x14ac:dyDescent="0.3">
      <c r="B5571" s="91">
        <v>35891</v>
      </c>
      <c r="C5571" s="145">
        <v>46.432236000000003</v>
      </c>
      <c r="D5571">
        <f t="shared" si="175"/>
        <v>-0.89242568616069351</v>
      </c>
      <c r="E5571">
        <v>-7.4392723920418723E-3</v>
      </c>
      <c r="G5571">
        <v>5563</v>
      </c>
      <c r="H5571">
        <f t="shared" ca="1" si="176"/>
        <v>1.2593925975959781E-2</v>
      </c>
    </row>
    <row r="5572" spans="2:8" x14ac:dyDescent="0.3">
      <c r="B5572" s="91">
        <v>42188</v>
      </c>
      <c r="C5572" s="145">
        <v>431.62939499999999</v>
      </c>
      <c r="D5572">
        <f t="shared" si="175"/>
        <v>-4.283266091141362E-2</v>
      </c>
      <c r="E5572">
        <v>-7.447285478578378E-3</v>
      </c>
      <c r="G5572">
        <v>5564</v>
      </c>
      <c r="H5572">
        <f t="shared" ca="1" si="176"/>
        <v>3.9990159977976468E-2</v>
      </c>
    </row>
    <row r="5573" spans="2:8" x14ac:dyDescent="0.3">
      <c r="B5573" s="91">
        <v>42905</v>
      </c>
      <c r="C5573" s="145">
        <v>450.94454999999999</v>
      </c>
      <c r="D5573">
        <f t="shared" si="175"/>
        <v>9.9419288717256062</v>
      </c>
      <c r="E5573">
        <v>-7.4602255595302208E-3</v>
      </c>
      <c r="G5573">
        <v>5565</v>
      </c>
      <c r="H5573">
        <f t="shared" ca="1" si="176"/>
        <v>-1.9652577357238243E-2</v>
      </c>
    </row>
    <row r="5574" spans="2:8" x14ac:dyDescent="0.3">
      <c r="B5574" s="91">
        <v>36451</v>
      </c>
      <c r="C5574" s="145">
        <v>41.212527999999999</v>
      </c>
      <c r="D5574">
        <f t="shared" si="175"/>
        <v>-0.87530998250099135</v>
      </c>
      <c r="E5574">
        <v>-7.4776349370717409E-3</v>
      </c>
      <c r="G5574">
        <v>5566</v>
      </c>
      <c r="H5574">
        <f t="shared" ca="1" si="176"/>
        <v>9.3826461713379557E-3</v>
      </c>
    </row>
    <row r="5575" spans="2:8" x14ac:dyDescent="0.3">
      <c r="B5575" s="91">
        <v>43214</v>
      </c>
      <c r="C5575" s="145">
        <v>330.51986699999998</v>
      </c>
      <c r="D5575">
        <f t="shared" si="175"/>
        <v>0.69164638199189177</v>
      </c>
      <c r="E5575">
        <v>-7.4838665389576975E-3</v>
      </c>
      <c r="G5575">
        <v>5567</v>
      </c>
      <c r="H5575">
        <f t="shared" ca="1" si="176"/>
        <v>-9.1690035551501275E-3</v>
      </c>
    </row>
    <row r="5576" spans="2:8" x14ac:dyDescent="0.3">
      <c r="B5576" s="91">
        <v>40409</v>
      </c>
      <c r="C5576" s="145">
        <v>195.383545</v>
      </c>
      <c r="D5576">
        <f t="shared" si="175"/>
        <v>5.8395529090098677</v>
      </c>
      <c r="E5576">
        <v>-7.4883336657817056E-3</v>
      </c>
      <c r="G5576">
        <v>5568</v>
      </c>
      <c r="H5576">
        <f t="shared" ca="1" si="176"/>
        <v>4.7354500011206016E-2</v>
      </c>
    </row>
    <row r="5577" spans="2:8" x14ac:dyDescent="0.3">
      <c r="B5577" s="91">
        <v>33499</v>
      </c>
      <c r="C5577" s="145">
        <v>28.566713</v>
      </c>
      <c r="D5577">
        <f t="shared" ref="D5577:D5640" si="177">(C5577-C5578)/C5578</f>
        <v>-0.96006889566444853</v>
      </c>
      <c r="E5577">
        <v>-7.4905734630255497E-3</v>
      </c>
      <c r="G5577">
        <v>5569</v>
      </c>
      <c r="H5577">
        <f t="shared" ca="1" si="176"/>
        <v>4.1497167757803766E-2</v>
      </c>
    </row>
    <row r="5578" spans="2:8" x14ac:dyDescent="0.3">
      <c r="B5578" s="91">
        <v>45272</v>
      </c>
      <c r="C5578" s="145">
        <v>715.40002400000003</v>
      </c>
      <c r="D5578">
        <f t="shared" si="177"/>
        <v>5.01096989365415</v>
      </c>
      <c r="E5578">
        <v>-7.4916260958649665E-3</v>
      </c>
      <c r="G5578">
        <v>5570</v>
      </c>
      <c r="H5578">
        <f t="shared" ref="H5578:H5641" ca="1" si="178">_xlfn.NORM.INV(RAND(),N$11,N$12)</f>
        <v>-4.3540254340077252E-2</v>
      </c>
    </row>
    <row r="5579" spans="2:8" x14ac:dyDescent="0.3">
      <c r="B5579" s="91">
        <v>39510</v>
      </c>
      <c r="C5579" s="145">
        <v>119.015739</v>
      </c>
      <c r="D5579">
        <f t="shared" si="177"/>
        <v>0.83817059121077409</v>
      </c>
      <c r="E5579">
        <v>-7.4963229265933981E-3</v>
      </c>
      <c r="G5579">
        <v>5571</v>
      </c>
      <c r="H5579">
        <f t="shared" ca="1" si="178"/>
        <v>1.8720029129437876E-2</v>
      </c>
    </row>
    <row r="5580" spans="2:8" x14ac:dyDescent="0.3">
      <c r="B5580" s="91">
        <v>35321</v>
      </c>
      <c r="C5580" s="145">
        <v>64.746841000000003</v>
      </c>
      <c r="D5580">
        <f t="shared" si="177"/>
        <v>-0.89226815141430948</v>
      </c>
      <c r="E5580">
        <v>-7.5043384140297213E-3</v>
      </c>
      <c r="G5580">
        <v>5572</v>
      </c>
      <c r="H5580">
        <f t="shared" ca="1" si="178"/>
        <v>3.5921143569923493E-2</v>
      </c>
    </row>
    <row r="5581" spans="2:8" x14ac:dyDescent="0.3">
      <c r="B5581" s="91">
        <v>45169</v>
      </c>
      <c r="C5581" s="145">
        <v>601</v>
      </c>
      <c r="D5581">
        <f t="shared" si="177"/>
        <v>41.23633004663003</v>
      </c>
      <c r="E5581">
        <v>-7.5138107343170899E-3</v>
      </c>
      <c r="G5581">
        <v>5573</v>
      </c>
      <c r="H5581">
        <f t="shared" ca="1" si="178"/>
        <v>-5.8175608721640557E-2</v>
      </c>
    </row>
    <row r="5582" spans="2:8" x14ac:dyDescent="0.3">
      <c r="B5582" s="91">
        <v>33290</v>
      </c>
      <c r="C5582" s="145">
        <v>14.229456000000001</v>
      </c>
      <c r="D5582">
        <f t="shared" si="177"/>
        <v>-0.5</v>
      </c>
      <c r="E5582">
        <v>-7.5187340616270698E-3</v>
      </c>
      <c r="G5582">
        <v>5574</v>
      </c>
      <c r="H5582">
        <f t="shared" ca="1" si="178"/>
        <v>1.1642552914312964E-2</v>
      </c>
    </row>
    <row r="5583" spans="2:8" x14ac:dyDescent="0.3">
      <c r="B5583" s="91">
        <v>33477</v>
      </c>
      <c r="C5583" s="145">
        <v>28.458912000000002</v>
      </c>
      <c r="D5583">
        <f t="shared" si="177"/>
        <v>-0.53898940443431709</v>
      </c>
      <c r="E5583">
        <v>-7.5187686735978263E-3</v>
      </c>
      <c r="G5583">
        <v>5575</v>
      </c>
      <c r="H5583">
        <f t="shared" ca="1" si="178"/>
        <v>8.5420072491590861E-5</v>
      </c>
    </row>
    <row r="5584" spans="2:8" x14ac:dyDescent="0.3">
      <c r="B5584" s="91">
        <v>35341</v>
      </c>
      <c r="C5584" s="145">
        <v>61.731579000000004</v>
      </c>
      <c r="D5584">
        <f t="shared" si="177"/>
        <v>-0.85945533873221236</v>
      </c>
      <c r="E5584">
        <v>-7.5280919198726605E-3</v>
      </c>
      <c r="G5584">
        <v>5576</v>
      </c>
      <c r="H5584">
        <f t="shared" ca="1" si="178"/>
        <v>3.3459540809806426E-2</v>
      </c>
    </row>
    <row r="5585" spans="2:8" x14ac:dyDescent="0.3">
      <c r="B5585" s="91">
        <v>42846</v>
      </c>
      <c r="C5585" s="145">
        <v>439.23104899999998</v>
      </c>
      <c r="D5585">
        <f t="shared" si="177"/>
        <v>1.1300231592607668</v>
      </c>
      <c r="E5585">
        <v>-7.5459116303619421E-3</v>
      </c>
      <c r="G5585">
        <v>5577</v>
      </c>
      <c r="H5585">
        <f t="shared" ca="1" si="178"/>
        <v>-9.1120098397674924E-3</v>
      </c>
    </row>
    <row r="5586" spans="2:8" x14ac:dyDescent="0.3">
      <c r="B5586" s="91">
        <v>40451</v>
      </c>
      <c r="C5586" s="145">
        <v>206.209518</v>
      </c>
      <c r="D5586">
        <f t="shared" si="177"/>
        <v>2.9335804583706859</v>
      </c>
      <c r="E5586">
        <v>-7.54657648803371E-3</v>
      </c>
      <c r="G5586">
        <v>5578</v>
      </c>
      <c r="H5586">
        <f t="shared" ca="1" si="178"/>
        <v>2.6652534367815436E-2</v>
      </c>
    </row>
    <row r="5587" spans="2:8" x14ac:dyDescent="0.3">
      <c r="B5587" s="91">
        <v>35068</v>
      </c>
      <c r="C5587" s="145">
        <v>52.422854999999998</v>
      </c>
      <c r="D5587">
        <f t="shared" si="177"/>
        <v>-0.84232011408784746</v>
      </c>
      <c r="E5587">
        <v>-7.5689288382377309E-3</v>
      </c>
      <c r="G5587">
        <v>5579</v>
      </c>
      <c r="H5587">
        <f t="shared" ca="1" si="178"/>
        <v>-1.1927761320294286E-2</v>
      </c>
    </row>
    <row r="5588" spans="2:8" x14ac:dyDescent="0.3">
      <c r="B5588" s="91">
        <v>43223</v>
      </c>
      <c r="C5588" s="145">
        <v>332.46380599999998</v>
      </c>
      <c r="D5588">
        <f t="shared" si="177"/>
        <v>1.5722295188221085</v>
      </c>
      <c r="E5588">
        <v>-7.5881770317532179E-3</v>
      </c>
      <c r="G5588">
        <v>5580</v>
      </c>
      <c r="H5588">
        <f t="shared" ca="1" si="178"/>
        <v>-1.8417347601091538E-2</v>
      </c>
    </row>
    <row r="5589" spans="2:8" x14ac:dyDescent="0.3">
      <c r="B5589" s="91">
        <v>40232</v>
      </c>
      <c r="C5589" s="145">
        <v>129.25122099999999</v>
      </c>
      <c r="D5589">
        <f t="shared" si="177"/>
        <v>-0.72378768563276941</v>
      </c>
      <c r="E5589">
        <v>-7.5882959547525011E-3</v>
      </c>
      <c r="G5589">
        <v>5581</v>
      </c>
      <c r="H5589">
        <f t="shared" ca="1" si="178"/>
        <v>-2.7233972144215753E-2</v>
      </c>
    </row>
    <row r="5590" spans="2:8" x14ac:dyDescent="0.3">
      <c r="B5590" s="91">
        <v>45035</v>
      </c>
      <c r="C5590" s="145">
        <v>467.94155899999998</v>
      </c>
      <c r="D5590">
        <f t="shared" si="177"/>
        <v>7.4756722377751494E-2</v>
      </c>
      <c r="E5590">
        <v>-7.6110406252580427E-3</v>
      </c>
      <c r="G5590">
        <v>5582</v>
      </c>
      <c r="H5590">
        <f t="shared" ca="1" si="178"/>
        <v>1.9649078693375618E-2</v>
      </c>
    </row>
    <row r="5591" spans="2:8" x14ac:dyDescent="0.3">
      <c r="B5591" s="91">
        <v>44966</v>
      </c>
      <c r="C5591" s="145">
        <v>435.39300500000002</v>
      </c>
      <c r="D5591">
        <f t="shared" si="177"/>
        <v>0.26539186918197755</v>
      </c>
      <c r="E5591">
        <v>-7.611925719539267E-3</v>
      </c>
      <c r="G5591">
        <v>5583</v>
      </c>
      <c r="H5591">
        <f t="shared" ca="1" si="178"/>
        <v>-1.6306365515784418E-2</v>
      </c>
    </row>
    <row r="5592" spans="2:8" x14ac:dyDescent="0.3">
      <c r="B5592" s="91">
        <v>43167</v>
      </c>
      <c r="C5592" s="145">
        <v>344.077606</v>
      </c>
      <c r="D5592">
        <f t="shared" si="177"/>
        <v>0.51647617565106818</v>
      </c>
      <c r="E5592">
        <v>-7.6192860992821158E-3</v>
      </c>
      <c r="G5592">
        <v>5584</v>
      </c>
      <c r="H5592">
        <f t="shared" ca="1" si="178"/>
        <v>-9.7724736199004299E-3</v>
      </c>
    </row>
    <row r="5593" spans="2:8" x14ac:dyDescent="0.3">
      <c r="B5593" s="91">
        <v>43376</v>
      </c>
      <c r="C5593" s="145">
        <v>226.892853</v>
      </c>
      <c r="D5593">
        <f t="shared" si="177"/>
        <v>7.095302407423965</v>
      </c>
      <c r="E5593">
        <v>-7.6302820088229861E-3</v>
      </c>
      <c r="G5593">
        <v>5585</v>
      </c>
      <c r="H5593">
        <f t="shared" ca="1" si="178"/>
        <v>3.5931977786918569E-2</v>
      </c>
    </row>
    <row r="5594" spans="2:8" x14ac:dyDescent="0.3">
      <c r="B5594" s="91">
        <v>33555</v>
      </c>
      <c r="C5594" s="145">
        <v>28.027718</v>
      </c>
      <c r="D5594">
        <f t="shared" si="177"/>
        <v>-0.93341970409046127</v>
      </c>
      <c r="E5594">
        <v>-7.6334883234130653E-3</v>
      </c>
      <c r="G5594">
        <v>5586</v>
      </c>
      <c r="H5594">
        <f t="shared" ca="1" si="178"/>
        <v>-2.2920021875695293E-2</v>
      </c>
    </row>
    <row r="5595" spans="2:8" x14ac:dyDescent="0.3">
      <c r="B5595" s="91">
        <v>41751</v>
      </c>
      <c r="C5595" s="145">
        <v>420.96115099999997</v>
      </c>
      <c r="D5595">
        <f t="shared" si="177"/>
        <v>8.4024107326189298E-2</v>
      </c>
      <c r="E5595">
        <v>-7.6371490224974676E-3</v>
      </c>
      <c r="G5595">
        <v>5587</v>
      </c>
      <c r="H5595">
        <f t="shared" ca="1" si="178"/>
        <v>1.6516808713204566E-2</v>
      </c>
    </row>
    <row r="5596" spans="2:8" x14ac:dyDescent="0.3">
      <c r="B5596" s="91">
        <v>42507</v>
      </c>
      <c r="C5596" s="145">
        <v>388.331909</v>
      </c>
      <c r="D5596">
        <f t="shared" si="177"/>
        <v>-0.60319634243425924</v>
      </c>
      <c r="E5596">
        <v>-7.6395053170244644E-3</v>
      </c>
      <c r="G5596">
        <v>5588</v>
      </c>
      <c r="H5596">
        <f t="shared" ca="1" si="178"/>
        <v>-7.4816344872184596E-4</v>
      </c>
    </row>
    <row r="5597" spans="2:8" x14ac:dyDescent="0.3">
      <c r="B5597" s="91">
        <v>45378</v>
      </c>
      <c r="C5597" s="145">
        <v>978.65002400000003</v>
      </c>
      <c r="D5597">
        <f t="shared" si="177"/>
        <v>34.052037903549717</v>
      </c>
      <c r="E5597">
        <v>-7.655635680523582E-3</v>
      </c>
      <c r="G5597">
        <v>5589</v>
      </c>
      <c r="H5597">
        <f t="shared" ca="1" si="178"/>
        <v>-1.7271374573076929E-2</v>
      </c>
    </row>
    <row r="5598" spans="2:8" x14ac:dyDescent="0.3">
      <c r="B5598" s="91">
        <v>33842</v>
      </c>
      <c r="C5598" s="145">
        <v>27.919917999999999</v>
      </c>
      <c r="D5598">
        <f t="shared" si="177"/>
        <v>0</v>
      </c>
      <c r="E5598">
        <v>-7.6629473229194566E-3</v>
      </c>
      <c r="G5598">
        <v>5590</v>
      </c>
      <c r="H5598">
        <f t="shared" ca="1" si="178"/>
        <v>3.040206716551834E-2</v>
      </c>
    </row>
    <row r="5599" spans="2:8" x14ac:dyDescent="0.3">
      <c r="B5599" s="91">
        <v>33511</v>
      </c>
      <c r="C5599" s="145">
        <v>27.919917999999999</v>
      </c>
      <c r="D5599">
        <f t="shared" si="177"/>
        <v>-0.48703852600014053</v>
      </c>
      <c r="E5599">
        <v>-7.6629473229194566E-3</v>
      </c>
      <c r="G5599">
        <v>5591</v>
      </c>
      <c r="H5599">
        <f t="shared" ca="1" si="178"/>
        <v>1.4612020996793923E-2</v>
      </c>
    </row>
    <row r="5600" spans="2:8" x14ac:dyDescent="0.3">
      <c r="B5600" s="91">
        <v>35012</v>
      </c>
      <c r="C5600" s="145">
        <v>54.428879000000002</v>
      </c>
      <c r="D5600">
        <f t="shared" si="177"/>
        <v>0.18268598538436856</v>
      </c>
      <c r="E5600">
        <v>-7.6723475541025819E-3</v>
      </c>
      <c r="G5600">
        <v>5592</v>
      </c>
      <c r="H5600">
        <f t="shared" ca="1" si="178"/>
        <v>2.7030049381499211E-2</v>
      </c>
    </row>
    <row r="5601" spans="2:8" x14ac:dyDescent="0.3">
      <c r="B5601" s="91">
        <v>36417</v>
      </c>
      <c r="C5601" s="145">
        <v>46.021411999999998</v>
      </c>
      <c r="D5601">
        <f t="shared" si="177"/>
        <v>0.14242981756586112</v>
      </c>
      <c r="E5601">
        <v>-7.6749096121352441E-3</v>
      </c>
      <c r="G5601">
        <v>5593</v>
      </c>
      <c r="H5601">
        <f t="shared" ca="1" si="178"/>
        <v>1.7755369647454382E-2</v>
      </c>
    </row>
    <row r="5602" spans="2:8" x14ac:dyDescent="0.3">
      <c r="B5602" s="91">
        <v>35912</v>
      </c>
      <c r="C5602" s="145">
        <v>40.283797999999997</v>
      </c>
      <c r="D5602">
        <f t="shared" si="177"/>
        <v>-0.83478284322041141</v>
      </c>
      <c r="E5602">
        <v>-7.6798535091246352E-3</v>
      </c>
      <c r="G5602">
        <v>5594</v>
      </c>
      <c r="H5602">
        <f t="shared" ca="1" si="178"/>
        <v>-7.5396969440342625E-3</v>
      </c>
    </row>
    <row r="5603" spans="2:8" x14ac:dyDescent="0.3">
      <c r="B5603" s="91">
        <v>40547</v>
      </c>
      <c r="C5603" s="145">
        <v>243.82333399999999</v>
      </c>
      <c r="D5603">
        <f t="shared" si="177"/>
        <v>7.7668008215985829</v>
      </c>
      <c r="E5603">
        <v>-7.6808570108016991E-3</v>
      </c>
      <c r="G5603">
        <v>5595</v>
      </c>
      <c r="H5603">
        <f t="shared" ca="1" si="178"/>
        <v>1.3382154043078505E-2</v>
      </c>
    </row>
    <row r="5604" spans="2:8" x14ac:dyDescent="0.3">
      <c r="B5604" s="91">
        <v>33556</v>
      </c>
      <c r="C5604" s="145">
        <v>27.812121999999999</v>
      </c>
      <c r="D5604">
        <f t="shared" si="177"/>
        <v>-0.94152420060025321</v>
      </c>
      <c r="E5604">
        <v>-7.6922423723544478E-3</v>
      </c>
      <c r="G5604">
        <v>5596</v>
      </c>
      <c r="H5604">
        <f t="shared" ca="1" si="178"/>
        <v>2.2931121930965966E-2</v>
      </c>
    </row>
    <row r="5605" spans="2:8" x14ac:dyDescent="0.3">
      <c r="B5605" s="91">
        <v>45051</v>
      </c>
      <c r="C5605" s="145">
        <v>475.61764499999998</v>
      </c>
      <c r="D5605">
        <f t="shared" si="177"/>
        <v>5.3482763580873245</v>
      </c>
      <c r="E5605">
        <v>-7.6954514676531383E-3</v>
      </c>
      <c r="G5605">
        <v>5597</v>
      </c>
      <c r="H5605">
        <f t="shared" ca="1" si="178"/>
        <v>2.8524888244631182E-2</v>
      </c>
    </row>
    <row r="5606" spans="2:8" x14ac:dyDescent="0.3">
      <c r="B5606" s="91">
        <v>35262</v>
      </c>
      <c r="C5606" s="145">
        <v>74.920753000000005</v>
      </c>
      <c r="D5606">
        <f t="shared" si="177"/>
        <v>-0.5830554236261517</v>
      </c>
      <c r="E5606">
        <v>-7.7052397113430062E-3</v>
      </c>
      <c r="G5606">
        <v>5598</v>
      </c>
      <c r="H5606">
        <f t="shared" ca="1" si="178"/>
        <v>1.907276673096174E-2</v>
      </c>
    </row>
    <row r="5607" spans="2:8" x14ac:dyDescent="0.3">
      <c r="B5607" s="91">
        <v>43500</v>
      </c>
      <c r="C5607" s="145">
        <v>179.68995699999999</v>
      </c>
      <c r="D5607">
        <f t="shared" si="177"/>
        <v>0.38663512761008806</v>
      </c>
      <c r="E5607">
        <v>-7.7071008660313141E-3</v>
      </c>
      <c r="G5607">
        <v>5599</v>
      </c>
      <c r="H5607">
        <f t="shared" ca="1" si="178"/>
        <v>2.152775355276932E-2</v>
      </c>
    </row>
    <row r="5608" spans="2:8" x14ac:dyDescent="0.3">
      <c r="B5608" s="91">
        <v>38771</v>
      </c>
      <c r="C5608" s="145">
        <v>129.587051</v>
      </c>
      <c r="D5608">
        <f t="shared" si="177"/>
        <v>-0.71945412050394097</v>
      </c>
      <c r="E5608">
        <v>-7.7083952253476345E-3</v>
      </c>
      <c r="G5608">
        <v>5600</v>
      </c>
      <c r="H5608">
        <f t="shared" ca="1" si="178"/>
        <v>-4.8909032166053043E-4</v>
      </c>
    </row>
    <row r="5609" spans="2:8" x14ac:dyDescent="0.3">
      <c r="B5609" s="91">
        <v>42732</v>
      </c>
      <c r="C5609" s="145">
        <v>461.91037</v>
      </c>
      <c r="D5609">
        <f t="shared" si="177"/>
        <v>0.50024279255647242</v>
      </c>
      <c r="E5609">
        <v>-7.7096522314806263E-3</v>
      </c>
      <c r="G5609">
        <v>5601</v>
      </c>
      <c r="H5609">
        <f t="shared" ca="1" si="178"/>
        <v>-7.0712961927046434E-3</v>
      </c>
    </row>
    <row r="5610" spans="2:8" x14ac:dyDescent="0.3">
      <c r="B5610" s="91">
        <v>44396</v>
      </c>
      <c r="C5610" s="145">
        <v>307.89041099999997</v>
      </c>
      <c r="D5610">
        <f t="shared" si="177"/>
        <v>10.113442873157377</v>
      </c>
      <c r="E5610">
        <v>-7.7107593879610888E-3</v>
      </c>
      <c r="G5610">
        <v>5602</v>
      </c>
      <c r="H5610">
        <f t="shared" ca="1" si="178"/>
        <v>-4.6110774805959306E-2</v>
      </c>
    </row>
    <row r="5611" spans="2:8" x14ac:dyDescent="0.3">
      <c r="B5611" s="91">
        <v>33512</v>
      </c>
      <c r="C5611" s="145">
        <v>27.704322999999999</v>
      </c>
      <c r="D5611">
        <f t="shared" si="177"/>
        <v>-0.94448528169464563</v>
      </c>
      <c r="E5611">
        <v>-7.7219066331068896E-3</v>
      </c>
      <c r="G5611">
        <v>5603</v>
      </c>
      <c r="H5611">
        <f t="shared" ca="1" si="178"/>
        <v>9.7494041284166763E-3</v>
      </c>
    </row>
    <row r="5612" spans="2:8" x14ac:dyDescent="0.3">
      <c r="B5612" s="91">
        <v>44596</v>
      </c>
      <c r="C5612" s="145">
        <v>499.044647</v>
      </c>
      <c r="D5612">
        <f t="shared" si="177"/>
        <v>0.13257920322755556</v>
      </c>
      <c r="E5612">
        <v>-7.7304186923873724E-3</v>
      </c>
      <c r="G5612">
        <v>5604</v>
      </c>
      <c r="H5612">
        <f t="shared" ca="1" si="178"/>
        <v>3.6840656563394837E-2</v>
      </c>
    </row>
    <row r="5613" spans="2:8" x14ac:dyDescent="0.3">
      <c r="B5613" s="91">
        <v>44963</v>
      </c>
      <c r="C5613" s="145">
        <v>440.62670900000001</v>
      </c>
      <c r="D5613">
        <f t="shared" si="177"/>
        <v>39.715412085497924</v>
      </c>
      <c r="E5613">
        <v>-7.7449526931672955E-3</v>
      </c>
      <c r="G5613">
        <v>5605</v>
      </c>
      <c r="H5613">
        <f t="shared" ca="1" si="178"/>
        <v>2.3797957437594913E-2</v>
      </c>
    </row>
    <row r="5614" spans="2:8" x14ac:dyDescent="0.3">
      <c r="B5614" s="91">
        <v>36830</v>
      </c>
      <c r="C5614" s="145">
        <v>10.822111</v>
      </c>
      <c r="D5614">
        <f t="shared" si="177"/>
        <v>-0.92875319474982132</v>
      </c>
      <c r="E5614">
        <v>-7.7793445653051053E-3</v>
      </c>
      <c r="G5614">
        <v>5606</v>
      </c>
      <c r="H5614">
        <f t="shared" ca="1" si="178"/>
        <v>-3.4363084478749938E-2</v>
      </c>
    </row>
    <row r="5615" spans="2:8" x14ac:dyDescent="0.3">
      <c r="B5615" s="91">
        <v>39006</v>
      </c>
      <c r="C5615" s="145">
        <v>151.89608799999999</v>
      </c>
      <c r="D5615">
        <f t="shared" si="177"/>
        <v>-0.67249973530871987</v>
      </c>
      <c r="E5615">
        <v>-7.7835020077323203E-3</v>
      </c>
      <c r="G5615">
        <v>5607</v>
      </c>
      <c r="H5615">
        <f t="shared" ca="1" si="178"/>
        <v>-1.54046327948877E-3</v>
      </c>
    </row>
    <row r="5616" spans="2:8" x14ac:dyDescent="0.3">
      <c r="B5616" s="91">
        <v>44778</v>
      </c>
      <c r="C5616" s="145">
        <v>463.80447400000003</v>
      </c>
      <c r="D5616">
        <f t="shared" si="177"/>
        <v>8.9833733298611995E-2</v>
      </c>
      <c r="E5616">
        <v>-7.7841364718784023E-3</v>
      </c>
      <c r="G5616">
        <v>5608</v>
      </c>
      <c r="H5616">
        <f t="shared" ca="1" si="178"/>
        <v>3.715552464136955E-2</v>
      </c>
    </row>
    <row r="5617" spans="2:8" x14ac:dyDescent="0.3">
      <c r="B5617" s="91">
        <v>42920</v>
      </c>
      <c r="C5617" s="145">
        <v>425.57360799999998</v>
      </c>
      <c r="D5617">
        <f t="shared" si="177"/>
        <v>0.13885553008846607</v>
      </c>
      <c r="E5617">
        <v>-7.7861906271723359E-3</v>
      </c>
      <c r="G5617">
        <v>5609</v>
      </c>
      <c r="H5617">
        <f t="shared" ca="1" si="178"/>
        <v>1.8732612293129225E-2</v>
      </c>
    </row>
    <row r="5618" spans="2:8" x14ac:dyDescent="0.3">
      <c r="B5618" s="91">
        <v>43139</v>
      </c>
      <c r="C5618" s="145">
        <v>373.68533300000001</v>
      </c>
      <c r="D5618">
        <f t="shared" si="177"/>
        <v>12.647651397911087</v>
      </c>
      <c r="E5618">
        <v>-7.8083450177757509E-3</v>
      </c>
      <c r="G5618">
        <v>5610</v>
      </c>
      <c r="H5618">
        <f t="shared" ca="1" si="178"/>
        <v>-2.0577219867791521E-3</v>
      </c>
    </row>
    <row r="5619" spans="2:8" x14ac:dyDescent="0.3">
      <c r="B5619" s="91">
        <v>33819</v>
      </c>
      <c r="C5619" s="145">
        <v>27.380925999999999</v>
      </c>
      <c r="D5619">
        <f t="shared" si="177"/>
        <v>-0.78945126048798886</v>
      </c>
      <c r="E5619">
        <v>-7.8126135219841065E-3</v>
      </c>
      <c r="G5619">
        <v>5611</v>
      </c>
      <c r="H5619">
        <f t="shared" ca="1" si="178"/>
        <v>1.6090060139363749E-2</v>
      </c>
    </row>
    <row r="5620" spans="2:8" x14ac:dyDescent="0.3">
      <c r="B5620" s="91">
        <v>40154</v>
      </c>
      <c r="C5620" s="145">
        <v>130.045547</v>
      </c>
      <c r="D5620">
        <f t="shared" si="177"/>
        <v>1.2159397587267609</v>
      </c>
      <c r="E5620">
        <v>-7.8217906046241376E-3</v>
      </c>
      <c r="G5620">
        <v>5612</v>
      </c>
      <c r="H5620">
        <f t="shared" ca="1" si="178"/>
        <v>5.2264339623267334E-5</v>
      </c>
    </row>
    <row r="5621" spans="2:8" x14ac:dyDescent="0.3">
      <c r="B5621" s="91">
        <v>35138</v>
      </c>
      <c r="C5621" s="145">
        <v>58.686408999999998</v>
      </c>
      <c r="D5621">
        <f t="shared" si="177"/>
        <v>-0.73464361693774727</v>
      </c>
      <c r="E5621">
        <v>-7.8261927021549323E-3</v>
      </c>
      <c r="G5621">
        <v>5613</v>
      </c>
      <c r="H5621">
        <f t="shared" ca="1" si="178"/>
        <v>1.1419452226873638E-2</v>
      </c>
    </row>
    <row r="5622" spans="2:8" x14ac:dyDescent="0.3">
      <c r="B5622" s="91">
        <v>43580</v>
      </c>
      <c r="C5622" s="145">
        <v>221.160721</v>
      </c>
      <c r="D5622">
        <f t="shared" si="177"/>
        <v>3.1488397018578023</v>
      </c>
      <c r="E5622">
        <v>-7.8264276861678313E-3</v>
      </c>
      <c r="G5622">
        <v>5614</v>
      </c>
      <c r="H5622">
        <f t="shared" ca="1" si="178"/>
        <v>1.5224629885154472E-2</v>
      </c>
    </row>
    <row r="5623" spans="2:8" x14ac:dyDescent="0.3">
      <c r="B5623" s="91">
        <v>35041</v>
      </c>
      <c r="C5623" s="145">
        <v>53.306643999999999</v>
      </c>
      <c r="D5623">
        <f t="shared" si="177"/>
        <v>-0.60347409800559382</v>
      </c>
      <c r="E5623">
        <v>-7.8327517997401497E-3</v>
      </c>
      <c r="G5623">
        <v>5615</v>
      </c>
      <c r="H5623">
        <f t="shared" ca="1" si="178"/>
        <v>-9.0428912837245325E-3</v>
      </c>
    </row>
    <row r="5624" spans="2:8" x14ac:dyDescent="0.3">
      <c r="B5624" s="91">
        <v>39374</v>
      </c>
      <c r="C5624" s="145">
        <v>134.43420399999999</v>
      </c>
      <c r="D5624">
        <f t="shared" si="177"/>
        <v>-0.7272630518533677</v>
      </c>
      <c r="E5624">
        <v>-7.8347019725849305E-3</v>
      </c>
      <c r="G5624">
        <v>5616</v>
      </c>
      <c r="H5624">
        <f t="shared" ca="1" si="178"/>
        <v>-6.4152089393623817E-3</v>
      </c>
    </row>
    <row r="5625" spans="2:8" x14ac:dyDescent="0.3">
      <c r="B5625" s="91">
        <v>41985</v>
      </c>
      <c r="C5625" s="145">
        <v>492.90792800000003</v>
      </c>
      <c r="D5625">
        <f t="shared" si="177"/>
        <v>0.68853726770645052</v>
      </c>
      <c r="E5625">
        <v>-7.8388907320431547E-3</v>
      </c>
      <c r="G5625">
        <v>5617</v>
      </c>
      <c r="H5625">
        <f t="shared" ca="1" si="178"/>
        <v>2.6994631575167391E-2</v>
      </c>
    </row>
    <row r="5626" spans="2:8" x14ac:dyDescent="0.3">
      <c r="B5626" s="91">
        <v>41520</v>
      </c>
      <c r="C5626" s="145">
        <v>291.914154</v>
      </c>
      <c r="D5626">
        <f t="shared" si="177"/>
        <v>-0.62785040149361349</v>
      </c>
      <c r="E5626">
        <v>-7.8411653224528619E-3</v>
      </c>
      <c r="G5626">
        <v>5618</v>
      </c>
      <c r="H5626">
        <f t="shared" ca="1" si="178"/>
        <v>-5.0596652951972416E-2</v>
      </c>
    </row>
    <row r="5627" spans="2:8" x14ac:dyDescent="0.3">
      <c r="B5627" s="91">
        <v>45293</v>
      </c>
      <c r="C5627" s="145">
        <v>784.40002400000003</v>
      </c>
      <c r="D5627">
        <f t="shared" si="177"/>
        <v>1.3470388087881964</v>
      </c>
      <c r="E5627">
        <v>-7.8420847308499526E-3</v>
      </c>
      <c r="G5627">
        <v>5619</v>
      </c>
      <c r="H5627">
        <f t="shared" ca="1" si="178"/>
        <v>1.7328735442571717E-2</v>
      </c>
    </row>
    <row r="5628" spans="2:8" x14ac:dyDescent="0.3">
      <c r="B5628" s="91">
        <v>44370</v>
      </c>
      <c r="C5628" s="145">
        <v>334.20837399999999</v>
      </c>
      <c r="D5628">
        <f t="shared" si="177"/>
        <v>21.852024948425257</v>
      </c>
      <c r="E5628">
        <v>-7.8425203982703893E-3</v>
      </c>
      <c r="G5628">
        <v>5620</v>
      </c>
      <c r="H5628">
        <f t="shared" ca="1" si="178"/>
        <v>9.5201973886476741E-3</v>
      </c>
    </row>
    <row r="5629" spans="2:8" x14ac:dyDescent="0.3">
      <c r="B5629" s="91">
        <v>36914</v>
      </c>
      <c r="C5629" s="145">
        <v>14.624891</v>
      </c>
      <c r="D5629">
        <f t="shared" si="177"/>
        <v>-0.93804414721869256</v>
      </c>
      <c r="E5629">
        <v>-7.8492766302361953E-3</v>
      </c>
      <c r="G5629">
        <v>5621</v>
      </c>
      <c r="H5629">
        <f t="shared" ca="1" si="178"/>
        <v>-4.3844131951172143E-3</v>
      </c>
    </row>
    <row r="5630" spans="2:8" x14ac:dyDescent="0.3">
      <c r="B5630" s="91">
        <v>40941</v>
      </c>
      <c r="C5630" s="145">
        <v>236.05342099999999</v>
      </c>
      <c r="D5630">
        <f t="shared" si="177"/>
        <v>-0.14818392341036965</v>
      </c>
      <c r="E5630">
        <v>-7.8502349925516305E-3</v>
      </c>
      <c r="G5630">
        <v>5622</v>
      </c>
      <c r="H5630">
        <f t="shared" ca="1" si="178"/>
        <v>3.3719769115961841E-2</v>
      </c>
    </row>
    <row r="5631" spans="2:8" x14ac:dyDescent="0.3">
      <c r="B5631" s="91">
        <v>41458</v>
      </c>
      <c r="C5631" s="145">
        <v>277.11782799999997</v>
      </c>
      <c r="D5631">
        <f t="shared" si="177"/>
        <v>0.28626393537976924</v>
      </c>
      <c r="E5631">
        <v>-7.8548068909148078E-3</v>
      </c>
      <c r="G5631">
        <v>5623</v>
      </c>
      <c r="H5631">
        <f t="shared" ca="1" si="178"/>
        <v>7.0281395529613142E-2</v>
      </c>
    </row>
    <row r="5632" spans="2:8" x14ac:dyDescent="0.3">
      <c r="B5632" s="91">
        <v>41124</v>
      </c>
      <c r="C5632" s="145">
        <v>215.443985</v>
      </c>
      <c r="D5632">
        <f t="shared" si="177"/>
        <v>0.51852554207307167</v>
      </c>
      <c r="E5632">
        <v>-7.8581029390347532E-3</v>
      </c>
      <c r="G5632">
        <v>5624</v>
      </c>
      <c r="H5632">
        <f t="shared" ca="1" si="178"/>
        <v>-4.8936918202277142E-2</v>
      </c>
    </row>
    <row r="5633" spans="2:8" x14ac:dyDescent="0.3">
      <c r="B5633" s="91">
        <v>38958</v>
      </c>
      <c r="C5633" s="145">
        <v>141.87709000000001</v>
      </c>
      <c r="D5633">
        <f t="shared" si="177"/>
        <v>1.2670691292259426</v>
      </c>
      <c r="E5633">
        <v>-7.8630008322078775E-3</v>
      </c>
      <c r="G5633">
        <v>5625</v>
      </c>
      <c r="H5633">
        <f t="shared" ca="1" si="178"/>
        <v>-1.9339544732832548E-2</v>
      </c>
    </row>
    <row r="5634" spans="2:8" x14ac:dyDescent="0.3">
      <c r="B5634" s="91">
        <v>38244</v>
      </c>
      <c r="C5634" s="145">
        <v>62.581721999999999</v>
      </c>
      <c r="D5634">
        <f t="shared" si="177"/>
        <v>1.3037351029321236</v>
      </c>
      <c r="E5634">
        <v>-7.872233186286947E-3</v>
      </c>
      <c r="G5634">
        <v>5626</v>
      </c>
      <c r="H5634">
        <f t="shared" ca="1" si="178"/>
        <v>-8.044686285444743E-3</v>
      </c>
    </row>
    <row r="5635" spans="2:8" x14ac:dyDescent="0.3">
      <c r="B5635" s="91">
        <v>33820</v>
      </c>
      <c r="C5635" s="145">
        <v>27.165329</v>
      </c>
      <c r="D5635">
        <f t="shared" si="177"/>
        <v>-0.86466355106155968</v>
      </c>
      <c r="E5635">
        <v>-7.8739849777176608E-3</v>
      </c>
      <c r="G5635">
        <v>5627</v>
      </c>
      <c r="H5635">
        <f t="shared" ca="1" si="178"/>
        <v>8.4493417964181337E-3</v>
      </c>
    </row>
    <row r="5636" spans="2:8" x14ac:dyDescent="0.3">
      <c r="B5636" s="91">
        <v>43558</v>
      </c>
      <c r="C5636" s="145">
        <v>200.724411</v>
      </c>
      <c r="D5636">
        <f t="shared" si="177"/>
        <v>17.98053459970836</v>
      </c>
      <c r="E5636">
        <v>-7.8836522209010957E-3</v>
      </c>
      <c r="G5636">
        <v>5628</v>
      </c>
      <c r="H5636">
        <f t="shared" ca="1" si="178"/>
        <v>1.7673101511738835E-2</v>
      </c>
    </row>
    <row r="5637" spans="2:8" x14ac:dyDescent="0.3">
      <c r="B5637" s="91">
        <v>36823</v>
      </c>
      <c r="C5637" s="145">
        <v>10.575277</v>
      </c>
      <c r="D5637">
        <f t="shared" si="177"/>
        <v>-0.96847009547985907</v>
      </c>
      <c r="E5637">
        <v>-7.959567461063027E-3</v>
      </c>
      <c r="G5637">
        <v>5629</v>
      </c>
      <c r="H5637">
        <f t="shared" ca="1" si="178"/>
        <v>2.3267039856355334E-2</v>
      </c>
    </row>
    <row r="5638" spans="2:8" x14ac:dyDescent="0.3">
      <c r="B5638" s="91">
        <v>43207</v>
      </c>
      <c r="C5638" s="145">
        <v>335.40466300000003</v>
      </c>
      <c r="D5638">
        <f t="shared" si="177"/>
        <v>-0.4305178910190583</v>
      </c>
      <c r="E5638">
        <v>-7.9610140132519575E-3</v>
      </c>
      <c r="G5638">
        <v>5630</v>
      </c>
      <c r="H5638">
        <f t="shared" ca="1" si="178"/>
        <v>6.7004015947088192E-4</v>
      </c>
    </row>
    <row r="5639" spans="2:8" x14ac:dyDescent="0.3">
      <c r="B5639" s="91">
        <v>45110</v>
      </c>
      <c r="C5639" s="145">
        <v>588.96435499999995</v>
      </c>
      <c r="D5639">
        <f t="shared" si="177"/>
        <v>0.46260642962058474</v>
      </c>
      <c r="E5639">
        <v>-7.9758014316280886E-3</v>
      </c>
      <c r="G5639">
        <v>5631</v>
      </c>
      <c r="H5639">
        <f t="shared" ca="1" si="178"/>
        <v>6.8878506020234008E-3</v>
      </c>
    </row>
    <row r="5640" spans="2:8" x14ac:dyDescent="0.3">
      <c r="B5640" s="91">
        <v>42480</v>
      </c>
      <c r="C5640" s="145">
        <v>402.68136600000003</v>
      </c>
      <c r="D5640">
        <f t="shared" si="177"/>
        <v>0.10071057586020007</v>
      </c>
      <c r="E5640">
        <v>-7.9783858468725818E-3</v>
      </c>
      <c r="G5640">
        <v>5632</v>
      </c>
      <c r="H5640">
        <f t="shared" ca="1" si="178"/>
        <v>1.9531061302443538E-2</v>
      </c>
    </row>
    <row r="5641" spans="2:8" x14ac:dyDescent="0.3">
      <c r="B5641" s="91">
        <v>41632</v>
      </c>
      <c r="C5641" s="145">
        <v>365.83764600000001</v>
      </c>
      <c r="D5641">
        <f t="shared" ref="D5641:D5704" si="179">(C5641-C5642)/C5642</f>
        <v>4.0395807588439157</v>
      </c>
      <c r="E5641">
        <v>-7.9861640837994678E-3</v>
      </c>
      <c r="G5641">
        <v>5633</v>
      </c>
      <c r="H5641">
        <f t="shared" ca="1" si="178"/>
        <v>-3.1677397866888383E-2</v>
      </c>
    </row>
    <row r="5642" spans="2:8" x14ac:dyDescent="0.3">
      <c r="B5642" s="91">
        <v>38428</v>
      </c>
      <c r="C5642" s="145">
        <v>72.592872999999997</v>
      </c>
      <c r="D5642">
        <f t="shared" si="179"/>
        <v>-0.81947109272240082</v>
      </c>
      <c r="E5642">
        <v>-7.9895429099490489E-3</v>
      </c>
      <c r="G5642">
        <v>5634</v>
      </c>
      <c r="H5642">
        <f t="shared" ref="H5642:H5705" ca="1" si="180">_xlfn.NORM.INV(RAND(),N$11,N$12)</f>
        <v>1.9394717972137043E-2</v>
      </c>
    </row>
    <row r="5643" spans="2:8" x14ac:dyDescent="0.3">
      <c r="B5643" s="91">
        <v>41703</v>
      </c>
      <c r="C5643" s="145">
        <v>402.11218300000002</v>
      </c>
      <c r="D5643">
        <f t="shared" si="179"/>
        <v>4.4047102511196119</v>
      </c>
      <c r="E5643">
        <v>-7.9921291679353294E-3</v>
      </c>
      <c r="G5643">
        <v>5635</v>
      </c>
      <c r="H5643">
        <f t="shared" ca="1" si="180"/>
        <v>1.0831230925083838E-2</v>
      </c>
    </row>
    <row r="5644" spans="2:8" x14ac:dyDescent="0.3">
      <c r="B5644" s="91">
        <v>39679</v>
      </c>
      <c r="C5644" s="145">
        <v>74.400322000000003</v>
      </c>
      <c r="D5644">
        <f t="shared" si="179"/>
        <v>1.3627450202029705</v>
      </c>
      <c r="E5644">
        <v>-7.994397219270883E-3</v>
      </c>
      <c r="G5644">
        <v>5636</v>
      </c>
      <c r="H5644">
        <f t="shared" ca="1" si="180"/>
        <v>1.0179960698966515E-2</v>
      </c>
    </row>
    <row r="5645" spans="2:8" x14ac:dyDescent="0.3">
      <c r="B5645" s="91">
        <v>35950</v>
      </c>
      <c r="C5645" s="145">
        <v>31.488934</v>
      </c>
      <c r="D5645">
        <f t="shared" si="179"/>
        <v>0.17785524263760383</v>
      </c>
      <c r="E5645">
        <v>-7.9946555281077136E-3</v>
      </c>
      <c r="G5645">
        <v>5637</v>
      </c>
      <c r="H5645">
        <f t="shared" ca="1" si="180"/>
        <v>2.7998465464078789E-2</v>
      </c>
    </row>
    <row r="5646" spans="2:8" x14ac:dyDescent="0.3">
      <c r="B5646" s="91">
        <v>33826</v>
      </c>
      <c r="C5646" s="145">
        <v>26.734128999999999</v>
      </c>
      <c r="D5646">
        <f t="shared" si="179"/>
        <v>-0.33846154721749372</v>
      </c>
      <c r="E5646">
        <v>-8.000264492406494E-3</v>
      </c>
      <c r="G5646">
        <v>5638</v>
      </c>
      <c r="H5646">
        <f t="shared" ca="1" si="180"/>
        <v>-8.6805242450929375E-3</v>
      </c>
    </row>
    <row r="5647" spans="2:8" x14ac:dyDescent="0.3">
      <c r="B5647" s="91">
        <v>34767</v>
      </c>
      <c r="C5647" s="145">
        <v>40.412056</v>
      </c>
      <c r="D5647">
        <f t="shared" si="179"/>
        <v>-0.61502366631396599</v>
      </c>
      <c r="E5647">
        <v>-8.0003000640287009E-3</v>
      </c>
      <c r="G5647">
        <v>5639</v>
      </c>
      <c r="H5647">
        <f t="shared" ca="1" si="180"/>
        <v>1.1707637966221231E-2</v>
      </c>
    </row>
    <row r="5648" spans="2:8" x14ac:dyDescent="0.3">
      <c r="B5648" s="91">
        <v>43994</v>
      </c>
      <c r="C5648" s="145">
        <v>104.972832</v>
      </c>
      <c r="D5648">
        <f t="shared" si="179"/>
        <v>-0.75345353149557326</v>
      </c>
      <c r="E5648">
        <v>-8.0075267300124854E-3</v>
      </c>
      <c r="G5648">
        <v>5640</v>
      </c>
      <c r="H5648">
        <f t="shared" ca="1" si="180"/>
        <v>5.4480391761698357E-3</v>
      </c>
    </row>
    <row r="5649" spans="2:8" x14ac:dyDescent="0.3">
      <c r="B5649" s="91">
        <v>44755</v>
      </c>
      <c r="C5649" s="145">
        <v>425.77301</v>
      </c>
      <c r="D5649">
        <f t="shared" si="179"/>
        <v>17.597728434811529</v>
      </c>
      <c r="E5649">
        <v>-8.0129120266254836E-3</v>
      </c>
      <c r="G5649">
        <v>5641</v>
      </c>
      <c r="H5649">
        <f t="shared" ca="1" si="180"/>
        <v>1.9523538842965187E-2</v>
      </c>
    </row>
    <row r="5650" spans="2:8" x14ac:dyDescent="0.3">
      <c r="B5650" s="91">
        <v>37431</v>
      </c>
      <c r="C5650" s="145">
        <v>22.893818</v>
      </c>
      <c r="D5650">
        <f t="shared" si="179"/>
        <v>-0.80508873147649263</v>
      </c>
      <c r="E5650">
        <v>-8.0212952578717026E-3</v>
      </c>
      <c r="G5650">
        <v>5642</v>
      </c>
      <c r="H5650">
        <f t="shared" ca="1" si="180"/>
        <v>-4.2032438130545479E-3</v>
      </c>
    </row>
    <row r="5651" spans="2:8" x14ac:dyDescent="0.3">
      <c r="B5651" s="91">
        <v>39573</v>
      </c>
      <c r="C5651" s="145">
        <v>117.45764200000001</v>
      </c>
      <c r="D5651">
        <f t="shared" si="179"/>
        <v>0.63656870112244746</v>
      </c>
      <c r="E5651">
        <v>-8.0254011402091565E-3</v>
      </c>
      <c r="G5651">
        <v>5643</v>
      </c>
      <c r="H5651">
        <f t="shared" ca="1" si="180"/>
        <v>1.7136995522397482E-2</v>
      </c>
    </row>
    <row r="5652" spans="2:8" x14ac:dyDescent="0.3">
      <c r="B5652" s="91">
        <v>35314</v>
      </c>
      <c r="C5652" s="145">
        <v>71.770675999999995</v>
      </c>
      <c r="D5652">
        <f t="shared" si="179"/>
        <v>-0.80569533211622024</v>
      </c>
      <c r="E5652">
        <v>-8.040696346937392E-3</v>
      </c>
      <c r="G5652">
        <v>5644</v>
      </c>
      <c r="H5652">
        <f t="shared" ca="1" si="180"/>
        <v>-1.3969800192012405E-2</v>
      </c>
    </row>
    <row r="5653" spans="2:8" x14ac:dyDescent="0.3">
      <c r="B5653" s="91">
        <v>41572</v>
      </c>
      <c r="C5653" s="145">
        <v>369.37185699999998</v>
      </c>
      <c r="D5653">
        <f t="shared" si="179"/>
        <v>-8.9288235550058298E-2</v>
      </c>
      <c r="E5653">
        <v>-8.0410974265704704E-3</v>
      </c>
      <c r="G5653">
        <v>5645</v>
      </c>
      <c r="H5653">
        <f t="shared" ca="1" si="180"/>
        <v>-4.8853872925161065E-3</v>
      </c>
    </row>
    <row r="5654" spans="2:8" x14ac:dyDescent="0.3">
      <c r="B5654" s="91">
        <v>43081</v>
      </c>
      <c r="C5654" s="145">
        <v>405.58590700000002</v>
      </c>
      <c r="D5654">
        <f t="shared" si="179"/>
        <v>14.294428814498417</v>
      </c>
      <c r="E5654">
        <v>-8.0458057906167939E-3</v>
      </c>
      <c r="G5654">
        <v>5646</v>
      </c>
      <c r="H5654">
        <f t="shared" ca="1" si="180"/>
        <v>-1.223860303540329E-2</v>
      </c>
    </row>
    <row r="5655" spans="2:8" x14ac:dyDescent="0.3">
      <c r="B5655" s="91">
        <v>33520</v>
      </c>
      <c r="C5655" s="145">
        <v>26.518539000000001</v>
      </c>
      <c r="D5655">
        <f t="shared" si="179"/>
        <v>0.33097807835626608</v>
      </c>
      <c r="E5655">
        <v>-8.0642238241611999E-3</v>
      </c>
      <c r="G5655">
        <v>5647</v>
      </c>
      <c r="H5655">
        <f t="shared" ca="1" si="180"/>
        <v>-4.391529176148172E-2</v>
      </c>
    </row>
    <row r="5656" spans="2:8" x14ac:dyDescent="0.3">
      <c r="B5656" s="91">
        <v>36700</v>
      </c>
      <c r="C5656" s="145">
        <v>19.924098999999998</v>
      </c>
      <c r="D5656">
        <f t="shared" si="179"/>
        <v>-0.95541780647102892</v>
      </c>
      <c r="E5656">
        <v>-8.0646373813197565E-3</v>
      </c>
      <c r="G5656">
        <v>5648</v>
      </c>
      <c r="H5656">
        <f t="shared" ca="1" si="180"/>
        <v>3.6192269504662561E-2</v>
      </c>
    </row>
    <row r="5657" spans="2:8" x14ac:dyDescent="0.3">
      <c r="B5657" s="91">
        <v>42901</v>
      </c>
      <c r="C5657" s="145">
        <v>446.907104</v>
      </c>
      <c r="D5657">
        <f t="shared" si="179"/>
        <v>-0.27184178574338086</v>
      </c>
      <c r="E5657">
        <v>-8.0762109944572651E-3</v>
      </c>
      <c r="G5657">
        <v>5649</v>
      </c>
      <c r="H5657">
        <f t="shared" ca="1" si="180"/>
        <v>-3.2775577066484658E-2</v>
      </c>
    </row>
    <row r="5658" spans="2:8" x14ac:dyDescent="0.3">
      <c r="B5658" s="91">
        <v>45155</v>
      </c>
      <c r="C5658" s="145">
        <v>613.75</v>
      </c>
      <c r="D5658">
        <f t="shared" si="179"/>
        <v>0.88676267992826008</v>
      </c>
      <c r="E5658">
        <v>-8.0808080808080808E-3</v>
      </c>
      <c r="G5658">
        <v>5650</v>
      </c>
      <c r="H5658">
        <f t="shared" ca="1" si="180"/>
        <v>-2.9366675113744647E-2</v>
      </c>
    </row>
    <row r="5659" spans="2:8" x14ac:dyDescent="0.3">
      <c r="B5659" s="91">
        <v>41533</v>
      </c>
      <c r="C5659" s="145">
        <v>325.29263300000002</v>
      </c>
      <c r="D5659">
        <f t="shared" si="179"/>
        <v>6.6709653230055385E-2</v>
      </c>
      <c r="E5659">
        <v>-8.0826930026177985E-3</v>
      </c>
      <c r="G5659">
        <v>5651</v>
      </c>
      <c r="H5659">
        <f t="shared" ca="1" si="180"/>
        <v>-8.5186022576948257E-3</v>
      </c>
    </row>
    <row r="5660" spans="2:8" x14ac:dyDescent="0.3">
      <c r="B5660" s="91">
        <v>43265</v>
      </c>
      <c r="C5660" s="145">
        <v>304.94955399999998</v>
      </c>
      <c r="D5660">
        <f t="shared" si="179"/>
        <v>4.349310249537177E-2</v>
      </c>
      <c r="E5660">
        <v>-8.1064090038530483E-3</v>
      </c>
      <c r="G5660">
        <v>5652</v>
      </c>
      <c r="H5660">
        <f t="shared" ca="1" si="180"/>
        <v>-3.1635250186327173E-2</v>
      </c>
    </row>
    <row r="5661" spans="2:8" x14ac:dyDescent="0.3">
      <c r="B5661" s="91">
        <v>44403</v>
      </c>
      <c r="C5661" s="145">
        <v>292.23916600000001</v>
      </c>
      <c r="D5661">
        <f t="shared" si="179"/>
        <v>0.85083615169076898</v>
      </c>
      <c r="E5661">
        <v>-8.120470018376829E-3</v>
      </c>
      <c r="G5661">
        <v>5653</v>
      </c>
      <c r="H5661">
        <f t="shared" ca="1" si="180"/>
        <v>-2.9171432704743719E-2</v>
      </c>
    </row>
    <row r="5662" spans="2:8" x14ac:dyDescent="0.3">
      <c r="B5662" s="91">
        <v>40807</v>
      </c>
      <c r="C5662" s="145">
        <v>157.89575199999999</v>
      </c>
      <c r="D5662">
        <f t="shared" si="179"/>
        <v>0.10335197074689952</v>
      </c>
      <c r="E5662">
        <v>-8.122713560050376E-3</v>
      </c>
      <c r="G5662">
        <v>5654</v>
      </c>
      <c r="H5662">
        <f t="shared" ca="1" si="180"/>
        <v>1.8315167261740959E-2</v>
      </c>
    </row>
    <row r="5663" spans="2:8" x14ac:dyDescent="0.3">
      <c r="B5663" s="91">
        <v>40281</v>
      </c>
      <c r="C5663" s="145">
        <v>143.105515</v>
      </c>
      <c r="D5663">
        <f t="shared" si="179"/>
        <v>4.4406667590010951</v>
      </c>
      <c r="E5663">
        <v>-8.1300261342467893E-3</v>
      </c>
      <c r="G5663">
        <v>5655</v>
      </c>
      <c r="H5663">
        <f t="shared" ca="1" si="180"/>
        <v>1.0079021182971188E-4</v>
      </c>
    </row>
    <row r="5664" spans="2:8" x14ac:dyDescent="0.3">
      <c r="B5664" s="91">
        <v>33630</v>
      </c>
      <c r="C5664" s="145">
        <v>26.302937</v>
      </c>
      <c r="D5664">
        <f t="shared" si="179"/>
        <v>-0.75773572820040702</v>
      </c>
      <c r="E5664">
        <v>-8.1302367374009744E-3</v>
      </c>
      <c r="G5664">
        <v>5656</v>
      </c>
      <c r="H5664">
        <f t="shared" ca="1" si="180"/>
        <v>3.2115703822027164E-2</v>
      </c>
    </row>
    <row r="5665" spans="2:8" x14ac:dyDescent="0.3">
      <c r="B5665" s="91">
        <v>39566</v>
      </c>
      <c r="C5665" s="145">
        <v>108.571259</v>
      </c>
      <c r="D5665">
        <f t="shared" si="179"/>
        <v>1.9782541143018562</v>
      </c>
      <c r="E5665">
        <v>-8.1339744871483689E-3</v>
      </c>
      <c r="G5665">
        <v>5657</v>
      </c>
      <c r="H5665">
        <f t="shared" ca="1" si="180"/>
        <v>-3.8494534238636177E-2</v>
      </c>
    </row>
    <row r="5666" spans="2:8" x14ac:dyDescent="0.3">
      <c r="B5666" s="91">
        <v>37839</v>
      </c>
      <c r="C5666" s="145">
        <v>36.454666000000003</v>
      </c>
      <c r="D5666">
        <f t="shared" si="179"/>
        <v>-0.78564898233106983</v>
      </c>
      <c r="E5666">
        <v>-8.1352428897840962E-3</v>
      </c>
      <c r="G5666">
        <v>5658</v>
      </c>
      <c r="H5666">
        <f t="shared" ca="1" si="180"/>
        <v>3.966658938794472E-2</v>
      </c>
    </row>
    <row r="5667" spans="2:8" x14ac:dyDescent="0.3">
      <c r="B5667" s="91">
        <v>43782</v>
      </c>
      <c r="C5667" s="145">
        <v>170.06994599999999</v>
      </c>
      <c r="D5667">
        <f t="shared" si="179"/>
        <v>8.3635197331547424</v>
      </c>
      <c r="E5667">
        <v>-8.1395047942884463E-3</v>
      </c>
      <c r="G5667">
        <v>5659</v>
      </c>
      <c r="H5667">
        <f t="shared" ca="1" si="180"/>
        <v>-5.2810509141824492E-3</v>
      </c>
    </row>
    <row r="5668" spans="2:8" x14ac:dyDescent="0.3">
      <c r="B5668" s="91">
        <v>36081</v>
      </c>
      <c r="C5668" s="145">
        <v>18.163036000000002</v>
      </c>
      <c r="D5668">
        <f t="shared" si="179"/>
        <v>-0.8246034237482881</v>
      </c>
      <c r="E5668">
        <v>-8.1400831297428148E-3</v>
      </c>
      <c r="G5668">
        <v>5660</v>
      </c>
      <c r="H5668">
        <f t="shared" ca="1" si="180"/>
        <v>-6.1822353301427598E-3</v>
      </c>
    </row>
    <row r="5669" spans="2:8" x14ac:dyDescent="0.3">
      <c r="B5669" s="91">
        <v>38707</v>
      </c>
      <c r="C5669" s="145">
        <v>103.554108</v>
      </c>
      <c r="D5669">
        <f t="shared" si="179"/>
        <v>-0.65856626295951759</v>
      </c>
      <c r="E5669">
        <v>-8.1404825774551715E-3</v>
      </c>
      <c r="G5669">
        <v>5661</v>
      </c>
      <c r="H5669">
        <f t="shared" ca="1" si="180"/>
        <v>6.7786884584217881E-3</v>
      </c>
    </row>
    <row r="5670" spans="2:8" x14ac:dyDescent="0.3">
      <c r="B5670" s="91">
        <v>41019</v>
      </c>
      <c r="C5670" s="145">
        <v>303.29196200000001</v>
      </c>
      <c r="D5670">
        <f t="shared" si="179"/>
        <v>3.4390467672337683</v>
      </c>
      <c r="E5670">
        <v>-8.1442119226788103E-3</v>
      </c>
      <c r="G5670">
        <v>5662</v>
      </c>
      <c r="H5670">
        <f t="shared" ca="1" si="180"/>
        <v>2.8962664599598585E-2</v>
      </c>
    </row>
    <row r="5671" spans="2:8" x14ac:dyDescent="0.3">
      <c r="B5671" s="91">
        <v>35187</v>
      </c>
      <c r="C5671" s="145">
        <v>68.323668999999995</v>
      </c>
      <c r="D5671">
        <f t="shared" si="179"/>
        <v>-0.53413258351980786</v>
      </c>
      <c r="E5671">
        <v>-8.1459910955108076E-3</v>
      </c>
      <c r="G5671">
        <v>5663</v>
      </c>
      <c r="H5671">
        <f t="shared" ca="1" si="180"/>
        <v>-7.4782097611101432E-3</v>
      </c>
    </row>
    <row r="5672" spans="2:8" x14ac:dyDescent="0.3">
      <c r="B5672" s="91">
        <v>38789</v>
      </c>
      <c r="C5672" s="145">
        <v>146.659042</v>
      </c>
      <c r="D5672">
        <f t="shared" si="179"/>
        <v>5.0073210658825058</v>
      </c>
      <c r="E5672">
        <v>-8.1474463308972983E-3</v>
      </c>
      <c r="G5672">
        <v>5664</v>
      </c>
      <c r="H5672">
        <f t="shared" ca="1" si="180"/>
        <v>-3.7145547605746648E-2</v>
      </c>
    </row>
    <row r="5673" spans="2:8" x14ac:dyDescent="0.3">
      <c r="B5673" s="91">
        <v>37613</v>
      </c>
      <c r="C5673" s="145">
        <v>24.413385000000002</v>
      </c>
      <c r="D5673">
        <f t="shared" si="179"/>
        <v>-0.92359686516180994</v>
      </c>
      <c r="E5673">
        <v>-8.1480653585705286E-3</v>
      </c>
      <c r="G5673">
        <v>5665</v>
      </c>
      <c r="H5673">
        <f t="shared" ca="1" si="180"/>
        <v>2.7500522360191716E-2</v>
      </c>
    </row>
    <row r="5674" spans="2:8" x14ac:dyDescent="0.3">
      <c r="B5674" s="91">
        <v>41288</v>
      </c>
      <c r="C5674" s="145">
        <v>319.53381300000001</v>
      </c>
      <c r="D5674">
        <f t="shared" si="179"/>
        <v>-0.19927624788650089</v>
      </c>
      <c r="E5674">
        <v>-8.1719257655731656E-3</v>
      </c>
      <c r="G5674">
        <v>5666</v>
      </c>
      <c r="H5674">
        <f t="shared" ca="1" si="180"/>
        <v>-1.4545122280014809E-2</v>
      </c>
    </row>
    <row r="5675" spans="2:8" x14ac:dyDescent="0.3">
      <c r="B5675" s="91">
        <v>43125</v>
      </c>
      <c r="C5675" s="145">
        <v>399.05624399999999</v>
      </c>
      <c r="D5675">
        <f t="shared" si="179"/>
        <v>-9.4753549971453591E-2</v>
      </c>
      <c r="E5675">
        <v>-8.1764549283163037E-3</v>
      </c>
      <c r="G5675">
        <v>5667</v>
      </c>
      <c r="H5675">
        <f t="shared" ca="1" si="180"/>
        <v>-7.0518438287506161E-2</v>
      </c>
    </row>
    <row r="5676" spans="2:8" x14ac:dyDescent="0.3">
      <c r="B5676" s="91">
        <v>44812</v>
      </c>
      <c r="C5676" s="145">
        <v>440.82607999999999</v>
      </c>
      <c r="D5676">
        <f t="shared" si="179"/>
        <v>-0.28593812725765783</v>
      </c>
      <c r="E5676">
        <v>-8.18663793613939E-3</v>
      </c>
      <c r="G5676">
        <v>5668</v>
      </c>
      <c r="H5676">
        <f t="shared" ca="1" si="180"/>
        <v>5.1507404238471388E-2</v>
      </c>
    </row>
    <row r="5677" spans="2:8" x14ac:dyDescent="0.3">
      <c r="B5677" s="91">
        <v>45208</v>
      </c>
      <c r="C5677" s="145">
        <v>617.34997599999997</v>
      </c>
      <c r="D5677">
        <f t="shared" si="179"/>
        <v>-0.35029470826822096</v>
      </c>
      <c r="E5677">
        <v>-8.1934868691110989E-3</v>
      </c>
      <c r="G5677">
        <v>5669</v>
      </c>
      <c r="H5677">
        <f t="shared" ca="1" si="180"/>
        <v>5.5420989578341233E-2</v>
      </c>
    </row>
    <row r="5678" spans="2:8" x14ac:dyDescent="0.3">
      <c r="B5678" s="91">
        <v>45351</v>
      </c>
      <c r="C5678" s="145">
        <v>950.20001200000002</v>
      </c>
      <c r="D5678">
        <f t="shared" si="179"/>
        <v>5.3855653644896053</v>
      </c>
      <c r="E5678">
        <v>-8.1937018927241718E-3</v>
      </c>
      <c r="G5678">
        <v>5670</v>
      </c>
      <c r="H5678">
        <f t="shared" ca="1" si="180"/>
        <v>2.2821618047265135E-2</v>
      </c>
    </row>
    <row r="5679" spans="2:8" x14ac:dyDescent="0.3">
      <c r="B5679" s="91">
        <v>38803</v>
      </c>
      <c r="C5679" s="145">
        <v>148.80436700000001</v>
      </c>
      <c r="D5679">
        <f t="shared" si="179"/>
        <v>-0.60200466879221493</v>
      </c>
      <c r="E5679">
        <v>-8.1946643985204726E-3</v>
      </c>
      <c r="G5679">
        <v>5671</v>
      </c>
      <c r="H5679">
        <f t="shared" ca="1" si="180"/>
        <v>-1.2537333674941509E-3</v>
      </c>
    </row>
    <row r="5680" spans="2:8" x14ac:dyDescent="0.3">
      <c r="B5680" s="91">
        <v>42986</v>
      </c>
      <c r="C5680" s="145">
        <v>373.884705</v>
      </c>
      <c r="D5680">
        <f t="shared" si="179"/>
        <v>5.4473218119457085</v>
      </c>
      <c r="E5680">
        <v>-8.1977888473988309E-3</v>
      </c>
      <c r="G5680">
        <v>5672</v>
      </c>
      <c r="H5680">
        <f t="shared" ca="1" si="180"/>
        <v>1.9935569333779497E-2</v>
      </c>
    </row>
    <row r="5681" spans="2:8" x14ac:dyDescent="0.3">
      <c r="B5681" s="91">
        <v>37936</v>
      </c>
      <c r="C5681" s="145">
        <v>57.990699999999997</v>
      </c>
      <c r="D5681">
        <f t="shared" si="179"/>
        <v>-0.14011323203409212</v>
      </c>
      <c r="E5681">
        <v>-8.2087818623192716E-3</v>
      </c>
      <c r="G5681">
        <v>5673</v>
      </c>
      <c r="H5681">
        <f t="shared" ca="1" si="180"/>
        <v>-6.099634917011959E-2</v>
      </c>
    </row>
    <row r="5682" spans="2:8" x14ac:dyDescent="0.3">
      <c r="B5682" s="91">
        <v>35212</v>
      </c>
      <c r="C5682" s="145">
        <v>67.439926</v>
      </c>
      <c r="D5682">
        <f t="shared" si="179"/>
        <v>0.61665698365419919</v>
      </c>
      <c r="E5682">
        <v>-8.2514044272564736E-3</v>
      </c>
      <c r="G5682">
        <v>5674</v>
      </c>
      <c r="H5682">
        <f t="shared" ca="1" si="180"/>
        <v>-5.6902340204745994E-2</v>
      </c>
    </row>
    <row r="5683" spans="2:8" x14ac:dyDescent="0.3">
      <c r="B5683" s="91">
        <v>34834</v>
      </c>
      <c r="C5683" s="145">
        <v>41.715668000000001</v>
      </c>
      <c r="D5683">
        <f t="shared" si="179"/>
        <v>-0.71452212514936109</v>
      </c>
      <c r="E5683">
        <v>-8.2646144899930912E-3</v>
      </c>
      <c r="G5683">
        <v>5675</v>
      </c>
      <c r="H5683">
        <f t="shared" ca="1" si="180"/>
        <v>3.7462110073564342E-2</v>
      </c>
    </row>
    <row r="5684" spans="2:8" x14ac:dyDescent="0.3">
      <c r="B5684" s="91">
        <v>40352</v>
      </c>
      <c r="C5684" s="145">
        <v>146.12574799999999</v>
      </c>
      <c r="D5684">
        <f t="shared" si="179"/>
        <v>2.7758776593476813</v>
      </c>
      <c r="E5684">
        <v>-8.2744069799751581E-3</v>
      </c>
      <c r="G5684">
        <v>5676</v>
      </c>
      <c r="H5684">
        <f t="shared" ca="1" si="180"/>
        <v>8.3443933272964923E-3</v>
      </c>
    </row>
    <row r="5685" spans="2:8" x14ac:dyDescent="0.3">
      <c r="B5685" s="91">
        <v>34366</v>
      </c>
      <c r="C5685" s="145">
        <v>38.699809999999999</v>
      </c>
      <c r="D5685">
        <f t="shared" si="179"/>
        <v>-0.92613341548712125</v>
      </c>
      <c r="E5685">
        <v>-8.2872485742777387E-3</v>
      </c>
      <c r="G5685">
        <v>5677</v>
      </c>
      <c r="H5685">
        <f t="shared" ca="1" si="180"/>
        <v>-6.8155761742855672E-3</v>
      </c>
    </row>
    <row r="5686" spans="2:8" x14ac:dyDescent="0.3">
      <c r="B5686" s="91">
        <v>41946</v>
      </c>
      <c r="C5686" s="145">
        <v>523.91497800000002</v>
      </c>
      <c r="D5686">
        <f t="shared" si="179"/>
        <v>4.0071003432829079E-2</v>
      </c>
      <c r="E5686">
        <v>-8.3045804303103713E-3</v>
      </c>
      <c r="G5686">
        <v>5678</v>
      </c>
      <c r="H5686">
        <f t="shared" ca="1" si="180"/>
        <v>-1.6611109554856493E-2</v>
      </c>
    </row>
    <row r="5687" spans="2:8" x14ac:dyDescent="0.3">
      <c r="B5687" s="91">
        <v>42779</v>
      </c>
      <c r="C5687" s="145">
        <v>503.73001099999999</v>
      </c>
      <c r="D5687">
        <f t="shared" si="179"/>
        <v>0.93158936275413839</v>
      </c>
      <c r="E5687">
        <v>-8.3406750697526295E-3</v>
      </c>
      <c r="G5687">
        <v>5679</v>
      </c>
      <c r="H5687">
        <f t="shared" ca="1" si="180"/>
        <v>-2.2469108003038252E-2</v>
      </c>
    </row>
    <row r="5688" spans="2:8" x14ac:dyDescent="0.3">
      <c r="B5688" s="91">
        <v>41192</v>
      </c>
      <c r="C5688" s="145">
        <v>260.78524800000002</v>
      </c>
      <c r="D5688">
        <f t="shared" si="179"/>
        <v>2.5980227194875249</v>
      </c>
      <c r="E5688">
        <v>-8.3425166974068661E-3</v>
      </c>
      <c r="G5688">
        <v>5680</v>
      </c>
      <c r="H5688">
        <f t="shared" ca="1" si="180"/>
        <v>-3.1198397960203292E-3</v>
      </c>
    </row>
    <row r="5689" spans="2:8" x14ac:dyDescent="0.3">
      <c r="B5689" s="91">
        <v>35247</v>
      </c>
      <c r="C5689" s="145">
        <v>72.480155999999994</v>
      </c>
      <c r="D5689">
        <f t="shared" si="179"/>
        <v>-0.89739502613606936</v>
      </c>
      <c r="E5689">
        <v>-8.3477294536536718E-3</v>
      </c>
      <c r="G5689">
        <v>5681</v>
      </c>
      <c r="H5689">
        <f t="shared" ca="1" si="180"/>
        <v>1.4522172006445138E-2</v>
      </c>
    </row>
    <row r="5690" spans="2:8" x14ac:dyDescent="0.3">
      <c r="B5690" s="91">
        <v>45260</v>
      </c>
      <c r="C5690" s="145">
        <v>706.40002400000003</v>
      </c>
      <c r="D5690">
        <f t="shared" si="179"/>
        <v>6.5138738266488472E-2</v>
      </c>
      <c r="E5690">
        <v>-8.3525685413933948E-3</v>
      </c>
      <c r="G5690">
        <v>5682</v>
      </c>
      <c r="H5690">
        <f t="shared" ca="1" si="180"/>
        <v>2.229207964908712E-2</v>
      </c>
    </row>
    <row r="5691" spans="2:8" x14ac:dyDescent="0.3">
      <c r="B5691" s="91">
        <v>45219</v>
      </c>
      <c r="C5691" s="145">
        <v>663.20001200000002</v>
      </c>
      <c r="D5691">
        <f t="shared" si="179"/>
        <v>8.5819996072420501</v>
      </c>
      <c r="E5691">
        <v>-8.3731700066955895E-3</v>
      </c>
      <c r="G5691">
        <v>5683</v>
      </c>
      <c r="H5691">
        <f t="shared" ca="1" si="180"/>
        <v>-1.544213956993936E-2</v>
      </c>
    </row>
    <row r="5692" spans="2:8" x14ac:dyDescent="0.3">
      <c r="B5692" s="91">
        <v>38492</v>
      </c>
      <c r="C5692" s="145">
        <v>69.213111999999995</v>
      </c>
      <c r="D5692">
        <f t="shared" si="179"/>
        <v>-0.37323436803964644</v>
      </c>
      <c r="E5692">
        <v>-8.376527761809114E-3</v>
      </c>
      <c r="G5692">
        <v>5684</v>
      </c>
      <c r="H5692">
        <f t="shared" ca="1" si="180"/>
        <v>-1.469379777936328E-2</v>
      </c>
    </row>
    <row r="5693" spans="2:8" x14ac:dyDescent="0.3">
      <c r="B5693" s="91">
        <v>39251</v>
      </c>
      <c r="C5693" s="145">
        <v>110.429016</v>
      </c>
      <c r="D5693">
        <f t="shared" si="179"/>
        <v>-0.88535193664428646</v>
      </c>
      <c r="E5693">
        <v>-8.3793633313146813E-3</v>
      </c>
      <c r="G5693">
        <v>5685</v>
      </c>
      <c r="H5693">
        <f t="shared" ca="1" si="180"/>
        <v>-2.8861739207218174E-2</v>
      </c>
    </row>
    <row r="5694" spans="2:8" x14ac:dyDescent="0.3">
      <c r="B5694" s="91">
        <v>45401</v>
      </c>
      <c r="C5694" s="145">
        <v>963.20001200000002</v>
      </c>
      <c r="D5694">
        <f t="shared" si="179"/>
        <v>1.9208042791092155</v>
      </c>
      <c r="E5694">
        <v>-8.3903476618811951E-3</v>
      </c>
      <c r="G5694">
        <v>5686</v>
      </c>
      <c r="H5694">
        <f t="shared" ca="1" si="180"/>
        <v>2.8818016620504368E-3</v>
      </c>
    </row>
    <row r="5695" spans="2:8" x14ac:dyDescent="0.3">
      <c r="B5695" s="91">
        <v>43231</v>
      </c>
      <c r="C5695" s="145">
        <v>329.77218599999998</v>
      </c>
      <c r="D5695">
        <f t="shared" si="179"/>
        <v>11.962469032691052</v>
      </c>
      <c r="E5695">
        <v>-8.3933472592350282E-3</v>
      </c>
      <c r="G5695">
        <v>5687</v>
      </c>
      <c r="H5695">
        <f t="shared" ca="1" si="180"/>
        <v>-1.145589546385865E-2</v>
      </c>
    </row>
    <row r="5696" spans="2:8" x14ac:dyDescent="0.3">
      <c r="B5696" s="91">
        <v>33623</v>
      </c>
      <c r="C5696" s="145">
        <v>25.440538</v>
      </c>
      <c r="D5696">
        <f t="shared" si="179"/>
        <v>0.2156880847358727</v>
      </c>
      <c r="E5696">
        <v>-8.403485808990958E-3</v>
      </c>
      <c r="G5696">
        <v>5688</v>
      </c>
      <c r="H5696">
        <f t="shared" ca="1" si="180"/>
        <v>1.3850441116554405E-2</v>
      </c>
    </row>
    <row r="5697" spans="2:8" x14ac:dyDescent="0.3">
      <c r="B5697" s="91">
        <v>37553</v>
      </c>
      <c r="C5697" s="145">
        <v>20.926863000000001</v>
      </c>
      <c r="D5697">
        <f t="shared" si="179"/>
        <v>-0.95491874628693052</v>
      </c>
      <c r="E5697">
        <v>-8.4063544856531336E-3</v>
      </c>
      <c r="G5697">
        <v>5689</v>
      </c>
      <c r="H5697">
        <f t="shared" ca="1" si="180"/>
        <v>-8.3666967329723476E-3</v>
      </c>
    </row>
    <row r="5698" spans="2:8" x14ac:dyDescent="0.3">
      <c r="B5698" s="91">
        <v>42727</v>
      </c>
      <c r="C5698" s="145">
        <v>464.203217</v>
      </c>
      <c r="D5698">
        <f t="shared" si="179"/>
        <v>4.6442421499282469</v>
      </c>
      <c r="E5698">
        <v>-8.4114493882111053E-3</v>
      </c>
      <c r="G5698">
        <v>5690</v>
      </c>
      <c r="H5698">
        <f t="shared" ca="1" si="180"/>
        <v>6.8928298850465683E-2</v>
      </c>
    </row>
    <row r="5699" spans="2:8" x14ac:dyDescent="0.3">
      <c r="B5699" s="91">
        <v>43958</v>
      </c>
      <c r="C5699" s="145">
        <v>82.243674999999996</v>
      </c>
      <c r="D5699">
        <f t="shared" si="179"/>
        <v>-0.33225412700715695</v>
      </c>
      <c r="E5699">
        <v>-8.4133405368049894E-3</v>
      </c>
      <c r="G5699">
        <v>5691</v>
      </c>
      <c r="H5699">
        <f t="shared" ca="1" si="180"/>
        <v>-4.4760309043563019E-2</v>
      </c>
    </row>
    <row r="5700" spans="2:8" x14ac:dyDescent="0.3">
      <c r="B5700" s="91">
        <v>44060</v>
      </c>
      <c r="C5700" s="145">
        <v>123.16613</v>
      </c>
      <c r="D5700">
        <f t="shared" si="179"/>
        <v>-2.9099825941934006E-2</v>
      </c>
      <c r="E5700">
        <v>-8.4269690963097704E-3</v>
      </c>
      <c r="G5700">
        <v>5692</v>
      </c>
      <c r="H5700">
        <f t="shared" ca="1" si="180"/>
        <v>7.3590524077035424E-3</v>
      </c>
    </row>
    <row r="5701" spans="2:8" x14ac:dyDescent="0.3">
      <c r="B5701" s="91">
        <v>39350</v>
      </c>
      <c r="C5701" s="145">
        <v>126.85766599999999</v>
      </c>
      <c r="D5701">
        <f t="shared" si="179"/>
        <v>-0.66165104769629657</v>
      </c>
      <c r="E5701">
        <v>-8.4315741611898573E-3</v>
      </c>
      <c r="G5701">
        <v>5693</v>
      </c>
      <c r="H5701">
        <f t="shared" ca="1" si="180"/>
        <v>-4.8862600643567191E-4</v>
      </c>
    </row>
    <row r="5702" spans="2:8" x14ac:dyDescent="0.3">
      <c r="B5702" s="91">
        <v>42976</v>
      </c>
      <c r="C5702" s="145">
        <v>374.93145800000002</v>
      </c>
      <c r="D5702">
        <f t="shared" si="179"/>
        <v>14.32855812562304</v>
      </c>
      <c r="E5702">
        <v>-8.4365265777408566E-3</v>
      </c>
      <c r="G5702">
        <v>5694</v>
      </c>
      <c r="H5702">
        <f t="shared" ca="1" si="180"/>
        <v>-3.8586017102164437E-2</v>
      </c>
    </row>
    <row r="5703" spans="2:8" x14ac:dyDescent="0.3">
      <c r="B5703" s="91">
        <v>37666</v>
      </c>
      <c r="C5703" s="145">
        <v>24.459669000000002</v>
      </c>
      <c r="D5703">
        <f t="shared" si="179"/>
        <v>-0.92655345023079427</v>
      </c>
      <c r="E5703">
        <v>-8.4424605277937294E-3</v>
      </c>
      <c r="G5703">
        <v>5695</v>
      </c>
      <c r="H5703">
        <f t="shared" ca="1" si="180"/>
        <v>4.5079009799258107E-2</v>
      </c>
    </row>
    <row r="5704" spans="2:8" x14ac:dyDescent="0.3">
      <c r="B5704" s="91">
        <v>42397</v>
      </c>
      <c r="C5704" s="145">
        <v>333.026794</v>
      </c>
      <c r="D5704">
        <f t="shared" si="179"/>
        <v>12.202278188946984</v>
      </c>
      <c r="E5704">
        <v>-8.4556328229682624E-3</v>
      </c>
      <c r="G5704">
        <v>5696</v>
      </c>
      <c r="H5704">
        <f t="shared" ca="1" si="180"/>
        <v>-3.6737715127668012E-2</v>
      </c>
    </row>
    <row r="5705" spans="2:8" x14ac:dyDescent="0.3">
      <c r="B5705" s="91">
        <v>34295</v>
      </c>
      <c r="C5705" s="145">
        <v>25.224948999999999</v>
      </c>
      <c r="D5705">
        <f t="shared" ref="D5705:D5768" si="181">(C5705-C5706)/C5706</f>
        <v>-0.85071641293889644</v>
      </c>
      <c r="E5705">
        <v>-8.4742311660233501E-3</v>
      </c>
      <c r="G5705">
        <v>5697</v>
      </c>
      <c r="H5705">
        <f t="shared" ca="1" si="180"/>
        <v>9.3446624959033012E-3</v>
      </c>
    </row>
    <row r="5706" spans="2:8" x14ac:dyDescent="0.3">
      <c r="B5706" s="91">
        <v>43874</v>
      </c>
      <c r="C5706" s="145">
        <v>168.97335799999999</v>
      </c>
      <c r="D5706">
        <f t="shared" si="181"/>
        <v>-0.45056517696083259</v>
      </c>
      <c r="E5706">
        <v>-8.4820192488797037E-3</v>
      </c>
      <c r="G5706">
        <v>5698</v>
      </c>
      <c r="H5706">
        <f t="shared" ref="H5706:H5769" ca="1" si="182">_xlfn.NORM.INV(RAND(),N$11,N$12)</f>
        <v>1.8744225186543226E-3</v>
      </c>
    </row>
    <row r="5707" spans="2:8" x14ac:dyDescent="0.3">
      <c r="B5707" s="91">
        <v>41278</v>
      </c>
      <c r="C5707" s="145">
        <v>307.54031400000002</v>
      </c>
      <c r="D5707">
        <f t="shared" si="181"/>
        <v>-0.39241516794610282</v>
      </c>
      <c r="E5707">
        <v>-8.4879106270472661E-3</v>
      </c>
      <c r="G5707">
        <v>5699</v>
      </c>
      <c r="H5707">
        <f t="shared" ca="1" si="182"/>
        <v>3.009855222538501E-2</v>
      </c>
    </row>
    <row r="5708" spans="2:8" x14ac:dyDescent="0.3">
      <c r="B5708" s="91">
        <v>41906</v>
      </c>
      <c r="C5708" s="145">
        <v>506.16851800000001</v>
      </c>
      <c r="D5708">
        <f t="shared" si="181"/>
        <v>0.28267296743057074</v>
      </c>
      <c r="E5708">
        <v>-8.4974079664020159E-3</v>
      </c>
      <c r="G5708">
        <v>5700</v>
      </c>
      <c r="H5708">
        <f t="shared" ca="1" si="182"/>
        <v>4.0434445625720732E-2</v>
      </c>
    </row>
    <row r="5709" spans="2:8" x14ac:dyDescent="0.3">
      <c r="B5709" s="91">
        <v>43130</v>
      </c>
      <c r="C5709" s="145">
        <v>394.62008700000001</v>
      </c>
      <c r="D5709">
        <f t="shared" si="181"/>
        <v>1.5884781851296745</v>
      </c>
      <c r="E5709">
        <v>-8.5159621093586716E-3</v>
      </c>
      <c r="G5709">
        <v>5701</v>
      </c>
      <c r="H5709">
        <f t="shared" ca="1" si="182"/>
        <v>5.7764624258232391E-3</v>
      </c>
    </row>
    <row r="5710" spans="2:8" x14ac:dyDescent="0.3">
      <c r="B5710" s="91">
        <v>40378</v>
      </c>
      <c r="C5710" s="145">
        <v>152.45254499999999</v>
      </c>
      <c r="D5710">
        <f t="shared" si="181"/>
        <v>-0.63414426944033531</v>
      </c>
      <c r="E5710">
        <v>-8.5295536244992722E-3</v>
      </c>
      <c r="G5710">
        <v>5702</v>
      </c>
      <c r="H5710">
        <f t="shared" ca="1" si="182"/>
        <v>-1.5383212939477805E-2</v>
      </c>
    </row>
    <row r="5711" spans="2:8" x14ac:dyDescent="0.3">
      <c r="B5711" s="91">
        <v>44914</v>
      </c>
      <c r="C5711" s="145">
        <v>416.70126299999998</v>
      </c>
      <c r="D5711">
        <f t="shared" si="181"/>
        <v>15.661817667247037</v>
      </c>
      <c r="E5711">
        <v>-8.5389520238521258E-3</v>
      </c>
      <c r="G5711">
        <v>5703</v>
      </c>
      <c r="H5711">
        <f t="shared" ca="1" si="182"/>
        <v>-3.0289067920410973E-4</v>
      </c>
    </row>
    <row r="5712" spans="2:8" x14ac:dyDescent="0.3">
      <c r="B5712" s="91">
        <v>34296</v>
      </c>
      <c r="C5712" s="145">
        <v>25.009352</v>
      </c>
      <c r="D5712">
        <f t="shared" si="181"/>
        <v>0</v>
      </c>
      <c r="E5712">
        <v>-8.546974663853589E-3</v>
      </c>
      <c r="G5712">
        <v>5704</v>
      </c>
      <c r="H5712">
        <f t="shared" ca="1" si="182"/>
        <v>1.6341382738115289E-2</v>
      </c>
    </row>
    <row r="5713" spans="2:8" x14ac:dyDescent="0.3">
      <c r="B5713" s="91">
        <v>33609</v>
      </c>
      <c r="C5713" s="145">
        <v>25.009352</v>
      </c>
      <c r="D5713">
        <f t="shared" si="181"/>
        <v>1.3376079360714495</v>
      </c>
      <c r="E5713">
        <v>-8.546974663853589E-3</v>
      </c>
      <c r="G5713">
        <v>5705</v>
      </c>
      <c r="H5713">
        <f t="shared" ca="1" si="182"/>
        <v>3.2150930029701957E-2</v>
      </c>
    </row>
    <row r="5714" spans="2:8" x14ac:dyDescent="0.3">
      <c r="B5714" s="91">
        <v>36979</v>
      </c>
      <c r="C5714" s="145">
        <v>10.698694</v>
      </c>
      <c r="D5714">
        <f t="shared" si="181"/>
        <v>-0.86068969337404999</v>
      </c>
      <c r="E5714">
        <v>-8.5775920265822765E-3</v>
      </c>
      <c r="G5714">
        <v>5706</v>
      </c>
      <c r="H5714">
        <f t="shared" ca="1" si="182"/>
        <v>-1.6440686732566542E-2</v>
      </c>
    </row>
    <row r="5715" spans="2:8" x14ac:dyDescent="0.3">
      <c r="B5715" s="91">
        <v>38322</v>
      </c>
      <c r="C5715" s="145">
        <v>76.797577000000004</v>
      </c>
      <c r="D5715">
        <f t="shared" si="181"/>
        <v>2.1921104252336976</v>
      </c>
      <c r="E5715">
        <v>-8.581194133465796E-3</v>
      </c>
      <c r="G5715">
        <v>5707</v>
      </c>
      <c r="H5715">
        <f t="shared" ca="1" si="182"/>
        <v>1.2940757180334168E-2</v>
      </c>
    </row>
    <row r="5716" spans="2:8" x14ac:dyDescent="0.3">
      <c r="B5716" s="91">
        <v>37628</v>
      </c>
      <c r="C5716" s="145">
        <v>24.058558999999999</v>
      </c>
      <c r="D5716">
        <f t="shared" si="181"/>
        <v>-0.52064246921771473</v>
      </c>
      <c r="E5716">
        <v>-8.5825383867608532E-3</v>
      </c>
      <c r="G5716">
        <v>5708</v>
      </c>
      <c r="H5716">
        <f t="shared" ca="1" si="182"/>
        <v>-1.1650698013730422E-2</v>
      </c>
    </row>
    <row r="5717" spans="2:8" x14ac:dyDescent="0.3">
      <c r="B5717" s="91">
        <v>34590</v>
      </c>
      <c r="C5717" s="145">
        <v>50.189174999999999</v>
      </c>
      <c r="D5717">
        <f t="shared" si="181"/>
        <v>-0.65686295690706287</v>
      </c>
      <c r="E5717">
        <v>-8.5837044670408983E-3</v>
      </c>
      <c r="G5717">
        <v>5709</v>
      </c>
      <c r="H5717">
        <f t="shared" ca="1" si="182"/>
        <v>1.9979039472797687E-2</v>
      </c>
    </row>
    <row r="5718" spans="2:8" x14ac:dyDescent="0.3">
      <c r="B5718" s="91">
        <v>39016</v>
      </c>
      <c r="C5718" s="145">
        <v>146.26568599999999</v>
      </c>
      <c r="D5718">
        <f t="shared" si="181"/>
        <v>-0.6366357814864414</v>
      </c>
      <c r="E5718">
        <v>-8.5880215030296157E-3</v>
      </c>
      <c r="G5718">
        <v>5710</v>
      </c>
      <c r="H5718">
        <f t="shared" ca="1" si="182"/>
        <v>-7.2991324229484733E-2</v>
      </c>
    </row>
    <row r="5719" spans="2:8" x14ac:dyDescent="0.3">
      <c r="B5719" s="91">
        <v>42321</v>
      </c>
      <c r="C5719" s="145">
        <v>402.53189099999997</v>
      </c>
      <c r="D5719">
        <f t="shared" si="181"/>
        <v>13.636624886443332</v>
      </c>
      <c r="E5719">
        <v>-8.590057727333171E-3</v>
      </c>
      <c r="G5719">
        <v>5711</v>
      </c>
      <c r="H5719">
        <f t="shared" ca="1" si="182"/>
        <v>3.7306704607348654E-2</v>
      </c>
    </row>
    <row r="5720" spans="2:8" x14ac:dyDescent="0.3">
      <c r="B5720" s="91">
        <v>36223</v>
      </c>
      <c r="C5720" s="145">
        <v>27.501688000000001</v>
      </c>
      <c r="D5720">
        <f t="shared" si="181"/>
        <v>-0.94236057734314382</v>
      </c>
      <c r="E5720">
        <v>-8.5973129445199251E-3</v>
      </c>
      <c r="G5720">
        <v>5712</v>
      </c>
      <c r="H5720">
        <f t="shared" ca="1" si="182"/>
        <v>-5.4425009602913382E-2</v>
      </c>
    </row>
    <row r="5721" spans="2:8" x14ac:dyDescent="0.3">
      <c r="B5721" s="91">
        <v>41997</v>
      </c>
      <c r="C5721" s="145">
        <v>477.13330100000002</v>
      </c>
      <c r="D5721">
        <f t="shared" si="181"/>
        <v>3.1004721731400857E-4</v>
      </c>
      <c r="E5721">
        <v>-8.6039709964073272E-3</v>
      </c>
      <c r="G5721">
        <v>5713</v>
      </c>
      <c r="H5721">
        <f t="shared" ca="1" si="182"/>
        <v>-9.3538603399160817E-3</v>
      </c>
    </row>
    <row r="5722" spans="2:8" x14ac:dyDescent="0.3">
      <c r="B5722" s="91">
        <v>41928</v>
      </c>
      <c r="C5722" s="145">
        <v>476.98541299999999</v>
      </c>
      <c r="D5722">
        <f t="shared" si="181"/>
        <v>2.9575850810775095</v>
      </c>
      <c r="E5722">
        <v>-8.6066156743439121E-3</v>
      </c>
      <c r="G5722">
        <v>5714</v>
      </c>
      <c r="H5722">
        <f t="shared" ca="1" si="182"/>
        <v>4.3799195259970829E-2</v>
      </c>
    </row>
    <row r="5723" spans="2:8" x14ac:dyDescent="0.3">
      <c r="B5723" s="91">
        <v>43691</v>
      </c>
      <c r="C5723" s="145">
        <v>120.524361</v>
      </c>
      <c r="D5723">
        <f t="shared" si="181"/>
        <v>0.55752027500894585</v>
      </c>
      <c r="E5723">
        <v>-8.6100809914541315E-3</v>
      </c>
      <c r="G5723">
        <v>5715</v>
      </c>
      <c r="H5723">
        <f t="shared" ca="1" si="182"/>
        <v>-3.9315452020920599E-2</v>
      </c>
    </row>
    <row r="5724" spans="2:8" x14ac:dyDescent="0.3">
      <c r="B5724" s="91">
        <v>38366</v>
      </c>
      <c r="C5724" s="145">
        <v>77.382210000000001</v>
      </c>
      <c r="D5724">
        <f t="shared" si="181"/>
        <v>-0.70640088274818602</v>
      </c>
      <c r="E5724">
        <v>-8.6190539820846356E-3</v>
      </c>
      <c r="G5724">
        <v>5716</v>
      </c>
      <c r="H5724">
        <f t="shared" ca="1" si="182"/>
        <v>2.8680038926066201E-2</v>
      </c>
    </row>
    <row r="5725" spans="2:8" x14ac:dyDescent="0.3">
      <c r="B5725" s="91">
        <v>41452</v>
      </c>
      <c r="C5725" s="145">
        <v>263.56417800000003</v>
      </c>
      <c r="D5725">
        <f t="shared" si="181"/>
        <v>9.630264248789091</v>
      </c>
      <c r="E5725">
        <v>-8.6192412414839072E-3</v>
      </c>
      <c r="G5725">
        <v>5717</v>
      </c>
      <c r="H5725">
        <f t="shared" ca="1" si="182"/>
        <v>-3.0859005288261351E-2</v>
      </c>
    </row>
    <row r="5726" spans="2:8" x14ac:dyDescent="0.3">
      <c r="B5726" s="91">
        <v>34262</v>
      </c>
      <c r="C5726" s="145">
        <v>24.793755999999998</v>
      </c>
      <c r="D5726">
        <f t="shared" si="181"/>
        <v>0</v>
      </c>
      <c r="E5726">
        <v>-8.6206152002659426E-3</v>
      </c>
      <c r="G5726">
        <v>5718</v>
      </c>
      <c r="H5726">
        <f t="shared" ca="1" si="182"/>
        <v>1.3760556956021682E-2</v>
      </c>
    </row>
    <row r="5727" spans="2:8" x14ac:dyDescent="0.3">
      <c r="B5727" s="91">
        <v>33610</v>
      </c>
      <c r="C5727" s="145">
        <v>24.793755999999998</v>
      </c>
      <c r="D5727">
        <f t="shared" si="181"/>
        <v>-0.90965572125277816</v>
      </c>
      <c r="E5727">
        <v>-8.6206152002659426E-3</v>
      </c>
      <c r="G5727">
        <v>5719</v>
      </c>
      <c r="H5727">
        <f t="shared" ca="1" si="182"/>
        <v>-2.3885615485796746E-2</v>
      </c>
    </row>
    <row r="5728" spans="2:8" x14ac:dyDescent="0.3">
      <c r="B5728" s="91">
        <v>41450</v>
      </c>
      <c r="C5728" s="145">
        <v>274.43637100000001</v>
      </c>
      <c r="D5728">
        <f t="shared" si="181"/>
        <v>-0.40049718934559492</v>
      </c>
      <c r="E5728">
        <v>-8.6297959517914174E-3</v>
      </c>
      <c r="G5728">
        <v>5720</v>
      </c>
      <c r="H5728">
        <f t="shared" ca="1" si="182"/>
        <v>-3.6002097539720224E-2</v>
      </c>
    </row>
    <row r="5729" spans="2:8" x14ac:dyDescent="0.3">
      <c r="B5729" s="91">
        <v>44798</v>
      </c>
      <c r="C5729" s="145">
        <v>457.77328499999999</v>
      </c>
      <c r="D5729">
        <f t="shared" si="181"/>
        <v>-0.11025505642376289</v>
      </c>
      <c r="E5729">
        <v>-8.6355288417553442E-3</v>
      </c>
      <c r="G5729">
        <v>5721</v>
      </c>
      <c r="H5729">
        <f t="shared" ca="1" si="182"/>
        <v>-3.4898309931658669E-2</v>
      </c>
    </row>
    <row r="5730" spans="2:8" x14ac:dyDescent="0.3">
      <c r="B5730" s="91">
        <v>41968</v>
      </c>
      <c r="C5730" s="145">
        <v>514.49945100000002</v>
      </c>
      <c r="D5730">
        <f t="shared" si="181"/>
        <v>0.28575736532585638</v>
      </c>
      <c r="E5730">
        <v>-8.6437150016776525E-3</v>
      </c>
      <c r="G5730">
        <v>5722</v>
      </c>
      <c r="H5730">
        <f t="shared" ca="1" si="182"/>
        <v>1.332840770735106E-3</v>
      </c>
    </row>
    <row r="5731" spans="2:8" x14ac:dyDescent="0.3">
      <c r="B5731" s="91">
        <v>43006</v>
      </c>
      <c r="C5731" s="145">
        <v>400.15283199999999</v>
      </c>
      <c r="D5731">
        <f t="shared" si="181"/>
        <v>1.1898526356445267</v>
      </c>
      <c r="E5731">
        <v>-8.6441358347554929E-3</v>
      </c>
      <c r="G5731">
        <v>5723</v>
      </c>
      <c r="H5731">
        <f t="shared" ca="1" si="182"/>
        <v>-2.5957071521855613E-2</v>
      </c>
    </row>
    <row r="5732" spans="2:8" x14ac:dyDescent="0.3">
      <c r="B5732" s="91">
        <v>43483</v>
      </c>
      <c r="C5732" s="145">
        <v>182.73048399999999</v>
      </c>
      <c r="D5732">
        <f t="shared" si="181"/>
        <v>0.39179958699620077</v>
      </c>
      <c r="E5732">
        <v>-8.6532574169065884E-3</v>
      </c>
      <c r="G5732">
        <v>5724</v>
      </c>
      <c r="H5732">
        <f t="shared" ca="1" si="182"/>
        <v>2.0785093321389256E-2</v>
      </c>
    </row>
    <row r="5733" spans="2:8" x14ac:dyDescent="0.3">
      <c r="B5733" s="91">
        <v>44103</v>
      </c>
      <c r="C5733" s="145">
        <v>131.29080200000001</v>
      </c>
      <c r="D5733">
        <f t="shared" si="181"/>
        <v>4.318441275616034</v>
      </c>
      <c r="E5733">
        <v>-8.6564699728227251E-3</v>
      </c>
      <c r="G5733">
        <v>5725</v>
      </c>
      <c r="H5733">
        <f t="shared" ca="1" si="182"/>
        <v>-3.7048055772530078E-2</v>
      </c>
    </row>
    <row r="5734" spans="2:8" x14ac:dyDescent="0.3">
      <c r="B5734" s="91">
        <v>33612</v>
      </c>
      <c r="C5734" s="145">
        <v>24.685955</v>
      </c>
      <c r="D5734">
        <f t="shared" si="181"/>
        <v>-0.68121930030440214</v>
      </c>
      <c r="E5734">
        <v>-8.6579744105909125E-3</v>
      </c>
      <c r="G5734">
        <v>5726</v>
      </c>
      <c r="H5734">
        <f t="shared" ca="1" si="182"/>
        <v>-2.6255934647668962E-2</v>
      </c>
    </row>
    <row r="5735" spans="2:8" x14ac:dyDescent="0.3">
      <c r="B5735" s="91">
        <v>38589</v>
      </c>
      <c r="C5735" s="145">
        <v>77.438675000000003</v>
      </c>
      <c r="D5735">
        <f t="shared" si="181"/>
        <v>-0.8507883399797983</v>
      </c>
      <c r="E5735">
        <v>-8.6617231699895048E-3</v>
      </c>
      <c r="G5735">
        <v>5727</v>
      </c>
      <c r="H5735">
        <f t="shared" ca="1" si="182"/>
        <v>2.8422115416122919E-2</v>
      </c>
    </row>
    <row r="5736" spans="2:8" x14ac:dyDescent="0.3">
      <c r="B5736" s="91">
        <v>41967</v>
      </c>
      <c r="C5736" s="145">
        <v>518.98541299999999</v>
      </c>
      <c r="D5736">
        <f t="shared" si="181"/>
        <v>3.1366938935198139</v>
      </c>
      <c r="E5736">
        <v>-8.6628038486870392E-3</v>
      </c>
      <c r="G5736">
        <v>5728</v>
      </c>
      <c r="H5736">
        <f t="shared" ca="1" si="182"/>
        <v>-3.8952217997774452E-3</v>
      </c>
    </row>
    <row r="5737" spans="2:8" x14ac:dyDescent="0.3">
      <c r="B5737" s="91">
        <v>43754</v>
      </c>
      <c r="C5737" s="145">
        <v>125.458984</v>
      </c>
      <c r="D5737">
        <f t="shared" si="181"/>
        <v>2.438689783349552</v>
      </c>
      <c r="E5737">
        <v>-8.6648184929678951E-3</v>
      </c>
      <c r="G5737">
        <v>5729</v>
      </c>
      <c r="H5737">
        <f t="shared" ca="1" si="182"/>
        <v>2.5761259362672637E-2</v>
      </c>
    </row>
    <row r="5738" spans="2:8" x14ac:dyDescent="0.3">
      <c r="B5738" s="91">
        <v>35815</v>
      </c>
      <c r="C5738" s="145">
        <v>36.484530999999997</v>
      </c>
      <c r="D5738">
        <f t="shared" si="181"/>
        <v>-0.93394185235974103</v>
      </c>
      <c r="E5738">
        <v>-8.6684815996887071E-3</v>
      </c>
      <c r="G5738">
        <v>5730</v>
      </c>
      <c r="H5738">
        <f t="shared" ca="1" si="182"/>
        <v>5.1163639714168763E-3</v>
      </c>
    </row>
    <row r="5739" spans="2:8" x14ac:dyDescent="0.3">
      <c r="B5739" s="91">
        <v>42073</v>
      </c>
      <c r="C5739" s="145">
        <v>552.30932600000006</v>
      </c>
      <c r="D5739">
        <f t="shared" si="181"/>
        <v>18.584925245038811</v>
      </c>
      <c r="E5739">
        <v>-8.6710543584422664E-3</v>
      </c>
      <c r="G5739">
        <v>5731</v>
      </c>
      <c r="H5739">
        <f t="shared" ca="1" si="182"/>
        <v>-1.9811777165859881E-2</v>
      </c>
    </row>
    <row r="5740" spans="2:8" x14ac:dyDescent="0.3">
      <c r="B5740" s="91">
        <v>37785</v>
      </c>
      <c r="C5740" s="145">
        <v>28.200737</v>
      </c>
      <c r="D5740">
        <f t="shared" si="181"/>
        <v>1.4636115304140183</v>
      </c>
      <c r="E5740">
        <v>-8.6767343810643799E-3</v>
      </c>
      <c r="G5740">
        <v>5732</v>
      </c>
      <c r="H5740">
        <f t="shared" ca="1" si="182"/>
        <v>-4.6308220025620996E-2</v>
      </c>
    </row>
    <row r="5741" spans="2:8" x14ac:dyDescent="0.3">
      <c r="B5741" s="91">
        <v>37084</v>
      </c>
      <c r="C5741" s="145">
        <v>11.446909</v>
      </c>
      <c r="D5741">
        <f t="shared" si="181"/>
        <v>-0.91311922766622122</v>
      </c>
      <c r="E5741">
        <v>-8.6840212571289814E-3</v>
      </c>
      <c r="G5741">
        <v>5733</v>
      </c>
      <c r="H5741">
        <f t="shared" ca="1" si="182"/>
        <v>3.7147066300586035E-2</v>
      </c>
    </row>
    <row r="5742" spans="2:8" x14ac:dyDescent="0.3">
      <c r="B5742" s="91">
        <v>40157</v>
      </c>
      <c r="C5742" s="145">
        <v>131.75422699999999</v>
      </c>
      <c r="D5742">
        <f t="shared" si="181"/>
        <v>-0.27600733012054296</v>
      </c>
      <c r="E5742">
        <v>-8.6868299742088057E-3</v>
      </c>
      <c r="G5742">
        <v>5734</v>
      </c>
      <c r="H5742">
        <f t="shared" ca="1" si="182"/>
        <v>4.9736634112297055E-2</v>
      </c>
    </row>
    <row r="5743" spans="2:8" x14ac:dyDescent="0.3">
      <c r="B5743" s="91">
        <v>43426</v>
      </c>
      <c r="C5743" s="145">
        <v>181.98281900000001</v>
      </c>
      <c r="D5743">
        <f t="shared" si="181"/>
        <v>3.9506436525967525</v>
      </c>
      <c r="E5743">
        <v>-8.6884998943363018E-3</v>
      </c>
      <c r="G5743">
        <v>5735</v>
      </c>
      <c r="H5743">
        <f t="shared" ca="1" si="182"/>
        <v>-1.9538099088129313E-2</v>
      </c>
    </row>
    <row r="5744" spans="2:8" x14ac:dyDescent="0.3">
      <c r="B5744" s="91">
        <v>34381</v>
      </c>
      <c r="C5744" s="145">
        <v>36.759425999999998</v>
      </c>
      <c r="D5744">
        <f t="shared" si="181"/>
        <v>-0.76163777635957108</v>
      </c>
      <c r="E5744">
        <v>-8.7209914562874323E-3</v>
      </c>
      <c r="G5744">
        <v>5736</v>
      </c>
      <c r="H5744">
        <f t="shared" ca="1" si="182"/>
        <v>1.6577653374233925E-3</v>
      </c>
    </row>
    <row r="5745" spans="2:8" x14ac:dyDescent="0.3">
      <c r="B5745" s="91">
        <v>40303</v>
      </c>
      <c r="C5745" s="145">
        <v>154.21665999999999</v>
      </c>
      <c r="D5745">
        <f t="shared" si="181"/>
        <v>-0.62102572035350645</v>
      </c>
      <c r="E5745">
        <v>-8.72718849279484E-3</v>
      </c>
      <c r="G5745">
        <v>5737</v>
      </c>
      <c r="H5745">
        <f t="shared" ca="1" si="182"/>
        <v>-2.9849463252170388E-2</v>
      </c>
    </row>
    <row r="5746" spans="2:8" x14ac:dyDescent="0.3">
      <c r="B5746" s="91">
        <v>43003</v>
      </c>
      <c r="C5746" s="145">
        <v>406.93173200000001</v>
      </c>
      <c r="D5746">
        <f t="shared" si="181"/>
        <v>-2.4798693549749319E-2</v>
      </c>
      <c r="E5746">
        <v>-8.74201393125041E-3</v>
      </c>
      <c r="G5746">
        <v>5738</v>
      </c>
      <c r="H5746">
        <f t="shared" ca="1" si="182"/>
        <v>1.0777787399135661E-3</v>
      </c>
    </row>
    <row r="5747" spans="2:8" x14ac:dyDescent="0.3">
      <c r="B5747" s="91">
        <v>41752</v>
      </c>
      <c r="C5747" s="145">
        <v>417.27972399999999</v>
      </c>
      <c r="D5747">
        <f t="shared" si="181"/>
        <v>-0.12062970052770493</v>
      </c>
      <c r="E5747">
        <v>-8.7452891822789262E-3</v>
      </c>
      <c r="G5747">
        <v>5739</v>
      </c>
      <c r="H5747">
        <f t="shared" ca="1" si="182"/>
        <v>-3.961557354536395E-2</v>
      </c>
    </row>
    <row r="5748" spans="2:8" x14ac:dyDescent="0.3">
      <c r="B5748" s="91">
        <v>44559</v>
      </c>
      <c r="C5748" s="145">
        <v>474.52105699999998</v>
      </c>
      <c r="D5748">
        <f t="shared" si="181"/>
        <v>-4.3696657506990415E-2</v>
      </c>
      <c r="E5748">
        <v>-8.746418834939226E-3</v>
      </c>
      <c r="G5748">
        <v>5740</v>
      </c>
      <c r="H5748">
        <f t="shared" ca="1" si="182"/>
        <v>-7.6866561208756776E-2</v>
      </c>
    </row>
    <row r="5749" spans="2:8" x14ac:dyDescent="0.3">
      <c r="B5749" s="91">
        <v>42741</v>
      </c>
      <c r="C5749" s="145">
        <v>496.20349099999999</v>
      </c>
      <c r="D5749">
        <f t="shared" si="181"/>
        <v>3.1688393515368123</v>
      </c>
      <c r="E5749">
        <v>-8.7623077539534487E-3</v>
      </c>
      <c r="G5749">
        <v>5741</v>
      </c>
      <c r="H5749">
        <f t="shared" ca="1" si="182"/>
        <v>1.2090009228316004E-2</v>
      </c>
    </row>
    <row r="5750" spans="2:8" x14ac:dyDescent="0.3">
      <c r="B5750" s="91">
        <v>40142</v>
      </c>
      <c r="C5750" s="145">
        <v>119.02677199999999</v>
      </c>
      <c r="D5750">
        <f t="shared" si="181"/>
        <v>3.8856440549852014</v>
      </c>
      <c r="E5750">
        <v>-8.7684854013904707E-3</v>
      </c>
      <c r="G5750">
        <v>5742</v>
      </c>
      <c r="H5750">
        <f t="shared" ca="1" si="182"/>
        <v>-2.1518219347039767E-2</v>
      </c>
    </row>
    <row r="5751" spans="2:8" x14ac:dyDescent="0.3">
      <c r="B5751" s="91">
        <v>33574</v>
      </c>
      <c r="C5751" s="145">
        <v>24.362555</v>
      </c>
      <c r="D5751">
        <f t="shared" si="181"/>
        <v>-0.91988694998043141</v>
      </c>
      <c r="E5751">
        <v>-8.7720979241853042E-3</v>
      </c>
      <c r="G5751">
        <v>5743</v>
      </c>
      <c r="H5751">
        <f t="shared" ca="1" si="182"/>
        <v>7.4364877119475759E-2</v>
      </c>
    </row>
    <row r="5752" spans="2:8" x14ac:dyDescent="0.3">
      <c r="B5752" s="91">
        <v>44291</v>
      </c>
      <c r="C5752" s="145">
        <v>304.10220299999997</v>
      </c>
      <c r="D5752">
        <f t="shared" si="181"/>
        <v>0.17178748215435688</v>
      </c>
      <c r="E5752">
        <v>-8.7733839413057565E-3</v>
      </c>
      <c r="G5752">
        <v>5744</v>
      </c>
      <c r="H5752">
        <f t="shared" ca="1" si="182"/>
        <v>4.3323032985743883E-3</v>
      </c>
    </row>
    <row r="5753" spans="2:8" x14ac:dyDescent="0.3">
      <c r="B5753" s="91">
        <v>40968</v>
      </c>
      <c r="C5753" s="145">
        <v>259.51992799999999</v>
      </c>
      <c r="D5753">
        <f t="shared" si="181"/>
        <v>0.22440590973226279</v>
      </c>
      <c r="E5753">
        <v>-8.7797646977257615E-3</v>
      </c>
      <c r="G5753">
        <v>5745</v>
      </c>
      <c r="H5753">
        <f t="shared" ca="1" si="182"/>
        <v>-2.5577680058321773E-2</v>
      </c>
    </row>
    <row r="5754" spans="2:8" x14ac:dyDescent="0.3">
      <c r="B5754" s="91">
        <v>40458</v>
      </c>
      <c r="C5754" s="145">
        <v>211.95579499999999</v>
      </c>
      <c r="D5754">
        <f t="shared" si="181"/>
        <v>7.398034267876854</v>
      </c>
      <c r="E5754">
        <v>-8.7819842448672199E-3</v>
      </c>
      <c r="G5754">
        <v>5746</v>
      </c>
      <c r="H5754">
        <f t="shared" ca="1" si="182"/>
        <v>-1.3482268348048825E-2</v>
      </c>
    </row>
    <row r="5755" spans="2:8" x14ac:dyDescent="0.3">
      <c r="B5755" s="91">
        <v>37644</v>
      </c>
      <c r="C5755" s="145">
        <v>25.238738999999999</v>
      </c>
      <c r="D5755">
        <f t="shared" si="181"/>
        <v>-0.38193116244990338</v>
      </c>
      <c r="E5755">
        <v>-8.7851005887930513E-3</v>
      </c>
      <c r="G5755">
        <v>5747</v>
      </c>
      <c r="H5755">
        <f t="shared" ca="1" si="182"/>
        <v>2.1673593880347404E-2</v>
      </c>
    </row>
    <row r="5756" spans="2:8" x14ac:dyDescent="0.3">
      <c r="B5756" s="91">
        <v>35787</v>
      </c>
      <c r="C5756" s="145">
        <v>40.834834999999998</v>
      </c>
      <c r="D5756">
        <f t="shared" si="181"/>
        <v>-0.69115739549464472</v>
      </c>
      <c r="E5756">
        <v>-8.799834649618964E-3</v>
      </c>
      <c r="G5756">
        <v>5748</v>
      </c>
      <c r="H5756">
        <f t="shared" ca="1" si="182"/>
        <v>1.4754107987402936E-2</v>
      </c>
    </row>
    <row r="5757" spans="2:8" x14ac:dyDescent="0.3">
      <c r="B5757" s="91">
        <v>38901</v>
      </c>
      <c r="C5757" s="145">
        <v>132.218918</v>
      </c>
      <c r="D5757">
        <f t="shared" si="181"/>
        <v>6.8950987050666264</v>
      </c>
      <c r="E5757">
        <v>-8.8068182414501664E-3</v>
      </c>
      <c r="G5757">
        <v>5749</v>
      </c>
      <c r="H5757">
        <f t="shared" ca="1" si="182"/>
        <v>1.5129673026047986E-2</v>
      </c>
    </row>
    <row r="5758" spans="2:8" x14ac:dyDescent="0.3">
      <c r="B5758" s="91">
        <v>36102</v>
      </c>
      <c r="C5758" s="145">
        <v>16.746962</v>
      </c>
      <c r="D5758">
        <f t="shared" si="181"/>
        <v>-0.94223992353399733</v>
      </c>
      <c r="E5758">
        <v>-8.8221362887748039E-3</v>
      </c>
      <c r="G5758">
        <v>5750</v>
      </c>
      <c r="H5758">
        <f t="shared" ca="1" si="182"/>
        <v>1.6772248125362068E-2</v>
      </c>
    </row>
    <row r="5759" spans="2:8" x14ac:dyDescent="0.3">
      <c r="B5759" s="91">
        <v>41396</v>
      </c>
      <c r="C5759" s="145">
        <v>289.94009399999999</v>
      </c>
      <c r="D5759">
        <f t="shared" si="181"/>
        <v>4.2806237741640727</v>
      </c>
      <c r="E5759">
        <v>-8.8335112235143048E-3</v>
      </c>
      <c r="G5759">
        <v>5751</v>
      </c>
      <c r="H5759">
        <f t="shared" ca="1" si="182"/>
        <v>-8.6625901856538026E-3</v>
      </c>
    </row>
    <row r="5760" spans="2:8" x14ac:dyDescent="0.3">
      <c r="B5760" s="91">
        <v>35516</v>
      </c>
      <c r="C5760" s="145">
        <v>54.906410000000001</v>
      </c>
      <c r="D5760">
        <f t="shared" si="181"/>
        <v>7.5345457975333069E-2</v>
      </c>
      <c r="E5760">
        <v>-8.8369828815803627E-3</v>
      </c>
      <c r="G5760">
        <v>5752</v>
      </c>
      <c r="H5760">
        <f t="shared" ca="1" si="182"/>
        <v>4.0923566774123676E-2</v>
      </c>
    </row>
    <row r="5761" spans="2:8" x14ac:dyDescent="0.3">
      <c r="B5761" s="91">
        <v>40001</v>
      </c>
      <c r="C5761" s="145">
        <v>51.059322000000002</v>
      </c>
      <c r="D5761">
        <f t="shared" si="181"/>
        <v>1.1860740183836453</v>
      </c>
      <c r="E5761">
        <v>-8.8370936520258576E-3</v>
      </c>
      <c r="G5761">
        <v>5753</v>
      </c>
      <c r="H5761">
        <f t="shared" ca="1" si="182"/>
        <v>-2.7310269293176873E-2</v>
      </c>
    </row>
    <row r="5762" spans="2:8" x14ac:dyDescent="0.3">
      <c r="B5762" s="91">
        <v>37425</v>
      </c>
      <c r="C5762" s="145">
        <v>23.356629999999999</v>
      </c>
      <c r="D5762">
        <f t="shared" si="181"/>
        <v>-0.69510289399284053</v>
      </c>
      <c r="E5762">
        <v>-8.8379766242126356E-3</v>
      </c>
      <c r="G5762">
        <v>5754</v>
      </c>
      <c r="H5762">
        <f t="shared" ca="1" si="182"/>
        <v>2.5533241595635327E-2</v>
      </c>
    </row>
    <row r="5763" spans="2:8" x14ac:dyDescent="0.3">
      <c r="B5763" s="91">
        <v>40032</v>
      </c>
      <c r="C5763" s="145">
        <v>76.604957999999996</v>
      </c>
      <c r="D5763">
        <f t="shared" si="181"/>
        <v>0.15845739997224109</v>
      </c>
      <c r="E5763">
        <v>-8.8431219115606211E-3</v>
      </c>
      <c r="G5763">
        <v>5755</v>
      </c>
      <c r="H5763">
        <f t="shared" ca="1" si="182"/>
        <v>2.9414505203478086E-2</v>
      </c>
    </row>
    <row r="5764" spans="2:8" x14ac:dyDescent="0.3">
      <c r="B5764" s="91">
        <v>37971</v>
      </c>
      <c r="C5764" s="145">
        <v>66.126694000000001</v>
      </c>
      <c r="D5764">
        <f t="shared" si="181"/>
        <v>-0.59129518689216831</v>
      </c>
      <c r="E5764">
        <v>-8.8456814133160266E-3</v>
      </c>
      <c r="G5764">
        <v>5756</v>
      </c>
      <c r="H5764">
        <f t="shared" ca="1" si="182"/>
        <v>-4.6957675344779203E-2</v>
      </c>
    </row>
    <row r="5765" spans="2:8" x14ac:dyDescent="0.3">
      <c r="B5765" s="91">
        <v>43649</v>
      </c>
      <c r="C5765" s="145">
        <v>161.79573099999999</v>
      </c>
      <c r="D5765">
        <f t="shared" si="181"/>
        <v>6.2354331191773467</v>
      </c>
      <c r="E5765">
        <v>-8.8549629001194972E-3</v>
      </c>
      <c r="G5765">
        <v>5757</v>
      </c>
      <c r="H5765">
        <f t="shared" ca="1" si="182"/>
        <v>-1.1375304332322209E-2</v>
      </c>
    </row>
    <row r="5766" spans="2:8" x14ac:dyDescent="0.3">
      <c r="B5766" s="91">
        <v>37567</v>
      </c>
      <c r="C5766" s="145">
        <v>22.361581999999999</v>
      </c>
      <c r="D5766">
        <f t="shared" si="181"/>
        <v>-0.93173683538563146</v>
      </c>
      <c r="E5766">
        <v>-8.8888754937809442E-3</v>
      </c>
      <c r="G5766">
        <v>5758</v>
      </c>
      <c r="H5766">
        <f t="shared" ca="1" si="182"/>
        <v>1.8629048034976427E-2</v>
      </c>
    </row>
    <row r="5767" spans="2:8" x14ac:dyDescent="0.3">
      <c r="B5767" s="91">
        <v>43215</v>
      </c>
      <c r="C5767" s="145">
        <v>327.57904100000002</v>
      </c>
      <c r="D5767">
        <f t="shared" si="181"/>
        <v>12.14798786390368</v>
      </c>
      <c r="E5767">
        <v>-8.8975771008644351E-3</v>
      </c>
      <c r="G5767">
        <v>5759</v>
      </c>
      <c r="H5767">
        <f t="shared" ca="1" si="182"/>
        <v>-2.1230883379904964E-2</v>
      </c>
    </row>
    <row r="5768" spans="2:8" x14ac:dyDescent="0.3">
      <c r="B5768" s="91">
        <v>37677</v>
      </c>
      <c r="C5768" s="145">
        <v>24.914766</v>
      </c>
      <c r="D5768">
        <f t="shared" si="181"/>
        <v>-0.906412955183029</v>
      </c>
      <c r="E5768">
        <v>-8.8985555281783091E-3</v>
      </c>
      <c r="G5768">
        <v>5760</v>
      </c>
      <c r="H5768">
        <f t="shared" ca="1" si="182"/>
        <v>1.8398755689099194E-2</v>
      </c>
    </row>
    <row r="5769" spans="2:8" x14ac:dyDescent="0.3">
      <c r="B5769" s="91">
        <v>43285</v>
      </c>
      <c r="C5769" s="145">
        <v>266.22024499999998</v>
      </c>
      <c r="D5769">
        <f t="shared" ref="D5769:D5832" si="183">(C5769-C5770)/C5770</f>
        <v>6.6706503107984802E-2</v>
      </c>
      <c r="E5769">
        <v>-8.9071622615723555E-3</v>
      </c>
      <c r="G5769">
        <v>5761</v>
      </c>
      <c r="H5769">
        <f t="shared" ca="1" si="182"/>
        <v>-3.6795819616338085E-2</v>
      </c>
    </row>
    <row r="5770" spans="2:8" x14ac:dyDescent="0.3">
      <c r="B5770" s="91">
        <v>43364</v>
      </c>
      <c r="C5770" s="145">
        <v>249.572159</v>
      </c>
      <c r="D5770">
        <f t="shared" si="183"/>
        <v>-0.46380381920016511</v>
      </c>
      <c r="E5770">
        <v>-8.9073704336398631E-3</v>
      </c>
      <c r="G5770">
        <v>5762</v>
      </c>
      <c r="H5770">
        <f t="shared" ref="H5770:H5833" ca="1" si="184">_xlfn.NORM.INV(RAND(),N$11,N$12)</f>
        <v>-1.7712116960097988E-4</v>
      </c>
    </row>
    <row r="5771" spans="2:8" x14ac:dyDescent="0.3">
      <c r="B5771" s="91">
        <v>44805</v>
      </c>
      <c r="C5771" s="145">
        <v>465.449341</v>
      </c>
      <c r="D5771">
        <f t="shared" si="183"/>
        <v>-7.5528774455411896E-2</v>
      </c>
      <c r="E5771">
        <v>-8.9153054636587192E-3</v>
      </c>
      <c r="G5771">
        <v>5763</v>
      </c>
      <c r="H5771">
        <f t="shared" ca="1" si="184"/>
        <v>-1.8381509170549658E-2</v>
      </c>
    </row>
    <row r="5772" spans="2:8" x14ac:dyDescent="0.3">
      <c r="B5772" s="91">
        <v>42144</v>
      </c>
      <c r="C5772" s="145">
        <v>503.47628800000001</v>
      </c>
      <c r="D5772">
        <f t="shared" si="183"/>
        <v>9.4382565461990904</v>
      </c>
      <c r="E5772">
        <v>-8.9250082976666707E-3</v>
      </c>
      <c r="G5772">
        <v>5764</v>
      </c>
      <c r="H5772">
        <f t="shared" ca="1" si="184"/>
        <v>4.4837596035428957E-3</v>
      </c>
    </row>
    <row r="5773" spans="2:8" x14ac:dyDescent="0.3">
      <c r="B5773" s="91">
        <v>34633</v>
      </c>
      <c r="C5773" s="145">
        <v>48.233753</v>
      </c>
      <c r="D5773">
        <f t="shared" si="183"/>
        <v>-0.92086340771123876</v>
      </c>
      <c r="E5773">
        <v>-8.928381733302149E-3</v>
      </c>
      <c r="G5773">
        <v>5765</v>
      </c>
      <c r="H5773">
        <f t="shared" ca="1" si="184"/>
        <v>-2.4701337000430045E-2</v>
      </c>
    </row>
    <row r="5774" spans="2:8" x14ac:dyDescent="0.3">
      <c r="B5774" s="91">
        <v>45145</v>
      </c>
      <c r="C5774" s="145">
        <v>609.5</v>
      </c>
      <c r="D5774">
        <f t="shared" si="183"/>
        <v>0.84073345378968212</v>
      </c>
      <c r="E5774">
        <v>-8.9430894308943094E-3</v>
      </c>
      <c r="G5774">
        <v>5766</v>
      </c>
      <c r="H5774">
        <f t="shared" ca="1" si="184"/>
        <v>1.3645905307425594E-2</v>
      </c>
    </row>
    <row r="5775" spans="2:8" x14ac:dyDescent="0.3">
      <c r="B5775" s="91">
        <v>43228</v>
      </c>
      <c r="C5775" s="145">
        <v>331.11801100000002</v>
      </c>
      <c r="D5775">
        <f t="shared" si="183"/>
        <v>1.5340538761977911</v>
      </c>
      <c r="E5775">
        <v>-8.9511654191628421E-3</v>
      </c>
      <c r="G5775">
        <v>5767</v>
      </c>
      <c r="H5775">
        <f t="shared" ca="1" si="184"/>
        <v>-1.9689540152623544E-2</v>
      </c>
    </row>
    <row r="5776" spans="2:8" x14ac:dyDescent="0.3">
      <c r="B5776" s="91">
        <v>39429</v>
      </c>
      <c r="C5776" s="145">
        <v>130.66731300000001</v>
      </c>
      <c r="D5776">
        <f t="shared" si="183"/>
        <v>-0.70752703571082376</v>
      </c>
      <c r="E5776">
        <v>-8.9606979268748183E-3</v>
      </c>
      <c r="G5776">
        <v>5768</v>
      </c>
      <c r="H5776">
        <f t="shared" ca="1" si="184"/>
        <v>-3.395744865123216E-2</v>
      </c>
    </row>
    <row r="5777" spans="2:8" x14ac:dyDescent="0.3">
      <c r="B5777" s="91">
        <v>41830</v>
      </c>
      <c r="C5777" s="145">
        <v>446.76715100000001</v>
      </c>
      <c r="D5777">
        <f t="shared" si="183"/>
        <v>-0.13644595089909423</v>
      </c>
      <c r="E5777">
        <v>-8.9666871156626575E-3</v>
      </c>
      <c r="G5777">
        <v>5769</v>
      </c>
      <c r="H5777">
        <f t="shared" ca="1" si="184"/>
        <v>-4.1619614124599594E-2</v>
      </c>
    </row>
    <row r="5778" spans="2:8" x14ac:dyDescent="0.3">
      <c r="B5778" s="91">
        <v>41963</v>
      </c>
      <c r="C5778" s="145">
        <v>517.35864300000003</v>
      </c>
      <c r="D5778">
        <f t="shared" si="183"/>
        <v>1.572622119004125</v>
      </c>
      <c r="E5778">
        <v>-8.9706322629364947E-3</v>
      </c>
      <c r="G5778">
        <v>5770</v>
      </c>
      <c r="H5778">
        <f t="shared" ca="1" si="184"/>
        <v>1.7647067579144655E-2</v>
      </c>
    </row>
    <row r="5779" spans="2:8" x14ac:dyDescent="0.3">
      <c r="B5779" s="91">
        <v>40443</v>
      </c>
      <c r="C5779" s="145">
        <v>201.101685</v>
      </c>
      <c r="D5779">
        <f t="shared" si="183"/>
        <v>7.1447119311213445</v>
      </c>
      <c r="E5779">
        <v>-8.9764641914952693E-3</v>
      </c>
      <c r="G5779">
        <v>5771</v>
      </c>
      <c r="H5779">
        <f t="shared" ca="1" si="184"/>
        <v>-3.4632120922851173E-2</v>
      </c>
    </row>
    <row r="5780" spans="2:8" x14ac:dyDescent="0.3">
      <c r="B5780" s="91">
        <v>37678</v>
      </c>
      <c r="C5780" s="145">
        <v>24.691074</v>
      </c>
      <c r="D5780">
        <f t="shared" si="183"/>
        <v>-0.90449959793913604</v>
      </c>
      <c r="E5780">
        <v>-8.9782902235565759E-3</v>
      </c>
      <c r="G5780">
        <v>5772</v>
      </c>
      <c r="H5780">
        <f t="shared" ca="1" si="184"/>
        <v>7.0118410042670238E-3</v>
      </c>
    </row>
    <row r="5781" spans="2:8" x14ac:dyDescent="0.3">
      <c r="B5781" s="91">
        <v>43342</v>
      </c>
      <c r="C5781" s="145">
        <v>258.54418900000002</v>
      </c>
      <c r="D5781">
        <f t="shared" si="183"/>
        <v>9.4809856539627368</v>
      </c>
      <c r="E5781">
        <v>-8.9798030565750794E-3</v>
      </c>
      <c r="G5781">
        <v>5773</v>
      </c>
      <c r="H5781">
        <f t="shared" ca="1" si="184"/>
        <v>-1.9089795205987938E-2</v>
      </c>
    </row>
    <row r="5782" spans="2:8" x14ac:dyDescent="0.3">
      <c r="B5782" s="91">
        <v>37664</v>
      </c>
      <c r="C5782" s="145">
        <v>24.667926999999999</v>
      </c>
      <c r="D5782">
        <f t="shared" si="183"/>
        <v>-0.78755338535776009</v>
      </c>
      <c r="E5782">
        <v>-8.9869179297487386E-3</v>
      </c>
      <c r="G5782">
        <v>5774</v>
      </c>
      <c r="H5782">
        <f t="shared" ca="1" si="184"/>
        <v>-2.1357012837807183E-2</v>
      </c>
    </row>
    <row r="5783" spans="2:8" x14ac:dyDescent="0.3">
      <c r="B5783" s="91">
        <v>39258</v>
      </c>
      <c r="C5783" s="145">
        <v>116.113533</v>
      </c>
      <c r="D5783">
        <f t="shared" si="183"/>
        <v>0.73048753225470398</v>
      </c>
      <c r="E5783">
        <v>-8.9874786377837548E-3</v>
      </c>
      <c r="G5783">
        <v>5775</v>
      </c>
      <c r="H5783">
        <f t="shared" ca="1" si="184"/>
        <v>-1.6557980703483823E-2</v>
      </c>
    </row>
    <row r="5784" spans="2:8" x14ac:dyDescent="0.3">
      <c r="B5784" s="91">
        <v>38453</v>
      </c>
      <c r="C5784" s="145">
        <v>67.098740000000006</v>
      </c>
      <c r="D5784">
        <f t="shared" si="183"/>
        <v>-0.21453920615721039</v>
      </c>
      <c r="E5784">
        <v>-8.9900908372899362E-3</v>
      </c>
      <c r="G5784">
        <v>5776</v>
      </c>
      <c r="H5784">
        <f t="shared" ca="1" si="184"/>
        <v>5.7926329962356142E-4</v>
      </c>
    </row>
    <row r="5785" spans="2:8" x14ac:dyDescent="0.3">
      <c r="B5785" s="91">
        <v>38616</v>
      </c>
      <c r="C5785" s="145">
        <v>85.425956999999997</v>
      </c>
      <c r="D5785">
        <f t="shared" si="183"/>
        <v>-0.15305959580956924</v>
      </c>
      <c r="E5785">
        <v>-8.9978276965304964E-3</v>
      </c>
      <c r="G5785">
        <v>5777</v>
      </c>
      <c r="H5785">
        <f t="shared" ca="1" si="184"/>
        <v>-5.9447549538080052E-4</v>
      </c>
    </row>
    <row r="5786" spans="2:8" x14ac:dyDescent="0.3">
      <c r="B5786" s="91">
        <v>38701</v>
      </c>
      <c r="C5786" s="145">
        <v>100.864189</v>
      </c>
      <c r="D5786">
        <f t="shared" si="183"/>
        <v>1.5265770285922693</v>
      </c>
      <c r="E5786">
        <v>-8.99867680388328E-3</v>
      </c>
      <c r="G5786">
        <v>5778</v>
      </c>
      <c r="H5786">
        <f t="shared" ca="1" si="184"/>
        <v>6.4518071685142793E-3</v>
      </c>
    </row>
    <row r="5787" spans="2:8" x14ac:dyDescent="0.3">
      <c r="B5787" s="91">
        <v>35913</v>
      </c>
      <c r="C5787" s="145">
        <v>39.921280000000003</v>
      </c>
      <c r="D5787">
        <f t="shared" si="183"/>
        <v>-0.16481297494247288</v>
      </c>
      <c r="E5787">
        <v>-8.9991018225241415E-3</v>
      </c>
      <c r="G5787">
        <v>5779</v>
      </c>
      <c r="H5787">
        <f t="shared" ca="1" si="184"/>
        <v>3.4827017006699573E-2</v>
      </c>
    </row>
    <row r="5788" spans="2:8" x14ac:dyDescent="0.3">
      <c r="B5788" s="91">
        <v>34634</v>
      </c>
      <c r="C5788" s="145">
        <v>47.799210000000002</v>
      </c>
      <c r="D5788">
        <f t="shared" si="183"/>
        <v>1.3490461068856252</v>
      </c>
      <c r="E5788">
        <v>-9.0091061336238527E-3</v>
      </c>
      <c r="G5788">
        <v>5780</v>
      </c>
      <c r="H5788">
        <f t="shared" ca="1" si="184"/>
        <v>-2.0880665910041618E-2</v>
      </c>
    </row>
    <row r="5789" spans="2:8" x14ac:dyDescent="0.3">
      <c r="B5789" s="91">
        <v>37482</v>
      </c>
      <c r="C5789" s="145">
        <v>20.348348999999999</v>
      </c>
      <c r="D5789">
        <f t="shared" si="183"/>
        <v>-0.95866808107911872</v>
      </c>
      <c r="E5789">
        <v>-9.0156696344388717E-3</v>
      </c>
      <c r="G5789">
        <v>5781</v>
      </c>
      <c r="H5789">
        <f t="shared" ca="1" si="184"/>
        <v>1.6937477108941956E-2</v>
      </c>
    </row>
    <row r="5790" spans="2:8" x14ac:dyDescent="0.3">
      <c r="B5790" s="91">
        <v>42607</v>
      </c>
      <c r="C5790" s="145">
        <v>492.31561299999998</v>
      </c>
      <c r="D5790">
        <f t="shared" si="183"/>
        <v>6.0406932873659152</v>
      </c>
      <c r="E5790">
        <v>-9.0298072206831236E-3</v>
      </c>
      <c r="G5790">
        <v>5782</v>
      </c>
      <c r="H5790">
        <f t="shared" ca="1" si="184"/>
        <v>-1.126337141449364E-2</v>
      </c>
    </row>
    <row r="5791" spans="2:8" x14ac:dyDescent="0.3">
      <c r="B5791" s="91">
        <v>39716</v>
      </c>
      <c r="C5791" s="145">
        <v>69.924308999999994</v>
      </c>
      <c r="D5791">
        <f t="shared" si="183"/>
        <v>0.21575658005520182</v>
      </c>
      <c r="E5791">
        <v>-9.0324414593860626E-3</v>
      </c>
      <c r="G5791">
        <v>5783</v>
      </c>
      <c r="H5791">
        <f t="shared" ca="1" si="184"/>
        <v>2.3798252325847678E-2</v>
      </c>
    </row>
    <row r="5792" spans="2:8" x14ac:dyDescent="0.3">
      <c r="B5792" s="91">
        <v>34970</v>
      </c>
      <c r="C5792" s="145">
        <v>57.515056999999999</v>
      </c>
      <c r="D5792">
        <f t="shared" si="183"/>
        <v>1.2061182927779779</v>
      </c>
      <c r="E5792">
        <v>-9.0634039767711182E-3</v>
      </c>
      <c r="G5792">
        <v>5784</v>
      </c>
      <c r="H5792">
        <f t="shared" ca="1" si="184"/>
        <v>5.052387450222329E-4</v>
      </c>
    </row>
    <row r="5793" spans="2:8" x14ac:dyDescent="0.3">
      <c r="B5793" s="91">
        <v>36237</v>
      </c>
      <c r="C5793" s="145">
        <v>26.070703999999999</v>
      </c>
      <c r="D5793">
        <f t="shared" si="183"/>
        <v>-0.89737138768800184</v>
      </c>
      <c r="E5793">
        <v>-9.0652685653280097E-3</v>
      </c>
      <c r="G5793">
        <v>5785</v>
      </c>
      <c r="H5793">
        <f t="shared" ca="1" si="184"/>
        <v>2.2106840831565215E-2</v>
      </c>
    </row>
    <row r="5794" spans="2:8" x14ac:dyDescent="0.3">
      <c r="B5794" s="91">
        <v>40535</v>
      </c>
      <c r="C5794" s="145">
        <v>254.02958699999999</v>
      </c>
      <c r="D5794">
        <f t="shared" si="183"/>
        <v>-0.47502817189442781</v>
      </c>
      <c r="E5794">
        <v>-9.0833768385433049E-3</v>
      </c>
      <c r="G5794">
        <v>5786</v>
      </c>
      <c r="H5794">
        <f t="shared" ca="1" si="184"/>
        <v>1.4416320220088884E-2</v>
      </c>
    </row>
    <row r="5795" spans="2:8" x14ac:dyDescent="0.3">
      <c r="B5795" s="91">
        <v>44790</v>
      </c>
      <c r="C5795" s="145">
        <v>483.89184599999999</v>
      </c>
      <c r="D5795">
        <f t="shared" si="183"/>
        <v>0.17161477211130002</v>
      </c>
      <c r="E5795">
        <v>-9.084440581358183E-3</v>
      </c>
      <c r="G5795">
        <v>5787</v>
      </c>
      <c r="H5795">
        <f t="shared" ca="1" si="184"/>
        <v>1.5390323342917376E-3</v>
      </c>
    </row>
    <row r="5796" spans="2:8" x14ac:dyDescent="0.3">
      <c r="B5796" s="91">
        <v>43053</v>
      </c>
      <c r="C5796" s="145">
        <v>413.01275600000002</v>
      </c>
      <c r="D5796">
        <f t="shared" si="183"/>
        <v>16.57488824333311</v>
      </c>
      <c r="E5796">
        <v>-9.0887697658971756E-3</v>
      </c>
      <c r="G5796">
        <v>5788</v>
      </c>
      <c r="H5796">
        <f t="shared" ca="1" si="184"/>
        <v>-1.439797252425809E-2</v>
      </c>
    </row>
    <row r="5797" spans="2:8" x14ac:dyDescent="0.3">
      <c r="B5797" s="91">
        <v>34268</v>
      </c>
      <c r="C5797" s="145">
        <v>23.500164000000002</v>
      </c>
      <c r="D5797">
        <f t="shared" si="183"/>
        <v>-0.94517175150949173</v>
      </c>
      <c r="E5797">
        <v>-9.0909577735279884E-3</v>
      </c>
      <c r="G5797">
        <v>5789</v>
      </c>
      <c r="H5797">
        <f t="shared" ca="1" si="184"/>
        <v>4.785116497805152E-3</v>
      </c>
    </row>
    <row r="5798" spans="2:8" x14ac:dyDescent="0.3">
      <c r="B5798" s="91">
        <v>43104</v>
      </c>
      <c r="C5798" s="145">
        <v>428.61416600000001</v>
      </c>
      <c r="D5798">
        <f t="shared" si="183"/>
        <v>0.83689122461121812</v>
      </c>
      <c r="E5798">
        <v>-9.1033780322598793E-3</v>
      </c>
      <c r="G5798">
        <v>5790</v>
      </c>
      <c r="H5798">
        <f t="shared" ca="1" si="184"/>
        <v>-1.2018157312270638E-2</v>
      </c>
    </row>
    <row r="5799" spans="2:8" x14ac:dyDescent="0.3">
      <c r="B5799" s="91">
        <v>41130</v>
      </c>
      <c r="C5799" s="145">
        <v>233.336716</v>
      </c>
      <c r="D5799">
        <f t="shared" si="183"/>
        <v>-0.44084100881350885</v>
      </c>
      <c r="E5799">
        <v>-9.1097743506854244E-3</v>
      </c>
      <c r="G5799">
        <v>5791</v>
      </c>
      <c r="H5799">
        <f t="shared" ca="1" si="184"/>
        <v>-4.7687921535885633E-4</v>
      </c>
    </row>
    <row r="5800" spans="2:8" x14ac:dyDescent="0.3">
      <c r="B5800" s="91">
        <v>43097</v>
      </c>
      <c r="C5800" s="145">
        <v>417.29940800000003</v>
      </c>
      <c r="D5800">
        <f t="shared" si="183"/>
        <v>1.1995337635394858</v>
      </c>
      <c r="E5800">
        <v>-9.1135162424677597E-3</v>
      </c>
      <c r="G5800">
        <v>5792</v>
      </c>
      <c r="H5800">
        <f t="shared" ca="1" si="184"/>
        <v>-4.848773695871484E-2</v>
      </c>
    </row>
    <row r="5801" spans="2:8" x14ac:dyDescent="0.3">
      <c r="B5801" s="91">
        <v>40707</v>
      </c>
      <c r="C5801" s="145">
        <v>189.721756</v>
      </c>
      <c r="D5801">
        <f t="shared" si="183"/>
        <v>-0.35986056021447188</v>
      </c>
      <c r="E5801">
        <v>-9.1211714197716905E-3</v>
      </c>
      <c r="G5801">
        <v>5793</v>
      </c>
      <c r="H5801">
        <f t="shared" ca="1" si="184"/>
        <v>-4.4015596026155956E-2</v>
      </c>
    </row>
    <row r="5802" spans="2:8" x14ac:dyDescent="0.3">
      <c r="B5802" s="91">
        <v>41325</v>
      </c>
      <c r="C5802" s="145">
        <v>296.37567100000001</v>
      </c>
      <c r="D5802">
        <f t="shared" si="183"/>
        <v>-0.15707574571445049</v>
      </c>
      <c r="E5802">
        <v>-9.1278517724819042E-3</v>
      </c>
      <c r="G5802">
        <v>5794</v>
      </c>
      <c r="H5802">
        <f t="shared" ca="1" si="184"/>
        <v>-1.2610306079261827E-3</v>
      </c>
    </row>
    <row r="5803" spans="2:8" x14ac:dyDescent="0.3">
      <c r="B5803" s="91">
        <v>44362</v>
      </c>
      <c r="C5803" s="145">
        <v>351.60415599999999</v>
      </c>
      <c r="D5803">
        <f t="shared" si="183"/>
        <v>22.375727333208744</v>
      </c>
      <c r="E5803">
        <v>-9.1305734767128544E-3</v>
      </c>
      <c r="G5803">
        <v>5795</v>
      </c>
      <c r="H5803">
        <f t="shared" ca="1" si="184"/>
        <v>-3.5923623878880463E-2</v>
      </c>
    </row>
    <row r="5804" spans="2:8" x14ac:dyDescent="0.3">
      <c r="B5804" s="91">
        <v>37246</v>
      </c>
      <c r="C5804" s="145">
        <v>15.041421</v>
      </c>
      <c r="D5804">
        <f t="shared" si="183"/>
        <v>-0.9664107306397951</v>
      </c>
      <c r="E5804">
        <v>-9.1463488944363378E-3</v>
      </c>
      <c r="G5804">
        <v>5796</v>
      </c>
      <c r="H5804">
        <f t="shared" ca="1" si="184"/>
        <v>1.0946541067399559E-2</v>
      </c>
    </row>
    <row r="5805" spans="2:8" x14ac:dyDescent="0.3">
      <c r="B5805" s="91">
        <v>42842</v>
      </c>
      <c r="C5805" s="145">
        <v>447.80435199999999</v>
      </c>
      <c r="D5805">
        <f t="shared" si="183"/>
        <v>0.1227531694095037</v>
      </c>
      <c r="E5805">
        <v>-9.1540289544196265E-3</v>
      </c>
      <c r="G5805">
        <v>5797</v>
      </c>
      <c r="H5805">
        <f t="shared" ca="1" si="184"/>
        <v>1.9987989662317723E-2</v>
      </c>
    </row>
    <row r="5806" spans="2:8" x14ac:dyDescent="0.3">
      <c r="B5806" s="91">
        <v>42324</v>
      </c>
      <c r="C5806" s="145">
        <v>398.84487899999999</v>
      </c>
      <c r="D5806">
        <f t="shared" si="183"/>
        <v>0.54587271355910805</v>
      </c>
      <c r="E5806">
        <v>-9.159552528472786E-3</v>
      </c>
      <c r="G5806">
        <v>5798</v>
      </c>
      <c r="H5806">
        <f t="shared" ca="1" si="184"/>
        <v>3.930414039804192E-2</v>
      </c>
    </row>
    <row r="5807" spans="2:8" x14ac:dyDescent="0.3">
      <c r="B5807" s="91">
        <v>41205</v>
      </c>
      <c r="C5807" s="145">
        <v>258.00628699999999</v>
      </c>
      <c r="D5807">
        <f t="shared" si="183"/>
        <v>10.080573389380199</v>
      </c>
      <c r="E5807">
        <v>-9.174193581438575E-3</v>
      </c>
      <c r="G5807">
        <v>5799</v>
      </c>
      <c r="H5807">
        <f t="shared" ca="1" si="184"/>
        <v>3.1872689790965504E-2</v>
      </c>
    </row>
    <row r="5808" spans="2:8" x14ac:dyDescent="0.3">
      <c r="B5808" s="91">
        <v>34271</v>
      </c>
      <c r="C5808" s="145">
        <v>23.284561</v>
      </c>
      <c r="D5808">
        <f t="shared" si="183"/>
        <v>0</v>
      </c>
      <c r="E5808">
        <v>-9.1745317181616912E-3</v>
      </c>
      <c r="G5808">
        <v>5800</v>
      </c>
      <c r="H5808">
        <f t="shared" ca="1" si="184"/>
        <v>8.8791210608492998E-3</v>
      </c>
    </row>
    <row r="5809" spans="2:8" x14ac:dyDescent="0.3">
      <c r="B5809" s="91">
        <v>34227</v>
      </c>
      <c r="C5809" s="145">
        <v>23.284561</v>
      </c>
      <c r="D5809">
        <f t="shared" si="183"/>
        <v>0</v>
      </c>
      <c r="E5809">
        <v>-9.1745317181616912E-3</v>
      </c>
      <c r="G5809">
        <v>5801</v>
      </c>
      <c r="H5809">
        <f t="shared" ca="1" si="184"/>
        <v>1.6250770930927812E-2</v>
      </c>
    </row>
    <row r="5810" spans="2:8" x14ac:dyDescent="0.3">
      <c r="B5810" s="91">
        <v>34205</v>
      </c>
      <c r="C5810" s="145">
        <v>23.284561</v>
      </c>
      <c r="D5810">
        <f t="shared" si="183"/>
        <v>-0.93013122296862283</v>
      </c>
      <c r="E5810">
        <v>-9.1745317181616912E-3</v>
      </c>
      <c r="G5810">
        <v>5802</v>
      </c>
      <c r="H5810">
        <f t="shared" ca="1" si="184"/>
        <v>-8.9100502774530615E-3</v>
      </c>
    </row>
    <row r="5811" spans="2:8" x14ac:dyDescent="0.3">
      <c r="B5811" s="91">
        <v>44368</v>
      </c>
      <c r="C5811" s="145">
        <v>333.26132200000001</v>
      </c>
      <c r="D5811">
        <f t="shared" si="183"/>
        <v>-0.13873500558220314</v>
      </c>
      <c r="E5811">
        <v>-9.1878921314158674E-3</v>
      </c>
      <c r="G5811">
        <v>5803</v>
      </c>
      <c r="H5811">
        <f t="shared" ca="1" si="184"/>
        <v>1.1805976223576958E-2</v>
      </c>
    </row>
    <row r="5812" spans="2:8" x14ac:dyDescent="0.3">
      <c r="B5812" s="91">
        <v>44692</v>
      </c>
      <c r="C5812" s="145">
        <v>386.94400000000002</v>
      </c>
      <c r="D5812">
        <f t="shared" si="183"/>
        <v>-0.4256434717118574</v>
      </c>
      <c r="E5812">
        <v>-9.189590887078096E-3</v>
      </c>
      <c r="G5812">
        <v>5804</v>
      </c>
      <c r="H5812">
        <f t="shared" ca="1" si="184"/>
        <v>-6.7872321683749466E-3</v>
      </c>
    </row>
    <row r="5813" spans="2:8" x14ac:dyDescent="0.3">
      <c r="B5813" s="91">
        <v>45254</v>
      </c>
      <c r="C5813" s="145">
        <v>673.70001200000002</v>
      </c>
      <c r="D5813">
        <f t="shared" si="183"/>
        <v>1.6148179647174086</v>
      </c>
      <c r="E5813">
        <v>-9.1918521798628923E-3</v>
      </c>
      <c r="G5813">
        <v>5805</v>
      </c>
      <c r="H5813">
        <f t="shared" ca="1" si="184"/>
        <v>2.0372534218803208E-3</v>
      </c>
    </row>
    <row r="5814" spans="2:8" x14ac:dyDescent="0.3">
      <c r="B5814" s="91">
        <v>43315</v>
      </c>
      <c r="C5814" s="145">
        <v>257.64700299999998</v>
      </c>
      <c r="D5814">
        <f t="shared" si="183"/>
        <v>1.2283701554342801</v>
      </c>
      <c r="E5814">
        <v>-9.2007080876709921E-3</v>
      </c>
      <c r="G5814">
        <v>5806</v>
      </c>
      <c r="H5814">
        <f t="shared" ca="1" si="184"/>
        <v>3.8879589896658358E-2</v>
      </c>
    </row>
    <row r="5815" spans="2:8" x14ac:dyDescent="0.3">
      <c r="B5815" s="91">
        <v>38916</v>
      </c>
      <c r="C5815" s="145">
        <v>115.62127700000001</v>
      </c>
      <c r="D5815">
        <f t="shared" si="183"/>
        <v>3.6449869124660643</v>
      </c>
      <c r="E5815">
        <v>-9.203949755146542E-3</v>
      </c>
      <c r="G5815">
        <v>5807</v>
      </c>
      <c r="H5815">
        <f t="shared" ca="1" si="184"/>
        <v>2.7313052175355151E-2</v>
      </c>
    </row>
    <row r="5816" spans="2:8" x14ac:dyDescent="0.3">
      <c r="B5816" s="91">
        <v>37620</v>
      </c>
      <c r="C5816" s="145">
        <v>24.891625999999999</v>
      </c>
      <c r="D5816">
        <f t="shared" si="183"/>
        <v>-0.58734498078411501</v>
      </c>
      <c r="E5816">
        <v>-9.2109894051809922E-3</v>
      </c>
      <c r="G5816">
        <v>5808</v>
      </c>
      <c r="H5816">
        <f t="shared" ca="1" si="184"/>
        <v>-4.5749129487143381E-2</v>
      </c>
    </row>
    <row r="5817" spans="2:8" x14ac:dyDescent="0.3">
      <c r="B5817" s="91">
        <v>34977</v>
      </c>
      <c r="C5817" s="145">
        <v>60.320667</v>
      </c>
      <c r="D5817">
        <f t="shared" si="183"/>
        <v>-0.89053058628345849</v>
      </c>
      <c r="E5817">
        <v>-9.21659826361876E-3</v>
      </c>
      <c r="G5817">
        <v>5809</v>
      </c>
      <c r="H5817">
        <f t="shared" ca="1" si="184"/>
        <v>2.9656986132862006E-2</v>
      </c>
    </row>
    <row r="5818" spans="2:8" x14ac:dyDescent="0.3">
      <c r="B5818" s="91">
        <v>42046</v>
      </c>
      <c r="C5818" s="145">
        <v>551.02758800000004</v>
      </c>
      <c r="D5818">
        <f t="shared" si="183"/>
        <v>21.947740283399149</v>
      </c>
      <c r="E5818">
        <v>-9.2182501606864423E-3</v>
      </c>
      <c r="G5818">
        <v>5810</v>
      </c>
      <c r="H5818">
        <f t="shared" ca="1" si="184"/>
        <v>-2.8466276819316273E-2</v>
      </c>
    </row>
    <row r="5819" spans="2:8" x14ac:dyDescent="0.3">
      <c r="B5819" s="91">
        <v>37711</v>
      </c>
      <c r="C5819" s="145">
        <v>24.012281000000002</v>
      </c>
      <c r="D5819">
        <f t="shared" si="183"/>
        <v>-0.29585727171638487</v>
      </c>
      <c r="E5819">
        <v>-9.229832923989989E-3</v>
      </c>
      <c r="G5819">
        <v>5811</v>
      </c>
      <c r="H5819">
        <f t="shared" ca="1" si="184"/>
        <v>-2.2269296725824405E-2</v>
      </c>
    </row>
    <row r="5820" spans="2:8" x14ac:dyDescent="0.3">
      <c r="B5820" s="91">
        <v>36480</v>
      </c>
      <c r="C5820" s="145">
        <v>34.101439999999997</v>
      </c>
      <c r="D5820">
        <f t="shared" si="183"/>
        <v>0.42199360088201565</v>
      </c>
      <c r="E5820">
        <v>-9.2407496192131056E-3</v>
      </c>
      <c r="G5820">
        <v>5812</v>
      </c>
      <c r="H5820">
        <f t="shared" ca="1" si="184"/>
        <v>7.6213384770504791E-3</v>
      </c>
    </row>
    <row r="5821" spans="2:8" x14ac:dyDescent="0.3">
      <c r="B5821" s="91">
        <v>37755</v>
      </c>
      <c r="C5821" s="145">
        <v>23.98143</v>
      </c>
      <c r="D5821">
        <f t="shared" si="183"/>
        <v>-0.94244934649982093</v>
      </c>
      <c r="E5821">
        <v>-9.2415150809816108E-3</v>
      </c>
      <c r="G5821">
        <v>5813</v>
      </c>
      <c r="H5821">
        <f t="shared" ca="1" si="184"/>
        <v>1.739974651912219E-2</v>
      </c>
    </row>
    <row r="5822" spans="2:8" x14ac:dyDescent="0.3">
      <c r="B5822" s="91">
        <v>43123</v>
      </c>
      <c r="C5822" s="145">
        <v>416.70126299999998</v>
      </c>
      <c r="D5822">
        <f t="shared" si="183"/>
        <v>-0.12277019759658248</v>
      </c>
      <c r="E5822">
        <v>-9.243888183875176E-3</v>
      </c>
      <c r="G5822">
        <v>5814</v>
      </c>
      <c r="H5822">
        <f t="shared" ca="1" si="184"/>
        <v>-3.7777669636338967E-2</v>
      </c>
    </row>
    <row r="5823" spans="2:8" x14ac:dyDescent="0.3">
      <c r="B5823" s="91">
        <v>42811</v>
      </c>
      <c r="C5823" s="145">
        <v>475.01950099999999</v>
      </c>
      <c r="D5823">
        <f t="shared" si="183"/>
        <v>4.0721482507354017</v>
      </c>
      <c r="E5823">
        <v>-9.2525484857737643E-3</v>
      </c>
      <c r="G5823">
        <v>5815</v>
      </c>
      <c r="H5823">
        <f t="shared" ca="1" si="184"/>
        <v>2.621486232722564E-3</v>
      </c>
    </row>
    <row r="5824" spans="2:8" x14ac:dyDescent="0.3">
      <c r="B5824" s="91">
        <v>38688</v>
      </c>
      <c r="C5824" s="145">
        <v>93.652527000000006</v>
      </c>
      <c r="D5824">
        <f t="shared" si="183"/>
        <v>3.0596759733401142</v>
      </c>
      <c r="E5824">
        <v>-9.2528840595004231E-3</v>
      </c>
      <c r="G5824">
        <v>5816</v>
      </c>
      <c r="H5824">
        <f t="shared" ca="1" si="184"/>
        <v>3.8890001880924278E-2</v>
      </c>
    </row>
    <row r="5825" spans="2:8" x14ac:dyDescent="0.3">
      <c r="B5825" s="91">
        <v>34233</v>
      </c>
      <c r="C5825" s="145">
        <v>23.068966</v>
      </c>
      <c r="D5825">
        <f t="shared" si="183"/>
        <v>0</v>
      </c>
      <c r="E5825">
        <v>-9.2591395646239773E-3</v>
      </c>
      <c r="G5825">
        <v>5817</v>
      </c>
      <c r="H5825">
        <f t="shared" ca="1" si="184"/>
        <v>-2.4213239467638693E-2</v>
      </c>
    </row>
    <row r="5826" spans="2:8" x14ac:dyDescent="0.3">
      <c r="B5826" s="91">
        <v>34228</v>
      </c>
      <c r="C5826" s="145">
        <v>23.068966</v>
      </c>
      <c r="D5826">
        <f t="shared" si="183"/>
        <v>0</v>
      </c>
      <c r="E5826">
        <v>-9.2591395646239773E-3</v>
      </c>
      <c r="G5826">
        <v>5818</v>
      </c>
      <c r="H5826">
        <f t="shared" ca="1" si="184"/>
        <v>-6.4001633891558642E-3</v>
      </c>
    </row>
    <row r="5827" spans="2:8" x14ac:dyDescent="0.3">
      <c r="B5827" s="91">
        <v>34206</v>
      </c>
      <c r="C5827" s="145">
        <v>23.068966</v>
      </c>
      <c r="D5827">
        <f t="shared" si="183"/>
        <v>-0.92240560692414653</v>
      </c>
      <c r="E5827">
        <v>-9.2591395646239773E-3</v>
      </c>
      <c r="G5827">
        <v>5819</v>
      </c>
      <c r="H5827">
        <f t="shared" ca="1" si="184"/>
        <v>-9.2290217169657112E-3</v>
      </c>
    </row>
    <row r="5828" spans="2:8" x14ac:dyDescent="0.3">
      <c r="B5828" s="91">
        <v>41263</v>
      </c>
      <c r="C5828" s="145">
        <v>297.30197099999998</v>
      </c>
      <c r="D5828">
        <f t="shared" si="183"/>
        <v>1.2133539251557803</v>
      </c>
      <c r="E5828">
        <v>-9.2608073908374399E-3</v>
      </c>
      <c r="G5828">
        <v>5820</v>
      </c>
      <c r="H5828">
        <f t="shared" ca="1" si="184"/>
        <v>-4.1133636266217383E-2</v>
      </c>
    </row>
    <row r="5829" spans="2:8" x14ac:dyDescent="0.3">
      <c r="B5829" s="91">
        <v>40168</v>
      </c>
      <c r="C5829" s="145">
        <v>134.32193000000001</v>
      </c>
      <c r="D5829">
        <f t="shared" si="183"/>
        <v>-0.21158234400186038</v>
      </c>
      <c r="E5829">
        <v>-9.264687731310374E-3</v>
      </c>
      <c r="G5829">
        <v>5821</v>
      </c>
      <c r="H5829">
        <f t="shared" ca="1" si="184"/>
        <v>8.1746636770645472E-3</v>
      </c>
    </row>
    <row r="5830" spans="2:8" x14ac:dyDescent="0.3">
      <c r="B5830" s="91">
        <v>43460</v>
      </c>
      <c r="C5830" s="145">
        <v>170.36900299999999</v>
      </c>
      <c r="D5830">
        <f t="shared" si="183"/>
        <v>-0.66275757046234052</v>
      </c>
      <c r="E5830">
        <v>-9.2753813319163131E-3</v>
      </c>
      <c r="G5830">
        <v>5822</v>
      </c>
      <c r="H5830">
        <f t="shared" ca="1" si="184"/>
        <v>-2.1110806867892552E-2</v>
      </c>
    </row>
    <row r="5831" spans="2:8" x14ac:dyDescent="0.3">
      <c r="B5831" s="91">
        <v>41897</v>
      </c>
      <c r="C5831" s="145">
        <v>505.18258700000001</v>
      </c>
      <c r="D5831">
        <f t="shared" si="183"/>
        <v>1.1954392878858522</v>
      </c>
      <c r="E5831">
        <v>-9.2807452304333113E-3</v>
      </c>
      <c r="G5831">
        <v>5823</v>
      </c>
      <c r="H5831">
        <f t="shared" ca="1" si="184"/>
        <v>-1.0950378017016132E-2</v>
      </c>
    </row>
    <row r="5832" spans="2:8" x14ac:dyDescent="0.3">
      <c r="B5832" s="91">
        <v>40665</v>
      </c>
      <c r="C5832" s="145">
        <v>230.105469</v>
      </c>
      <c r="D5832">
        <f t="shared" si="183"/>
        <v>1.185583225073866</v>
      </c>
      <c r="E5832">
        <v>-9.2978310165761791E-3</v>
      </c>
      <c r="G5832">
        <v>5824</v>
      </c>
      <c r="H5832">
        <f t="shared" ca="1" si="184"/>
        <v>2.9363527419748472E-3</v>
      </c>
    </row>
    <row r="5833" spans="2:8" x14ac:dyDescent="0.3">
      <c r="B5833" s="91">
        <v>40123</v>
      </c>
      <c r="C5833" s="145">
        <v>105.283325</v>
      </c>
      <c r="D5833">
        <f t="shared" ref="D5833:D5896" si="185">(C5833-C5834)/C5834</f>
        <v>-0.26376075145108074</v>
      </c>
      <c r="E5833">
        <v>-9.2995119043987468E-3</v>
      </c>
      <c r="G5833">
        <v>5825</v>
      </c>
      <c r="H5833">
        <f t="shared" ca="1" si="184"/>
        <v>-3.374244789619936E-2</v>
      </c>
    </row>
    <row r="5834" spans="2:8" x14ac:dyDescent="0.3">
      <c r="B5834" s="91">
        <v>38954</v>
      </c>
      <c r="C5834" s="145">
        <v>143.00151099999999</v>
      </c>
      <c r="D5834">
        <f t="shared" si="185"/>
        <v>5.2279719829583575</v>
      </c>
      <c r="E5834">
        <v>-9.3013153339740664E-3</v>
      </c>
      <c r="G5834">
        <v>5826</v>
      </c>
      <c r="H5834">
        <f t="shared" ref="H5834:H5897" ca="1" si="186">_xlfn.NORM.INV(RAND(),N$11,N$12)</f>
        <v>3.3220499979529493E-2</v>
      </c>
    </row>
    <row r="5835" spans="2:8" x14ac:dyDescent="0.3">
      <c r="B5835" s="91">
        <v>33584</v>
      </c>
      <c r="C5835" s="145">
        <v>22.961168000000001</v>
      </c>
      <c r="D5835">
        <f t="shared" si="185"/>
        <v>-0.91318718620333272</v>
      </c>
      <c r="E5835">
        <v>-9.3022904620208621E-3</v>
      </c>
      <c r="G5835">
        <v>5827</v>
      </c>
      <c r="H5835">
        <f t="shared" ca="1" si="186"/>
        <v>2.3106089619614827E-3</v>
      </c>
    </row>
    <row r="5836" spans="2:8" x14ac:dyDescent="0.3">
      <c r="B5836" s="91">
        <v>41194</v>
      </c>
      <c r="C5836" s="145">
        <v>264.49054000000001</v>
      </c>
      <c r="D5836">
        <f t="shared" si="185"/>
        <v>0.73510429550304179</v>
      </c>
      <c r="E5836">
        <v>-9.3132344053705844E-3</v>
      </c>
      <c r="G5836">
        <v>5828</v>
      </c>
      <c r="H5836">
        <f t="shared" ca="1" si="186"/>
        <v>-5.1813022115562421E-2</v>
      </c>
    </row>
    <row r="5837" spans="2:8" x14ac:dyDescent="0.3">
      <c r="B5837" s="91">
        <v>38826</v>
      </c>
      <c r="C5837" s="145">
        <v>152.43495200000001</v>
      </c>
      <c r="D5837">
        <f t="shared" si="185"/>
        <v>1.3032480953226953</v>
      </c>
      <c r="E5837">
        <v>-9.3308539442048359E-3</v>
      </c>
      <c r="G5837">
        <v>5829</v>
      </c>
      <c r="H5837">
        <f t="shared" ca="1" si="186"/>
        <v>6.9208162952327408E-3</v>
      </c>
    </row>
    <row r="5838" spans="2:8" x14ac:dyDescent="0.3">
      <c r="B5838" s="91">
        <v>35605</v>
      </c>
      <c r="C5838" s="145">
        <v>66.182602000000003</v>
      </c>
      <c r="D5838">
        <f t="shared" si="185"/>
        <v>-0.53719734303538791</v>
      </c>
      <c r="E5838">
        <v>-9.333721241720291E-3</v>
      </c>
      <c r="G5838">
        <v>5830</v>
      </c>
      <c r="H5838">
        <f t="shared" ca="1" si="186"/>
        <v>-5.678562603701643E-2</v>
      </c>
    </row>
    <row r="5839" spans="2:8" x14ac:dyDescent="0.3">
      <c r="B5839" s="91">
        <v>40274</v>
      </c>
      <c r="C5839" s="145">
        <v>143.00393700000001</v>
      </c>
      <c r="D5839">
        <f t="shared" si="185"/>
        <v>-0.65291643414831668</v>
      </c>
      <c r="E5839">
        <v>-9.3414794718830133E-3</v>
      </c>
      <c r="G5839">
        <v>5831</v>
      </c>
      <c r="H5839">
        <f t="shared" ca="1" si="186"/>
        <v>-1.9951804699619258E-3</v>
      </c>
    </row>
    <row r="5840" spans="2:8" x14ac:dyDescent="0.3">
      <c r="B5840" s="91">
        <v>44904</v>
      </c>
      <c r="C5840" s="145">
        <v>412.01586900000001</v>
      </c>
      <c r="D5840">
        <f t="shared" si="185"/>
        <v>1.295473431099464</v>
      </c>
      <c r="E5840">
        <v>-9.3480973380337482E-3</v>
      </c>
      <c r="G5840">
        <v>5832</v>
      </c>
      <c r="H5840">
        <f t="shared" ca="1" si="186"/>
        <v>-3.0585649924575683E-2</v>
      </c>
    </row>
    <row r="5841" spans="2:8" x14ac:dyDescent="0.3">
      <c r="B5841" s="91">
        <v>43431</v>
      </c>
      <c r="C5841" s="145">
        <v>179.49058500000001</v>
      </c>
      <c r="D5841">
        <f t="shared" si="185"/>
        <v>-0.23504015821511962</v>
      </c>
      <c r="E5841">
        <v>-9.3535070005098288E-3</v>
      </c>
      <c r="G5841">
        <v>5833</v>
      </c>
      <c r="H5841">
        <f t="shared" ca="1" si="186"/>
        <v>2.9619140760976967E-3</v>
      </c>
    </row>
    <row r="5842" spans="2:8" x14ac:dyDescent="0.3">
      <c r="B5842" s="91">
        <v>40660</v>
      </c>
      <c r="C5842" s="145">
        <v>234.640533</v>
      </c>
      <c r="D5842">
        <f t="shared" si="185"/>
        <v>10.019444362780851</v>
      </c>
      <c r="E5842">
        <v>-9.3554437175295772E-3</v>
      </c>
      <c r="G5842">
        <v>5834</v>
      </c>
      <c r="H5842">
        <f t="shared" ca="1" si="186"/>
        <v>6.9708999579797763E-3</v>
      </c>
    </row>
    <row r="5843" spans="2:8" x14ac:dyDescent="0.3">
      <c r="B5843" s="91">
        <v>36047</v>
      </c>
      <c r="C5843" s="145">
        <v>21.293317999999999</v>
      </c>
      <c r="D5843">
        <f t="shared" si="185"/>
        <v>-6.3847562032637029E-2</v>
      </c>
      <c r="E5843">
        <v>-9.3616784502001688E-3</v>
      </c>
      <c r="G5843">
        <v>5835</v>
      </c>
      <c r="H5843">
        <f t="shared" ca="1" si="186"/>
        <v>9.0378631592232545E-3</v>
      </c>
    </row>
    <row r="5844" spans="2:8" x14ac:dyDescent="0.3">
      <c r="B5844" s="91">
        <v>33449</v>
      </c>
      <c r="C5844" s="145">
        <v>22.745567000000001</v>
      </c>
      <c r="D5844">
        <f t="shared" si="185"/>
        <v>-0.91344288026662024</v>
      </c>
      <c r="E5844">
        <v>-9.3898097866798192E-3</v>
      </c>
      <c r="G5844">
        <v>5836</v>
      </c>
      <c r="H5844">
        <f t="shared" ca="1" si="186"/>
        <v>2.5428762145557264E-3</v>
      </c>
    </row>
    <row r="5845" spans="2:8" x14ac:dyDescent="0.3">
      <c r="B5845" s="91">
        <v>43294</v>
      </c>
      <c r="C5845" s="145">
        <v>262.78100599999999</v>
      </c>
      <c r="D5845">
        <f t="shared" si="185"/>
        <v>18.0108538262796</v>
      </c>
      <c r="E5845">
        <v>-9.3949097553850235E-3</v>
      </c>
      <c r="G5845">
        <v>5837</v>
      </c>
      <c r="H5845">
        <f t="shared" ca="1" si="186"/>
        <v>1.5472228379533572E-2</v>
      </c>
    </row>
    <row r="5846" spans="2:8" x14ac:dyDescent="0.3">
      <c r="B5846" s="91">
        <v>36756</v>
      </c>
      <c r="C5846" s="145">
        <v>13.822683</v>
      </c>
      <c r="D5846">
        <f t="shared" si="185"/>
        <v>-0.41303636926706339</v>
      </c>
      <c r="E5846">
        <v>-9.3973603772216242E-3</v>
      </c>
      <c r="G5846">
        <v>5838</v>
      </c>
      <c r="H5846">
        <f t="shared" ca="1" si="186"/>
        <v>6.9575879412211526E-3</v>
      </c>
    </row>
    <row r="5847" spans="2:8" x14ac:dyDescent="0.3">
      <c r="B5847" s="91">
        <v>37649</v>
      </c>
      <c r="C5847" s="145">
        <v>23.549471</v>
      </c>
      <c r="D5847">
        <f t="shared" si="185"/>
        <v>0.11627066213638623</v>
      </c>
      <c r="E5847">
        <v>-9.409516991111545E-3</v>
      </c>
      <c r="G5847">
        <v>5839</v>
      </c>
      <c r="H5847">
        <f t="shared" ca="1" si="186"/>
        <v>7.4961304057676759E-2</v>
      </c>
    </row>
    <row r="5848" spans="2:8" x14ac:dyDescent="0.3">
      <c r="B5848" s="91">
        <v>37306</v>
      </c>
      <c r="C5848" s="145">
        <v>21.09656</v>
      </c>
      <c r="D5848">
        <f t="shared" si="185"/>
        <v>-0.72993045868306861</v>
      </c>
      <c r="E5848">
        <v>-9.4169101699370858E-3</v>
      </c>
      <c r="G5848">
        <v>5840</v>
      </c>
      <c r="H5848">
        <f t="shared" ca="1" si="186"/>
        <v>-3.1148562104739469E-3</v>
      </c>
    </row>
    <row r="5849" spans="2:8" x14ac:dyDescent="0.3">
      <c r="B5849" s="91">
        <v>38588</v>
      </c>
      <c r="C5849" s="145">
        <v>78.115288000000007</v>
      </c>
      <c r="D5849">
        <f t="shared" si="185"/>
        <v>0.71205878896489205</v>
      </c>
      <c r="E5849">
        <v>-9.4171284265571528E-3</v>
      </c>
      <c r="G5849">
        <v>5841</v>
      </c>
      <c r="H5849">
        <f t="shared" ca="1" si="186"/>
        <v>-4.4836415990262356E-2</v>
      </c>
    </row>
    <row r="5850" spans="2:8" x14ac:dyDescent="0.3">
      <c r="B5850" s="91">
        <v>34687</v>
      </c>
      <c r="C5850" s="145">
        <v>45.626522000000001</v>
      </c>
      <c r="D5850">
        <f t="shared" si="185"/>
        <v>0</v>
      </c>
      <c r="E5850">
        <v>-9.4337406550654025E-3</v>
      </c>
      <c r="G5850">
        <v>5842</v>
      </c>
      <c r="H5850">
        <f t="shared" ca="1" si="186"/>
        <v>3.152155339599183E-2</v>
      </c>
    </row>
    <row r="5851" spans="2:8" x14ac:dyDescent="0.3">
      <c r="B5851" s="91">
        <v>34491</v>
      </c>
      <c r="C5851" s="145">
        <v>45.626522000000001</v>
      </c>
      <c r="D5851">
        <f t="shared" si="185"/>
        <v>-0.89075372661326313</v>
      </c>
      <c r="E5851">
        <v>-9.4337406550654025E-3</v>
      </c>
      <c r="G5851">
        <v>5843</v>
      </c>
      <c r="H5851">
        <f t="shared" ca="1" si="186"/>
        <v>1.0518188262064023E-2</v>
      </c>
    </row>
    <row r="5852" spans="2:8" x14ac:dyDescent="0.3">
      <c r="B5852" s="91">
        <v>43118</v>
      </c>
      <c r="C5852" s="145">
        <v>417.64831500000003</v>
      </c>
      <c r="D5852">
        <f t="shared" si="185"/>
        <v>33.509088572996127</v>
      </c>
      <c r="E5852">
        <v>-9.4574016284832193E-3</v>
      </c>
      <c r="G5852">
        <v>5844</v>
      </c>
      <c r="H5852">
        <f t="shared" ca="1" si="186"/>
        <v>-1.5684548748144723E-2</v>
      </c>
    </row>
    <row r="5853" spans="2:8" x14ac:dyDescent="0.3">
      <c r="B5853" s="91">
        <v>37047</v>
      </c>
      <c r="C5853" s="145">
        <v>12.10256</v>
      </c>
      <c r="D5853">
        <f t="shared" si="185"/>
        <v>-0.95864500233421801</v>
      </c>
      <c r="E5853">
        <v>-9.4697577331770821E-3</v>
      </c>
      <c r="G5853">
        <v>5845</v>
      </c>
      <c r="H5853">
        <f t="shared" ca="1" si="186"/>
        <v>-4.225930144415998E-4</v>
      </c>
    </row>
    <row r="5854" spans="2:8" x14ac:dyDescent="0.3">
      <c r="B5854" s="91">
        <v>41512</v>
      </c>
      <c r="C5854" s="145">
        <v>292.65048200000001</v>
      </c>
      <c r="D5854">
        <f t="shared" si="185"/>
        <v>12.90930492230788</v>
      </c>
      <c r="E5854">
        <v>-9.4699525904296949E-3</v>
      </c>
      <c r="G5854">
        <v>5846</v>
      </c>
      <c r="H5854">
        <f t="shared" ca="1" si="186"/>
        <v>-1.5295014848870758E-2</v>
      </c>
    </row>
    <row r="5855" spans="2:8" x14ac:dyDescent="0.3">
      <c r="B5855" s="91">
        <v>36049</v>
      </c>
      <c r="C5855" s="145">
        <v>21.039906999999999</v>
      </c>
      <c r="D5855">
        <f t="shared" si="185"/>
        <v>-0.85535617688296328</v>
      </c>
      <c r="E5855">
        <v>-9.4736449619601329E-3</v>
      </c>
      <c r="G5855">
        <v>5847</v>
      </c>
      <c r="H5855">
        <f t="shared" ca="1" si="186"/>
        <v>-4.58672545023672E-2</v>
      </c>
    </row>
    <row r="5856" spans="2:8" x14ac:dyDescent="0.3">
      <c r="B5856" s="91">
        <v>39126</v>
      </c>
      <c r="C5856" s="145">
        <v>145.460114</v>
      </c>
      <c r="D5856">
        <f t="shared" si="185"/>
        <v>-6.6505117715146139E-2</v>
      </c>
      <c r="E5856">
        <v>-9.4852910723861126E-3</v>
      </c>
      <c r="G5856">
        <v>5848</v>
      </c>
      <c r="H5856">
        <f t="shared" ca="1" si="186"/>
        <v>6.8537354620273674E-3</v>
      </c>
    </row>
    <row r="5857" spans="2:8" x14ac:dyDescent="0.3">
      <c r="B5857" s="91">
        <v>39090</v>
      </c>
      <c r="C5857" s="145">
        <v>155.823151</v>
      </c>
      <c r="D5857">
        <f t="shared" si="185"/>
        <v>-0.55257246863625009</v>
      </c>
      <c r="E5857">
        <v>-9.4943532149260636E-3</v>
      </c>
      <c r="G5857">
        <v>5849</v>
      </c>
      <c r="H5857">
        <f t="shared" ca="1" si="186"/>
        <v>1.7644617710040524E-2</v>
      </c>
    </row>
    <row r="5858" spans="2:8" x14ac:dyDescent="0.3">
      <c r="B5858" s="91">
        <v>44363</v>
      </c>
      <c r="C5858" s="145">
        <v>348.26455700000002</v>
      </c>
      <c r="D5858">
        <f t="shared" si="185"/>
        <v>13.9502336646387</v>
      </c>
      <c r="E5858">
        <v>-9.498178400371253E-3</v>
      </c>
      <c r="G5858">
        <v>5850</v>
      </c>
      <c r="H5858">
        <f t="shared" ca="1" si="186"/>
        <v>1.1202283528479623E-2</v>
      </c>
    </row>
    <row r="5859" spans="2:8" x14ac:dyDescent="0.3">
      <c r="B5859" s="91">
        <v>37651</v>
      </c>
      <c r="C5859" s="145">
        <v>23.294924000000002</v>
      </c>
      <c r="D5859">
        <f t="shared" si="185"/>
        <v>-0.48252241810387947</v>
      </c>
      <c r="E5859">
        <v>-9.5111897325241071E-3</v>
      </c>
      <c r="G5859">
        <v>5851</v>
      </c>
      <c r="H5859">
        <f t="shared" ca="1" si="186"/>
        <v>-9.3093714174677412E-3</v>
      </c>
    </row>
    <row r="5860" spans="2:8" x14ac:dyDescent="0.3">
      <c r="B5860" s="91">
        <v>35397</v>
      </c>
      <c r="C5860" s="145">
        <v>45.016295999999997</v>
      </c>
      <c r="D5860">
        <f t="shared" si="185"/>
        <v>-0.75161388254518158</v>
      </c>
      <c r="E5860">
        <v>-9.5223493862736461E-3</v>
      </c>
      <c r="G5860">
        <v>5852</v>
      </c>
      <c r="H5860">
        <f t="shared" ca="1" si="186"/>
        <v>-5.0760486563979017E-2</v>
      </c>
    </row>
    <row r="5861" spans="2:8" x14ac:dyDescent="0.3">
      <c r="B5861" s="91">
        <v>44173</v>
      </c>
      <c r="C5861" s="145">
        <v>181.235153</v>
      </c>
      <c r="D5861">
        <f t="shared" si="185"/>
        <v>2.1105027947132191</v>
      </c>
      <c r="E5861">
        <v>-9.5341338017014641E-3</v>
      </c>
      <c r="G5861">
        <v>5853</v>
      </c>
      <c r="H5861">
        <f t="shared" ca="1" si="186"/>
        <v>-2.5849807916964635E-2</v>
      </c>
    </row>
    <row r="5862" spans="2:8" x14ac:dyDescent="0.3">
      <c r="B5862" s="91">
        <v>35143</v>
      </c>
      <c r="C5862" s="145">
        <v>58.265549</v>
      </c>
      <c r="D5862">
        <f t="shared" si="185"/>
        <v>-0.55643396088651509</v>
      </c>
      <c r="E5862">
        <v>-9.5389013126710928E-3</v>
      </c>
      <c r="G5862">
        <v>5854</v>
      </c>
      <c r="H5862">
        <f t="shared" ca="1" si="186"/>
        <v>6.7150736070475062E-3</v>
      </c>
    </row>
    <row r="5863" spans="2:8" x14ac:dyDescent="0.3">
      <c r="B5863" s="91">
        <v>40206</v>
      </c>
      <c r="C5863" s="145">
        <v>131.357101</v>
      </c>
      <c r="D5863">
        <f t="shared" si="185"/>
        <v>0.26942678249848984</v>
      </c>
      <c r="E5863">
        <v>-9.5410013984661476E-3</v>
      </c>
      <c r="G5863">
        <v>5855</v>
      </c>
      <c r="H5863">
        <f t="shared" ca="1" si="186"/>
        <v>-3.7353482576751446E-2</v>
      </c>
    </row>
    <row r="5864" spans="2:8" x14ac:dyDescent="0.3">
      <c r="B5864" s="91">
        <v>44007</v>
      </c>
      <c r="C5864" s="145">
        <v>103.477493</v>
      </c>
      <c r="D5864">
        <f t="shared" si="185"/>
        <v>-0.76096071624298744</v>
      </c>
      <c r="E5864">
        <v>-9.5420037301391907E-3</v>
      </c>
      <c r="G5864">
        <v>5856</v>
      </c>
      <c r="H5864">
        <f t="shared" ca="1" si="186"/>
        <v>1.1968045606812574E-2</v>
      </c>
    </row>
    <row r="5865" spans="2:8" x14ac:dyDescent="0.3">
      <c r="B5865" s="91">
        <v>41772</v>
      </c>
      <c r="C5865" s="145">
        <v>432.88906900000001</v>
      </c>
      <c r="D5865">
        <f t="shared" si="185"/>
        <v>6.4358523702287753</v>
      </c>
      <c r="E5865">
        <v>-9.5462611817048494E-3</v>
      </c>
      <c r="G5865">
        <v>5857</v>
      </c>
      <c r="H5865">
        <f t="shared" ca="1" si="186"/>
        <v>-2.4201159649006213E-2</v>
      </c>
    </row>
    <row r="5866" spans="2:8" x14ac:dyDescent="0.3">
      <c r="B5866" s="91">
        <v>35005</v>
      </c>
      <c r="C5866" s="145">
        <v>58.216468999999996</v>
      </c>
      <c r="D5866">
        <f t="shared" si="185"/>
        <v>-0.13444248277172915</v>
      </c>
      <c r="E5866">
        <v>-9.5463440311765804E-3</v>
      </c>
      <c r="G5866">
        <v>5858</v>
      </c>
      <c r="H5866">
        <f t="shared" ca="1" si="186"/>
        <v>-3.4653707432861273E-2</v>
      </c>
    </row>
    <row r="5867" spans="2:8" x14ac:dyDescent="0.3">
      <c r="B5867" s="91">
        <v>38517</v>
      </c>
      <c r="C5867" s="145">
        <v>67.258926000000002</v>
      </c>
      <c r="D5867">
        <f t="shared" si="185"/>
        <v>0.49548306208314913</v>
      </c>
      <c r="E5867">
        <v>-9.5533098036393524E-3</v>
      </c>
      <c r="G5867">
        <v>5859</v>
      </c>
      <c r="H5867">
        <f t="shared" ca="1" si="186"/>
        <v>4.229949794426642E-2</v>
      </c>
    </row>
    <row r="5868" spans="2:8" x14ac:dyDescent="0.3">
      <c r="B5868" s="91">
        <v>34703</v>
      </c>
      <c r="C5868" s="145">
        <v>44.974716000000001</v>
      </c>
      <c r="D5868">
        <f t="shared" si="185"/>
        <v>-0.92567390880213829</v>
      </c>
      <c r="E5868">
        <v>-9.5693274137173927E-3</v>
      </c>
      <c r="G5868">
        <v>5860</v>
      </c>
      <c r="H5868">
        <f t="shared" ca="1" si="186"/>
        <v>3.5751968505797697E-2</v>
      </c>
    </row>
    <row r="5869" spans="2:8" x14ac:dyDescent="0.3">
      <c r="B5869" s="91">
        <v>45163</v>
      </c>
      <c r="C5869" s="145">
        <v>605.09997599999997</v>
      </c>
      <c r="D5869">
        <f t="shared" si="185"/>
        <v>1.0603728845356366</v>
      </c>
      <c r="E5869">
        <v>-9.5753103938068917E-3</v>
      </c>
      <c r="G5869">
        <v>5861</v>
      </c>
      <c r="H5869">
        <f t="shared" ca="1" si="186"/>
        <v>-7.4167358123658541E-3</v>
      </c>
    </row>
    <row r="5870" spans="2:8" x14ac:dyDescent="0.3">
      <c r="B5870" s="91">
        <v>44446</v>
      </c>
      <c r="C5870" s="145">
        <v>293.68469199999998</v>
      </c>
      <c r="D5870">
        <f t="shared" si="185"/>
        <v>-0.43449359575769458</v>
      </c>
      <c r="E5870">
        <v>-9.5813781719338558E-3</v>
      </c>
      <c r="G5870">
        <v>5862</v>
      </c>
      <c r="H5870">
        <f t="shared" ca="1" si="186"/>
        <v>1.1276716992539954E-3</v>
      </c>
    </row>
    <row r="5871" spans="2:8" x14ac:dyDescent="0.3">
      <c r="B5871" s="91">
        <v>41956</v>
      </c>
      <c r="C5871" s="145">
        <v>519.33044400000006</v>
      </c>
      <c r="D5871">
        <f t="shared" si="185"/>
        <v>7.0491517833638211</v>
      </c>
      <c r="E5871">
        <v>-9.5892364264890586E-3</v>
      </c>
      <c r="G5871">
        <v>5863</v>
      </c>
      <c r="H5871">
        <f t="shared" ca="1" si="186"/>
        <v>3.4500689155802094E-2</v>
      </c>
    </row>
    <row r="5872" spans="2:8" x14ac:dyDescent="0.3">
      <c r="B5872" s="91">
        <v>38275</v>
      </c>
      <c r="C5872" s="145">
        <v>64.519897</v>
      </c>
      <c r="D5872">
        <f t="shared" si="185"/>
        <v>0.44920293037745768</v>
      </c>
      <c r="E5872">
        <v>-9.5892544253679112E-3</v>
      </c>
      <c r="G5872">
        <v>5864</v>
      </c>
      <c r="H5872">
        <f t="shared" ca="1" si="186"/>
        <v>-1.132889720736065E-2</v>
      </c>
    </row>
    <row r="5873" spans="2:8" x14ac:dyDescent="0.3">
      <c r="B5873" s="91">
        <v>34484</v>
      </c>
      <c r="C5873" s="145">
        <v>44.520954000000003</v>
      </c>
      <c r="D5873">
        <f t="shared" si="185"/>
        <v>-0.8331293728458169</v>
      </c>
      <c r="E5873">
        <v>-9.5922891159727856E-3</v>
      </c>
      <c r="G5873">
        <v>5865</v>
      </c>
      <c r="H5873">
        <f t="shared" ca="1" si="186"/>
        <v>3.1154986754628178E-2</v>
      </c>
    </row>
    <row r="5874" spans="2:8" x14ac:dyDescent="0.3">
      <c r="B5874" s="91">
        <v>41003</v>
      </c>
      <c r="C5874" s="145">
        <v>266.79922499999998</v>
      </c>
      <c r="D5874">
        <f t="shared" si="185"/>
        <v>-0.4795944530209531</v>
      </c>
      <c r="E5874">
        <v>-9.6001907690788282E-3</v>
      </c>
      <c r="G5874">
        <v>5866</v>
      </c>
      <c r="H5874">
        <f t="shared" ca="1" si="186"/>
        <v>-1.4035389704482905E-2</v>
      </c>
    </row>
    <row r="5875" spans="2:8" x14ac:dyDescent="0.3">
      <c r="B5875" s="91">
        <v>41883</v>
      </c>
      <c r="C5875" s="145">
        <v>512.67559800000004</v>
      </c>
      <c r="D5875">
        <f t="shared" si="185"/>
        <v>3.0676978222665792</v>
      </c>
      <c r="E5875">
        <v>-9.6180401774951831E-3</v>
      </c>
      <c r="G5875">
        <v>5867</v>
      </c>
      <c r="H5875">
        <f t="shared" ca="1" si="186"/>
        <v>4.8256884864319866E-2</v>
      </c>
    </row>
    <row r="5876" spans="2:8" x14ac:dyDescent="0.3">
      <c r="B5876" s="91">
        <v>39274</v>
      </c>
      <c r="C5876" s="145">
        <v>126.03581200000001</v>
      </c>
      <c r="D5876">
        <f t="shared" si="185"/>
        <v>0.89988368629297355</v>
      </c>
      <c r="E5876">
        <v>-9.6198932516444007E-3</v>
      </c>
      <c r="G5876">
        <v>5868</v>
      </c>
      <c r="H5876">
        <f t="shared" ca="1" si="186"/>
        <v>-5.1209093581128885E-2</v>
      </c>
    </row>
    <row r="5877" spans="2:8" x14ac:dyDescent="0.3">
      <c r="B5877" s="91">
        <v>35194</v>
      </c>
      <c r="C5877" s="145">
        <v>66.338699000000005</v>
      </c>
      <c r="D5877">
        <f t="shared" si="185"/>
        <v>-0.84208481807421498</v>
      </c>
      <c r="E5877">
        <v>-9.6334517924925537E-3</v>
      </c>
      <c r="G5877">
        <v>5869</v>
      </c>
      <c r="H5877">
        <f t="shared" ca="1" si="186"/>
        <v>3.3340850521314386E-2</v>
      </c>
    </row>
    <row r="5878" spans="2:8" x14ac:dyDescent="0.3">
      <c r="B5878" s="91">
        <v>43066</v>
      </c>
      <c r="C5878" s="145">
        <v>420.09069799999997</v>
      </c>
      <c r="D5878">
        <f t="shared" si="185"/>
        <v>6.286242064935851</v>
      </c>
      <c r="E5878">
        <v>-9.6357689515985424E-3</v>
      </c>
      <c r="G5878">
        <v>5870</v>
      </c>
      <c r="H5878">
        <f t="shared" ca="1" si="186"/>
        <v>4.2273303187645907E-3</v>
      </c>
    </row>
    <row r="5879" spans="2:8" x14ac:dyDescent="0.3">
      <c r="B5879" s="91">
        <v>34998</v>
      </c>
      <c r="C5879" s="145">
        <v>57.655330999999997</v>
      </c>
      <c r="D5879">
        <f t="shared" si="185"/>
        <v>4.1978799118578776</v>
      </c>
      <c r="E5879">
        <v>-9.6388188709967924E-3</v>
      </c>
      <c r="G5879">
        <v>5871</v>
      </c>
      <c r="H5879">
        <f t="shared" ca="1" si="186"/>
        <v>1.3385831733451691E-2</v>
      </c>
    </row>
    <row r="5880" spans="2:8" x14ac:dyDescent="0.3">
      <c r="B5880" s="91">
        <v>36826</v>
      </c>
      <c r="C5880" s="145">
        <v>11.092086</v>
      </c>
      <c r="D5880">
        <f t="shared" si="185"/>
        <v>-0.96327229986545293</v>
      </c>
      <c r="E5880">
        <v>-9.6417220100510608E-3</v>
      </c>
      <c r="G5880">
        <v>5872</v>
      </c>
      <c r="H5880">
        <f t="shared" ca="1" si="186"/>
        <v>-4.0421751467430204E-2</v>
      </c>
    </row>
    <row r="5881" spans="2:8" x14ac:dyDescent="0.3">
      <c r="B5881" s="91">
        <v>43266</v>
      </c>
      <c r="C5881" s="145">
        <v>302.00872800000002</v>
      </c>
      <c r="D5881">
        <f t="shared" si="185"/>
        <v>0.20409375420212095</v>
      </c>
      <c r="E5881">
        <v>-9.6436474866920408E-3</v>
      </c>
      <c r="G5881">
        <v>5873</v>
      </c>
      <c r="H5881">
        <f t="shared" ca="1" si="186"/>
        <v>-3.7746576528733769E-2</v>
      </c>
    </row>
    <row r="5882" spans="2:8" x14ac:dyDescent="0.3">
      <c r="B5882" s="91">
        <v>43319</v>
      </c>
      <c r="C5882" s="145">
        <v>250.81828300000001</v>
      </c>
      <c r="D5882">
        <f t="shared" si="185"/>
        <v>-5.661792434904088E-2</v>
      </c>
      <c r="E5882">
        <v>-9.6437517857588598E-3</v>
      </c>
      <c r="G5882">
        <v>5874</v>
      </c>
      <c r="H5882">
        <f t="shared" ca="1" si="186"/>
        <v>5.5780605049042652E-3</v>
      </c>
    </row>
    <row r="5883" spans="2:8" x14ac:dyDescent="0.3">
      <c r="B5883" s="91">
        <v>43283</v>
      </c>
      <c r="C5883" s="145">
        <v>265.87136800000002</v>
      </c>
      <c r="D5883">
        <f t="shared" si="185"/>
        <v>1.3992190427436897</v>
      </c>
      <c r="E5883">
        <v>-9.6545390567170999E-3</v>
      </c>
      <c r="G5883">
        <v>5875</v>
      </c>
      <c r="H5883">
        <f t="shared" ca="1" si="186"/>
        <v>1.5454246381318294E-2</v>
      </c>
    </row>
    <row r="5884" spans="2:8" x14ac:dyDescent="0.3">
      <c r="B5884" s="91">
        <v>40074</v>
      </c>
      <c r="C5884" s="145">
        <v>110.81579600000001</v>
      </c>
      <c r="D5884">
        <f t="shared" si="185"/>
        <v>1.4879969798046326</v>
      </c>
      <c r="E5884">
        <v>-9.6575280648564243E-3</v>
      </c>
      <c r="G5884">
        <v>5876</v>
      </c>
      <c r="H5884">
        <f t="shared" ca="1" si="186"/>
        <v>-1.7544410631351832E-2</v>
      </c>
    </row>
    <row r="5885" spans="2:8" x14ac:dyDescent="0.3">
      <c r="B5885" s="91">
        <v>34668</v>
      </c>
      <c r="C5885" s="145">
        <v>44.540165000000002</v>
      </c>
      <c r="D5885">
        <f t="shared" si="185"/>
        <v>0</v>
      </c>
      <c r="E5885">
        <v>-9.6621177107599522E-3</v>
      </c>
      <c r="G5885">
        <v>5877</v>
      </c>
      <c r="H5885">
        <f t="shared" ca="1" si="186"/>
        <v>9.148156682850352E-3</v>
      </c>
    </row>
    <row r="5886" spans="2:8" x14ac:dyDescent="0.3">
      <c r="B5886" s="91">
        <v>34498</v>
      </c>
      <c r="C5886" s="145">
        <v>44.540165000000002</v>
      </c>
      <c r="D5886">
        <f t="shared" si="185"/>
        <v>-0.91921348286788496</v>
      </c>
      <c r="E5886">
        <v>-9.6621177107599522E-3</v>
      </c>
      <c r="G5886">
        <v>5878</v>
      </c>
      <c r="H5886">
        <f t="shared" ca="1" si="186"/>
        <v>5.6937974100803965E-2</v>
      </c>
    </row>
    <row r="5887" spans="2:8" x14ac:dyDescent="0.3">
      <c r="B5887" s="91">
        <v>42636</v>
      </c>
      <c r="C5887" s="145">
        <v>551.33166500000004</v>
      </c>
      <c r="D5887">
        <f t="shared" si="185"/>
        <v>4.3487944715365696</v>
      </c>
      <c r="E5887">
        <v>-9.6696530875170304E-3</v>
      </c>
      <c r="G5887">
        <v>5879</v>
      </c>
      <c r="H5887">
        <f t="shared" ca="1" si="186"/>
        <v>4.7208889836783216E-2</v>
      </c>
    </row>
    <row r="5888" spans="2:8" x14ac:dyDescent="0.3">
      <c r="B5888" s="91">
        <v>40092</v>
      </c>
      <c r="C5888" s="145">
        <v>103.075874</v>
      </c>
      <c r="D5888">
        <f t="shared" si="185"/>
        <v>0.54333854018825467</v>
      </c>
      <c r="E5888">
        <v>-9.6726229793626245E-3</v>
      </c>
      <c r="G5888">
        <v>5880</v>
      </c>
      <c r="H5888">
        <f t="shared" ca="1" si="186"/>
        <v>-1.6900772784644375E-2</v>
      </c>
    </row>
    <row r="5889" spans="2:8" x14ac:dyDescent="0.3">
      <c r="B5889" s="91">
        <v>35213</v>
      </c>
      <c r="C5889" s="145">
        <v>66.787598000000003</v>
      </c>
      <c r="D5889">
        <f t="shared" si="185"/>
        <v>-0.74298141726528832</v>
      </c>
      <c r="E5889">
        <v>-9.6727271023398977E-3</v>
      </c>
      <c r="G5889">
        <v>5881</v>
      </c>
      <c r="H5889">
        <f t="shared" ca="1" si="186"/>
        <v>2.8689371217388356E-2</v>
      </c>
    </row>
    <row r="5890" spans="2:8" x14ac:dyDescent="0.3">
      <c r="B5890" s="91">
        <v>40960</v>
      </c>
      <c r="C5890" s="145">
        <v>259.85513300000002</v>
      </c>
      <c r="D5890">
        <f t="shared" si="185"/>
        <v>-0.45723054609050023</v>
      </c>
      <c r="E5890">
        <v>-9.673181036234416E-3</v>
      </c>
      <c r="G5890">
        <v>5882</v>
      </c>
      <c r="H5890">
        <f t="shared" ca="1" si="186"/>
        <v>-1.7900550798115828E-2</v>
      </c>
    </row>
    <row r="5891" spans="2:8" x14ac:dyDescent="0.3">
      <c r="B5891" s="91">
        <v>45048</v>
      </c>
      <c r="C5891" s="145">
        <v>478.75784299999998</v>
      </c>
      <c r="D5891">
        <f t="shared" si="185"/>
        <v>12.752151454738353</v>
      </c>
      <c r="E5891">
        <v>-9.6917783536082033E-3</v>
      </c>
      <c r="G5891">
        <v>5883</v>
      </c>
      <c r="H5891">
        <f t="shared" ca="1" si="186"/>
        <v>1.5178685368177408E-3</v>
      </c>
    </row>
    <row r="5892" spans="2:8" x14ac:dyDescent="0.3">
      <c r="B5892" s="91">
        <v>36476</v>
      </c>
      <c r="C5892" s="145">
        <v>34.813305</v>
      </c>
      <c r="D5892">
        <f t="shared" si="185"/>
        <v>-0.86009791412571512</v>
      </c>
      <c r="E5892">
        <v>-9.6940637719803747E-3</v>
      </c>
      <c r="G5892">
        <v>5884</v>
      </c>
      <c r="H5892">
        <f t="shared" ca="1" si="186"/>
        <v>4.713273772641955E-2</v>
      </c>
    </row>
    <row r="5893" spans="2:8" x14ac:dyDescent="0.3">
      <c r="B5893" s="91">
        <v>41369</v>
      </c>
      <c r="C5893" s="145">
        <v>248.84049999999999</v>
      </c>
      <c r="D5893">
        <f t="shared" si="185"/>
        <v>10.315571202374791</v>
      </c>
      <c r="E5893">
        <v>-9.7011327083657752E-3</v>
      </c>
      <c r="G5893">
        <v>5885</v>
      </c>
      <c r="H5893">
        <f t="shared" ca="1" si="186"/>
        <v>-1.1138271209622179E-2</v>
      </c>
    </row>
    <row r="5894" spans="2:8" x14ac:dyDescent="0.3">
      <c r="B5894" s="91">
        <v>34016</v>
      </c>
      <c r="C5894" s="145">
        <v>21.99098</v>
      </c>
      <c r="D5894">
        <f t="shared" si="185"/>
        <v>-0.94908949791274511</v>
      </c>
      <c r="E5894">
        <v>-9.7087002647908739E-3</v>
      </c>
      <c r="G5894">
        <v>5886</v>
      </c>
      <c r="H5894">
        <f t="shared" ca="1" si="186"/>
        <v>1.3744788737074385E-2</v>
      </c>
    </row>
    <row r="5895" spans="2:8" x14ac:dyDescent="0.3">
      <c r="B5895" s="91">
        <v>43110</v>
      </c>
      <c r="C5895" s="145">
        <v>431.95370500000001</v>
      </c>
      <c r="D5895">
        <f t="shared" si="185"/>
        <v>13.038465194703669</v>
      </c>
      <c r="E5895">
        <v>-9.7132234563161828E-3</v>
      </c>
      <c r="G5895">
        <v>5887</v>
      </c>
      <c r="H5895">
        <f t="shared" ca="1" si="186"/>
        <v>-2.6016144173043456E-2</v>
      </c>
    </row>
    <row r="5896" spans="2:8" x14ac:dyDescent="0.3">
      <c r="B5896" s="91">
        <v>36522</v>
      </c>
      <c r="C5896" s="145">
        <v>30.769297000000002</v>
      </c>
      <c r="D5896">
        <f t="shared" si="185"/>
        <v>-0.94989529685309737</v>
      </c>
      <c r="E5896">
        <v>-9.7492207430127202E-3</v>
      </c>
      <c r="G5896">
        <v>5888</v>
      </c>
      <c r="H5896">
        <f t="shared" ca="1" si="186"/>
        <v>-8.2058852483997812E-3</v>
      </c>
    </row>
    <row r="5897" spans="2:8" x14ac:dyDescent="0.3">
      <c r="B5897" s="91">
        <v>45197</v>
      </c>
      <c r="C5897" s="145">
        <v>614.09997599999997</v>
      </c>
      <c r="D5897">
        <f t="shared" ref="D5897:D5960" si="187">(C5897-C5898)/C5898</f>
        <v>2.6798921772973676</v>
      </c>
      <c r="E5897">
        <v>-9.755781288174328E-3</v>
      </c>
      <c r="G5897">
        <v>5889</v>
      </c>
      <c r="H5897">
        <f t="shared" ca="1" si="186"/>
        <v>-2.576903014771386E-2</v>
      </c>
    </row>
    <row r="5898" spans="2:8" x14ac:dyDescent="0.3">
      <c r="B5898" s="91">
        <v>43629</v>
      </c>
      <c r="C5898" s="145">
        <v>166.87988300000001</v>
      </c>
      <c r="D5898">
        <f t="shared" si="187"/>
        <v>-0.26778809012529275</v>
      </c>
      <c r="E5898">
        <v>-9.7604764498558736E-3</v>
      </c>
      <c r="G5898">
        <v>5890</v>
      </c>
      <c r="H5898">
        <f t="shared" ref="H5898:H5961" ca="1" si="188">_xlfn.NORM.INV(RAND(),N$11,N$12)</f>
        <v>-1.3482074621837257E-2</v>
      </c>
    </row>
    <row r="5899" spans="2:8" x14ac:dyDescent="0.3">
      <c r="B5899" s="91">
        <v>41078</v>
      </c>
      <c r="C5899" s="145">
        <v>227.912003</v>
      </c>
      <c r="D5899">
        <f t="shared" si="187"/>
        <v>-0.25916287460273435</v>
      </c>
      <c r="E5899">
        <v>-9.7793972030856564E-3</v>
      </c>
      <c r="G5899">
        <v>5891</v>
      </c>
      <c r="H5899">
        <f t="shared" ca="1" si="188"/>
        <v>-1.4816389745131477E-2</v>
      </c>
    </row>
    <row r="5900" spans="2:8" x14ac:dyDescent="0.3">
      <c r="B5900" s="91">
        <v>44456</v>
      </c>
      <c r="C5900" s="145">
        <v>307.64117399999998</v>
      </c>
      <c r="D5900">
        <f t="shared" si="187"/>
        <v>7.6252522050533192E-2</v>
      </c>
      <c r="E5900">
        <v>-9.7866336524704469E-3</v>
      </c>
      <c r="G5900">
        <v>5892</v>
      </c>
      <c r="H5900">
        <f t="shared" ca="1" si="188"/>
        <v>1.2632980532590316E-2</v>
      </c>
    </row>
    <row r="5901" spans="2:8" x14ac:dyDescent="0.3">
      <c r="B5901" s="91">
        <v>41436</v>
      </c>
      <c r="C5901" s="145">
        <v>285.84478799999999</v>
      </c>
      <c r="D5901">
        <f t="shared" si="187"/>
        <v>-0.48694291592466327</v>
      </c>
      <c r="E5901">
        <v>-9.795625988862685E-3</v>
      </c>
      <c r="G5901">
        <v>5893</v>
      </c>
      <c r="H5901">
        <f t="shared" ca="1" si="188"/>
        <v>-2.3437191334125602E-2</v>
      </c>
    </row>
    <row r="5902" spans="2:8" x14ac:dyDescent="0.3">
      <c r="B5902" s="91">
        <v>42072</v>
      </c>
      <c r="C5902" s="145">
        <v>557.14031999999997</v>
      </c>
      <c r="D5902">
        <f t="shared" si="187"/>
        <v>2.079210718618361</v>
      </c>
      <c r="E5902">
        <v>-9.8123973417852724E-3</v>
      </c>
      <c r="G5902">
        <v>5894</v>
      </c>
      <c r="H5902">
        <f t="shared" ca="1" si="188"/>
        <v>-6.3472898209350884E-2</v>
      </c>
    </row>
    <row r="5903" spans="2:8" x14ac:dyDescent="0.3">
      <c r="B5903" s="91">
        <v>43486</v>
      </c>
      <c r="C5903" s="145">
        <v>180.936081</v>
      </c>
      <c r="D5903">
        <f t="shared" si="187"/>
        <v>-0.61259338199970137</v>
      </c>
      <c r="E5903">
        <v>-9.8199433434433877E-3</v>
      </c>
      <c r="G5903">
        <v>5895</v>
      </c>
      <c r="H5903">
        <f t="shared" ca="1" si="188"/>
        <v>4.1446714280346041E-2</v>
      </c>
    </row>
    <row r="5904" spans="2:8" x14ac:dyDescent="0.3">
      <c r="B5904" s="91">
        <v>42725</v>
      </c>
      <c r="C5904" s="145">
        <v>467.04437300000001</v>
      </c>
      <c r="D5904">
        <f t="shared" si="187"/>
        <v>-0.17499669261630824</v>
      </c>
      <c r="E5904">
        <v>-9.8276988062715124E-3</v>
      </c>
      <c r="G5904">
        <v>5896</v>
      </c>
      <c r="H5904">
        <f t="shared" ca="1" si="188"/>
        <v>-1.6691735269345961E-2</v>
      </c>
    </row>
    <row r="5905" spans="2:8" x14ac:dyDescent="0.3">
      <c r="B5905" s="91">
        <v>42058</v>
      </c>
      <c r="C5905" s="145">
        <v>566.112122</v>
      </c>
      <c r="D5905">
        <f t="shared" si="187"/>
        <v>3.5761406493636527</v>
      </c>
      <c r="E5905">
        <v>-9.8291340300762278E-3</v>
      </c>
      <c r="G5905">
        <v>5897</v>
      </c>
      <c r="H5905">
        <f t="shared" ca="1" si="188"/>
        <v>-1.0544627806749559E-2</v>
      </c>
    </row>
    <row r="5906" spans="2:8" x14ac:dyDescent="0.3">
      <c r="B5906" s="91">
        <v>40219</v>
      </c>
      <c r="C5906" s="145">
        <v>123.70951100000001</v>
      </c>
      <c r="D5906">
        <f t="shared" si="187"/>
        <v>-0.1285154854590532</v>
      </c>
      <c r="E5906">
        <v>-9.832210518428048E-3</v>
      </c>
      <c r="G5906">
        <v>5898</v>
      </c>
      <c r="H5906">
        <f t="shared" ca="1" si="188"/>
        <v>3.3059512394824693E-2</v>
      </c>
    </row>
    <row r="5907" spans="2:8" x14ac:dyDescent="0.3">
      <c r="B5907" s="91">
        <v>38960</v>
      </c>
      <c r="C5907" s="145">
        <v>141.95262099999999</v>
      </c>
      <c r="D5907">
        <f t="shared" si="187"/>
        <v>0.89281386981457234</v>
      </c>
      <c r="E5907">
        <v>-9.8331207251669585E-3</v>
      </c>
      <c r="G5907">
        <v>5899</v>
      </c>
      <c r="H5907">
        <f t="shared" ca="1" si="188"/>
        <v>8.4740778757646153E-3</v>
      </c>
    </row>
    <row r="5908" spans="2:8" x14ac:dyDescent="0.3">
      <c r="B5908" s="91">
        <v>38370</v>
      </c>
      <c r="C5908" s="145">
        <v>74.995552000000004</v>
      </c>
      <c r="D5908">
        <f t="shared" si="187"/>
        <v>-0.82204781050739628</v>
      </c>
      <c r="E5908">
        <v>-9.8339486788150444E-3</v>
      </c>
      <c r="G5908">
        <v>5900</v>
      </c>
      <c r="H5908">
        <f t="shared" ca="1" si="188"/>
        <v>-2.3681609274318834E-2</v>
      </c>
    </row>
    <row r="5909" spans="2:8" x14ac:dyDescent="0.3">
      <c r="B5909" s="91">
        <v>43031</v>
      </c>
      <c r="C5909" s="145">
        <v>421.43652300000002</v>
      </c>
      <c r="D5909">
        <f t="shared" si="187"/>
        <v>1.2704082218935067</v>
      </c>
      <c r="E5909">
        <v>-9.8372182357591605E-3</v>
      </c>
      <c r="G5909">
        <v>5901</v>
      </c>
      <c r="H5909">
        <f t="shared" ca="1" si="188"/>
        <v>-1.5793037320753999E-2</v>
      </c>
    </row>
    <row r="5910" spans="2:8" x14ac:dyDescent="0.3">
      <c r="B5910" s="91">
        <v>43860</v>
      </c>
      <c r="C5910" s="145">
        <v>185.621475</v>
      </c>
      <c r="D5910">
        <f t="shared" si="187"/>
        <v>-0.59327215568781855</v>
      </c>
      <c r="E5910">
        <v>-9.8378194768602555E-3</v>
      </c>
      <c r="G5910">
        <v>5902</v>
      </c>
      <c r="H5910">
        <f t="shared" ca="1" si="188"/>
        <v>3.7100468161485327E-3</v>
      </c>
    </row>
    <row r="5911" spans="2:8" x14ac:dyDescent="0.3">
      <c r="B5911" s="91">
        <v>42793</v>
      </c>
      <c r="C5911" s="145">
        <v>456.37759399999999</v>
      </c>
      <c r="D5911">
        <f t="shared" si="187"/>
        <v>-0.17095415465296529</v>
      </c>
      <c r="E5911">
        <v>-9.8410855123541655E-3</v>
      </c>
      <c r="G5911">
        <v>5903</v>
      </c>
      <c r="H5911">
        <f t="shared" ca="1" si="188"/>
        <v>-2.7650660040810182E-2</v>
      </c>
    </row>
    <row r="5912" spans="2:8" x14ac:dyDescent="0.3">
      <c r="B5912" s="91">
        <v>42076</v>
      </c>
      <c r="C5912" s="145">
        <v>550.48535200000003</v>
      </c>
      <c r="D5912">
        <f t="shared" si="187"/>
        <v>3.2331224167221349</v>
      </c>
      <c r="E5912">
        <v>-9.8421271683861479E-3</v>
      </c>
      <c r="G5912">
        <v>5904</v>
      </c>
      <c r="H5912">
        <f t="shared" ca="1" si="188"/>
        <v>-1.4866736751261524E-2</v>
      </c>
    </row>
    <row r="5913" spans="2:8" x14ac:dyDescent="0.3">
      <c r="B5913" s="91">
        <v>39279</v>
      </c>
      <c r="C5913" s="145">
        <v>130.04238900000001</v>
      </c>
      <c r="D5913">
        <f t="shared" si="187"/>
        <v>4.2373261371764395</v>
      </c>
      <c r="E5913">
        <v>-9.8426035002318838E-3</v>
      </c>
      <c r="G5913">
        <v>5905</v>
      </c>
      <c r="H5913">
        <f t="shared" ca="1" si="188"/>
        <v>-3.3282582753239746E-2</v>
      </c>
    </row>
    <row r="5914" spans="2:8" x14ac:dyDescent="0.3">
      <c r="B5914" s="91">
        <v>37623</v>
      </c>
      <c r="C5914" s="145">
        <v>24.829920000000001</v>
      </c>
      <c r="D5914">
        <f t="shared" si="187"/>
        <v>-0.95170194463244429</v>
      </c>
      <c r="E5914">
        <v>-9.8431399853425913E-3</v>
      </c>
      <c r="G5914">
        <v>5906</v>
      </c>
      <c r="H5914">
        <f t="shared" ca="1" si="188"/>
        <v>2.9019806257984396E-2</v>
      </c>
    </row>
    <row r="5915" spans="2:8" x14ac:dyDescent="0.3">
      <c r="B5915" s="91">
        <v>44581</v>
      </c>
      <c r="C5915" s="145">
        <v>514.09771699999999</v>
      </c>
      <c r="D5915">
        <f t="shared" si="187"/>
        <v>0.59575146001974233</v>
      </c>
      <c r="E5915">
        <v>-9.8876322627526915E-3</v>
      </c>
      <c r="G5915">
        <v>5907</v>
      </c>
      <c r="H5915">
        <f t="shared" ca="1" si="188"/>
        <v>1.728261397551133E-2</v>
      </c>
    </row>
    <row r="5916" spans="2:8" x14ac:dyDescent="0.3">
      <c r="B5916" s="91">
        <v>41285</v>
      </c>
      <c r="C5916" s="145">
        <v>322.16653400000001</v>
      </c>
      <c r="D5916">
        <f t="shared" si="187"/>
        <v>13.895327217569918</v>
      </c>
      <c r="E5916">
        <v>-9.889054965000612E-3</v>
      </c>
      <c r="G5916">
        <v>5908</v>
      </c>
      <c r="H5916">
        <f t="shared" ca="1" si="188"/>
        <v>-2.0333144285389773E-3</v>
      </c>
    </row>
    <row r="5917" spans="2:8" x14ac:dyDescent="0.3">
      <c r="B5917" s="91">
        <v>36060</v>
      </c>
      <c r="C5917" s="145">
        <v>21.628698</v>
      </c>
      <c r="D5917">
        <f t="shared" si="187"/>
        <v>-0.49840183942456567</v>
      </c>
      <c r="E5917">
        <v>-9.8942830289829274E-3</v>
      </c>
      <c r="G5917">
        <v>5909</v>
      </c>
      <c r="H5917">
        <f t="shared" ca="1" si="188"/>
        <v>3.8740124567119644E-2</v>
      </c>
    </row>
    <row r="5918" spans="2:8" x14ac:dyDescent="0.3">
      <c r="B5918" s="91">
        <v>33723</v>
      </c>
      <c r="C5918" s="145">
        <v>43.119571999999998</v>
      </c>
      <c r="D5918">
        <f t="shared" si="187"/>
        <v>-7.6920965043743529E-3</v>
      </c>
      <c r="E5918">
        <v>-9.9009509959022291E-3</v>
      </c>
      <c r="G5918">
        <v>5910</v>
      </c>
      <c r="H5918">
        <f t="shared" ca="1" si="188"/>
        <v>1.3125477553504503E-2</v>
      </c>
    </row>
    <row r="5919" spans="2:8" x14ac:dyDescent="0.3">
      <c r="B5919" s="91">
        <v>34653</v>
      </c>
      <c r="C5919" s="145">
        <v>43.453823</v>
      </c>
      <c r="D5919">
        <f t="shared" si="187"/>
        <v>-0.75084733980374507</v>
      </c>
      <c r="E5919">
        <v>-9.9010300293040868E-3</v>
      </c>
      <c r="G5919">
        <v>5911</v>
      </c>
      <c r="H5919">
        <f t="shared" ca="1" si="188"/>
        <v>3.3100379894240313E-2</v>
      </c>
    </row>
    <row r="5920" spans="2:8" x14ac:dyDescent="0.3">
      <c r="B5920" s="91">
        <v>43815</v>
      </c>
      <c r="C5920" s="145">
        <v>174.406418</v>
      </c>
      <c r="D5920">
        <f t="shared" si="187"/>
        <v>13.140338997287408</v>
      </c>
      <c r="E5920">
        <v>-9.9038219405708401E-3</v>
      </c>
      <c r="G5920">
        <v>5912</v>
      </c>
      <c r="H5920">
        <f t="shared" ca="1" si="188"/>
        <v>-6.7161180972383668E-3</v>
      </c>
    </row>
    <row r="5921" spans="2:8" x14ac:dyDescent="0.3">
      <c r="B5921" s="91">
        <v>36808</v>
      </c>
      <c r="C5921" s="145">
        <v>12.333963000000001</v>
      </c>
      <c r="D5921">
        <f t="shared" si="187"/>
        <v>-0.896187745706853</v>
      </c>
      <c r="E5921">
        <v>-9.9072983392497847E-3</v>
      </c>
      <c r="G5921">
        <v>5913</v>
      </c>
      <c r="H5921">
        <f t="shared" ca="1" si="188"/>
        <v>-4.9739020924406668E-3</v>
      </c>
    </row>
    <row r="5922" spans="2:8" x14ac:dyDescent="0.3">
      <c r="B5922" s="91">
        <v>39490</v>
      </c>
      <c r="C5922" s="145">
        <v>118.81028000000001</v>
      </c>
      <c r="D5922">
        <f t="shared" si="187"/>
        <v>1.7479126055296217</v>
      </c>
      <c r="E5922">
        <v>-9.9166022744530888E-3</v>
      </c>
      <c r="G5922">
        <v>5914</v>
      </c>
      <c r="H5922">
        <f t="shared" ca="1" si="188"/>
        <v>-1.1598024569975884E-2</v>
      </c>
    </row>
    <row r="5923" spans="2:8" x14ac:dyDescent="0.3">
      <c r="B5923" s="91">
        <v>34743</v>
      </c>
      <c r="C5923" s="145">
        <v>43.236556999999998</v>
      </c>
      <c r="D5923">
        <f t="shared" si="187"/>
        <v>-0.74344092988350996</v>
      </c>
      <c r="E5923">
        <v>-9.9502881734343761E-3</v>
      </c>
      <c r="G5923">
        <v>5915</v>
      </c>
      <c r="H5923">
        <f t="shared" ca="1" si="188"/>
        <v>-3.4253701439529466E-2</v>
      </c>
    </row>
    <row r="5924" spans="2:8" x14ac:dyDescent="0.3">
      <c r="B5924" s="91">
        <v>43628</v>
      </c>
      <c r="C5924" s="145">
        <v>168.524765</v>
      </c>
      <c r="D5924">
        <f t="shared" si="187"/>
        <v>-0.7347319877487547</v>
      </c>
      <c r="E5924">
        <v>-9.9560695408531276E-3</v>
      </c>
      <c r="G5924">
        <v>5916</v>
      </c>
      <c r="H5924">
        <f t="shared" ca="1" si="188"/>
        <v>2.8855879987864617E-2</v>
      </c>
    </row>
    <row r="5925" spans="2:8" x14ac:dyDescent="0.3">
      <c r="B5925" s="91">
        <v>45135</v>
      </c>
      <c r="C5925" s="145">
        <v>635.29998799999998</v>
      </c>
      <c r="D5925">
        <f t="shared" si="187"/>
        <v>10.150372490547456</v>
      </c>
      <c r="E5925">
        <v>-9.9735450838670543E-3</v>
      </c>
      <c r="G5925">
        <v>5917</v>
      </c>
      <c r="H5925">
        <f t="shared" ca="1" si="188"/>
        <v>4.1626967375247518E-3</v>
      </c>
    </row>
    <row r="5926" spans="2:8" x14ac:dyDescent="0.3">
      <c r="B5926" s="91">
        <v>37915</v>
      </c>
      <c r="C5926" s="145">
        <v>56.975673999999998</v>
      </c>
      <c r="D5926">
        <f t="shared" si="187"/>
        <v>1.9183398497294288</v>
      </c>
      <c r="E5926">
        <v>-9.980701324676218E-3</v>
      </c>
      <c r="G5926">
        <v>5918</v>
      </c>
      <c r="H5926">
        <f t="shared" ca="1" si="188"/>
        <v>2.8842559309298722E-2</v>
      </c>
    </row>
    <row r="5927" spans="2:8" x14ac:dyDescent="0.3">
      <c r="B5927" s="91">
        <v>36669</v>
      </c>
      <c r="C5927" s="145">
        <v>19.523316999999999</v>
      </c>
      <c r="D5927">
        <f t="shared" si="187"/>
        <v>-0.94725509066427938</v>
      </c>
      <c r="E5927">
        <v>-9.9847775524197508E-3</v>
      </c>
      <c r="G5927">
        <v>5919</v>
      </c>
      <c r="H5927">
        <f t="shared" ca="1" si="188"/>
        <v>5.1347950457832449E-2</v>
      </c>
    </row>
    <row r="5928" spans="2:8" x14ac:dyDescent="0.3">
      <c r="B5928" s="91">
        <v>42468</v>
      </c>
      <c r="C5928" s="145">
        <v>370.14599600000003</v>
      </c>
      <c r="D5928">
        <f t="shared" si="187"/>
        <v>16.341773915637813</v>
      </c>
      <c r="E5928">
        <v>-9.9947003987020475E-3</v>
      </c>
      <c r="G5928">
        <v>5920</v>
      </c>
      <c r="H5928">
        <f t="shared" ca="1" si="188"/>
        <v>-5.1474056621900015E-3</v>
      </c>
    </row>
    <row r="5929" spans="2:8" x14ac:dyDescent="0.3">
      <c r="B5929" s="91">
        <v>33974</v>
      </c>
      <c r="C5929" s="145">
        <v>21.344183000000001</v>
      </c>
      <c r="D5929">
        <f t="shared" si="187"/>
        <v>0</v>
      </c>
      <c r="E5929">
        <v>-1.0000238406818972E-2</v>
      </c>
      <c r="G5929">
        <v>5921</v>
      </c>
      <c r="H5929">
        <f t="shared" ca="1" si="188"/>
        <v>1.0834928796947271E-2</v>
      </c>
    </row>
    <row r="5930" spans="2:8" x14ac:dyDescent="0.3">
      <c r="B5930" s="91">
        <v>33960</v>
      </c>
      <c r="C5930" s="145">
        <v>21.344183000000001</v>
      </c>
      <c r="D5930">
        <f t="shared" si="187"/>
        <v>-0.40664421567441611</v>
      </c>
      <c r="E5930">
        <v>-1.0000238406818972E-2</v>
      </c>
      <c r="G5930">
        <v>5922</v>
      </c>
      <c r="H5930">
        <f t="shared" ca="1" si="188"/>
        <v>-7.3053135952406006E-3</v>
      </c>
    </row>
    <row r="5931" spans="2:8" x14ac:dyDescent="0.3">
      <c r="B5931" s="91">
        <v>36489</v>
      </c>
      <c r="C5931" s="145">
        <v>35.971981</v>
      </c>
      <c r="D5931">
        <f t="shared" si="187"/>
        <v>-0.48765544072408745</v>
      </c>
      <c r="E5931">
        <v>-1.000415929474128E-2</v>
      </c>
      <c r="G5931">
        <v>5923</v>
      </c>
      <c r="H5931">
        <f t="shared" ca="1" si="188"/>
        <v>1.0974640113965305E-2</v>
      </c>
    </row>
    <row r="5932" spans="2:8" x14ac:dyDescent="0.3">
      <c r="B5932" s="91">
        <v>38533</v>
      </c>
      <c r="C5932" s="145">
        <v>70.210526000000002</v>
      </c>
      <c r="D5932">
        <f t="shared" si="187"/>
        <v>4.7499892920457549</v>
      </c>
      <c r="E5932">
        <v>-1.0005748015003079E-2</v>
      </c>
      <c r="G5932">
        <v>5924</v>
      </c>
      <c r="H5932">
        <f t="shared" ca="1" si="188"/>
        <v>1.9210209454301229E-3</v>
      </c>
    </row>
    <row r="5933" spans="2:8" x14ac:dyDescent="0.3">
      <c r="B5933" s="91">
        <v>36809</v>
      </c>
      <c r="C5933" s="145">
        <v>12.210549</v>
      </c>
      <c r="D5933">
        <f t="shared" si="187"/>
        <v>-0.4076886128623099</v>
      </c>
      <c r="E5933">
        <v>-1.00060296921598E-2</v>
      </c>
      <c r="G5933">
        <v>5925</v>
      </c>
      <c r="H5933">
        <f t="shared" ca="1" si="188"/>
        <v>6.0079096575449548E-3</v>
      </c>
    </row>
    <row r="5934" spans="2:8" x14ac:dyDescent="0.3">
      <c r="B5934" s="91">
        <v>36144</v>
      </c>
      <c r="C5934" s="145">
        <v>20.615084</v>
      </c>
      <c r="D5934">
        <f t="shared" si="187"/>
        <v>-0.87021989036291525</v>
      </c>
      <c r="E5934">
        <v>-1.0021480741550636E-2</v>
      </c>
      <c r="G5934">
        <v>5926</v>
      </c>
      <c r="H5934">
        <f t="shared" ca="1" si="188"/>
        <v>-2.6642990946225874E-2</v>
      </c>
    </row>
    <row r="5935" spans="2:8" x14ac:dyDescent="0.3">
      <c r="B5935" s="91">
        <v>38811</v>
      </c>
      <c r="C5935" s="145">
        <v>158.84625199999999</v>
      </c>
      <c r="D5935">
        <f t="shared" si="187"/>
        <v>-0.52424532101379684</v>
      </c>
      <c r="E5935">
        <v>-1.0027865958112871E-2</v>
      </c>
      <c r="G5935">
        <v>5927</v>
      </c>
      <c r="H5935">
        <f t="shared" ca="1" si="188"/>
        <v>3.36393884775798E-3</v>
      </c>
    </row>
    <row r="5936" spans="2:8" x14ac:dyDescent="0.3">
      <c r="B5936" s="91">
        <v>41544</v>
      </c>
      <c r="C5936" s="145">
        <v>333.88269000000003</v>
      </c>
      <c r="D5936">
        <f t="shared" si="187"/>
        <v>1.6736264689001923</v>
      </c>
      <c r="E5936">
        <v>-1.0042120844383634E-2</v>
      </c>
      <c r="G5936">
        <v>5928</v>
      </c>
      <c r="H5936">
        <f t="shared" ca="1" si="188"/>
        <v>-7.0205545757135265E-2</v>
      </c>
    </row>
    <row r="5937" spans="2:8" x14ac:dyDescent="0.3">
      <c r="B5937" s="91">
        <v>39444</v>
      </c>
      <c r="C5937" s="145">
        <v>124.880081</v>
      </c>
      <c r="D5937">
        <f t="shared" si="187"/>
        <v>2.8030594204504209</v>
      </c>
      <c r="E5937">
        <v>-1.0044058876973034E-2</v>
      </c>
      <c r="G5937">
        <v>5929</v>
      </c>
      <c r="H5937">
        <f t="shared" ca="1" si="188"/>
        <v>1.2360790880123335E-2</v>
      </c>
    </row>
    <row r="5938" spans="2:8" x14ac:dyDescent="0.3">
      <c r="B5938" s="91">
        <v>36347</v>
      </c>
      <c r="C5938" s="145">
        <v>32.836742000000001</v>
      </c>
      <c r="D5938">
        <f t="shared" si="187"/>
        <v>-0.23282269939331141</v>
      </c>
      <c r="E5938">
        <v>-1.0045537599813262E-2</v>
      </c>
      <c r="G5938">
        <v>5930</v>
      </c>
      <c r="H5938">
        <f t="shared" ca="1" si="188"/>
        <v>-9.1067891954716438E-4</v>
      </c>
    </row>
    <row r="5939" spans="2:8" x14ac:dyDescent="0.3">
      <c r="B5939" s="91">
        <v>34708</v>
      </c>
      <c r="C5939" s="145">
        <v>42.802025</v>
      </c>
      <c r="D5939">
        <f t="shared" si="187"/>
        <v>7.751953498309018E-3</v>
      </c>
      <c r="E5939">
        <v>-1.0050106441176555E-2</v>
      </c>
      <c r="G5939">
        <v>5931</v>
      </c>
      <c r="H5939">
        <f t="shared" ca="1" si="188"/>
        <v>6.7646117827714382E-3</v>
      </c>
    </row>
    <row r="5940" spans="2:8" x14ac:dyDescent="0.3">
      <c r="B5940" s="91">
        <v>34402</v>
      </c>
      <c r="C5940" s="145">
        <v>42.472777999999998</v>
      </c>
      <c r="D5940">
        <f t="shared" si="187"/>
        <v>-0.70164459783075461</v>
      </c>
      <c r="E5940">
        <v>-1.0050303962504593E-2</v>
      </c>
      <c r="G5940">
        <v>5932</v>
      </c>
      <c r="H5940">
        <f t="shared" ca="1" si="188"/>
        <v>-2.6757949757472586E-3</v>
      </c>
    </row>
    <row r="5941" spans="2:8" x14ac:dyDescent="0.3">
      <c r="B5941" s="91">
        <v>44071</v>
      </c>
      <c r="C5941" s="145">
        <v>142.356323</v>
      </c>
      <c r="D5941">
        <f t="shared" si="187"/>
        <v>-0.69461076579002023</v>
      </c>
      <c r="E5941">
        <v>-1.0052000802576715E-2</v>
      </c>
      <c r="G5941">
        <v>5933</v>
      </c>
      <c r="H5941">
        <f t="shared" ca="1" si="188"/>
        <v>6.6506202937641437E-2</v>
      </c>
    </row>
    <row r="5942" spans="2:8" x14ac:dyDescent="0.3">
      <c r="B5942" s="91">
        <v>44554</v>
      </c>
      <c r="C5942" s="145">
        <v>466.147156</v>
      </c>
      <c r="D5942">
        <f t="shared" si="187"/>
        <v>3.2913614787905082E-2</v>
      </c>
      <c r="E5942">
        <v>-1.0056141064311866E-2</v>
      </c>
      <c r="G5942">
        <v>5934</v>
      </c>
      <c r="H5942">
        <f t="shared" ca="1" si="188"/>
        <v>-2.4191550872447495E-2</v>
      </c>
    </row>
    <row r="5943" spans="2:8" x14ac:dyDescent="0.3">
      <c r="B5943" s="91">
        <v>42908</v>
      </c>
      <c r="C5943" s="145">
        <v>451.29345699999999</v>
      </c>
      <c r="D5943">
        <f t="shared" si="187"/>
        <v>1.6604740038297823</v>
      </c>
      <c r="E5943">
        <v>-1.0059010156529406E-2</v>
      </c>
      <c r="G5943">
        <v>5935</v>
      </c>
      <c r="H5943">
        <f t="shared" ca="1" si="188"/>
        <v>-4.4973880748470786E-2</v>
      </c>
    </row>
    <row r="5944" spans="2:8" x14ac:dyDescent="0.3">
      <c r="B5944" s="91">
        <v>40891</v>
      </c>
      <c r="C5944" s="145">
        <v>169.62896699999999</v>
      </c>
      <c r="D5944">
        <f t="shared" si="187"/>
        <v>-0.81461315081967212</v>
      </c>
      <c r="E5944">
        <v>-1.0061542939742395E-2</v>
      </c>
      <c r="G5944">
        <v>5936</v>
      </c>
      <c r="H5944">
        <f t="shared" ca="1" si="188"/>
        <v>-5.9855950422038194E-2</v>
      </c>
    </row>
    <row r="5945" spans="2:8" x14ac:dyDescent="0.3">
      <c r="B5945" s="91">
        <v>45331</v>
      </c>
      <c r="C5945" s="145">
        <v>915</v>
      </c>
      <c r="D5945">
        <f t="shared" si="187"/>
        <v>1.2224943462112063</v>
      </c>
      <c r="E5945">
        <v>-1.0061655437347019E-2</v>
      </c>
      <c r="G5945">
        <v>5937</v>
      </c>
      <c r="H5945">
        <f t="shared" ca="1" si="188"/>
        <v>-3.8619390787468504E-2</v>
      </c>
    </row>
    <row r="5946" spans="2:8" x14ac:dyDescent="0.3">
      <c r="B5946" s="91">
        <v>42340</v>
      </c>
      <c r="C5946" s="145">
        <v>411.69958500000001</v>
      </c>
      <c r="D5946">
        <f t="shared" si="187"/>
        <v>2.5567789476453211E-2</v>
      </c>
      <c r="E5946">
        <v>-1.0063609236024888E-2</v>
      </c>
      <c r="G5946">
        <v>5938</v>
      </c>
      <c r="H5946">
        <f t="shared" ca="1" si="188"/>
        <v>-1.9917714631148206E-2</v>
      </c>
    </row>
    <row r="5947" spans="2:8" x14ac:dyDescent="0.3">
      <c r="B5947" s="91">
        <v>42328</v>
      </c>
      <c r="C5947" s="145">
        <v>401.43576000000002</v>
      </c>
      <c r="D5947">
        <f t="shared" si="187"/>
        <v>1.1591791035339414</v>
      </c>
      <c r="E5947">
        <v>-1.0075012244791666E-2</v>
      </c>
      <c r="G5947">
        <v>5939</v>
      </c>
      <c r="H5947">
        <f t="shared" ca="1" si="188"/>
        <v>-1.0810509325275202E-2</v>
      </c>
    </row>
    <row r="5948" spans="2:8" x14ac:dyDescent="0.3">
      <c r="B5948" s="91">
        <v>43854</v>
      </c>
      <c r="C5948" s="145">
        <v>185.920547</v>
      </c>
      <c r="D5948">
        <f t="shared" si="187"/>
        <v>6.6737061183923236</v>
      </c>
      <c r="E5948">
        <v>-1.0084884971371496E-2</v>
      </c>
      <c r="G5948">
        <v>5940</v>
      </c>
      <c r="H5948">
        <f t="shared" ca="1" si="188"/>
        <v>-4.0475800922148253E-2</v>
      </c>
    </row>
    <row r="5949" spans="2:8" x14ac:dyDescent="0.3">
      <c r="B5949" s="91">
        <v>37757</v>
      </c>
      <c r="C5949" s="145">
        <v>24.228259999999999</v>
      </c>
      <c r="D5949">
        <f t="shared" si="187"/>
        <v>-0.90787003666556754</v>
      </c>
      <c r="E5949">
        <v>-1.0085109376903713E-2</v>
      </c>
      <c r="G5949">
        <v>5941</v>
      </c>
      <c r="H5949">
        <f t="shared" ca="1" si="188"/>
        <v>-1.6494455707582539E-2</v>
      </c>
    </row>
    <row r="5950" spans="2:8" x14ac:dyDescent="0.3">
      <c r="B5950" s="91">
        <v>41191</v>
      </c>
      <c r="C5950" s="145">
        <v>262.97915599999999</v>
      </c>
      <c r="D5950">
        <f t="shared" si="187"/>
        <v>4.101128301896674</v>
      </c>
      <c r="E5950">
        <v>-1.0093662913451103E-2</v>
      </c>
      <c r="G5950">
        <v>5942</v>
      </c>
      <c r="H5950">
        <f t="shared" ca="1" si="188"/>
        <v>1.6927458332094573E-2</v>
      </c>
    </row>
    <row r="5951" spans="2:8" x14ac:dyDescent="0.3">
      <c r="B5951" s="91">
        <v>34905</v>
      </c>
      <c r="C5951" s="145">
        <v>51.553134999999997</v>
      </c>
      <c r="D5951">
        <f t="shared" si="187"/>
        <v>1.4399709000876821</v>
      </c>
      <c r="E5951">
        <v>-1.0100964521622314E-2</v>
      </c>
      <c r="G5951">
        <v>5943</v>
      </c>
      <c r="H5951">
        <f t="shared" ca="1" si="188"/>
        <v>1.7192435797621444E-2</v>
      </c>
    </row>
    <row r="5952" spans="2:8" x14ac:dyDescent="0.3">
      <c r="B5952" s="91">
        <v>34030</v>
      </c>
      <c r="C5952" s="145">
        <v>21.128585999999999</v>
      </c>
      <c r="D5952">
        <f t="shared" si="187"/>
        <v>-0.82698418609879754</v>
      </c>
      <c r="E5952">
        <v>-1.0100972241476868E-2</v>
      </c>
      <c r="G5952">
        <v>5944</v>
      </c>
      <c r="H5952">
        <f t="shared" ca="1" si="188"/>
        <v>-3.9359539926074379E-3</v>
      </c>
    </row>
    <row r="5953" spans="2:8" x14ac:dyDescent="0.3">
      <c r="B5953" s="91">
        <v>43683</v>
      </c>
      <c r="C5953" s="145">
        <v>122.119392</v>
      </c>
      <c r="D5953">
        <f t="shared" si="187"/>
        <v>2.7362212235799932</v>
      </c>
      <c r="E5953">
        <v>-1.0101016160035444E-2</v>
      </c>
      <c r="G5953">
        <v>5945</v>
      </c>
      <c r="H5953">
        <f t="shared" ca="1" si="188"/>
        <v>-7.4290940976595027E-3</v>
      </c>
    </row>
    <row r="5954" spans="2:8" x14ac:dyDescent="0.3">
      <c r="B5954" s="91">
        <v>35832</v>
      </c>
      <c r="C5954" s="145">
        <v>32.685268000000001</v>
      </c>
      <c r="D5954">
        <f t="shared" si="187"/>
        <v>0.19193557262708219</v>
      </c>
      <c r="E5954">
        <v>-1.0101245657057384E-2</v>
      </c>
      <c r="G5954">
        <v>5946</v>
      </c>
      <c r="H5954">
        <f t="shared" ca="1" si="188"/>
        <v>-1.1907597397639732E-3</v>
      </c>
    </row>
    <row r="5955" spans="2:8" x14ac:dyDescent="0.3">
      <c r="B5955" s="91">
        <v>36584</v>
      </c>
      <c r="C5955" s="145">
        <v>27.422008999999999</v>
      </c>
      <c r="D5955">
        <f t="shared" si="187"/>
        <v>-0.45828970369511413</v>
      </c>
      <c r="E5955">
        <v>-1.0114931242862701E-2</v>
      </c>
      <c r="G5955">
        <v>5947</v>
      </c>
      <c r="H5955">
        <f t="shared" ca="1" si="188"/>
        <v>1.2659452201133899E-2</v>
      </c>
    </row>
    <row r="5956" spans="2:8" x14ac:dyDescent="0.3">
      <c r="B5956" s="91">
        <v>35432</v>
      </c>
      <c r="C5956" s="145">
        <v>50.621169999999999</v>
      </c>
      <c r="D5956">
        <f t="shared" si="187"/>
        <v>-0.2922679954459016</v>
      </c>
      <c r="E5956">
        <v>-1.0127557231959759E-2</v>
      </c>
      <c r="G5956">
        <v>5948</v>
      </c>
      <c r="H5956">
        <f t="shared" ca="1" si="188"/>
        <v>-8.752390888059184E-3</v>
      </c>
    </row>
    <row r="5957" spans="2:8" x14ac:dyDescent="0.3">
      <c r="B5957" s="91">
        <v>39644</v>
      </c>
      <c r="C5957" s="145">
        <v>71.525902000000002</v>
      </c>
      <c r="D5957">
        <f t="shared" si="187"/>
        <v>0.39215620136212564</v>
      </c>
      <c r="E5957">
        <v>-1.0128009973853394E-2</v>
      </c>
      <c r="G5957">
        <v>5949</v>
      </c>
      <c r="H5957">
        <f t="shared" ca="1" si="188"/>
        <v>4.6855748134985643E-2</v>
      </c>
    </row>
    <row r="5958" spans="2:8" x14ac:dyDescent="0.3">
      <c r="B5958" s="91">
        <v>34898</v>
      </c>
      <c r="C5958" s="145">
        <v>51.377785000000003</v>
      </c>
      <c r="D5958">
        <f t="shared" si="187"/>
        <v>-0.81710926459682809</v>
      </c>
      <c r="E5958">
        <v>-1.0134803180189824E-2</v>
      </c>
      <c r="G5958">
        <v>5950</v>
      </c>
      <c r="H5958">
        <f t="shared" ca="1" si="188"/>
        <v>2.1025372782044031E-2</v>
      </c>
    </row>
    <row r="5959" spans="2:8" x14ac:dyDescent="0.3">
      <c r="B5959" s="91">
        <v>41418</v>
      </c>
      <c r="C5959" s="145">
        <v>280.92065400000001</v>
      </c>
      <c r="D5959">
        <f t="shared" si="187"/>
        <v>-0.26863167407320732</v>
      </c>
      <c r="E5959">
        <v>-1.0135746606334753E-2</v>
      </c>
      <c r="G5959">
        <v>5951</v>
      </c>
      <c r="H5959">
        <f t="shared" ca="1" si="188"/>
        <v>-7.8318850783913093E-3</v>
      </c>
    </row>
    <row r="5960" spans="2:8" x14ac:dyDescent="0.3">
      <c r="B5960" s="91">
        <v>42964</v>
      </c>
      <c r="C5960" s="145">
        <v>384.102844</v>
      </c>
      <c r="D5960">
        <f t="shared" si="187"/>
        <v>6.3424827650304589</v>
      </c>
      <c r="E5960">
        <v>-1.0147763202544187E-2</v>
      </c>
      <c r="G5960">
        <v>5952</v>
      </c>
      <c r="H5960">
        <f t="shared" ca="1" si="188"/>
        <v>-2.0641837109887044E-2</v>
      </c>
    </row>
    <row r="5961" spans="2:8" x14ac:dyDescent="0.3">
      <c r="B5961" s="91">
        <v>35562</v>
      </c>
      <c r="C5961" s="145">
        <v>52.312393</v>
      </c>
      <c r="D5961">
        <f t="shared" ref="D5961:D6024" si="189">(C5961-C5962)/C5962</f>
        <v>-0.91478678782394052</v>
      </c>
      <c r="E5961">
        <v>-1.0152221255126015E-2</v>
      </c>
      <c r="G5961">
        <v>5953</v>
      </c>
      <c r="H5961">
        <f t="shared" ca="1" si="188"/>
        <v>-5.7117544792403725E-2</v>
      </c>
    </row>
    <row r="5962" spans="2:8" x14ac:dyDescent="0.3">
      <c r="B5962" s="91">
        <v>45161</v>
      </c>
      <c r="C5962" s="145">
        <v>613.90002400000003</v>
      </c>
      <c r="D5962">
        <f t="shared" si="189"/>
        <v>0.33062528520306755</v>
      </c>
      <c r="E5962">
        <v>-1.0157993998877873E-2</v>
      </c>
      <c r="G5962">
        <v>5954</v>
      </c>
      <c r="H5962">
        <f t="shared" ref="H5962:H6025" ca="1" si="190">_xlfn.NORM.INV(RAND(),N$11,N$12)</f>
        <v>-3.8153740483968572E-2</v>
      </c>
    </row>
    <row r="5963" spans="2:8" x14ac:dyDescent="0.3">
      <c r="B5963" s="91">
        <v>42802</v>
      </c>
      <c r="C5963" s="145">
        <v>461.36206099999998</v>
      </c>
      <c r="D5963">
        <f t="shared" si="189"/>
        <v>20.933220118058347</v>
      </c>
      <c r="E5963">
        <v>-1.0159314592882537E-2</v>
      </c>
      <c r="G5963">
        <v>5955</v>
      </c>
      <c r="H5963">
        <f t="shared" ca="1" si="190"/>
        <v>-3.5330947552567167E-2</v>
      </c>
    </row>
    <row r="5964" spans="2:8" x14ac:dyDescent="0.3">
      <c r="B5964" s="91">
        <v>37515</v>
      </c>
      <c r="C5964" s="145">
        <v>21.034852999999998</v>
      </c>
      <c r="D5964">
        <f t="shared" si="189"/>
        <v>-0.97724239611263519</v>
      </c>
      <c r="E5964">
        <v>-1.0163319723199582E-2</v>
      </c>
      <c r="G5964">
        <v>5956</v>
      </c>
      <c r="H5964">
        <f t="shared" ca="1" si="190"/>
        <v>1.4038102143997158E-2</v>
      </c>
    </row>
    <row r="5965" spans="2:8" x14ac:dyDescent="0.3">
      <c r="B5965" s="91">
        <v>45330</v>
      </c>
      <c r="C5965" s="145">
        <v>924.29998799999998</v>
      </c>
      <c r="D5965">
        <f t="shared" si="189"/>
        <v>1.3838043540895035</v>
      </c>
      <c r="E5965">
        <v>-1.0173484816964893E-2</v>
      </c>
      <c r="G5965">
        <v>5957</v>
      </c>
      <c r="H5965">
        <f t="shared" ca="1" si="190"/>
        <v>-5.5444280615435181E-2</v>
      </c>
    </row>
    <row r="5966" spans="2:8" x14ac:dyDescent="0.3">
      <c r="B5966" s="91">
        <v>44729</v>
      </c>
      <c r="C5966" s="145">
        <v>387.74154700000003</v>
      </c>
      <c r="D5966">
        <f t="shared" si="189"/>
        <v>-0.11005600840876423</v>
      </c>
      <c r="E5966">
        <v>-1.0179429445846164E-2</v>
      </c>
      <c r="G5966">
        <v>5958</v>
      </c>
      <c r="H5966">
        <f t="shared" ca="1" si="190"/>
        <v>1.160315158444832E-2</v>
      </c>
    </row>
    <row r="5967" spans="2:8" x14ac:dyDescent="0.3">
      <c r="B5967" s="91">
        <v>44753</v>
      </c>
      <c r="C5967" s="145">
        <v>435.69207799999998</v>
      </c>
      <c r="D5967">
        <f t="shared" si="189"/>
        <v>-1.0818749673279891E-2</v>
      </c>
      <c r="E5967">
        <v>-1.0191381601694095E-2</v>
      </c>
      <c r="G5967">
        <v>5959</v>
      </c>
      <c r="H5967">
        <f t="shared" ca="1" si="190"/>
        <v>-3.4319762478639327E-3</v>
      </c>
    </row>
    <row r="5968" spans="2:8" x14ac:dyDescent="0.3">
      <c r="B5968" s="91">
        <v>41851</v>
      </c>
      <c r="C5968" s="145">
        <v>440.45727499999998</v>
      </c>
      <c r="D5968">
        <f t="shared" si="189"/>
        <v>9.449706838904028</v>
      </c>
      <c r="E5968">
        <v>-1.0191673053684623E-2</v>
      </c>
      <c r="G5968">
        <v>5960</v>
      </c>
      <c r="H5968">
        <f t="shared" ca="1" si="190"/>
        <v>8.0625283715155243E-3</v>
      </c>
    </row>
    <row r="5969" spans="2:8" x14ac:dyDescent="0.3">
      <c r="B5969" s="91">
        <v>34519</v>
      </c>
      <c r="C5969" s="145">
        <v>42.150204000000002</v>
      </c>
      <c r="D5969">
        <f t="shared" si="189"/>
        <v>-0.90298464086737007</v>
      </c>
      <c r="E5969">
        <v>-1.0204100562494902E-2</v>
      </c>
      <c r="G5969">
        <v>5961</v>
      </c>
      <c r="H5969">
        <f t="shared" ca="1" si="190"/>
        <v>3.6208381537413167E-2</v>
      </c>
    </row>
    <row r="5970" spans="2:8" x14ac:dyDescent="0.3">
      <c r="B5970" s="91">
        <v>42178</v>
      </c>
      <c r="C5970" s="145">
        <v>434.46939099999997</v>
      </c>
      <c r="D5970">
        <f t="shared" si="189"/>
        <v>6.1607032716302799E-3</v>
      </c>
      <c r="E5970">
        <v>-1.0215640499738231E-2</v>
      </c>
      <c r="G5970">
        <v>5962</v>
      </c>
      <c r="H5970">
        <f t="shared" ca="1" si="190"/>
        <v>4.6354554527691036E-3</v>
      </c>
    </row>
    <row r="5971" spans="2:8" x14ac:dyDescent="0.3">
      <c r="B5971" s="91">
        <v>41779</v>
      </c>
      <c r="C5971" s="145">
        <v>431.80914300000001</v>
      </c>
      <c r="D5971">
        <f t="shared" si="189"/>
        <v>-0.29966861078739082</v>
      </c>
      <c r="E5971">
        <v>-1.0238605813204018E-2</v>
      </c>
      <c r="G5971">
        <v>5963</v>
      </c>
      <c r="H5971">
        <f t="shared" ca="1" si="190"/>
        <v>-1.3005117524533864E-2</v>
      </c>
    </row>
    <row r="5972" spans="2:8" x14ac:dyDescent="0.3">
      <c r="B5972" s="91">
        <v>45124</v>
      </c>
      <c r="C5972" s="145">
        <v>616.57830799999999</v>
      </c>
      <c r="D5972">
        <f t="shared" si="189"/>
        <v>2.9193424843474416</v>
      </c>
      <c r="E5972">
        <v>-1.0241657615567909E-2</v>
      </c>
      <c r="G5972">
        <v>5964</v>
      </c>
      <c r="H5972">
        <f t="shared" ca="1" si="190"/>
        <v>5.3804661284010628E-3</v>
      </c>
    </row>
    <row r="5973" spans="2:8" x14ac:dyDescent="0.3">
      <c r="B5973" s="91">
        <v>39087</v>
      </c>
      <c r="C5973" s="145">
        <v>157.31677199999999</v>
      </c>
      <c r="D5973">
        <f t="shared" si="189"/>
        <v>-0.77983797545036138</v>
      </c>
      <c r="E5973">
        <v>-1.0241735674498167E-2</v>
      </c>
      <c r="G5973">
        <v>5965</v>
      </c>
      <c r="H5973">
        <f t="shared" ca="1" si="190"/>
        <v>5.4491032213039671E-2</v>
      </c>
    </row>
    <row r="5974" spans="2:8" x14ac:dyDescent="0.3">
      <c r="B5974" s="91">
        <v>45268</v>
      </c>
      <c r="C5974" s="145">
        <v>714.54998799999998</v>
      </c>
      <c r="D5974">
        <f t="shared" si="189"/>
        <v>16.040302229218788</v>
      </c>
      <c r="E5974">
        <v>-1.0250050387145129E-2</v>
      </c>
      <c r="G5974">
        <v>5966</v>
      </c>
      <c r="H5974">
        <f t="shared" ca="1" si="190"/>
        <v>1.1554885186427506E-2</v>
      </c>
    </row>
    <row r="5975" spans="2:8" x14ac:dyDescent="0.3">
      <c r="B5975" s="91">
        <v>34796</v>
      </c>
      <c r="C5975" s="145">
        <v>41.932941</v>
      </c>
      <c r="D5975">
        <f t="shared" si="189"/>
        <v>0</v>
      </c>
      <c r="E5975">
        <v>-1.0256287641788648E-2</v>
      </c>
      <c r="G5975">
        <v>5967</v>
      </c>
      <c r="H5975">
        <f t="shared" ca="1" si="190"/>
        <v>3.0923537294465363E-2</v>
      </c>
    </row>
    <row r="5976" spans="2:8" x14ac:dyDescent="0.3">
      <c r="B5976" s="91">
        <v>34746</v>
      </c>
      <c r="C5976" s="145">
        <v>41.932941</v>
      </c>
      <c r="D5976">
        <f t="shared" si="189"/>
        <v>1.0134332626576434</v>
      </c>
      <c r="E5976">
        <v>-1.0256287641788648E-2</v>
      </c>
      <c r="G5976">
        <v>5968</v>
      </c>
      <c r="H5976">
        <f t="shared" ca="1" si="190"/>
        <v>-2.4576860804622829E-2</v>
      </c>
    </row>
    <row r="5977" spans="2:8" x14ac:dyDescent="0.3">
      <c r="B5977" s="91">
        <v>37517</v>
      </c>
      <c r="C5977" s="145">
        <v>20.826585999999999</v>
      </c>
      <c r="D5977">
        <f t="shared" si="189"/>
        <v>-0.74561279616889431</v>
      </c>
      <c r="E5977">
        <v>-1.0263863282060104E-2</v>
      </c>
      <c r="G5977">
        <v>5969</v>
      </c>
      <c r="H5977">
        <f t="shared" ca="1" si="190"/>
        <v>2.5675810340662897E-2</v>
      </c>
    </row>
    <row r="5978" spans="2:8" x14ac:dyDescent="0.3">
      <c r="B5978" s="91">
        <v>38665</v>
      </c>
      <c r="C5978" s="145">
        <v>81.869629000000003</v>
      </c>
      <c r="D5978">
        <f t="shared" si="189"/>
        <v>-0.84048790969544573</v>
      </c>
      <c r="E5978">
        <v>-1.02744662662968E-2</v>
      </c>
      <c r="G5978">
        <v>5970</v>
      </c>
      <c r="H5978">
        <f t="shared" ca="1" si="190"/>
        <v>-1.2958796311878698E-2</v>
      </c>
    </row>
    <row r="5979" spans="2:8" x14ac:dyDescent="0.3">
      <c r="B5979" s="91">
        <v>45071</v>
      </c>
      <c r="C5979" s="145">
        <v>513.25030500000003</v>
      </c>
      <c r="D5979">
        <f t="shared" si="189"/>
        <v>0.26049688440843249</v>
      </c>
      <c r="E5979">
        <v>-1.028461671397566E-2</v>
      </c>
      <c r="G5979">
        <v>5971</v>
      </c>
      <c r="H5979">
        <f t="shared" ca="1" si="190"/>
        <v>2.9939691094197592E-3</v>
      </c>
    </row>
    <row r="5980" spans="2:8" x14ac:dyDescent="0.3">
      <c r="B5980" s="91">
        <v>44746</v>
      </c>
      <c r="C5980" s="145">
        <v>407.18093900000002</v>
      </c>
      <c r="D5980">
        <f t="shared" si="189"/>
        <v>2.7795631015948916</v>
      </c>
      <c r="E5980">
        <v>-1.0298087402669281E-2</v>
      </c>
      <c r="G5980">
        <v>5972</v>
      </c>
      <c r="H5980">
        <f t="shared" ca="1" si="190"/>
        <v>-9.6724345101057516E-3</v>
      </c>
    </row>
    <row r="5981" spans="2:8" x14ac:dyDescent="0.3">
      <c r="B5981" s="91">
        <v>39541</v>
      </c>
      <c r="C5981" s="145">
        <v>107.732277</v>
      </c>
      <c r="D5981">
        <f t="shared" si="189"/>
        <v>-0.75802049422693307</v>
      </c>
      <c r="E5981">
        <v>-1.0302657436913505E-2</v>
      </c>
      <c r="G5981">
        <v>5973</v>
      </c>
      <c r="H5981">
        <f t="shared" ca="1" si="190"/>
        <v>-3.9756062219819747E-2</v>
      </c>
    </row>
    <row r="5982" spans="2:8" x14ac:dyDescent="0.3">
      <c r="B5982" s="91">
        <v>42858</v>
      </c>
      <c r="C5982" s="145">
        <v>445.212402</v>
      </c>
      <c r="D5982">
        <f t="shared" si="189"/>
        <v>9.6725463919216157</v>
      </c>
      <c r="E5982">
        <v>-1.0304723822011501E-2</v>
      </c>
      <c r="G5982">
        <v>5974</v>
      </c>
      <c r="H5982">
        <f t="shared" ca="1" si="190"/>
        <v>-5.9274633035816277E-3</v>
      </c>
    </row>
    <row r="5983" spans="2:8" x14ac:dyDescent="0.3">
      <c r="B5983" s="91">
        <v>34764</v>
      </c>
      <c r="C5983" s="145">
        <v>41.715668000000001</v>
      </c>
      <c r="D5983">
        <f t="shared" si="189"/>
        <v>1.0155037905745605</v>
      </c>
      <c r="E5983">
        <v>-1.0309226498642838E-2</v>
      </c>
      <c r="G5983">
        <v>5975</v>
      </c>
      <c r="H5983">
        <f t="shared" ca="1" si="190"/>
        <v>1.8108483899894591E-2</v>
      </c>
    </row>
    <row r="5984" spans="2:8" x14ac:dyDescent="0.3">
      <c r="B5984" s="91">
        <v>33989</v>
      </c>
      <c r="C5984" s="145">
        <v>20.697389999999999</v>
      </c>
      <c r="D5984">
        <f t="shared" si="189"/>
        <v>-0.90385784752465237</v>
      </c>
      <c r="E5984">
        <v>-1.0309334548017071E-2</v>
      </c>
      <c r="G5984">
        <v>5976</v>
      </c>
      <c r="H5984">
        <f t="shared" ca="1" si="190"/>
        <v>4.4244876151154303E-3</v>
      </c>
    </row>
    <row r="5985" spans="2:8" x14ac:dyDescent="0.3">
      <c r="B5985" s="91">
        <v>43567</v>
      </c>
      <c r="C5985" s="145">
        <v>215.27903699999999</v>
      </c>
      <c r="D5985">
        <f t="shared" si="189"/>
        <v>3.4837811799191267</v>
      </c>
      <c r="E5985">
        <v>-1.0311653509663388E-2</v>
      </c>
      <c r="G5985">
        <v>5977</v>
      </c>
      <c r="H5985">
        <f t="shared" ca="1" si="190"/>
        <v>-8.3489521751978404E-3</v>
      </c>
    </row>
    <row r="5986" spans="2:8" x14ac:dyDescent="0.3">
      <c r="B5986" s="91">
        <v>35725</v>
      </c>
      <c r="C5986" s="145">
        <v>48.012833000000001</v>
      </c>
      <c r="D5986">
        <f t="shared" si="189"/>
        <v>1.6875487687711488</v>
      </c>
      <c r="E5986">
        <v>-1.0312467412168036E-2</v>
      </c>
      <c r="G5986">
        <v>5978</v>
      </c>
      <c r="H5986">
        <f t="shared" ca="1" si="190"/>
        <v>7.370984130721658E-3</v>
      </c>
    </row>
    <row r="5987" spans="2:8" x14ac:dyDescent="0.3">
      <c r="B5987" s="91">
        <v>36131</v>
      </c>
      <c r="C5987" s="145">
        <v>17.864916000000001</v>
      </c>
      <c r="D5987">
        <f t="shared" si="189"/>
        <v>-0.95887885276261287</v>
      </c>
      <c r="E5987">
        <v>-1.0322114659915584E-2</v>
      </c>
      <c r="G5987">
        <v>5979</v>
      </c>
      <c r="H5987">
        <f t="shared" ca="1" si="190"/>
        <v>3.2196639067901378E-2</v>
      </c>
    </row>
    <row r="5988" spans="2:8" x14ac:dyDescent="0.3">
      <c r="B5988" s="91">
        <v>44643</v>
      </c>
      <c r="C5988" s="145">
        <v>434.44595299999997</v>
      </c>
      <c r="D5988">
        <f t="shared" si="189"/>
        <v>4.6706298967477595</v>
      </c>
      <c r="E5988">
        <v>-1.0332748569586615E-2</v>
      </c>
      <c r="G5988">
        <v>5980</v>
      </c>
      <c r="H5988">
        <f t="shared" ca="1" si="190"/>
        <v>-1.5834893300413478E-2</v>
      </c>
    </row>
    <row r="5989" spans="2:8" x14ac:dyDescent="0.3">
      <c r="B5989" s="91">
        <v>38406</v>
      </c>
      <c r="C5989" s="145">
        <v>76.613349999999997</v>
      </c>
      <c r="D5989">
        <f t="shared" si="189"/>
        <v>-0.8744451353911854</v>
      </c>
      <c r="E5989">
        <v>-1.0345781121646299E-2</v>
      </c>
      <c r="G5989">
        <v>5981</v>
      </c>
      <c r="H5989">
        <f t="shared" ca="1" si="190"/>
        <v>-2.5327818228691539E-4</v>
      </c>
    </row>
    <row r="5990" spans="2:8" x14ac:dyDescent="0.3">
      <c r="B5990" s="91">
        <v>45125</v>
      </c>
      <c r="C5990" s="145">
        <v>610.19818099999998</v>
      </c>
      <c r="D5990">
        <f t="shared" si="189"/>
        <v>8.3614479481538098</v>
      </c>
      <c r="E5990">
        <v>-1.0347634545716156E-2</v>
      </c>
      <c r="G5990">
        <v>5982</v>
      </c>
      <c r="H5990">
        <f t="shared" ca="1" si="190"/>
        <v>-2.3237292987824128E-2</v>
      </c>
    </row>
    <row r="5991" spans="2:8" x14ac:dyDescent="0.3">
      <c r="B5991" s="91">
        <v>35607</v>
      </c>
      <c r="C5991" s="145">
        <v>65.182029999999997</v>
      </c>
      <c r="D5991">
        <f t="shared" si="189"/>
        <v>-0.714691195841481</v>
      </c>
      <c r="E5991">
        <v>-1.0347888929631411E-2</v>
      </c>
      <c r="G5991">
        <v>5983</v>
      </c>
      <c r="H5991">
        <f t="shared" ca="1" si="190"/>
        <v>-6.4694146945710133E-3</v>
      </c>
    </row>
    <row r="5992" spans="2:8" x14ac:dyDescent="0.3">
      <c r="B5992" s="91">
        <v>41152</v>
      </c>
      <c r="C5992" s="145">
        <v>228.46133399999999</v>
      </c>
      <c r="D5992">
        <f t="shared" si="189"/>
        <v>-0.5106269785650106</v>
      </c>
      <c r="E5992">
        <v>-1.0348404796726598E-2</v>
      </c>
      <c r="G5992">
        <v>5984</v>
      </c>
      <c r="H5992">
        <f t="shared" ca="1" si="190"/>
        <v>-1.1702988751671341E-2</v>
      </c>
    </row>
    <row r="5993" spans="2:8" x14ac:dyDescent="0.3">
      <c r="B5993" s="91">
        <v>42832</v>
      </c>
      <c r="C5993" s="145">
        <v>466.84497099999999</v>
      </c>
      <c r="D5993">
        <f t="shared" si="189"/>
        <v>0.12075942324256141</v>
      </c>
      <c r="E5993">
        <v>-1.0355072632081738E-2</v>
      </c>
      <c r="G5993">
        <v>5985</v>
      </c>
      <c r="H5993">
        <f t="shared" ca="1" si="190"/>
        <v>-1.0269351568488352E-3</v>
      </c>
    </row>
    <row r="5994" spans="2:8" x14ac:dyDescent="0.3">
      <c r="B5994" s="91">
        <v>41788</v>
      </c>
      <c r="C5994" s="145">
        <v>416.54342700000001</v>
      </c>
      <c r="D5994">
        <f t="shared" si="189"/>
        <v>8.8779700362328384</v>
      </c>
      <c r="E5994">
        <v>-1.0379013143027424E-2</v>
      </c>
      <c r="G5994">
        <v>5986</v>
      </c>
      <c r="H5994">
        <f t="shared" ca="1" si="190"/>
        <v>-2.1651319706698867E-3</v>
      </c>
    </row>
    <row r="5995" spans="2:8" x14ac:dyDescent="0.3">
      <c r="B5995" s="91">
        <v>35767</v>
      </c>
      <c r="C5995" s="145">
        <v>42.168930000000003</v>
      </c>
      <c r="D5995">
        <f t="shared" si="189"/>
        <v>-0.81829784069835132</v>
      </c>
      <c r="E5995">
        <v>-1.0379521221807802E-2</v>
      </c>
      <c r="G5995">
        <v>5987</v>
      </c>
      <c r="H5995">
        <f t="shared" ca="1" si="190"/>
        <v>-3.4612489560049475E-2</v>
      </c>
    </row>
    <row r="5996" spans="2:8" x14ac:dyDescent="0.3">
      <c r="B5996" s="91">
        <v>40648</v>
      </c>
      <c r="C5996" s="145">
        <v>232.07720900000001</v>
      </c>
      <c r="D5996">
        <f t="shared" si="189"/>
        <v>3.6438683432284193</v>
      </c>
      <c r="E5996">
        <v>-1.0409776040946235E-2</v>
      </c>
      <c r="G5996">
        <v>5988</v>
      </c>
      <c r="H5996">
        <f t="shared" ca="1" si="190"/>
        <v>-9.0437142654741821E-3</v>
      </c>
    </row>
    <row r="5997" spans="2:8" x14ac:dyDescent="0.3">
      <c r="B5997" s="91">
        <v>34879</v>
      </c>
      <c r="C5997" s="145">
        <v>49.974975999999998</v>
      </c>
      <c r="D5997">
        <f t="shared" si="189"/>
        <v>0.21060070556677213</v>
      </c>
      <c r="E5997">
        <v>-1.0416326120679055E-2</v>
      </c>
      <c r="G5997">
        <v>5989</v>
      </c>
      <c r="H5997">
        <f t="shared" ca="1" si="190"/>
        <v>2.8969709268386899E-2</v>
      </c>
    </row>
    <row r="5998" spans="2:8" x14ac:dyDescent="0.3">
      <c r="B5998" s="91">
        <v>34765</v>
      </c>
      <c r="C5998" s="145">
        <v>41.281139000000003</v>
      </c>
      <c r="D5998">
        <f t="shared" si="189"/>
        <v>0</v>
      </c>
      <c r="E5998">
        <v>-1.0416445926264388E-2</v>
      </c>
      <c r="G5998">
        <v>5990</v>
      </c>
      <c r="H5998">
        <f t="shared" ca="1" si="190"/>
        <v>1.1095295102449852E-2</v>
      </c>
    </row>
    <row r="5999" spans="2:8" x14ac:dyDescent="0.3">
      <c r="B5999" s="91">
        <v>34719</v>
      </c>
      <c r="C5999" s="145">
        <v>41.281139000000003</v>
      </c>
      <c r="D5999">
        <f t="shared" si="189"/>
        <v>1.0155040618023989</v>
      </c>
      <c r="E5999">
        <v>-1.0416445926264388E-2</v>
      </c>
      <c r="G5999">
        <v>5991</v>
      </c>
      <c r="H5999">
        <f t="shared" ca="1" si="190"/>
        <v>1.2712938463512045E-2</v>
      </c>
    </row>
    <row r="6000" spans="2:8" x14ac:dyDescent="0.3">
      <c r="B6000" s="91">
        <v>33994</v>
      </c>
      <c r="C6000" s="145">
        <v>20.481794000000001</v>
      </c>
      <c r="D6000">
        <f t="shared" si="189"/>
        <v>-0.96652207518513378</v>
      </c>
      <c r="E6000">
        <v>-1.0416579095238477E-2</v>
      </c>
      <c r="G6000">
        <v>5992</v>
      </c>
      <c r="H6000">
        <f t="shared" ca="1" si="190"/>
        <v>5.097357281509117E-2</v>
      </c>
    </row>
    <row r="6001" spans="2:8" x14ac:dyDescent="0.3">
      <c r="B6001" s="91">
        <v>45149</v>
      </c>
      <c r="C6001" s="145">
        <v>611.79998799999998</v>
      </c>
      <c r="D6001">
        <f t="shared" si="189"/>
        <v>2.5446489212893835</v>
      </c>
      <c r="E6001">
        <v>-1.0432692276587165E-2</v>
      </c>
      <c r="G6001">
        <v>5993</v>
      </c>
      <c r="H6001">
        <f t="shared" ca="1" si="190"/>
        <v>8.3542604363711758E-3</v>
      </c>
    </row>
    <row r="6002" spans="2:8" x14ac:dyDescent="0.3">
      <c r="B6002" s="91">
        <v>40905</v>
      </c>
      <c r="C6002" s="145">
        <v>172.59818999999999</v>
      </c>
      <c r="D6002">
        <f t="shared" si="189"/>
        <v>6.1511580067002827</v>
      </c>
      <c r="E6002">
        <v>-1.04338688121405E-2</v>
      </c>
      <c r="G6002">
        <v>5994</v>
      </c>
      <c r="H6002">
        <f t="shared" ca="1" si="190"/>
        <v>2.3906138078709314E-2</v>
      </c>
    </row>
    <row r="6003" spans="2:8" x14ac:dyDescent="0.3">
      <c r="B6003" s="91">
        <v>37750</v>
      </c>
      <c r="C6003" s="145">
        <v>24.135698000000001</v>
      </c>
      <c r="D6003">
        <f t="shared" si="189"/>
        <v>-0.94055534109000438</v>
      </c>
      <c r="E6003">
        <v>-1.0436426530360754E-2</v>
      </c>
      <c r="G6003">
        <v>5995</v>
      </c>
      <c r="H6003">
        <f t="shared" ca="1" si="190"/>
        <v>1.3077412699845631E-2</v>
      </c>
    </row>
    <row r="6004" spans="2:8" x14ac:dyDescent="0.3">
      <c r="B6004" s="91">
        <v>42318</v>
      </c>
      <c r="C6004" s="145">
        <v>406.01962300000002</v>
      </c>
      <c r="D6004">
        <f t="shared" si="189"/>
        <v>4.9621198576044403</v>
      </c>
      <c r="E6004">
        <v>-1.044317319997049E-2</v>
      </c>
      <c r="G6004">
        <v>5996</v>
      </c>
      <c r="H6004">
        <f t="shared" ca="1" si="190"/>
        <v>-5.9260728073572348E-2</v>
      </c>
    </row>
    <row r="6005" spans="2:8" x14ac:dyDescent="0.3">
      <c r="B6005" s="91">
        <v>38300</v>
      </c>
      <c r="C6005" s="145">
        <v>68.099875999999995</v>
      </c>
      <c r="D6005">
        <f t="shared" si="189"/>
        <v>0.91369818097738931</v>
      </c>
      <c r="E6005">
        <v>-1.0473524735032148E-2</v>
      </c>
      <c r="G6005">
        <v>5997</v>
      </c>
      <c r="H6005">
        <f t="shared" ca="1" si="190"/>
        <v>5.130052751913608E-2</v>
      </c>
    </row>
    <row r="6006" spans="2:8" x14ac:dyDescent="0.3">
      <c r="B6006" s="91">
        <v>35865</v>
      </c>
      <c r="C6006" s="145">
        <v>35.585484000000001</v>
      </c>
      <c r="D6006">
        <f t="shared" si="189"/>
        <v>-0.86160259272124862</v>
      </c>
      <c r="E6006">
        <v>-1.0483642100318815E-2</v>
      </c>
      <c r="G6006">
        <v>5998</v>
      </c>
      <c r="H6006">
        <f t="shared" ca="1" si="190"/>
        <v>1.5303297210249591E-2</v>
      </c>
    </row>
    <row r="6007" spans="2:8" x14ac:dyDescent="0.3">
      <c r="B6007" s="91">
        <v>40961</v>
      </c>
      <c r="C6007" s="145">
        <v>257.12536599999999</v>
      </c>
      <c r="D6007">
        <f t="shared" si="189"/>
        <v>3.5066749698620643</v>
      </c>
      <c r="E6007">
        <v>-1.0504957006179431E-2</v>
      </c>
      <c r="G6007">
        <v>5999</v>
      </c>
      <c r="H6007">
        <f t="shared" ca="1" si="190"/>
        <v>3.8059633831397231E-2</v>
      </c>
    </row>
    <row r="6008" spans="2:8" x14ac:dyDescent="0.3">
      <c r="B6008" s="91">
        <v>37922</v>
      </c>
      <c r="C6008" s="145">
        <v>57.054340000000003</v>
      </c>
      <c r="D6008">
        <f t="shared" si="189"/>
        <v>-0.56572345551058023</v>
      </c>
      <c r="E6008">
        <v>-1.050764415317015E-2</v>
      </c>
      <c r="G6008">
        <v>6000</v>
      </c>
      <c r="H6008">
        <f t="shared" ca="1" si="190"/>
        <v>-1.2299348816994942E-2</v>
      </c>
    </row>
    <row r="6009" spans="2:8" x14ac:dyDescent="0.3">
      <c r="B6009" s="91">
        <v>39423</v>
      </c>
      <c r="C6009" s="145">
        <v>131.37789900000001</v>
      </c>
      <c r="D6009">
        <f t="shared" si="189"/>
        <v>0.52407755059350203</v>
      </c>
      <c r="E6009">
        <v>-1.050988168700836E-2</v>
      </c>
      <c r="G6009">
        <v>6001</v>
      </c>
      <c r="H6009">
        <f t="shared" ca="1" si="190"/>
        <v>6.5504271428134414E-4</v>
      </c>
    </row>
    <row r="6010" spans="2:8" x14ac:dyDescent="0.3">
      <c r="B6010" s="91">
        <v>38615</v>
      </c>
      <c r="C6010" s="145">
        <v>86.201583999999997</v>
      </c>
      <c r="D6010">
        <f t="shared" si="189"/>
        <v>-0.86106602895834894</v>
      </c>
      <c r="E6010">
        <v>-1.0513309516527861E-2</v>
      </c>
      <c r="G6010">
        <v>6002</v>
      </c>
      <c r="H6010">
        <f t="shared" ca="1" si="190"/>
        <v>-6.2806378139015039E-3</v>
      </c>
    </row>
    <row r="6011" spans="2:8" x14ac:dyDescent="0.3">
      <c r="B6011" s="91">
        <v>45191</v>
      </c>
      <c r="C6011" s="145">
        <v>620.45001200000002</v>
      </c>
      <c r="D6011">
        <f t="shared" si="189"/>
        <v>11.547289183957856</v>
      </c>
      <c r="E6011">
        <v>-1.0525438364253617E-2</v>
      </c>
      <c r="G6011">
        <v>6003</v>
      </c>
      <c r="H6011">
        <f t="shared" ca="1" si="190"/>
        <v>-1.0786543548685145E-2</v>
      </c>
    </row>
    <row r="6012" spans="2:8" x14ac:dyDescent="0.3">
      <c r="B6012" s="91">
        <v>34880</v>
      </c>
      <c r="C6012" s="145">
        <v>49.448929</v>
      </c>
      <c r="D6012">
        <f t="shared" si="189"/>
        <v>0.21060085784373722</v>
      </c>
      <c r="E6012">
        <v>-1.0526208156658213E-2</v>
      </c>
      <c r="G6012">
        <v>6004</v>
      </c>
      <c r="H6012">
        <f t="shared" ca="1" si="190"/>
        <v>-2.3864873826734394E-2</v>
      </c>
    </row>
    <row r="6013" spans="2:8" x14ac:dyDescent="0.3">
      <c r="B6013" s="91">
        <v>34722</v>
      </c>
      <c r="C6013" s="145">
        <v>40.846600000000002</v>
      </c>
      <c r="D6013">
        <f t="shared" si="189"/>
        <v>-0.3984552665369096</v>
      </c>
      <c r="E6013">
        <v>-1.0526332618874708E-2</v>
      </c>
      <c r="G6013">
        <v>6005</v>
      </c>
      <c r="H6013">
        <f t="shared" ca="1" si="190"/>
        <v>-3.0505170440480417E-3</v>
      </c>
    </row>
    <row r="6014" spans="2:8" x14ac:dyDescent="0.3">
      <c r="B6014" s="91">
        <v>35215</v>
      </c>
      <c r="C6014" s="145">
        <v>67.902846999999994</v>
      </c>
      <c r="D6014">
        <f t="shared" si="189"/>
        <v>-0.83708567670203371</v>
      </c>
      <c r="E6014">
        <v>-1.0527242715009964E-2</v>
      </c>
      <c r="G6014">
        <v>6006</v>
      </c>
      <c r="H6014">
        <f t="shared" ca="1" si="190"/>
        <v>1.2093970854978776E-2</v>
      </c>
    </row>
    <row r="6015" spans="2:8" x14ac:dyDescent="0.3">
      <c r="B6015" s="91">
        <v>43052</v>
      </c>
      <c r="C6015" s="145">
        <v>416.80096400000002</v>
      </c>
      <c r="D6015">
        <f t="shared" si="189"/>
        <v>2.0991647673606719</v>
      </c>
      <c r="E6015">
        <v>-1.0531260822734369E-2</v>
      </c>
      <c r="G6015">
        <v>6007</v>
      </c>
      <c r="H6015">
        <f t="shared" ca="1" si="190"/>
        <v>4.0278234162937042E-2</v>
      </c>
    </row>
    <row r="6016" spans="2:8" x14ac:dyDescent="0.3">
      <c r="B6016" s="91">
        <v>40338</v>
      </c>
      <c r="C6016" s="145">
        <v>134.488159</v>
      </c>
      <c r="D6016">
        <f t="shared" si="189"/>
        <v>5.8741935337125044</v>
      </c>
      <c r="E6016">
        <v>-1.0532648550850199E-2</v>
      </c>
      <c r="G6016">
        <v>6008</v>
      </c>
      <c r="H6016">
        <f t="shared" ca="1" si="190"/>
        <v>5.3604523740695704E-3</v>
      </c>
    </row>
    <row r="6017" spans="2:8" x14ac:dyDescent="0.3">
      <c r="B6017" s="91">
        <v>36025</v>
      </c>
      <c r="C6017" s="145">
        <v>19.564209000000002</v>
      </c>
      <c r="D6017">
        <f t="shared" si="189"/>
        <v>-0.90329727224458656</v>
      </c>
      <c r="E6017">
        <v>-1.0554194995007187E-2</v>
      </c>
      <c r="G6017">
        <v>6009</v>
      </c>
      <c r="H6017">
        <f t="shared" ca="1" si="190"/>
        <v>-2.9320847398983198E-2</v>
      </c>
    </row>
    <row r="6018" spans="2:8" x14ac:dyDescent="0.3">
      <c r="B6018" s="91">
        <v>40693</v>
      </c>
      <c r="C6018" s="145">
        <v>202.31289699999999</v>
      </c>
      <c r="D6018">
        <f t="shared" si="189"/>
        <v>9.5257437546059906E-2</v>
      </c>
      <c r="E6018">
        <v>-1.0561695509986889E-2</v>
      </c>
      <c r="G6018">
        <v>6010</v>
      </c>
      <c r="H6018">
        <f t="shared" ca="1" si="190"/>
        <v>-2.970719809613416E-2</v>
      </c>
    </row>
    <row r="6019" spans="2:8" x14ac:dyDescent="0.3">
      <c r="B6019" s="91">
        <v>40710</v>
      </c>
      <c r="C6019" s="145">
        <v>184.717209</v>
      </c>
      <c r="D6019">
        <f t="shared" si="189"/>
        <v>-0.29036172924448334</v>
      </c>
      <c r="E6019">
        <v>-1.0561796416692564E-2</v>
      </c>
      <c r="G6019">
        <v>6011</v>
      </c>
      <c r="H6019">
        <f t="shared" ca="1" si="190"/>
        <v>4.3125902086956408E-2</v>
      </c>
    </row>
    <row r="6020" spans="2:8" x14ac:dyDescent="0.3">
      <c r="B6020" s="91">
        <v>41219</v>
      </c>
      <c r="C6020" s="145">
        <v>260.29769900000002</v>
      </c>
      <c r="D6020">
        <f t="shared" si="189"/>
        <v>12.601738059352908</v>
      </c>
      <c r="E6020">
        <v>-1.0563312610096165E-2</v>
      </c>
      <c r="G6020">
        <v>6012</v>
      </c>
      <c r="H6020">
        <f t="shared" ca="1" si="190"/>
        <v>-3.2835717035075429E-2</v>
      </c>
    </row>
    <row r="6021" spans="2:8" x14ac:dyDescent="0.3">
      <c r="B6021" s="91">
        <v>36648</v>
      </c>
      <c r="C6021" s="145">
        <v>19.137091000000002</v>
      </c>
      <c r="D6021">
        <f t="shared" si="189"/>
        <v>-0.49052421340249053</v>
      </c>
      <c r="E6021">
        <v>-1.0571791343058707E-2</v>
      </c>
      <c r="G6021">
        <v>6013</v>
      </c>
      <c r="H6021">
        <f t="shared" ca="1" si="190"/>
        <v>2.45515549089729E-2</v>
      </c>
    </row>
    <row r="6022" spans="2:8" x14ac:dyDescent="0.3">
      <c r="B6022" s="91">
        <v>36543</v>
      </c>
      <c r="C6022" s="145">
        <v>37.562317</v>
      </c>
      <c r="D6022">
        <f t="shared" si="189"/>
        <v>-0.88966504759524223</v>
      </c>
      <c r="E6022">
        <v>-1.0572601842834506E-2</v>
      </c>
      <c r="G6022">
        <v>6014</v>
      </c>
      <c r="H6022">
        <f t="shared" ca="1" si="190"/>
        <v>-1.226205284609707E-2</v>
      </c>
    </row>
    <row r="6023" spans="2:8" x14ac:dyDescent="0.3">
      <c r="B6023" s="91">
        <v>43168</v>
      </c>
      <c r="C6023" s="145">
        <v>340.438965</v>
      </c>
      <c r="D6023">
        <f t="shared" si="189"/>
        <v>0.28966989532639997</v>
      </c>
      <c r="E6023">
        <v>-1.057505904641759E-2</v>
      </c>
      <c r="G6023">
        <v>6015</v>
      </c>
      <c r="H6023">
        <f t="shared" ca="1" si="190"/>
        <v>7.0242267270548674E-3</v>
      </c>
    </row>
    <row r="6024" spans="2:8" x14ac:dyDescent="0.3">
      <c r="B6024" s="91">
        <v>41008</v>
      </c>
      <c r="C6024" s="145">
        <v>263.973724</v>
      </c>
      <c r="D6024">
        <f t="shared" si="189"/>
        <v>-0.23391737760067771</v>
      </c>
      <c r="E6024">
        <v>-1.0590364346073248E-2</v>
      </c>
      <c r="G6024">
        <v>6016</v>
      </c>
      <c r="H6024">
        <f t="shared" ca="1" si="190"/>
        <v>-1.2524362412730618E-2</v>
      </c>
    </row>
    <row r="6025" spans="2:8" x14ac:dyDescent="0.3">
      <c r="B6025" s="91">
        <v>44364</v>
      </c>
      <c r="C6025" s="145">
        <v>344.57605000000001</v>
      </c>
      <c r="D6025">
        <f t="shared" ref="D6025:D6088" si="191">(C6025-C6026)/C6026</f>
        <v>7.5347792277370385</v>
      </c>
      <c r="E6025">
        <v>-1.0591106461631739E-2</v>
      </c>
      <c r="G6025">
        <v>6017</v>
      </c>
      <c r="H6025">
        <f t="shared" ca="1" si="190"/>
        <v>-4.3153557198292829E-3</v>
      </c>
    </row>
    <row r="6026" spans="2:8" x14ac:dyDescent="0.3">
      <c r="B6026" s="91">
        <v>37852</v>
      </c>
      <c r="C6026" s="145">
        <v>40.373165</v>
      </c>
      <c r="D6026">
        <f t="shared" si="191"/>
        <v>-0.72634429519692922</v>
      </c>
      <c r="E6026">
        <v>-1.0605565097331991E-2</v>
      </c>
      <c r="G6026">
        <v>6018</v>
      </c>
      <c r="H6026">
        <f t="shared" ref="H6026:H6089" ca="1" si="192">_xlfn.NORM.INV(RAND(),N$11,N$12)</f>
        <v>2.1468444543337219E-2</v>
      </c>
    </row>
    <row r="6027" spans="2:8" x14ac:dyDescent="0.3">
      <c r="B6027" s="91">
        <v>39013</v>
      </c>
      <c r="C6027" s="145">
        <v>147.53270000000001</v>
      </c>
      <c r="D6027">
        <f t="shared" si="191"/>
        <v>-0.78120613580672349</v>
      </c>
      <c r="E6027">
        <v>-1.0635610023018769E-2</v>
      </c>
      <c r="G6027">
        <v>6019</v>
      </c>
      <c r="H6027">
        <f t="shared" ca="1" si="192"/>
        <v>-1.0670952213138091E-2</v>
      </c>
    </row>
    <row r="6028" spans="2:8" x14ac:dyDescent="0.3">
      <c r="B6028" s="91">
        <v>45250</v>
      </c>
      <c r="C6028" s="145">
        <v>674.29998799999998</v>
      </c>
      <c r="D6028">
        <f t="shared" si="191"/>
        <v>15.814957856622746</v>
      </c>
      <c r="E6028">
        <v>-1.0637517610813897E-2</v>
      </c>
      <c r="G6028">
        <v>6020</v>
      </c>
      <c r="H6028">
        <f t="shared" ca="1" si="192"/>
        <v>-2.3343526815487976E-2</v>
      </c>
    </row>
    <row r="6029" spans="2:8" x14ac:dyDescent="0.3">
      <c r="B6029" s="91">
        <v>34442</v>
      </c>
      <c r="C6029" s="145">
        <v>40.101199999999999</v>
      </c>
      <c r="D6029">
        <f t="shared" si="191"/>
        <v>0</v>
      </c>
      <c r="E6029">
        <v>-1.0638256403014287E-2</v>
      </c>
      <c r="G6029">
        <v>6021</v>
      </c>
      <c r="H6029">
        <f t="shared" ca="1" si="192"/>
        <v>2.2526429678251202E-2</v>
      </c>
    </row>
    <row r="6030" spans="2:8" x14ac:dyDescent="0.3">
      <c r="B6030" s="91">
        <v>34431</v>
      </c>
      <c r="C6030" s="145">
        <v>40.101199999999999</v>
      </c>
      <c r="D6030">
        <f t="shared" si="191"/>
        <v>0</v>
      </c>
      <c r="E6030">
        <v>-1.0638256403014287E-2</v>
      </c>
      <c r="G6030">
        <v>6022</v>
      </c>
      <c r="H6030">
        <f t="shared" ca="1" si="192"/>
        <v>1.8108059626681338E-2</v>
      </c>
    </row>
    <row r="6031" spans="2:8" x14ac:dyDescent="0.3">
      <c r="B6031" s="91">
        <v>34428</v>
      </c>
      <c r="C6031" s="145">
        <v>40.101199999999999</v>
      </c>
      <c r="D6031">
        <f t="shared" si="191"/>
        <v>1</v>
      </c>
      <c r="E6031">
        <v>-1.0638256403014287E-2</v>
      </c>
      <c r="G6031">
        <v>6023</v>
      </c>
      <c r="H6031">
        <f t="shared" ca="1" si="192"/>
        <v>8.0998711778038496E-3</v>
      </c>
    </row>
    <row r="6032" spans="2:8" x14ac:dyDescent="0.3">
      <c r="B6032" s="91">
        <v>33422</v>
      </c>
      <c r="C6032" s="145">
        <v>20.050599999999999</v>
      </c>
      <c r="D6032">
        <f t="shared" si="191"/>
        <v>-0.15218532598069556</v>
      </c>
      <c r="E6032">
        <v>-1.0638256403014287E-2</v>
      </c>
      <c r="G6032">
        <v>6024</v>
      </c>
      <c r="H6032">
        <f t="shared" ca="1" si="192"/>
        <v>3.2637232687933991E-3</v>
      </c>
    </row>
    <row r="6033" spans="2:8" x14ac:dyDescent="0.3">
      <c r="B6033" s="91">
        <v>37691</v>
      </c>
      <c r="C6033" s="145">
        <v>23.649743999999998</v>
      </c>
      <c r="D6033">
        <f t="shared" si="191"/>
        <v>0.13850717996613904</v>
      </c>
      <c r="E6033">
        <v>-1.0648838574922381E-2</v>
      </c>
      <c r="G6033">
        <v>6025</v>
      </c>
      <c r="H6033">
        <f t="shared" ca="1" si="192"/>
        <v>-4.0287137403556564E-2</v>
      </c>
    </row>
    <row r="6034" spans="2:8" x14ac:dyDescent="0.3">
      <c r="B6034" s="91">
        <v>37496</v>
      </c>
      <c r="C6034" s="145">
        <v>20.772590999999998</v>
      </c>
      <c r="D6034">
        <f t="shared" si="191"/>
        <v>-0.69924847703266713</v>
      </c>
      <c r="E6034">
        <v>-1.0653932857833358E-2</v>
      </c>
      <c r="G6034">
        <v>6026</v>
      </c>
      <c r="H6034">
        <f t="shared" ca="1" si="192"/>
        <v>5.0940268583803496E-5</v>
      </c>
    </row>
    <row r="6035" spans="2:8" x14ac:dyDescent="0.3">
      <c r="B6035" s="91">
        <v>38313</v>
      </c>
      <c r="C6035" s="145">
        <v>69.068946999999994</v>
      </c>
      <c r="D6035">
        <f t="shared" si="191"/>
        <v>-0.56879914524661301</v>
      </c>
      <c r="E6035">
        <v>-1.0668881969465699E-2</v>
      </c>
      <c r="G6035">
        <v>6027</v>
      </c>
      <c r="H6035">
        <f t="shared" ca="1" si="192"/>
        <v>4.4010367077525855E-2</v>
      </c>
    </row>
    <row r="6036" spans="2:8" x14ac:dyDescent="0.3">
      <c r="B6036" s="91">
        <v>39100</v>
      </c>
      <c r="C6036" s="145">
        <v>160.17813100000001</v>
      </c>
      <c r="D6036">
        <f t="shared" si="191"/>
        <v>-0.61005372730165408</v>
      </c>
      <c r="E6036">
        <v>-1.0676468326766097E-2</v>
      </c>
      <c r="G6036">
        <v>6028</v>
      </c>
      <c r="H6036">
        <f t="shared" ca="1" si="192"/>
        <v>-4.9615605273170424E-2</v>
      </c>
    </row>
    <row r="6037" spans="2:8" x14ac:dyDescent="0.3">
      <c r="B6037" s="91">
        <v>45012</v>
      </c>
      <c r="C6037" s="145">
        <v>410.769745</v>
      </c>
      <c r="D6037">
        <f t="shared" si="191"/>
        <v>-4.2301012562895937E-2</v>
      </c>
      <c r="E6037">
        <v>-1.068430782755702E-2</v>
      </c>
      <c r="G6037">
        <v>6029</v>
      </c>
      <c r="H6037">
        <f t="shared" ca="1" si="192"/>
        <v>2.3179442989998952E-2</v>
      </c>
    </row>
    <row r="6038" spans="2:8" x14ac:dyDescent="0.3">
      <c r="B6038" s="91">
        <v>44678</v>
      </c>
      <c r="C6038" s="145">
        <v>428.913208</v>
      </c>
      <c r="D6038">
        <f t="shared" si="191"/>
        <v>9.6708668134220179</v>
      </c>
      <c r="E6038">
        <v>-1.0692128205268315E-2</v>
      </c>
      <c r="G6038">
        <v>6030</v>
      </c>
      <c r="H6038">
        <f t="shared" ca="1" si="192"/>
        <v>-1.9099043235281409E-2</v>
      </c>
    </row>
    <row r="6039" spans="2:8" x14ac:dyDescent="0.3">
      <c r="B6039" s="91">
        <v>34758</v>
      </c>
      <c r="C6039" s="145">
        <v>40.194786000000001</v>
      </c>
      <c r="D6039">
        <f t="shared" si="191"/>
        <v>-0.91532067376248849</v>
      </c>
      <c r="E6039">
        <v>-1.0695400783468485E-2</v>
      </c>
      <c r="G6039">
        <v>6031</v>
      </c>
      <c r="H6039">
        <f t="shared" ca="1" si="192"/>
        <v>-4.531922367510639E-3</v>
      </c>
    </row>
    <row r="6040" spans="2:8" x14ac:dyDescent="0.3">
      <c r="B6040" s="91">
        <v>42886</v>
      </c>
      <c r="C6040" s="145">
        <v>474.670593</v>
      </c>
      <c r="D6040">
        <f t="shared" si="191"/>
        <v>1.0962847183446243</v>
      </c>
      <c r="E6040">
        <v>-1.0700195543770922E-2</v>
      </c>
      <c r="G6040">
        <v>6032</v>
      </c>
      <c r="H6040">
        <f t="shared" ca="1" si="192"/>
        <v>-1.0380661073212016E-2</v>
      </c>
    </row>
    <row r="6041" spans="2:8" x14ac:dyDescent="0.3">
      <c r="B6041" s="91">
        <v>40507</v>
      </c>
      <c r="C6041" s="145">
        <v>226.43421900000001</v>
      </c>
      <c r="D6041">
        <f t="shared" si="191"/>
        <v>-0.54010944529153881</v>
      </c>
      <c r="E6041">
        <v>-1.0706729808699763E-2</v>
      </c>
      <c r="G6041">
        <v>6033</v>
      </c>
      <c r="H6041">
        <f t="shared" ca="1" si="192"/>
        <v>4.4498600693714238E-2</v>
      </c>
    </row>
    <row r="6042" spans="2:8" x14ac:dyDescent="0.3">
      <c r="B6042" s="91">
        <v>42571</v>
      </c>
      <c r="C6042" s="145">
        <v>492.36544800000001</v>
      </c>
      <c r="D6042">
        <f t="shared" si="191"/>
        <v>-0.10816180397373527</v>
      </c>
      <c r="E6042">
        <v>-1.0716067155971672E-2</v>
      </c>
      <c r="G6042">
        <v>6034</v>
      </c>
      <c r="H6042">
        <f t="shared" ca="1" si="192"/>
        <v>-3.3623737195666421E-2</v>
      </c>
    </row>
    <row r="6043" spans="2:8" x14ac:dyDescent="0.3">
      <c r="B6043" s="91">
        <v>42668</v>
      </c>
      <c r="C6043" s="145">
        <v>552.07934599999999</v>
      </c>
      <c r="D6043">
        <f t="shared" si="191"/>
        <v>2.8793816271852499</v>
      </c>
      <c r="E6043">
        <v>-1.0718051517083308E-2</v>
      </c>
      <c r="G6043">
        <v>6035</v>
      </c>
      <c r="H6043">
        <f t="shared" ca="1" si="192"/>
        <v>-1.0588319992915414E-2</v>
      </c>
    </row>
    <row r="6044" spans="2:8" x14ac:dyDescent="0.3">
      <c r="B6044" s="91">
        <v>40248</v>
      </c>
      <c r="C6044" s="145">
        <v>142.311172</v>
      </c>
      <c r="D6044">
        <f t="shared" si="191"/>
        <v>2.4900000098094899</v>
      </c>
      <c r="E6044">
        <v>-1.0722570945070191E-2</v>
      </c>
      <c r="G6044">
        <v>6036</v>
      </c>
      <c r="H6044">
        <f t="shared" ca="1" si="192"/>
        <v>3.0188144291651713E-2</v>
      </c>
    </row>
    <row r="6045" spans="2:8" x14ac:dyDescent="0.3">
      <c r="B6045" s="91">
        <v>35906</v>
      </c>
      <c r="C6045" s="145">
        <v>40.77684</v>
      </c>
      <c r="D6045">
        <f t="shared" si="191"/>
        <v>-0.69707514380778257</v>
      </c>
      <c r="E6045">
        <v>-1.0729875914854643E-2</v>
      </c>
      <c r="G6045">
        <v>6037</v>
      </c>
      <c r="H6045">
        <f t="shared" ca="1" si="192"/>
        <v>-1.4200302007598576E-2</v>
      </c>
    </row>
    <row r="6046" spans="2:8" x14ac:dyDescent="0.3">
      <c r="B6046" s="91">
        <v>39041</v>
      </c>
      <c r="C6046" s="145">
        <v>134.61041299999999</v>
      </c>
      <c r="D6046">
        <f t="shared" si="191"/>
        <v>4.4145702617878966</v>
      </c>
      <c r="E6046">
        <v>-1.0730116928754661E-2</v>
      </c>
      <c r="G6046">
        <v>6038</v>
      </c>
      <c r="H6046">
        <f t="shared" ca="1" si="192"/>
        <v>2.5920432120198636E-2</v>
      </c>
    </row>
    <row r="6047" spans="2:8" x14ac:dyDescent="0.3">
      <c r="B6047" s="91">
        <v>37721</v>
      </c>
      <c r="C6047" s="145">
        <v>24.860775</v>
      </c>
      <c r="D6047">
        <f t="shared" si="191"/>
        <v>-0.84559303401086905</v>
      </c>
      <c r="E6047">
        <v>-1.0742775712733483E-2</v>
      </c>
      <c r="G6047">
        <v>6039</v>
      </c>
      <c r="H6047">
        <f t="shared" ca="1" si="192"/>
        <v>-2.4618804136489966E-2</v>
      </c>
    </row>
    <row r="6048" spans="2:8" x14ac:dyDescent="0.3">
      <c r="B6048" s="91">
        <v>38847</v>
      </c>
      <c r="C6048" s="145">
        <v>161.008118</v>
      </c>
      <c r="D6048">
        <f t="shared" si="191"/>
        <v>-0.58060020097458598</v>
      </c>
      <c r="E6048">
        <v>-1.0747696640616358E-2</v>
      </c>
      <c r="G6048">
        <v>6040</v>
      </c>
      <c r="H6048">
        <f t="shared" ca="1" si="192"/>
        <v>-4.1277867268042605E-3</v>
      </c>
    </row>
    <row r="6049" spans="2:8" x14ac:dyDescent="0.3">
      <c r="B6049" s="91">
        <v>41584</v>
      </c>
      <c r="C6049" s="145">
        <v>383.901276</v>
      </c>
      <c r="D6049">
        <f t="shared" si="191"/>
        <v>6.4365938243196847</v>
      </c>
      <c r="E6049">
        <v>-1.0751393328453254E-2</v>
      </c>
      <c r="G6049">
        <v>6041</v>
      </c>
      <c r="H6049">
        <f t="shared" ca="1" si="192"/>
        <v>-4.0826368064575409E-2</v>
      </c>
    </row>
    <row r="6050" spans="2:8" x14ac:dyDescent="0.3">
      <c r="B6050" s="91">
        <v>35045</v>
      </c>
      <c r="C6050" s="145">
        <v>51.623268000000003</v>
      </c>
      <c r="D6050">
        <f t="shared" si="191"/>
        <v>0.30131776677354677</v>
      </c>
      <c r="E6050">
        <v>-1.075269806252975E-2</v>
      </c>
      <c r="G6050">
        <v>6042</v>
      </c>
      <c r="H6050">
        <f t="shared" ca="1" si="192"/>
        <v>-2.7114312147960812E-2</v>
      </c>
    </row>
    <row r="6051" spans="2:8" x14ac:dyDescent="0.3">
      <c r="B6051" s="91">
        <v>34443</v>
      </c>
      <c r="C6051" s="145">
        <v>39.669994000000003</v>
      </c>
      <c r="D6051">
        <f t="shared" si="191"/>
        <v>0</v>
      </c>
      <c r="E6051">
        <v>-1.0752945049025865E-2</v>
      </c>
      <c r="G6051">
        <v>6043</v>
      </c>
      <c r="H6051">
        <f t="shared" ca="1" si="192"/>
        <v>1.4195260627989773E-2</v>
      </c>
    </row>
    <row r="6052" spans="2:8" x14ac:dyDescent="0.3">
      <c r="B6052" s="91">
        <v>34429</v>
      </c>
      <c r="C6052" s="145">
        <v>39.669994000000003</v>
      </c>
      <c r="D6052">
        <f t="shared" si="191"/>
        <v>1</v>
      </c>
      <c r="E6052">
        <v>-1.0752945049025865E-2</v>
      </c>
      <c r="G6052">
        <v>6044</v>
      </c>
      <c r="H6052">
        <f t="shared" ca="1" si="192"/>
        <v>-2.5150893724888948E-2</v>
      </c>
    </row>
    <row r="6053" spans="2:8" x14ac:dyDescent="0.3">
      <c r="B6053" s="91">
        <v>34185</v>
      </c>
      <c r="C6053" s="145">
        <v>19.834997000000001</v>
      </c>
      <c r="D6053">
        <f t="shared" si="191"/>
        <v>-0.5</v>
      </c>
      <c r="E6053">
        <v>-1.0752945049025865E-2</v>
      </c>
      <c r="G6053">
        <v>6045</v>
      </c>
      <c r="H6053">
        <f t="shared" ca="1" si="192"/>
        <v>1.0275830447518654E-2</v>
      </c>
    </row>
    <row r="6054" spans="2:8" x14ac:dyDescent="0.3">
      <c r="B6054" s="91">
        <v>33744</v>
      </c>
      <c r="C6054" s="145">
        <v>39.669994000000003</v>
      </c>
      <c r="D6054">
        <f t="shared" si="191"/>
        <v>-0.90977522802023136</v>
      </c>
      <c r="E6054">
        <v>-1.0752945049025865E-2</v>
      </c>
      <c r="G6054">
        <v>6046</v>
      </c>
      <c r="H6054">
        <f t="shared" ca="1" si="192"/>
        <v>2.6543493326333364E-2</v>
      </c>
    </row>
    <row r="6055" spans="2:8" x14ac:dyDescent="0.3">
      <c r="B6055" s="91">
        <v>44970</v>
      </c>
      <c r="C6055" s="145">
        <v>439.67962599999998</v>
      </c>
      <c r="D6055">
        <f t="shared" si="191"/>
        <v>5.9518444119988922</v>
      </c>
      <c r="E6055">
        <v>-1.0766041578028197E-2</v>
      </c>
      <c r="G6055">
        <v>6047</v>
      </c>
      <c r="H6055">
        <f t="shared" ca="1" si="192"/>
        <v>-1.8321285438217077E-2</v>
      </c>
    </row>
    <row r="6056" spans="2:8" x14ac:dyDescent="0.3">
      <c r="B6056" s="91">
        <v>38239</v>
      </c>
      <c r="C6056" s="145">
        <v>63.246471</v>
      </c>
      <c r="D6056">
        <f t="shared" si="191"/>
        <v>1.3110037357039086</v>
      </c>
      <c r="E6056">
        <v>-1.077276174653626E-2</v>
      </c>
      <c r="G6056">
        <v>6048</v>
      </c>
      <c r="H6056">
        <f t="shared" ca="1" si="192"/>
        <v>-3.9622522787529247E-3</v>
      </c>
    </row>
    <row r="6057" spans="2:8" x14ac:dyDescent="0.3">
      <c r="B6057" s="91">
        <v>35962</v>
      </c>
      <c r="C6057" s="145">
        <v>27.367533000000002</v>
      </c>
      <c r="D6057">
        <f t="shared" si="191"/>
        <v>-0.55656231806499334</v>
      </c>
      <c r="E6057">
        <v>-1.0775888009880819E-2</v>
      </c>
      <c r="G6057">
        <v>6049</v>
      </c>
      <c r="H6057">
        <f t="shared" ca="1" si="192"/>
        <v>2.3013652064675122E-2</v>
      </c>
    </row>
    <row r="6058" spans="2:8" x14ac:dyDescent="0.3">
      <c r="B6058" s="91">
        <v>38170</v>
      </c>
      <c r="C6058" s="145">
        <v>61.716751000000002</v>
      </c>
      <c r="D6058">
        <f t="shared" si="191"/>
        <v>-0.76996542199245221</v>
      </c>
      <c r="E6058">
        <v>-1.0783159418137407E-2</v>
      </c>
      <c r="G6058">
        <v>6050</v>
      </c>
      <c r="H6058">
        <f t="shared" ca="1" si="192"/>
        <v>-1.8536615604297323E-2</v>
      </c>
    </row>
    <row r="6059" spans="2:8" x14ac:dyDescent="0.3">
      <c r="B6059" s="91">
        <v>41376</v>
      </c>
      <c r="C6059" s="145">
        <v>268.29336499999999</v>
      </c>
      <c r="D6059">
        <f t="shared" si="191"/>
        <v>-0.42341035698379298</v>
      </c>
      <c r="E6059">
        <v>-1.0785404673272287E-2</v>
      </c>
      <c r="G6059">
        <v>6051</v>
      </c>
      <c r="H6059">
        <f t="shared" ca="1" si="192"/>
        <v>1.8425433807255351E-2</v>
      </c>
    </row>
    <row r="6060" spans="2:8" x14ac:dyDescent="0.3">
      <c r="B6060" s="91">
        <v>42157</v>
      </c>
      <c r="C6060" s="145">
        <v>465.31076000000002</v>
      </c>
      <c r="D6060">
        <f t="shared" si="191"/>
        <v>8.6918960626192412</v>
      </c>
      <c r="E6060">
        <v>-1.0803868091337515E-2</v>
      </c>
      <c r="G6060">
        <v>6052</v>
      </c>
      <c r="H6060">
        <f t="shared" ca="1" si="192"/>
        <v>-6.1180389862587503E-2</v>
      </c>
    </row>
    <row r="6061" spans="2:8" x14ac:dyDescent="0.3">
      <c r="B6061" s="91">
        <v>35418</v>
      </c>
      <c r="C6061" s="145">
        <v>48.010292</v>
      </c>
      <c r="D6061">
        <f t="shared" si="191"/>
        <v>-0.91218903392305195</v>
      </c>
      <c r="E6061">
        <v>-1.0817217626037949E-2</v>
      </c>
      <c r="G6061">
        <v>6053</v>
      </c>
      <c r="H6061">
        <f t="shared" ca="1" si="192"/>
        <v>1.5718802729092853E-2</v>
      </c>
    </row>
    <row r="6062" spans="2:8" x14ac:dyDescent="0.3">
      <c r="B6062" s="91">
        <v>42633</v>
      </c>
      <c r="C6062" s="145">
        <v>546.74597200000005</v>
      </c>
      <c r="D6062">
        <f t="shared" si="191"/>
        <v>6.391859253323301E-2</v>
      </c>
      <c r="E6062">
        <v>-1.0821581264380074E-2</v>
      </c>
      <c r="G6062">
        <v>6054</v>
      </c>
      <c r="H6062">
        <f t="shared" ca="1" si="192"/>
        <v>-1.1011914061697986E-2</v>
      </c>
    </row>
    <row r="6063" spans="2:8" x14ac:dyDescent="0.3">
      <c r="B6063" s="91">
        <v>45063</v>
      </c>
      <c r="C6063" s="145">
        <v>513.89831500000003</v>
      </c>
      <c r="D6063">
        <f t="shared" si="191"/>
        <v>0.19094370575114861</v>
      </c>
      <c r="E6063">
        <v>-1.0841528068489653E-2</v>
      </c>
      <c r="G6063">
        <v>6055</v>
      </c>
      <c r="H6063">
        <f t="shared" ca="1" si="192"/>
        <v>8.6974062918805696E-3</v>
      </c>
    </row>
    <row r="6064" spans="2:8" x14ac:dyDescent="0.3">
      <c r="B6064" s="91">
        <v>44683</v>
      </c>
      <c r="C6064" s="145">
        <v>431.50512700000002</v>
      </c>
      <c r="D6064">
        <f t="shared" si="191"/>
        <v>1.9890723100715801</v>
      </c>
      <c r="E6064">
        <v>-1.0854703372523788E-2</v>
      </c>
      <c r="G6064">
        <v>6056</v>
      </c>
      <c r="H6064">
        <f t="shared" ca="1" si="192"/>
        <v>-1.0178396917812254E-2</v>
      </c>
    </row>
    <row r="6065" spans="2:8" x14ac:dyDescent="0.3">
      <c r="B6065" s="91">
        <v>38978</v>
      </c>
      <c r="C6065" s="145">
        <v>144.36088599999999</v>
      </c>
      <c r="D6065">
        <f t="shared" si="191"/>
        <v>-0.66506114245100934</v>
      </c>
      <c r="E6065">
        <v>-1.0866336747803839E-2</v>
      </c>
      <c r="G6065">
        <v>6057</v>
      </c>
      <c r="H6065">
        <f t="shared" ca="1" si="192"/>
        <v>-1.9647990870781906E-2</v>
      </c>
    </row>
    <row r="6066" spans="2:8" x14ac:dyDescent="0.3">
      <c r="B6066" s="91">
        <v>43115</v>
      </c>
      <c r="C6066" s="145">
        <v>431.00668300000001</v>
      </c>
      <c r="D6066">
        <f t="shared" si="191"/>
        <v>2.7887615103383152</v>
      </c>
      <c r="E6066">
        <v>-1.0867120037604419E-2</v>
      </c>
      <c r="G6066">
        <v>6058</v>
      </c>
      <c r="H6066">
        <f t="shared" ca="1" si="192"/>
        <v>-4.4319925862651717E-2</v>
      </c>
    </row>
    <row r="6067" spans="2:8" x14ac:dyDescent="0.3">
      <c r="B6067" s="91">
        <v>39261</v>
      </c>
      <c r="C6067" s="145">
        <v>113.759254</v>
      </c>
      <c r="D6067">
        <f t="shared" si="191"/>
        <v>-0.73603096818855762</v>
      </c>
      <c r="E6067">
        <v>-1.0867907977036599E-2</v>
      </c>
      <c r="G6067">
        <v>6059</v>
      </c>
      <c r="H6067">
        <f t="shared" ca="1" si="192"/>
        <v>2.0302466307759053E-2</v>
      </c>
    </row>
    <row r="6068" spans="2:8" x14ac:dyDescent="0.3">
      <c r="B6068" s="91">
        <v>43025</v>
      </c>
      <c r="C6068" s="145">
        <v>430.956818</v>
      </c>
      <c r="D6068">
        <f t="shared" si="191"/>
        <v>20.965842088609399</v>
      </c>
      <c r="E6068">
        <v>-1.0868363780532136E-2</v>
      </c>
      <c r="G6068">
        <v>6060</v>
      </c>
      <c r="H6068">
        <f t="shared" ca="1" si="192"/>
        <v>-7.3055251379714817E-3</v>
      </c>
    </row>
    <row r="6069" spans="2:8" x14ac:dyDescent="0.3">
      <c r="B6069" s="91">
        <v>33371</v>
      </c>
      <c r="C6069" s="145">
        <v>19.619408</v>
      </c>
      <c r="D6069">
        <f t="shared" si="191"/>
        <v>-0.49999998725751532</v>
      </c>
      <c r="E6069">
        <v>-1.0869121885927251E-2</v>
      </c>
      <c r="G6069">
        <v>6061</v>
      </c>
      <c r="H6069">
        <f t="shared" ca="1" si="192"/>
        <v>2.4014593422398006E-2</v>
      </c>
    </row>
    <row r="6070" spans="2:8" x14ac:dyDescent="0.3">
      <c r="B6070" s="91">
        <v>34445</v>
      </c>
      <c r="C6070" s="145">
        <v>39.238815000000002</v>
      </c>
      <c r="D6070">
        <f t="shared" si="191"/>
        <v>0</v>
      </c>
      <c r="E6070">
        <v>-1.0869147093896716E-2</v>
      </c>
      <c r="G6070">
        <v>6062</v>
      </c>
      <c r="H6070">
        <f t="shared" ca="1" si="192"/>
        <v>-2.6542615812973982E-2</v>
      </c>
    </row>
    <row r="6071" spans="2:8" x14ac:dyDescent="0.3">
      <c r="B6071" s="91">
        <v>34417</v>
      </c>
      <c r="C6071" s="145">
        <v>39.238815000000002</v>
      </c>
      <c r="D6071">
        <f t="shared" si="191"/>
        <v>-0.96182994649805442</v>
      </c>
      <c r="E6071">
        <v>-1.0869147093896716E-2</v>
      </c>
      <c r="G6071">
        <v>6063</v>
      </c>
      <c r="H6071">
        <f t="shared" ca="1" si="192"/>
        <v>4.1677631970507409E-3</v>
      </c>
    </row>
    <row r="6072" spans="2:8" x14ac:dyDescent="0.3">
      <c r="B6072" s="91">
        <v>45362</v>
      </c>
      <c r="C6072" s="145">
        <v>1028</v>
      </c>
      <c r="D6072">
        <f t="shared" si="191"/>
        <v>0.95605154426435313</v>
      </c>
      <c r="E6072">
        <v>-1.0872749415217188E-2</v>
      </c>
      <c r="G6072">
        <v>6064</v>
      </c>
      <c r="H6072">
        <f t="shared" ca="1" si="192"/>
        <v>-6.4386309484005297E-2</v>
      </c>
    </row>
    <row r="6073" spans="2:8" x14ac:dyDescent="0.3">
      <c r="B6073" s="91">
        <v>42115</v>
      </c>
      <c r="C6073" s="145">
        <v>525.54852300000005</v>
      </c>
      <c r="D6073">
        <f t="shared" si="191"/>
        <v>0.88289868185257114</v>
      </c>
      <c r="E6073">
        <v>-1.0877651168945658E-2</v>
      </c>
      <c r="G6073">
        <v>6065</v>
      </c>
      <c r="H6073">
        <f t="shared" ca="1" si="192"/>
        <v>3.6122348796135677E-2</v>
      </c>
    </row>
    <row r="6074" spans="2:8" x14ac:dyDescent="0.3">
      <c r="B6074" s="91">
        <v>41332</v>
      </c>
      <c r="C6074" s="145">
        <v>279.11673000000002</v>
      </c>
      <c r="D6074">
        <f t="shared" si="191"/>
        <v>10.249995012169704</v>
      </c>
      <c r="E6074">
        <v>-1.0884694378660206E-2</v>
      </c>
      <c r="G6074">
        <v>6066</v>
      </c>
      <c r="H6074">
        <f t="shared" ca="1" si="192"/>
        <v>7.1780401991559158E-3</v>
      </c>
    </row>
    <row r="6075" spans="2:8" x14ac:dyDescent="0.3">
      <c r="B6075" s="91">
        <v>39860</v>
      </c>
      <c r="C6075" s="145">
        <v>24.810386999999999</v>
      </c>
      <c r="D6075">
        <f t="shared" si="191"/>
        <v>0.14342986277903494</v>
      </c>
      <c r="E6075">
        <v>-1.0889297116047747E-2</v>
      </c>
      <c r="G6075">
        <v>6067</v>
      </c>
      <c r="H6075">
        <f t="shared" ca="1" si="192"/>
        <v>-1.7192123105419475E-2</v>
      </c>
    </row>
    <row r="6076" spans="2:8" x14ac:dyDescent="0.3">
      <c r="B6076" s="91">
        <v>37545</v>
      </c>
      <c r="C6076" s="145">
        <v>21.698215000000001</v>
      </c>
      <c r="D6076">
        <f t="shared" si="191"/>
        <v>-0.95932631381598155</v>
      </c>
      <c r="E6076">
        <v>-1.0900093876493778E-2</v>
      </c>
      <c r="G6076">
        <v>6068</v>
      </c>
      <c r="H6076">
        <f t="shared" ca="1" si="192"/>
        <v>3.6088099785312515E-2</v>
      </c>
    </row>
    <row r="6077" spans="2:8" x14ac:dyDescent="0.3">
      <c r="B6077" s="91">
        <v>42111</v>
      </c>
      <c r="C6077" s="145">
        <v>533.47058100000004</v>
      </c>
      <c r="D6077">
        <f t="shared" si="191"/>
        <v>1.8302574581290587</v>
      </c>
      <c r="E6077">
        <v>-1.0900778578967554E-2</v>
      </c>
      <c r="G6077">
        <v>6069</v>
      </c>
      <c r="H6077">
        <f t="shared" ca="1" si="192"/>
        <v>-2.1301632270932562E-2</v>
      </c>
    </row>
    <row r="6078" spans="2:8" x14ac:dyDescent="0.3">
      <c r="B6078" s="91">
        <v>40743</v>
      </c>
      <c r="C6078" s="145">
        <v>188.48835800000001</v>
      </c>
      <c r="D6078">
        <f t="shared" si="191"/>
        <v>3.8301608747923197</v>
      </c>
      <c r="E6078">
        <v>-1.0906569931797335E-2</v>
      </c>
      <c r="G6078">
        <v>6070</v>
      </c>
      <c r="H6078">
        <f t="shared" ca="1" si="192"/>
        <v>1.7126289716129638E-2</v>
      </c>
    </row>
    <row r="6079" spans="2:8" x14ac:dyDescent="0.3">
      <c r="B6079" s="91">
        <v>34452</v>
      </c>
      <c r="C6079" s="145">
        <v>39.023204999999997</v>
      </c>
      <c r="D6079">
        <f t="shared" si="191"/>
        <v>1.0000000512515579</v>
      </c>
      <c r="E6079">
        <v>-1.0928820477414515E-2</v>
      </c>
      <c r="G6079">
        <v>6071</v>
      </c>
      <c r="H6079">
        <f t="shared" ca="1" si="192"/>
        <v>1.1218342849087345E-2</v>
      </c>
    </row>
    <row r="6080" spans="2:8" x14ac:dyDescent="0.3">
      <c r="B6080" s="91">
        <v>33374</v>
      </c>
      <c r="C6080" s="145">
        <v>19.511602</v>
      </c>
      <c r="D6080">
        <f t="shared" si="191"/>
        <v>-0.61274015606659826</v>
      </c>
      <c r="E6080">
        <v>-1.0928870891852023E-2</v>
      </c>
      <c r="G6080">
        <v>6072</v>
      </c>
      <c r="H6080">
        <f t="shared" ca="1" si="192"/>
        <v>3.7115848705325284E-2</v>
      </c>
    </row>
    <row r="6081" spans="2:8" x14ac:dyDescent="0.3">
      <c r="B6081" s="91">
        <v>35720</v>
      </c>
      <c r="C6081" s="145">
        <v>50.383747</v>
      </c>
      <c r="D6081">
        <f t="shared" si="191"/>
        <v>-0.68869247656505372</v>
      </c>
      <c r="E6081">
        <v>-1.0959512482880844E-2</v>
      </c>
      <c r="G6081">
        <v>6073</v>
      </c>
      <c r="H6081">
        <f t="shared" ca="1" si="192"/>
        <v>-3.253560439414982E-2</v>
      </c>
    </row>
    <row r="6082" spans="2:8" x14ac:dyDescent="0.3">
      <c r="B6082" s="91">
        <v>43791</v>
      </c>
      <c r="C6082" s="145">
        <v>161.84558100000001</v>
      </c>
      <c r="D6082">
        <f t="shared" si="191"/>
        <v>-0.41535123032117754</v>
      </c>
      <c r="E6082">
        <v>-1.0965553504331732E-2</v>
      </c>
      <c r="G6082">
        <v>6074</v>
      </c>
      <c r="H6082">
        <f t="shared" ca="1" si="192"/>
        <v>7.0518209344043303E-3</v>
      </c>
    </row>
    <row r="6083" spans="2:8" x14ac:dyDescent="0.3">
      <c r="B6083" s="91">
        <v>41449</v>
      </c>
      <c r="C6083" s="145">
        <v>276.82531699999998</v>
      </c>
      <c r="D6083">
        <f t="shared" si="191"/>
        <v>6.1332747760838426</v>
      </c>
      <c r="E6083">
        <v>-1.0973806918606749E-2</v>
      </c>
      <c r="G6083">
        <v>6075</v>
      </c>
      <c r="H6083">
        <f t="shared" ca="1" si="192"/>
        <v>-2.5457314671431017E-2</v>
      </c>
    </row>
    <row r="6084" spans="2:8" x14ac:dyDescent="0.3">
      <c r="B6084" s="91">
        <v>34418</v>
      </c>
      <c r="C6084" s="145">
        <v>38.807606</v>
      </c>
      <c r="D6084">
        <f t="shared" si="191"/>
        <v>0</v>
      </c>
      <c r="E6084">
        <v>-1.0989348174760185E-2</v>
      </c>
      <c r="G6084">
        <v>6076</v>
      </c>
      <c r="H6084">
        <f t="shared" ca="1" si="192"/>
        <v>-7.3697610817936767E-3</v>
      </c>
    </row>
    <row r="6085" spans="2:8" x14ac:dyDescent="0.3">
      <c r="B6085" s="91">
        <v>33742</v>
      </c>
      <c r="C6085" s="145">
        <v>38.807606</v>
      </c>
      <c r="D6085">
        <f t="shared" si="191"/>
        <v>1</v>
      </c>
      <c r="E6085">
        <v>-1.0989348174760185E-2</v>
      </c>
      <c r="G6085">
        <v>6077</v>
      </c>
      <c r="H6085">
        <f t="shared" ca="1" si="192"/>
        <v>-9.1735527276586397E-3</v>
      </c>
    </row>
    <row r="6086" spans="2:8" x14ac:dyDescent="0.3">
      <c r="B6086" s="91">
        <v>33392</v>
      </c>
      <c r="C6086" s="145">
        <v>19.403803</v>
      </c>
      <c r="D6086">
        <f t="shared" si="191"/>
        <v>0</v>
      </c>
      <c r="E6086">
        <v>-1.0989373379665688E-2</v>
      </c>
      <c r="G6086">
        <v>6078</v>
      </c>
      <c r="H6086">
        <f t="shared" ca="1" si="192"/>
        <v>-2.6104622582721976E-2</v>
      </c>
    </row>
    <row r="6087" spans="2:8" x14ac:dyDescent="0.3">
      <c r="B6087" s="91">
        <v>33351</v>
      </c>
      <c r="C6087" s="145">
        <v>19.403803</v>
      </c>
      <c r="D6087">
        <f t="shared" si="191"/>
        <v>-0.56526067260708901</v>
      </c>
      <c r="E6087">
        <v>-1.0989373379665688E-2</v>
      </c>
      <c r="G6087">
        <v>6079</v>
      </c>
      <c r="H6087">
        <f t="shared" ca="1" si="192"/>
        <v>-1.7123294981795878E-2</v>
      </c>
    </row>
    <row r="6088" spans="2:8" x14ac:dyDescent="0.3">
      <c r="B6088" s="91">
        <v>35412</v>
      </c>
      <c r="C6088" s="145">
        <v>44.633189999999999</v>
      </c>
      <c r="D6088">
        <f t="shared" si="191"/>
        <v>-0.91017695732221382</v>
      </c>
      <c r="E6088">
        <v>-1.1004431704111929E-2</v>
      </c>
      <c r="G6088">
        <v>6080</v>
      </c>
      <c r="H6088">
        <f t="shared" ca="1" si="192"/>
        <v>1.615828766769295E-2</v>
      </c>
    </row>
    <row r="6089" spans="2:8" x14ac:dyDescent="0.3">
      <c r="B6089" s="91">
        <v>44608</v>
      </c>
      <c r="C6089" s="145">
        <v>496.90133700000001</v>
      </c>
      <c r="D6089">
        <f t="shared" ref="D6089:D6152" si="193">(C6089-C6090)/C6090</f>
        <v>1.6110936954006554</v>
      </c>
      <c r="E6089">
        <v>-1.1011823298951074E-2</v>
      </c>
      <c r="G6089">
        <v>6081</v>
      </c>
      <c r="H6089">
        <f t="shared" ca="1" si="192"/>
        <v>2.2194792861436842E-3</v>
      </c>
    </row>
    <row r="6090" spans="2:8" x14ac:dyDescent="0.3">
      <c r="B6090" s="91">
        <v>40403</v>
      </c>
      <c r="C6090" s="145">
        <v>190.303909</v>
      </c>
      <c r="D6090">
        <f t="shared" si="193"/>
        <v>-0.58657925710917769</v>
      </c>
      <c r="E6090">
        <v>-1.1027513096366648E-2</v>
      </c>
      <c r="G6090">
        <v>6082</v>
      </c>
      <c r="H6090">
        <f t="shared" ref="H6090:H6153" ca="1" si="194">_xlfn.NORM.INV(RAND(),N$11,N$12)</f>
        <v>-1.577684999577153E-2</v>
      </c>
    </row>
    <row r="6091" spans="2:8" x14ac:dyDescent="0.3">
      <c r="B6091" s="91">
        <v>44806</v>
      </c>
      <c r="C6091" s="145">
        <v>460.315338</v>
      </c>
      <c r="D6091">
        <f t="shared" si="193"/>
        <v>-0.24981200129642767</v>
      </c>
      <c r="E6091">
        <v>-1.1030207903978979E-2</v>
      </c>
      <c r="G6091">
        <v>6083</v>
      </c>
      <c r="H6091">
        <f t="shared" ca="1" si="194"/>
        <v>-2.04667460238722E-2</v>
      </c>
    </row>
    <row r="6092" spans="2:8" x14ac:dyDescent="0.3">
      <c r="B6092" s="91">
        <v>45203</v>
      </c>
      <c r="C6092" s="145">
        <v>613.59997599999997</v>
      </c>
      <c r="D6092">
        <f t="shared" si="193"/>
        <v>0.58049697565091818</v>
      </c>
      <c r="E6092">
        <v>-1.104043173102565E-2</v>
      </c>
      <c r="G6092">
        <v>6084</v>
      </c>
      <c r="H6092">
        <f t="shared" ca="1" si="194"/>
        <v>-4.7868070211319405E-2</v>
      </c>
    </row>
    <row r="6093" spans="2:8" x14ac:dyDescent="0.3">
      <c r="B6093" s="91">
        <v>42348</v>
      </c>
      <c r="C6093" s="145">
        <v>388.23230000000001</v>
      </c>
      <c r="D6093">
        <f t="shared" si="193"/>
        <v>0.22485390431250513</v>
      </c>
      <c r="E6093">
        <v>-1.1041979616947828E-2</v>
      </c>
      <c r="G6093">
        <v>6085</v>
      </c>
      <c r="H6093">
        <f t="shared" ca="1" si="194"/>
        <v>2.4444395420008046E-3</v>
      </c>
    </row>
    <row r="6094" spans="2:8" x14ac:dyDescent="0.3">
      <c r="B6094" s="91">
        <v>44463</v>
      </c>
      <c r="C6094" s="145">
        <v>316.96212800000001</v>
      </c>
      <c r="D6094">
        <f t="shared" si="193"/>
        <v>11.867760091447524</v>
      </c>
      <c r="E6094">
        <v>-1.1041993338063416E-2</v>
      </c>
      <c r="G6094">
        <v>6086</v>
      </c>
      <c r="H6094">
        <f t="shared" ca="1" si="194"/>
        <v>2.7397155947616767E-3</v>
      </c>
    </row>
    <row r="6095" spans="2:8" x14ac:dyDescent="0.3">
      <c r="B6095" s="91">
        <v>35976</v>
      </c>
      <c r="C6095" s="145">
        <v>24.632269000000001</v>
      </c>
      <c r="D6095">
        <f t="shared" si="193"/>
        <v>-0.79685015447697871</v>
      </c>
      <c r="E6095">
        <v>-1.1071367131128603E-2</v>
      </c>
      <c r="G6095">
        <v>6087</v>
      </c>
      <c r="H6095">
        <f t="shared" ca="1" si="194"/>
        <v>8.857663997831328E-3</v>
      </c>
    </row>
    <row r="6096" spans="2:8" x14ac:dyDescent="0.3">
      <c r="B6096" s="91">
        <v>39190</v>
      </c>
      <c r="C6096" s="145">
        <v>121.251724</v>
      </c>
      <c r="D6096">
        <f t="shared" si="193"/>
        <v>5.7784880849011317</v>
      </c>
      <c r="E6096">
        <v>-1.1086762759556137E-2</v>
      </c>
      <c r="G6096">
        <v>6088</v>
      </c>
      <c r="H6096">
        <f t="shared" ca="1" si="194"/>
        <v>4.7577427455372055E-3</v>
      </c>
    </row>
    <row r="6097" spans="2:8" x14ac:dyDescent="0.3">
      <c r="B6097" s="91">
        <v>37271</v>
      </c>
      <c r="C6097" s="145">
        <v>17.887723999999999</v>
      </c>
      <c r="D6097">
        <f t="shared" si="193"/>
        <v>-0.93572223655010978</v>
      </c>
      <c r="E6097">
        <v>-1.1087293348165767E-2</v>
      </c>
      <c r="G6097">
        <v>6089</v>
      </c>
      <c r="H6097">
        <f t="shared" ca="1" si="194"/>
        <v>-3.3401289077444239E-2</v>
      </c>
    </row>
    <row r="6098" spans="2:8" x14ac:dyDescent="0.3">
      <c r="B6098" s="91">
        <v>41313</v>
      </c>
      <c r="C6098" s="145">
        <v>278.28790300000003</v>
      </c>
      <c r="D6098">
        <f t="shared" si="193"/>
        <v>1.3238683841014875</v>
      </c>
      <c r="E6098">
        <v>-1.1088057488649942E-2</v>
      </c>
      <c r="G6098">
        <v>6090</v>
      </c>
      <c r="H6098">
        <f t="shared" ca="1" si="194"/>
        <v>4.7757608284388752E-3</v>
      </c>
    </row>
    <row r="6099" spans="2:8" x14ac:dyDescent="0.3">
      <c r="B6099" s="91">
        <v>39294</v>
      </c>
      <c r="C6099" s="145">
        <v>119.75200700000001</v>
      </c>
      <c r="D6099">
        <f t="shared" si="193"/>
        <v>0.60583404818011455</v>
      </c>
      <c r="E6099">
        <v>-1.1099203486170637E-2</v>
      </c>
      <c r="G6099">
        <v>6091</v>
      </c>
      <c r="H6099">
        <f t="shared" ca="1" si="194"/>
        <v>-2.9054968892332368E-2</v>
      </c>
    </row>
    <row r="6100" spans="2:8" x14ac:dyDescent="0.3">
      <c r="B6100" s="91">
        <v>35270</v>
      </c>
      <c r="C6100" s="145">
        <v>74.573089999999993</v>
      </c>
      <c r="D6100">
        <f t="shared" si="193"/>
        <v>2.8864020027300095</v>
      </c>
      <c r="E6100">
        <v>-1.1101880716909174E-2</v>
      </c>
      <c r="G6100">
        <v>6092</v>
      </c>
      <c r="H6100">
        <f t="shared" ca="1" si="194"/>
        <v>1.2324642300052221E-2</v>
      </c>
    </row>
    <row r="6101" spans="2:8" x14ac:dyDescent="0.3">
      <c r="B6101" s="91">
        <v>33358</v>
      </c>
      <c r="C6101" s="145">
        <v>19.188207999999999</v>
      </c>
      <c r="D6101">
        <f t="shared" si="193"/>
        <v>-0.93542018688686457</v>
      </c>
      <c r="E6101">
        <v>-1.1110966236876371E-2</v>
      </c>
      <c r="G6101">
        <v>6093</v>
      </c>
      <c r="H6101">
        <f t="shared" ca="1" si="194"/>
        <v>-9.1147689731442202E-3</v>
      </c>
    </row>
    <row r="6102" spans="2:8" x14ac:dyDescent="0.3">
      <c r="B6102" s="91">
        <v>44306</v>
      </c>
      <c r="C6102" s="145">
        <v>297.12393200000002</v>
      </c>
      <c r="D6102">
        <f t="shared" si="193"/>
        <v>6.2084013640661295</v>
      </c>
      <c r="E6102">
        <v>-1.1114823116419956E-2</v>
      </c>
      <c r="G6102">
        <v>6094</v>
      </c>
      <c r="H6102">
        <f t="shared" ca="1" si="194"/>
        <v>1.1463671253230051E-3</v>
      </c>
    </row>
    <row r="6103" spans="2:8" x14ac:dyDescent="0.3">
      <c r="B6103" s="91">
        <v>35905</v>
      </c>
      <c r="C6103" s="145">
        <v>41.219116</v>
      </c>
      <c r="D6103">
        <f t="shared" si="193"/>
        <v>1.010431936566927</v>
      </c>
      <c r="E6103">
        <v>-1.1132435741242369E-2</v>
      </c>
      <c r="G6103">
        <v>6095</v>
      </c>
      <c r="H6103">
        <f t="shared" ca="1" si="194"/>
        <v>-1.5620450628413655E-2</v>
      </c>
    </row>
    <row r="6104" spans="2:8" x14ac:dyDescent="0.3">
      <c r="B6104" s="91">
        <v>37490</v>
      </c>
      <c r="C6104" s="145">
        <v>20.502617000000001</v>
      </c>
      <c r="D6104">
        <f t="shared" si="193"/>
        <v>-0.91936100518772157</v>
      </c>
      <c r="E6104">
        <v>-1.1160737539418339E-2</v>
      </c>
      <c r="G6104">
        <v>6096</v>
      </c>
      <c r="H6104">
        <f t="shared" ca="1" si="194"/>
        <v>-2.8870973503683194E-2</v>
      </c>
    </row>
    <row r="6105" spans="2:8" x14ac:dyDescent="0.3">
      <c r="B6105" s="91">
        <v>40963</v>
      </c>
      <c r="C6105" s="145">
        <v>254.251892</v>
      </c>
      <c r="D6105">
        <f t="shared" si="193"/>
        <v>1.9460051048645453</v>
      </c>
      <c r="E6105">
        <v>-1.117538127296234E-2</v>
      </c>
      <c r="G6105">
        <v>6097</v>
      </c>
      <c r="H6105">
        <f t="shared" ca="1" si="194"/>
        <v>-1.4712039961922347E-2</v>
      </c>
    </row>
    <row r="6106" spans="2:8" x14ac:dyDescent="0.3">
      <c r="B6106" s="91">
        <v>39610</v>
      </c>
      <c r="C6106" s="145">
        <v>86.303955000000002</v>
      </c>
      <c r="D6106">
        <f t="shared" si="193"/>
        <v>-0.91509694540088538</v>
      </c>
      <c r="E6106">
        <v>-1.1182124000328498E-2</v>
      </c>
      <c r="G6106">
        <v>6098</v>
      </c>
      <c r="H6106">
        <f t="shared" ca="1" si="194"/>
        <v>6.821269586769034E-2</v>
      </c>
    </row>
    <row r="6107" spans="2:8" x14ac:dyDescent="0.3">
      <c r="B6107" s="91">
        <v>45363</v>
      </c>
      <c r="C6107" s="145">
        <v>1016.5</v>
      </c>
      <c r="D6107">
        <f t="shared" si="193"/>
        <v>0.88280238099355812</v>
      </c>
      <c r="E6107">
        <v>-1.1186770428015564E-2</v>
      </c>
      <c r="G6107">
        <v>6099</v>
      </c>
      <c r="H6107">
        <f t="shared" ca="1" si="194"/>
        <v>-5.2646553232240569E-3</v>
      </c>
    </row>
    <row r="6108" spans="2:8" x14ac:dyDescent="0.3">
      <c r="B6108" s="91">
        <v>42083</v>
      </c>
      <c r="C6108" s="145">
        <v>539.88671899999997</v>
      </c>
      <c r="D6108">
        <f t="shared" si="193"/>
        <v>8.6724921735161109E-2</v>
      </c>
      <c r="E6108">
        <v>-1.1195491110484745E-2</v>
      </c>
      <c r="G6108">
        <v>6100</v>
      </c>
      <c r="H6108">
        <f t="shared" ca="1" si="194"/>
        <v>-1.3054495604920556E-2</v>
      </c>
    </row>
    <row r="6109" spans="2:8" x14ac:dyDescent="0.3">
      <c r="B6109" s="91">
        <v>42606</v>
      </c>
      <c r="C6109" s="145">
        <v>496.80163599999997</v>
      </c>
      <c r="D6109">
        <f t="shared" si="193"/>
        <v>-0.19808512138603501</v>
      </c>
      <c r="E6109">
        <v>-1.1210259291900133E-2</v>
      </c>
      <c r="G6109">
        <v>6101</v>
      </c>
      <c r="H6109">
        <f t="shared" ca="1" si="194"/>
        <v>4.6710572802452409E-2</v>
      </c>
    </row>
    <row r="6110" spans="2:8" x14ac:dyDescent="0.3">
      <c r="B6110" s="91">
        <v>45119</v>
      </c>
      <c r="C6110" s="145">
        <v>619.51916500000004</v>
      </c>
      <c r="D6110">
        <f t="shared" si="193"/>
        <v>0.45385425820785885</v>
      </c>
      <c r="E6110">
        <v>-1.1217152578603314E-2</v>
      </c>
      <c r="G6110">
        <v>6102</v>
      </c>
      <c r="H6110">
        <f t="shared" ca="1" si="194"/>
        <v>-1.1735889448380494E-2</v>
      </c>
    </row>
    <row r="6111" spans="2:8" x14ac:dyDescent="0.3">
      <c r="B6111" s="91">
        <v>42866</v>
      </c>
      <c r="C6111" s="145">
        <v>426.12191799999999</v>
      </c>
      <c r="D6111">
        <f t="shared" si="193"/>
        <v>2.7944003977673435</v>
      </c>
      <c r="E6111">
        <v>-1.1218989462651928E-2</v>
      </c>
      <c r="G6111">
        <v>6103</v>
      </c>
      <c r="H6111">
        <f t="shared" ca="1" si="194"/>
        <v>2.1839274802577201E-2</v>
      </c>
    </row>
    <row r="6112" spans="2:8" x14ac:dyDescent="0.3">
      <c r="B6112" s="91">
        <v>40079</v>
      </c>
      <c r="C6112" s="145">
        <v>112.302834</v>
      </c>
      <c r="D6112">
        <f t="shared" si="193"/>
        <v>1.9596044739973422</v>
      </c>
      <c r="E6112">
        <v>-1.1222203905788493E-2</v>
      </c>
      <c r="G6112">
        <v>6104</v>
      </c>
      <c r="H6112">
        <f t="shared" ca="1" si="194"/>
        <v>-1.4577557572764192E-2</v>
      </c>
    </row>
    <row r="6113" spans="2:8" x14ac:dyDescent="0.3">
      <c r="B6113" s="91">
        <v>34352</v>
      </c>
      <c r="C6113" s="145">
        <v>37.945217</v>
      </c>
      <c r="D6113">
        <f t="shared" si="193"/>
        <v>-7.6922825470558901E-3</v>
      </c>
      <c r="E6113">
        <v>-1.1236015662223842E-2</v>
      </c>
      <c r="G6113">
        <v>6105</v>
      </c>
      <c r="H6113">
        <f t="shared" ca="1" si="194"/>
        <v>-2.8470904439986754E-2</v>
      </c>
    </row>
    <row r="6114" spans="2:8" x14ac:dyDescent="0.3">
      <c r="B6114" s="91">
        <v>34782</v>
      </c>
      <c r="C6114" s="145">
        <v>38.239364999999999</v>
      </c>
      <c r="D6114">
        <f t="shared" si="193"/>
        <v>2.3160048103680286</v>
      </c>
      <c r="E6114">
        <v>-1.1236179055276383E-2</v>
      </c>
      <c r="G6114">
        <v>6106</v>
      </c>
      <c r="H6114">
        <f t="shared" ca="1" si="194"/>
        <v>7.7193773837692346E-3</v>
      </c>
    </row>
    <row r="6115" spans="2:8" x14ac:dyDescent="0.3">
      <c r="B6115" s="91">
        <v>37013</v>
      </c>
      <c r="C6115" s="145">
        <v>11.531758</v>
      </c>
      <c r="D6115">
        <f t="shared" si="193"/>
        <v>-0.97136353928812402</v>
      </c>
      <c r="E6115">
        <v>-1.1243355848054155E-2</v>
      </c>
      <c r="G6115">
        <v>6107</v>
      </c>
      <c r="H6115">
        <f t="shared" ca="1" si="194"/>
        <v>-5.8850372398555097E-3</v>
      </c>
    </row>
    <row r="6116" spans="2:8" x14ac:dyDescent="0.3">
      <c r="B6116" s="91">
        <v>44690</v>
      </c>
      <c r="C6116" s="145">
        <v>402.69494600000002</v>
      </c>
      <c r="D6116">
        <f t="shared" si="193"/>
        <v>13.203847128709352</v>
      </c>
      <c r="E6116">
        <v>-1.1259222508184794E-2</v>
      </c>
      <c r="G6116">
        <v>6108</v>
      </c>
      <c r="H6116">
        <f t="shared" ca="1" si="194"/>
        <v>-1.2326367794737773E-2</v>
      </c>
    </row>
    <row r="6117" spans="2:8" x14ac:dyDescent="0.3">
      <c r="B6117" s="91">
        <v>33491</v>
      </c>
      <c r="C6117" s="145">
        <v>28.351118</v>
      </c>
      <c r="D6117">
        <f t="shared" si="193"/>
        <v>-0.88146892135244193</v>
      </c>
      <c r="E6117">
        <v>-1.1277996076584985E-2</v>
      </c>
      <c r="G6117">
        <v>6109</v>
      </c>
      <c r="H6117">
        <f t="shared" ca="1" si="194"/>
        <v>-1.0034400869534076E-2</v>
      </c>
    </row>
    <row r="6118" spans="2:8" x14ac:dyDescent="0.3">
      <c r="B6118" s="91">
        <v>41144</v>
      </c>
      <c r="C6118" s="145">
        <v>239.18720999999999</v>
      </c>
      <c r="D6118">
        <f t="shared" si="193"/>
        <v>-0.52323361860470285</v>
      </c>
      <c r="E6118">
        <v>-1.128570654930806E-2</v>
      </c>
      <c r="G6118">
        <v>6110</v>
      </c>
      <c r="H6118">
        <f t="shared" ca="1" si="194"/>
        <v>-5.7329531482490197E-3</v>
      </c>
    </row>
    <row r="6119" spans="2:8" x14ac:dyDescent="0.3">
      <c r="B6119" s="91">
        <v>42577</v>
      </c>
      <c r="C6119" s="145">
        <v>501.68640099999999</v>
      </c>
      <c r="D6119">
        <f t="shared" si="193"/>
        <v>7.8879060983654794</v>
      </c>
      <c r="E6119">
        <v>-1.1296625559889433E-2</v>
      </c>
      <c r="G6119">
        <v>6111</v>
      </c>
      <c r="H6119">
        <f t="shared" ca="1" si="194"/>
        <v>1.5134836766166055E-2</v>
      </c>
    </row>
    <row r="6120" spans="2:8" x14ac:dyDescent="0.3">
      <c r="B6120" s="91">
        <v>35347</v>
      </c>
      <c r="C6120" s="145">
        <v>56.445960999999997</v>
      </c>
      <c r="D6120">
        <f t="shared" si="193"/>
        <v>0.63994124609937686</v>
      </c>
      <c r="E6120">
        <v>-1.1308739929231286E-2</v>
      </c>
      <c r="G6120">
        <v>6112</v>
      </c>
      <c r="H6120">
        <f t="shared" ca="1" si="194"/>
        <v>-3.6503843082179521E-2</v>
      </c>
    </row>
    <row r="6121" spans="2:8" x14ac:dyDescent="0.3">
      <c r="B6121" s="91">
        <v>36479</v>
      </c>
      <c r="C6121" s="145">
        <v>34.419502000000001</v>
      </c>
      <c r="D6121">
        <f t="shared" si="193"/>
        <v>-0.88460560473054661</v>
      </c>
      <c r="E6121">
        <v>-1.1311853327341324E-2</v>
      </c>
      <c r="G6121">
        <v>6113</v>
      </c>
      <c r="H6121">
        <f t="shared" ca="1" si="194"/>
        <v>1.2604347829362943E-2</v>
      </c>
    </row>
    <row r="6122" spans="2:8" x14ac:dyDescent="0.3">
      <c r="B6122" s="91">
        <v>41340</v>
      </c>
      <c r="C6122" s="145">
        <v>298.27706899999998</v>
      </c>
      <c r="D6122">
        <f t="shared" si="193"/>
        <v>-0.23885344940165046</v>
      </c>
      <c r="E6122">
        <v>-1.1312216834606785E-2</v>
      </c>
      <c r="G6122">
        <v>6114</v>
      </c>
      <c r="H6122">
        <f t="shared" ca="1" si="194"/>
        <v>-1.2726699265165753E-2</v>
      </c>
    </row>
    <row r="6123" spans="2:8" x14ac:dyDescent="0.3">
      <c r="B6123" s="91">
        <v>44734</v>
      </c>
      <c r="C6123" s="145">
        <v>391.87863199999998</v>
      </c>
      <c r="D6123">
        <f t="shared" si="193"/>
        <v>12.875094327637838</v>
      </c>
      <c r="E6123">
        <v>-1.1317918849247658E-2</v>
      </c>
      <c r="G6123">
        <v>6115</v>
      </c>
      <c r="H6123">
        <f t="shared" ca="1" si="194"/>
        <v>3.8084166468977201E-3</v>
      </c>
    </row>
    <row r="6124" spans="2:8" x14ac:dyDescent="0.3">
      <c r="B6124" s="91">
        <v>33554</v>
      </c>
      <c r="C6124" s="145">
        <v>28.243313000000001</v>
      </c>
      <c r="D6124">
        <f t="shared" si="193"/>
        <v>1.4689948025188837</v>
      </c>
      <c r="E6124">
        <v>-1.1320868452733763E-2</v>
      </c>
      <c r="G6124">
        <v>6116</v>
      </c>
      <c r="H6124">
        <f t="shared" ca="1" si="194"/>
        <v>3.9787613700306111E-2</v>
      </c>
    </row>
    <row r="6125" spans="2:8" x14ac:dyDescent="0.3">
      <c r="B6125" s="91">
        <v>37026</v>
      </c>
      <c r="C6125" s="145">
        <v>11.439195</v>
      </c>
      <c r="D6125">
        <f t="shared" si="193"/>
        <v>-0.95786553418343101</v>
      </c>
      <c r="E6125">
        <v>-1.133338853200851E-2</v>
      </c>
      <c r="G6125">
        <v>6117</v>
      </c>
      <c r="H6125">
        <f t="shared" ca="1" si="194"/>
        <v>-1.3541843632200607E-2</v>
      </c>
    </row>
    <row r="6126" spans="2:8" x14ac:dyDescent="0.3">
      <c r="B6126" s="91">
        <v>40987</v>
      </c>
      <c r="C6126" s="145">
        <v>271.49258400000002</v>
      </c>
      <c r="D6126">
        <f t="shared" si="193"/>
        <v>0.22864229973292843</v>
      </c>
      <c r="E6126">
        <v>-1.1335844880787881E-2</v>
      </c>
      <c r="G6126">
        <v>6118</v>
      </c>
      <c r="H6126">
        <f t="shared" ca="1" si="194"/>
        <v>-1.6501084401684726E-2</v>
      </c>
    </row>
    <row r="6127" spans="2:8" x14ac:dyDescent="0.3">
      <c r="B6127" s="91">
        <v>40553</v>
      </c>
      <c r="C6127" s="145">
        <v>220.96958900000001</v>
      </c>
      <c r="D6127">
        <f t="shared" si="193"/>
        <v>2.3321762455338173</v>
      </c>
      <c r="E6127">
        <v>-1.1342809829451413E-2</v>
      </c>
      <c r="G6127">
        <v>6119</v>
      </c>
      <c r="H6127">
        <f t="shared" ca="1" si="194"/>
        <v>7.5424413672373573E-3</v>
      </c>
    </row>
    <row r="6128" spans="2:8" x14ac:dyDescent="0.3">
      <c r="B6128" s="91">
        <v>38195</v>
      </c>
      <c r="C6128" s="145">
        <v>66.313896</v>
      </c>
      <c r="D6128">
        <f t="shared" si="193"/>
        <v>0.84397336981726123</v>
      </c>
      <c r="E6128">
        <v>-1.1343079577062817E-2</v>
      </c>
      <c r="G6128">
        <v>6120</v>
      </c>
      <c r="H6128">
        <f t="shared" ca="1" si="194"/>
        <v>3.8725952612677019E-3</v>
      </c>
    </row>
    <row r="6129" spans="2:8" x14ac:dyDescent="0.3">
      <c r="B6129" s="91">
        <v>35864</v>
      </c>
      <c r="C6129" s="145">
        <v>35.962502000000001</v>
      </c>
      <c r="D6129">
        <f t="shared" si="193"/>
        <v>-4.1358529704102365E-2</v>
      </c>
      <c r="E6129">
        <v>-1.1361405233844877E-2</v>
      </c>
      <c r="G6129">
        <v>6121</v>
      </c>
      <c r="H6129">
        <f t="shared" ca="1" si="194"/>
        <v>2.8684017206378407E-2</v>
      </c>
    </row>
    <row r="6130" spans="2:8" x14ac:dyDescent="0.3">
      <c r="B6130" s="91">
        <v>34369</v>
      </c>
      <c r="C6130" s="145">
        <v>37.514026999999999</v>
      </c>
      <c r="D6130">
        <f t="shared" si="193"/>
        <v>-7.6922706600044905E-3</v>
      </c>
      <c r="E6130">
        <v>-1.1363487524659587E-2</v>
      </c>
      <c r="G6130">
        <v>6122</v>
      </c>
      <c r="H6130">
        <f t="shared" ca="1" si="194"/>
        <v>2.0501622390946789E-2</v>
      </c>
    </row>
    <row r="6131" spans="2:8" x14ac:dyDescent="0.3">
      <c r="B6131" s="91">
        <v>34785</v>
      </c>
      <c r="C6131" s="145">
        <v>37.804831999999998</v>
      </c>
      <c r="D6131">
        <f t="shared" si="193"/>
        <v>-0.93179681700707906</v>
      </c>
      <c r="E6131">
        <v>-1.136349936773275E-2</v>
      </c>
      <c r="G6131">
        <v>6123</v>
      </c>
      <c r="H6131">
        <f t="shared" ca="1" si="194"/>
        <v>4.4892663262744527E-2</v>
      </c>
    </row>
    <row r="6132" spans="2:8" x14ac:dyDescent="0.3">
      <c r="B6132" s="91">
        <v>42107</v>
      </c>
      <c r="C6132" s="145">
        <v>554.29718000000003</v>
      </c>
      <c r="D6132">
        <f t="shared" si="193"/>
        <v>2.8678539273214896</v>
      </c>
      <c r="E6132">
        <v>-1.137490920427567E-2</v>
      </c>
      <c r="G6132">
        <v>6124</v>
      </c>
      <c r="H6132">
        <f t="shared" ca="1" si="194"/>
        <v>2.5807321026693659E-2</v>
      </c>
    </row>
    <row r="6133" spans="2:8" x14ac:dyDescent="0.3">
      <c r="B6133" s="91">
        <v>40287</v>
      </c>
      <c r="C6133" s="145">
        <v>143.308716</v>
      </c>
      <c r="D6133">
        <f t="shared" si="193"/>
        <v>-0.73752956026323913</v>
      </c>
      <c r="E6133">
        <v>-1.140487930663743E-2</v>
      </c>
      <c r="G6133">
        <v>6125</v>
      </c>
      <c r="H6133">
        <f t="shared" ca="1" si="194"/>
        <v>1.451954070179457E-2</v>
      </c>
    </row>
    <row r="6134" spans="2:8" x14ac:dyDescent="0.3">
      <c r="B6134" s="91">
        <v>42082</v>
      </c>
      <c r="C6134" s="145">
        <v>545.99945100000002</v>
      </c>
      <c r="D6134">
        <f t="shared" si="193"/>
        <v>0.45569337220514888</v>
      </c>
      <c r="E6134">
        <v>-1.1424530970168758E-2</v>
      </c>
      <c r="G6134">
        <v>6126</v>
      </c>
      <c r="H6134">
        <f t="shared" ca="1" si="194"/>
        <v>1.7636815294765325E-3</v>
      </c>
    </row>
    <row r="6135" spans="2:8" x14ac:dyDescent="0.3">
      <c r="B6135" s="91">
        <v>42221</v>
      </c>
      <c r="C6135" s="145">
        <v>375.07861300000002</v>
      </c>
      <c r="D6135">
        <f t="shared" si="193"/>
        <v>12.434087198966703</v>
      </c>
      <c r="E6135">
        <v>-1.1424788369981507E-2</v>
      </c>
      <c r="G6135">
        <v>6127</v>
      </c>
      <c r="H6135">
        <f t="shared" ca="1" si="194"/>
        <v>5.9609128776967942E-3</v>
      </c>
    </row>
    <row r="6136" spans="2:8" x14ac:dyDescent="0.3">
      <c r="B6136" s="91">
        <v>33484</v>
      </c>
      <c r="C6136" s="145">
        <v>27.919917999999999</v>
      </c>
      <c r="D6136">
        <f t="shared" si="193"/>
        <v>-0.63336339359629468</v>
      </c>
      <c r="E6136">
        <v>-1.1450321001647414E-2</v>
      </c>
      <c r="G6136">
        <v>6128</v>
      </c>
      <c r="H6136">
        <f t="shared" ca="1" si="194"/>
        <v>6.004633819851829E-2</v>
      </c>
    </row>
    <row r="6137" spans="2:8" x14ac:dyDescent="0.3">
      <c r="B6137" s="91">
        <v>38595</v>
      </c>
      <c r="C6137" s="145">
        <v>76.151473999999993</v>
      </c>
      <c r="D6137">
        <f t="shared" si="193"/>
        <v>-0.72953197545527626</v>
      </c>
      <c r="E6137">
        <v>-1.1461066015078755E-2</v>
      </c>
      <c r="G6137">
        <v>6129</v>
      </c>
      <c r="H6137">
        <f t="shared" ca="1" si="194"/>
        <v>4.7321863185422267E-3</v>
      </c>
    </row>
    <row r="6138" spans="2:8" x14ac:dyDescent="0.3">
      <c r="B6138" s="91">
        <v>41445</v>
      </c>
      <c r="C6138" s="145">
        <v>281.55444299999999</v>
      </c>
      <c r="D6138">
        <f t="shared" si="193"/>
        <v>3.7237725997829836</v>
      </c>
      <c r="E6138">
        <v>-1.1468751192854589E-2</v>
      </c>
      <c r="G6138">
        <v>6130</v>
      </c>
      <c r="H6138">
        <f t="shared" ca="1" si="194"/>
        <v>6.396651054428841E-2</v>
      </c>
    </row>
    <row r="6139" spans="2:8" x14ac:dyDescent="0.3">
      <c r="B6139" s="91">
        <v>37931</v>
      </c>
      <c r="C6139" s="145">
        <v>59.603724999999997</v>
      </c>
      <c r="D6139">
        <f t="shared" si="193"/>
        <v>0.59494953330438516</v>
      </c>
      <c r="E6139">
        <v>-1.1483800442728141E-2</v>
      </c>
      <c r="G6139">
        <v>6131</v>
      </c>
      <c r="H6139">
        <f t="shared" ca="1" si="194"/>
        <v>9.3603723323866361E-3</v>
      </c>
    </row>
    <row r="6140" spans="2:8" x14ac:dyDescent="0.3">
      <c r="B6140" s="91">
        <v>34786</v>
      </c>
      <c r="C6140" s="145">
        <v>37.370289</v>
      </c>
      <c r="D6140">
        <f t="shared" si="193"/>
        <v>7.751944464856708E-3</v>
      </c>
      <c r="E6140">
        <v>-1.1494377226699432E-2</v>
      </c>
      <c r="G6140">
        <v>6132</v>
      </c>
      <c r="H6140">
        <f t="shared" ca="1" si="194"/>
        <v>-7.249115099867713E-4</v>
      </c>
    </row>
    <row r="6141" spans="2:8" x14ac:dyDescent="0.3">
      <c r="B6141" s="91">
        <v>34380</v>
      </c>
      <c r="C6141" s="145">
        <v>37.082825</v>
      </c>
      <c r="D6141">
        <f t="shared" si="193"/>
        <v>-0.66618579959410451</v>
      </c>
      <c r="E6141">
        <v>-1.1494420473707048E-2</v>
      </c>
      <c r="G6141">
        <v>6133</v>
      </c>
      <c r="H6141">
        <f t="shared" ca="1" si="194"/>
        <v>-4.4862079865129832E-3</v>
      </c>
    </row>
    <row r="6142" spans="2:8" x14ac:dyDescent="0.3">
      <c r="B6142" s="91">
        <v>39300</v>
      </c>
      <c r="C6142" s="145">
        <v>111.088219</v>
      </c>
      <c r="D6142">
        <f t="shared" si="193"/>
        <v>-0.88136670637248937</v>
      </c>
      <c r="E6142">
        <v>-1.1502991930944678E-2</v>
      </c>
      <c r="G6142">
        <v>6134</v>
      </c>
      <c r="H6142">
        <f t="shared" ca="1" si="194"/>
        <v>1.6774290509036487E-2</v>
      </c>
    </row>
    <row r="6143" spans="2:8" x14ac:dyDescent="0.3">
      <c r="B6143" s="91">
        <v>45428</v>
      </c>
      <c r="C6143" s="145">
        <v>936.40002400000003</v>
      </c>
      <c r="D6143">
        <f t="shared" si="193"/>
        <v>1.2797158272456515</v>
      </c>
      <c r="E6143">
        <v>-1.150634871537648E-2</v>
      </c>
      <c r="G6143">
        <v>6135</v>
      </c>
      <c r="H6143">
        <f t="shared" ca="1" si="194"/>
        <v>2.1113880311314372E-2</v>
      </c>
    </row>
    <row r="6144" spans="2:8" x14ac:dyDescent="0.3">
      <c r="B6144" s="91">
        <v>42485</v>
      </c>
      <c r="C6144" s="145">
        <v>410.75295999999997</v>
      </c>
      <c r="D6144">
        <f t="shared" si="193"/>
        <v>27.219836818724286</v>
      </c>
      <c r="E6144">
        <v>-1.1510702252583301E-2</v>
      </c>
      <c r="G6144">
        <v>6136</v>
      </c>
      <c r="H6144">
        <f t="shared" ca="1" si="194"/>
        <v>-4.7944767847325737E-2</v>
      </c>
    </row>
    <row r="6145" spans="2:8" x14ac:dyDescent="0.3">
      <c r="B6145" s="91">
        <v>36783</v>
      </c>
      <c r="C6145" s="145">
        <v>14.555469</v>
      </c>
      <c r="D6145">
        <f t="shared" si="193"/>
        <v>-0.77914614749369526</v>
      </c>
      <c r="E6145">
        <v>-1.1524284344230777E-2</v>
      </c>
      <c r="G6145">
        <v>6137</v>
      </c>
      <c r="H6145">
        <f t="shared" ca="1" si="194"/>
        <v>-1.5083385128203695E-2</v>
      </c>
    </row>
    <row r="6146" spans="2:8" x14ac:dyDescent="0.3">
      <c r="B6146" s="91">
        <v>38280</v>
      </c>
      <c r="C6146" s="145">
        <v>65.905434</v>
      </c>
      <c r="D6146">
        <f t="shared" si="193"/>
        <v>0.52705178579542333</v>
      </c>
      <c r="E6146">
        <v>-1.1531580671855387E-2</v>
      </c>
      <c r="G6146">
        <v>6138</v>
      </c>
      <c r="H6146">
        <f t="shared" ca="1" si="194"/>
        <v>-2.7920971397933911E-2</v>
      </c>
    </row>
    <row r="6147" spans="2:8" x14ac:dyDescent="0.3">
      <c r="B6147" s="91">
        <v>37868</v>
      </c>
      <c r="C6147" s="145">
        <v>43.158611000000001</v>
      </c>
      <c r="D6147">
        <f t="shared" si="193"/>
        <v>0.76670922296923638</v>
      </c>
      <c r="E6147">
        <v>-1.153343536212314E-2</v>
      </c>
      <c r="G6147">
        <v>6139</v>
      </c>
      <c r="H6147">
        <f t="shared" ca="1" si="194"/>
        <v>5.2410591199060712E-2</v>
      </c>
    </row>
    <row r="6148" spans="2:8" x14ac:dyDescent="0.3">
      <c r="B6148" s="91">
        <v>37657</v>
      </c>
      <c r="C6148" s="145">
        <v>24.428813999999999</v>
      </c>
      <c r="D6148">
        <f t="shared" si="193"/>
        <v>-0.91931198391245295</v>
      </c>
      <c r="E6148">
        <v>-1.1548010387868263E-2</v>
      </c>
      <c r="G6148">
        <v>6140</v>
      </c>
      <c r="H6148">
        <f t="shared" ca="1" si="194"/>
        <v>-9.696664531576131E-3</v>
      </c>
    </row>
    <row r="6149" spans="2:8" x14ac:dyDescent="0.3">
      <c r="B6149" s="91">
        <v>44424</v>
      </c>
      <c r="C6149" s="145">
        <v>302.75640900000002</v>
      </c>
      <c r="D6149">
        <f t="shared" si="193"/>
        <v>8.3937175894429367E-2</v>
      </c>
      <c r="E6149">
        <v>-1.1554111589929967E-2</v>
      </c>
      <c r="G6149">
        <v>6141</v>
      </c>
      <c r="H6149">
        <f t="shared" ca="1" si="194"/>
        <v>8.2170984102720529E-2</v>
      </c>
    </row>
    <row r="6150" spans="2:8" x14ac:dyDescent="0.3">
      <c r="B6150" s="91">
        <v>41457</v>
      </c>
      <c r="C6150" s="145">
        <v>279.31176799999997</v>
      </c>
      <c r="D6150">
        <f t="shared" si="193"/>
        <v>-0.23476893381754546</v>
      </c>
      <c r="E6150">
        <v>-1.155966418621901E-2</v>
      </c>
      <c r="G6150">
        <v>6142</v>
      </c>
      <c r="H6150">
        <f t="shared" ca="1" si="194"/>
        <v>-1.0383281147820477E-2</v>
      </c>
    </row>
    <row r="6151" spans="2:8" x14ac:dyDescent="0.3">
      <c r="B6151" s="91">
        <v>41653</v>
      </c>
      <c r="C6151" s="145">
        <v>365.003174</v>
      </c>
      <c r="D6151">
        <f t="shared" si="193"/>
        <v>0.60173302847075016</v>
      </c>
      <c r="E6151">
        <v>-1.1564532125255727E-2</v>
      </c>
      <c r="G6151">
        <v>6143</v>
      </c>
      <c r="H6151">
        <f t="shared" ca="1" si="194"/>
        <v>-2.4529775706864532E-2</v>
      </c>
    </row>
    <row r="6152" spans="2:8" x14ac:dyDescent="0.3">
      <c r="B6152" s="91">
        <v>40505</v>
      </c>
      <c r="C6152" s="145">
        <v>227.880157</v>
      </c>
      <c r="D6152">
        <f t="shared" si="193"/>
        <v>8.1790735393609904</v>
      </c>
      <c r="E6152">
        <v>-1.1566464466767059E-2</v>
      </c>
      <c r="G6152">
        <v>6144</v>
      </c>
      <c r="H6152">
        <f t="shared" ca="1" si="194"/>
        <v>-2.8717305432719647E-2</v>
      </c>
    </row>
    <row r="6153" spans="2:8" x14ac:dyDescent="0.3">
      <c r="B6153" s="91">
        <v>36251</v>
      </c>
      <c r="C6153" s="145">
        <v>24.826052000000001</v>
      </c>
      <c r="D6153">
        <f t="shared" ref="D6153:D6216" si="195">(C6153-C6154)/C6154</f>
        <v>0.10868022091566003</v>
      </c>
      <c r="E6153">
        <v>-1.1572689427600424E-2</v>
      </c>
      <c r="G6153">
        <v>6145</v>
      </c>
      <c r="H6153">
        <f t="shared" ca="1" si="194"/>
        <v>-6.1081795365831356E-3</v>
      </c>
    </row>
    <row r="6154" spans="2:8" x14ac:dyDescent="0.3">
      <c r="B6154" s="91">
        <v>37299</v>
      </c>
      <c r="C6154" s="145">
        <v>22.392437000000001</v>
      </c>
      <c r="D6154">
        <f t="shared" si="195"/>
        <v>0.1577365038590981</v>
      </c>
      <c r="E6154">
        <v>-1.1576363681949219E-2</v>
      </c>
      <c r="G6154">
        <v>6146</v>
      </c>
      <c r="H6154">
        <f t="shared" ref="H6154:H6217" ca="1" si="196">_xlfn.NORM.INV(RAND(),N$11,N$12)</f>
        <v>-2.2799586315297458E-2</v>
      </c>
    </row>
    <row r="6155" spans="2:8" x14ac:dyDescent="0.3">
      <c r="B6155" s="91">
        <v>36644</v>
      </c>
      <c r="C6155" s="145">
        <v>19.341566</v>
      </c>
      <c r="D6155">
        <f t="shared" si="195"/>
        <v>0.63673569933348617</v>
      </c>
      <c r="E6155">
        <v>-1.1609833553037312E-2</v>
      </c>
      <c r="G6155">
        <v>6147</v>
      </c>
      <c r="H6155">
        <f t="shared" ca="1" si="196"/>
        <v>1.1470718770781529E-3</v>
      </c>
    </row>
    <row r="6156" spans="2:8" x14ac:dyDescent="0.3">
      <c r="B6156" s="91">
        <v>36815</v>
      </c>
      <c r="C6156" s="145">
        <v>11.817159</v>
      </c>
      <c r="D6156">
        <f t="shared" si="195"/>
        <v>-0.90149732799780624</v>
      </c>
      <c r="E6156">
        <v>-1.1612911104154175E-2</v>
      </c>
      <c r="G6156">
        <v>6148</v>
      </c>
      <c r="H6156">
        <f t="shared" ca="1" si="196"/>
        <v>-3.8976377538903713E-2</v>
      </c>
    </row>
    <row r="6157" spans="2:8" x14ac:dyDescent="0.3">
      <c r="B6157" s="91">
        <v>39212</v>
      </c>
      <c r="C6157" s="145">
        <v>119.96790300000001</v>
      </c>
      <c r="D6157">
        <f t="shared" si="195"/>
        <v>-0.76233473575657684</v>
      </c>
      <c r="E6157">
        <v>-1.1614217907357194E-2</v>
      </c>
      <c r="G6157">
        <v>6149</v>
      </c>
      <c r="H6157">
        <f t="shared" ca="1" si="196"/>
        <v>5.0917945505322589E-2</v>
      </c>
    </row>
    <row r="6158" spans="2:8" x14ac:dyDescent="0.3">
      <c r="B6158" s="91">
        <v>42681</v>
      </c>
      <c r="C6158" s="145">
        <v>504.77676400000001</v>
      </c>
      <c r="D6158">
        <f t="shared" si="195"/>
        <v>12.772285404792594</v>
      </c>
      <c r="E6158">
        <v>-1.1614239591335214E-2</v>
      </c>
      <c r="G6158">
        <v>6150</v>
      </c>
      <c r="H6158">
        <f t="shared" ca="1" si="196"/>
        <v>-5.3422280369750438E-3</v>
      </c>
    </row>
    <row r="6159" spans="2:8" x14ac:dyDescent="0.3">
      <c r="B6159" s="91">
        <v>34354</v>
      </c>
      <c r="C6159" s="145">
        <v>36.651634000000001</v>
      </c>
      <c r="D6159">
        <f t="shared" si="195"/>
        <v>-0.79859838307043696</v>
      </c>
      <c r="E6159">
        <v>-1.1627781863976068E-2</v>
      </c>
      <c r="G6159">
        <v>6151</v>
      </c>
      <c r="H6159">
        <f t="shared" ca="1" si="196"/>
        <v>1.2971170608210491E-2</v>
      </c>
    </row>
    <row r="6160" spans="2:8" x14ac:dyDescent="0.3">
      <c r="B6160" s="91">
        <v>43838</v>
      </c>
      <c r="C6160" s="145">
        <v>181.98281900000001</v>
      </c>
      <c r="D6160">
        <f t="shared" si="195"/>
        <v>1.9400054159366311</v>
      </c>
      <c r="E6160">
        <v>-1.1640444578074987E-2</v>
      </c>
      <c r="G6160">
        <v>6152</v>
      </c>
      <c r="H6160">
        <f t="shared" ca="1" si="196"/>
        <v>1.4537287835897623E-2</v>
      </c>
    </row>
    <row r="6161" spans="2:8" x14ac:dyDescent="0.3">
      <c r="B6161" s="91">
        <v>35159</v>
      </c>
      <c r="C6161" s="145">
        <v>61.898803999999998</v>
      </c>
      <c r="D6161">
        <f t="shared" si="195"/>
        <v>-0.29818678574244467</v>
      </c>
      <c r="E6161">
        <v>-1.1647661965856074E-2</v>
      </c>
      <c r="G6161">
        <v>6153</v>
      </c>
      <c r="H6161">
        <f t="shared" ca="1" si="196"/>
        <v>2.2759814486627596E-2</v>
      </c>
    </row>
    <row r="6162" spans="2:8" x14ac:dyDescent="0.3">
      <c r="B6162" s="91">
        <v>38639</v>
      </c>
      <c r="C6162" s="145">
        <v>88.198402000000002</v>
      </c>
      <c r="D6162">
        <f t="shared" si="195"/>
        <v>-0.35452486124009058</v>
      </c>
      <c r="E6162">
        <v>-1.1650642472900293E-2</v>
      </c>
      <c r="G6162">
        <v>6154</v>
      </c>
      <c r="H6162">
        <f t="shared" ca="1" si="196"/>
        <v>5.2458233087842712E-2</v>
      </c>
    </row>
    <row r="6163" spans="2:8" x14ac:dyDescent="0.3">
      <c r="B6163" s="91">
        <v>39037</v>
      </c>
      <c r="C6163" s="145">
        <v>136.641052</v>
      </c>
      <c r="D6163">
        <f t="shared" si="195"/>
        <v>-0.29709272350217769</v>
      </c>
      <c r="E6163">
        <v>-1.1653230442674717E-2</v>
      </c>
      <c r="G6163">
        <v>6155</v>
      </c>
      <c r="H6163">
        <f t="shared" ca="1" si="196"/>
        <v>3.3089332513736913E-2</v>
      </c>
    </row>
    <row r="6164" spans="2:8" x14ac:dyDescent="0.3">
      <c r="B6164" s="91">
        <v>43850</v>
      </c>
      <c r="C6164" s="145">
        <v>194.39413500000001</v>
      </c>
      <c r="D6164">
        <f t="shared" si="195"/>
        <v>-0.32561584345195355</v>
      </c>
      <c r="E6164">
        <v>-1.1657410233668869E-2</v>
      </c>
      <c r="G6164">
        <v>6156</v>
      </c>
      <c r="H6164">
        <f t="shared" ca="1" si="196"/>
        <v>1.4672350262248118E-2</v>
      </c>
    </row>
    <row r="6165" spans="2:8" x14ac:dyDescent="0.3">
      <c r="B6165" s="91">
        <v>41032</v>
      </c>
      <c r="C6165" s="145">
        <v>288.25430299999999</v>
      </c>
      <c r="D6165">
        <f t="shared" si="195"/>
        <v>8.1324956591591224</v>
      </c>
      <c r="E6165">
        <v>-1.1658548592888097E-2</v>
      </c>
      <c r="G6165">
        <v>6157</v>
      </c>
      <c r="H6165">
        <f t="shared" ca="1" si="196"/>
        <v>3.1198355681058172E-2</v>
      </c>
    </row>
    <row r="6166" spans="2:8" x14ac:dyDescent="0.3">
      <c r="B6166" s="91">
        <v>36179</v>
      </c>
      <c r="C6166" s="145">
        <v>31.563585</v>
      </c>
      <c r="D6166">
        <f t="shared" si="195"/>
        <v>1.1060042527646672</v>
      </c>
      <c r="E6166">
        <v>-1.1668687724938454E-2</v>
      </c>
      <c r="G6166">
        <v>6158</v>
      </c>
      <c r="H6166">
        <f t="shared" ca="1" si="196"/>
        <v>1.266767893175553E-2</v>
      </c>
    </row>
    <row r="6167" spans="2:8" x14ac:dyDescent="0.3">
      <c r="B6167" s="91">
        <v>36874</v>
      </c>
      <c r="C6167" s="145">
        <v>14.987427</v>
      </c>
      <c r="D6167">
        <f t="shared" si="195"/>
        <v>-0.74682730199969982</v>
      </c>
      <c r="E6167">
        <v>-1.1699034628849643E-2</v>
      </c>
      <c r="G6167">
        <v>6159</v>
      </c>
      <c r="H6167">
        <f t="shared" ca="1" si="196"/>
        <v>1.0763054030985991E-2</v>
      </c>
    </row>
    <row r="6168" spans="2:8" x14ac:dyDescent="0.3">
      <c r="B6168" s="91">
        <v>34990</v>
      </c>
      <c r="C6168" s="145">
        <v>59.198433000000001</v>
      </c>
      <c r="D6168">
        <f t="shared" si="195"/>
        <v>-0.52447508391128339</v>
      </c>
      <c r="E6168">
        <v>-1.170925152273E-2</v>
      </c>
      <c r="G6168">
        <v>6160</v>
      </c>
      <c r="H6168">
        <f t="shared" ca="1" si="196"/>
        <v>1.9199360408913443E-2</v>
      </c>
    </row>
    <row r="6169" spans="2:8" x14ac:dyDescent="0.3">
      <c r="B6169" s="91">
        <v>39220</v>
      </c>
      <c r="C6169" s="145">
        <v>124.490707</v>
      </c>
      <c r="D6169">
        <f t="shared" si="195"/>
        <v>0.44155928236161207</v>
      </c>
      <c r="E6169">
        <v>-1.1723830829451283E-2</v>
      </c>
      <c r="G6169">
        <v>6161</v>
      </c>
      <c r="H6169">
        <f t="shared" ca="1" si="196"/>
        <v>3.6775969425662351E-3</v>
      </c>
    </row>
    <row r="6170" spans="2:8" x14ac:dyDescent="0.3">
      <c r="B6170" s="91">
        <v>40039</v>
      </c>
      <c r="C6170" s="145">
        <v>86.358367999999999</v>
      </c>
      <c r="D6170">
        <f t="shared" si="195"/>
        <v>-0.70589875566769877</v>
      </c>
      <c r="E6170">
        <v>-1.17323525175204E-2</v>
      </c>
      <c r="G6170">
        <v>6162</v>
      </c>
      <c r="H6170">
        <f t="shared" ca="1" si="196"/>
        <v>-1.0370380906251757E-3</v>
      </c>
    </row>
    <row r="6171" spans="2:8" x14ac:dyDescent="0.3">
      <c r="B6171" s="91">
        <v>44308</v>
      </c>
      <c r="C6171" s="145">
        <v>293.63482699999997</v>
      </c>
      <c r="D6171">
        <f t="shared" si="195"/>
        <v>-0.37489391487804075</v>
      </c>
      <c r="E6171">
        <v>-1.1742928200075286E-2</v>
      </c>
      <c r="G6171">
        <v>6163</v>
      </c>
      <c r="H6171">
        <f t="shared" ca="1" si="196"/>
        <v>-1.5719733692893641E-2</v>
      </c>
    </row>
    <row r="6172" spans="2:8" x14ac:dyDescent="0.3">
      <c r="B6172" s="91">
        <v>45037</v>
      </c>
      <c r="C6172" s="145">
        <v>469.73599200000001</v>
      </c>
      <c r="D6172">
        <f t="shared" si="195"/>
        <v>6.1727082216071496</v>
      </c>
      <c r="E6172">
        <v>-1.1744925018951457E-2</v>
      </c>
      <c r="G6172">
        <v>6164</v>
      </c>
      <c r="H6172">
        <f t="shared" ca="1" si="196"/>
        <v>3.918304738386142E-2</v>
      </c>
    </row>
    <row r="6173" spans="2:8" x14ac:dyDescent="0.3">
      <c r="B6173" s="91">
        <v>37966</v>
      </c>
      <c r="C6173" s="145">
        <v>65.489349000000004</v>
      </c>
      <c r="D6173">
        <f t="shared" si="195"/>
        <v>-0.11570806906651926</v>
      </c>
      <c r="E6173">
        <v>-1.1754996160835888E-2</v>
      </c>
      <c r="G6173">
        <v>6165</v>
      </c>
      <c r="H6173">
        <f t="shared" ca="1" si="196"/>
        <v>-2.8819248408920077E-2</v>
      </c>
    </row>
    <row r="6174" spans="2:8" x14ac:dyDescent="0.3">
      <c r="B6174" s="91">
        <v>38422</v>
      </c>
      <c r="C6174" s="145">
        <v>74.058516999999995</v>
      </c>
      <c r="D6174">
        <f t="shared" si="195"/>
        <v>-0.83474733147577074</v>
      </c>
      <c r="E6174">
        <v>-1.1755712115658528E-2</v>
      </c>
      <c r="G6174">
        <v>6166</v>
      </c>
      <c r="H6174">
        <f t="shared" ca="1" si="196"/>
        <v>1.6297344946646305E-2</v>
      </c>
    </row>
    <row r="6175" spans="2:8" x14ac:dyDescent="0.3">
      <c r="B6175" s="91">
        <v>44767</v>
      </c>
      <c r="C6175" s="145">
        <v>448.15322900000001</v>
      </c>
      <c r="D6175">
        <f t="shared" si="195"/>
        <v>-4.4323977224081108E-2</v>
      </c>
      <c r="E6175">
        <v>-1.1760819315758248E-2</v>
      </c>
      <c r="G6175">
        <v>6167</v>
      </c>
      <c r="H6175">
        <f t="shared" ca="1" si="196"/>
        <v>3.8922270922488553E-2</v>
      </c>
    </row>
    <row r="6176" spans="2:8" x14ac:dyDescent="0.3">
      <c r="B6176" s="91">
        <v>44560</v>
      </c>
      <c r="C6176" s="145">
        <v>468.938446</v>
      </c>
      <c r="D6176">
        <f t="shared" si="195"/>
        <v>2.5679912220459888</v>
      </c>
      <c r="E6176">
        <v>-1.176472765043172E-2</v>
      </c>
      <c r="G6176">
        <v>6168</v>
      </c>
      <c r="H6176">
        <f t="shared" ca="1" si="196"/>
        <v>1.8368961283279792E-2</v>
      </c>
    </row>
    <row r="6177" spans="2:8" x14ac:dyDescent="0.3">
      <c r="B6177" s="91">
        <v>39283</v>
      </c>
      <c r="C6177" s="145">
        <v>131.42926</v>
      </c>
      <c r="D6177">
        <f t="shared" si="195"/>
        <v>-0.51964314258820299</v>
      </c>
      <c r="E6177">
        <v>-1.177969298620021E-2</v>
      </c>
      <c r="G6177">
        <v>6169</v>
      </c>
      <c r="H6177">
        <f t="shared" ca="1" si="196"/>
        <v>2.5404379585376089E-2</v>
      </c>
    </row>
    <row r="6178" spans="2:8" x14ac:dyDescent="0.3">
      <c r="B6178" s="91">
        <v>41222</v>
      </c>
      <c r="C6178" s="145">
        <v>273.60754400000002</v>
      </c>
      <c r="D6178">
        <f t="shared" si="195"/>
        <v>0.83886687738406795</v>
      </c>
      <c r="E6178">
        <v>-1.1797819090697399E-2</v>
      </c>
      <c r="G6178">
        <v>6170</v>
      </c>
      <c r="H6178">
        <f t="shared" ca="1" si="196"/>
        <v>-3.641300448190088E-3</v>
      </c>
    </row>
    <row r="6179" spans="2:8" x14ac:dyDescent="0.3">
      <c r="B6179" s="91">
        <v>38965</v>
      </c>
      <c r="C6179" s="145">
        <v>148.791382</v>
      </c>
      <c r="D6179">
        <f t="shared" si="195"/>
        <v>-0.51294615652258713</v>
      </c>
      <c r="E6179">
        <v>-1.1814317895843291E-2</v>
      </c>
      <c r="G6179">
        <v>6171</v>
      </c>
      <c r="H6179">
        <f t="shared" ca="1" si="196"/>
        <v>4.9564130796763674E-2</v>
      </c>
    </row>
    <row r="6180" spans="2:8" x14ac:dyDescent="0.3">
      <c r="B6180" s="91">
        <v>41425</v>
      </c>
      <c r="C6180" s="145">
        <v>305.49267600000002</v>
      </c>
      <c r="D6180">
        <f t="shared" si="195"/>
        <v>0.7067379192545783</v>
      </c>
      <c r="E6180">
        <v>-1.1827799112332157E-2</v>
      </c>
      <c r="G6180">
        <v>6172</v>
      </c>
      <c r="H6180">
        <f t="shared" ca="1" si="196"/>
        <v>-4.5176914493953117E-3</v>
      </c>
    </row>
    <row r="6181" spans="2:8" x14ac:dyDescent="0.3">
      <c r="B6181" s="91">
        <v>43538</v>
      </c>
      <c r="C6181" s="145">
        <v>178.992142</v>
      </c>
      <c r="D6181">
        <f t="shared" si="195"/>
        <v>-0.58373240980880103</v>
      </c>
      <c r="E6181">
        <v>-1.1832636716527395E-2</v>
      </c>
      <c r="G6181">
        <v>6173</v>
      </c>
      <c r="H6181">
        <f t="shared" ca="1" si="196"/>
        <v>3.2143775875757452E-2</v>
      </c>
    </row>
    <row r="6182" spans="2:8" x14ac:dyDescent="0.3">
      <c r="B6182" s="91">
        <v>41816</v>
      </c>
      <c r="C6182" s="145">
        <v>429.99298099999999</v>
      </c>
      <c r="D6182">
        <f t="shared" si="195"/>
        <v>6.3506836973961311</v>
      </c>
      <c r="E6182">
        <v>-1.1844255664855599E-2</v>
      </c>
      <c r="G6182">
        <v>6174</v>
      </c>
      <c r="H6182">
        <f t="shared" ca="1" si="196"/>
        <v>2.5606759784943367E-2</v>
      </c>
    </row>
    <row r="6183" spans="2:8" x14ac:dyDescent="0.3">
      <c r="B6183" s="91">
        <v>34991</v>
      </c>
      <c r="C6183" s="145">
        <v>58.497005000000001</v>
      </c>
      <c r="D6183">
        <f t="shared" si="195"/>
        <v>1.1705967487471305</v>
      </c>
      <c r="E6183">
        <v>-1.1848759577808418E-2</v>
      </c>
      <c r="G6183">
        <v>6175</v>
      </c>
      <c r="H6183">
        <f t="shared" ca="1" si="196"/>
        <v>-2.0050450749102541E-2</v>
      </c>
    </row>
    <row r="6184" spans="2:8" x14ac:dyDescent="0.3">
      <c r="B6184" s="91">
        <v>33525</v>
      </c>
      <c r="C6184" s="145">
        <v>26.949733999999999</v>
      </c>
      <c r="D6184">
        <f t="shared" si="195"/>
        <v>-0.91681930141141232</v>
      </c>
      <c r="E6184">
        <v>-1.1857424615435454E-2</v>
      </c>
      <c r="G6184">
        <v>6176</v>
      </c>
      <c r="H6184">
        <f t="shared" ca="1" si="196"/>
        <v>2.5889128757024482E-2</v>
      </c>
    </row>
    <row r="6185" spans="2:8" x14ac:dyDescent="0.3">
      <c r="B6185" s="91">
        <v>44238</v>
      </c>
      <c r="C6185" s="145">
        <v>323.99023399999999</v>
      </c>
      <c r="D6185">
        <f t="shared" si="195"/>
        <v>-0.35509475877335783</v>
      </c>
      <c r="E6185">
        <v>-1.1857696033525721E-2</v>
      </c>
      <c r="G6185">
        <v>6177</v>
      </c>
      <c r="H6185">
        <f t="shared" ca="1" si="196"/>
        <v>-7.6024723056815086E-3</v>
      </c>
    </row>
    <row r="6186" spans="2:8" x14ac:dyDescent="0.3">
      <c r="B6186" s="91">
        <v>42604</v>
      </c>
      <c r="C6186" s="145">
        <v>502.38424700000002</v>
      </c>
      <c r="D6186">
        <f t="shared" si="195"/>
        <v>0.90576470019040711</v>
      </c>
      <c r="E6186">
        <v>-1.1862718109919825E-2</v>
      </c>
      <c r="G6186">
        <v>6178</v>
      </c>
      <c r="H6186">
        <f t="shared" ca="1" si="196"/>
        <v>1.5306634496096215E-3</v>
      </c>
    </row>
    <row r="6187" spans="2:8" x14ac:dyDescent="0.3">
      <c r="B6187" s="91">
        <v>41355</v>
      </c>
      <c r="C6187" s="145">
        <v>263.61294600000002</v>
      </c>
      <c r="D6187">
        <f t="shared" si="195"/>
        <v>-0.30071516904856732</v>
      </c>
      <c r="E6187">
        <v>-1.1878748243200342E-2</v>
      </c>
      <c r="G6187">
        <v>6179</v>
      </c>
      <c r="H6187">
        <f t="shared" ca="1" si="196"/>
        <v>9.9069502768280564E-3</v>
      </c>
    </row>
    <row r="6188" spans="2:8" x14ac:dyDescent="0.3">
      <c r="B6188" s="91">
        <v>42985</v>
      </c>
      <c r="C6188" s="145">
        <v>376.97506700000002</v>
      </c>
      <c r="D6188">
        <f t="shared" si="195"/>
        <v>1.0047486702917507</v>
      </c>
      <c r="E6188">
        <v>-1.1889275861320211E-2</v>
      </c>
      <c r="G6188">
        <v>6180</v>
      </c>
      <c r="H6188">
        <f t="shared" ca="1" si="196"/>
        <v>1.0952854646681382E-2</v>
      </c>
    </row>
    <row r="6189" spans="2:8" x14ac:dyDescent="0.3">
      <c r="B6189" s="91">
        <v>40406</v>
      </c>
      <c r="C6189" s="145">
        <v>188.04106100000001</v>
      </c>
      <c r="D6189">
        <f t="shared" si="195"/>
        <v>-0.64450220698530092</v>
      </c>
      <c r="E6189">
        <v>-1.1890706879804508E-2</v>
      </c>
      <c r="G6189">
        <v>6181</v>
      </c>
      <c r="H6189">
        <f t="shared" ca="1" si="196"/>
        <v>4.452266608736026E-2</v>
      </c>
    </row>
    <row r="6190" spans="2:8" x14ac:dyDescent="0.3">
      <c r="B6190" s="91">
        <v>42675</v>
      </c>
      <c r="C6190" s="145">
        <v>528.95141599999999</v>
      </c>
      <c r="D6190">
        <f t="shared" si="195"/>
        <v>0.58057785867440814</v>
      </c>
      <c r="E6190">
        <v>-1.1918085312600411E-2</v>
      </c>
      <c r="G6190">
        <v>6182</v>
      </c>
      <c r="H6190">
        <f t="shared" ca="1" si="196"/>
        <v>4.6337072586988076E-2</v>
      </c>
    </row>
    <row r="6191" spans="2:8" x14ac:dyDescent="0.3">
      <c r="B6191" s="91">
        <v>43178</v>
      </c>
      <c r="C6191" s="145">
        <v>334.65698200000003</v>
      </c>
      <c r="D6191">
        <f t="shared" si="195"/>
        <v>3.4520277708678453</v>
      </c>
      <c r="E6191">
        <v>-1.1920524920877133E-2</v>
      </c>
      <c r="G6191">
        <v>6183</v>
      </c>
      <c r="H6191">
        <f t="shared" ca="1" si="196"/>
        <v>-3.6556980471682114E-3</v>
      </c>
    </row>
    <row r="6192" spans="2:8" x14ac:dyDescent="0.3">
      <c r="B6192" s="91">
        <v>38547</v>
      </c>
      <c r="C6192" s="145">
        <v>75.169562999999997</v>
      </c>
      <c r="D6192">
        <f t="shared" si="195"/>
        <v>0.19310517068153563</v>
      </c>
      <c r="E6192">
        <v>-1.1930590145598004E-2</v>
      </c>
      <c r="G6192">
        <v>6184</v>
      </c>
      <c r="H6192">
        <f t="shared" ca="1" si="196"/>
        <v>-1.0571002466024878E-2</v>
      </c>
    </row>
    <row r="6193" spans="2:8" x14ac:dyDescent="0.3">
      <c r="B6193" s="91">
        <v>38156</v>
      </c>
      <c r="C6193" s="145">
        <v>63.003300000000003</v>
      </c>
      <c r="D6193">
        <f t="shared" si="195"/>
        <v>0.30861303090973169</v>
      </c>
      <c r="E6193">
        <v>-1.1934422856429509E-2</v>
      </c>
      <c r="G6193">
        <v>6185</v>
      </c>
      <c r="H6193">
        <f t="shared" ca="1" si="196"/>
        <v>-1.4140040777332508E-3</v>
      </c>
    </row>
    <row r="6194" spans="2:8" x14ac:dyDescent="0.3">
      <c r="B6194" s="91">
        <v>35422</v>
      </c>
      <c r="C6194" s="145">
        <v>48.145096000000002</v>
      </c>
      <c r="D6194">
        <f t="shared" si="195"/>
        <v>-1.6017514751123955E-2</v>
      </c>
      <c r="E6194">
        <v>-1.1939368804854685E-2</v>
      </c>
      <c r="G6194">
        <v>6186</v>
      </c>
      <c r="H6194">
        <f t="shared" ca="1" si="196"/>
        <v>-1.7413420612658874E-2</v>
      </c>
    </row>
    <row r="6195" spans="2:8" x14ac:dyDescent="0.3">
      <c r="B6195" s="91">
        <v>39941</v>
      </c>
      <c r="C6195" s="145">
        <v>48.928814000000003</v>
      </c>
      <c r="D6195">
        <f t="shared" si="195"/>
        <v>-0.6679301372683718</v>
      </c>
      <c r="E6195">
        <v>-1.1950738421661996E-2</v>
      </c>
      <c r="G6195">
        <v>6187</v>
      </c>
      <c r="H6195">
        <f t="shared" ca="1" si="196"/>
        <v>3.5594281130541229E-2</v>
      </c>
    </row>
    <row r="6196" spans="2:8" x14ac:dyDescent="0.3">
      <c r="B6196" s="91">
        <v>40351</v>
      </c>
      <c r="C6196" s="145">
        <v>147.34494000000001</v>
      </c>
      <c r="D6196">
        <f t="shared" si="195"/>
        <v>6.2576352969913058</v>
      </c>
      <c r="E6196">
        <v>-1.1953480112890966E-2</v>
      </c>
      <c r="G6196">
        <v>6188</v>
      </c>
      <c r="H6196">
        <f t="shared" ca="1" si="196"/>
        <v>8.4621135965030105E-3</v>
      </c>
    </row>
    <row r="6197" spans="2:8" x14ac:dyDescent="0.3">
      <c r="B6197" s="91">
        <v>36034</v>
      </c>
      <c r="C6197" s="145">
        <v>20.302059</v>
      </c>
      <c r="D6197">
        <f t="shared" si="195"/>
        <v>-0.92762086141962197</v>
      </c>
      <c r="E6197">
        <v>-1.1969577589265411E-2</v>
      </c>
      <c r="G6197">
        <v>6189</v>
      </c>
      <c r="H6197">
        <f t="shared" ca="1" si="196"/>
        <v>2.6794481036053568E-2</v>
      </c>
    </row>
    <row r="6198" spans="2:8" x14ac:dyDescent="0.3">
      <c r="B6198" s="91">
        <v>41038</v>
      </c>
      <c r="C6198" s="145">
        <v>280.49600199999998</v>
      </c>
      <c r="D6198">
        <f t="shared" si="195"/>
        <v>13.698491494063479</v>
      </c>
      <c r="E6198">
        <v>-1.1977152739706245E-2</v>
      </c>
      <c r="G6198">
        <v>6190</v>
      </c>
      <c r="H6198">
        <f t="shared" ca="1" si="196"/>
        <v>-2.3164427579027234E-3</v>
      </c>
    </row>
    <row r="6199" spans="2:8" x14ac:dyDescent="0.3">
      <c r="B6199" s="91">
        <v>37470</v>
      </c>
      <c r="C6199" s="145">
        <v>19.083318999999999</v>
      </c>
      <c r="D6199">
        <f t="shared" si="195"/>
        <v>-0.96129641108773434</v>
      </c>
      <c r="E6199">
        <v>-1.1981165464786147E-2</v>
      </c>
      <c r="G6199">
        <v>6191</v>
      </c>
      <c r="H6199">
        <f t="shared" ca="1" si="196"/>
        <v>2.3041770674762832E-2</v>
      </c>
    </row>
    <row r="6200" spans="2:8" x14ac:dyDescent="0.3">
      <c r="B6200" s="91">
        <v>44599</v>
      </c>
      <c r="C6200" s="145">
        <v>493.06329299999999</v>
      </c>
      <c r="D6200">
        <f t="shared" si="195"/>
        <v>0.53961101091115582</v>
      </c>
      <c r="E6200">
        <v>-1.1985608974982173E-2</v>
      </c>
      <c r="G6200">
        <v>6192</v>
      </c>
      <c r="H6200">
        <f t="shared" ca="1" si="196"/>
        <v>2.0722267096572943E-2</v>
      </c>
    </row>
    <row r="6201" spans="2:8" x14ac:dyDescent="0.3">
      <c r="B6201" s="91">
        <v>44263</v>
      </c>
      <c r="C6201" s="145">
        <v>320.25186200000002</v>
      </c>
      <c r="D6201">
        <f t="shared" si="195"/>
        <v>-0.34238850371765384</v>
      </c>
      <c r="E6201">
        <v>-1.1994450294801867E-2</v>
      </c>
      <c r="G6201">
        <v>6193</v>
      </c>
      <c r="H6201">
        <f t="shared" ca="1" si="196"/>
        <v>-1.9433154322812504E-2</v>
      </c>
    </row>
    <row r="6202" spans="2:8" x14ac:dyDescent="0.3">
      <c r="B6202" s="91">
        <v>41988</v>
      </c>
      <c r="C6202" s="145">
        <v>486.99249300000002</v>
      </c>
      <c r="D6202">
        <f t="shared" si="195"/>
        <v>5.1124875279520976E-2</v>
      </c>
      <c r="E6202">
        <v>-1.200109526337341E-2</v>
      </c>
      <c r="G6202">
        <v>6194</v>
      </c>
      <c r="H6202">
        <f t="shared" ca="1" si="196"/>
        <v>-2.2961492226679665E-2</v>
      </c>
    </row>
    <row r="6203" spans="2:8" x14ac:dyDescent="0.3">
      <c r="B6203" s="91">
        <v>42821</v>
      </c>
      <c r="C6203" s="145">
        <v>463.30603000000002</v>
      </c>
      <c r="D6203">
        <f t="shared" si="195"/>
        <v>-5.0367762485577255E-2</v>
      </c>
      <c r="E6203">
        <v>-1.2010992163350961E-2</v>
      </c>
      <c r="G6203">
        <v>6195</v>
      </c>
      <c r="H6203">
        <f t="shared" ca="1" si="196"/>
        <v>-2.2614392250708024E-2</v>
      </c>
    </row>
    <row r="6204" spans="2:8" x14ac:dyDescent="0.3">
      <c r="B6204" s="91">
        <v>44544</v>
      </c>
      <c r="C6204" s="145">
        <v>487.87942500000003</v>
      </c>
      <c r="D6204">
        <f t="shared" si="195"/>
        <v>1.0252879214106996</v>
      </c>
      <c r="E6204">
        <v>-1.2011720420679823E-2</v>
      </c>
      <c r="G6204">
        <v>6196</v>
      </c>
      <c r="H6204">
        <f t="shared" ca="1" si="196"/>
        <v>3.1421672756374606E-2</v>
      </c>
    </row>
    <row r="6205" spans="2:8" x14ac:dyDescent="0.3">
      <c r="B6205" s="91">
        <v>40548</v>
      </c>
      <c r="C6205" s="145">
        <v>240.89385999999999</v>
      </c>
      <c r="D6205">
        <f t="shared" si="195"/>
        <v>-0.39881913138849789</v>
      </c>
      <c r="E6205">
        <v>-1.2014740147881002E-2</v>
      </c>
      <c r="G6205">
        <v>6197</v>
      </c>
      <c r="H6205">
        <f t="shared" ca="1" si="196"/>
        <v>2.9282477885067281E-2</v>
      </c>
    </row>
    <row r="6206" spans="2:8" x14ac:dyDescent="0.3">
      <c r="B6206" s="91">
        <v>43082</v>
      </c>
      <c r="C6206" s="145">
        <v>400.70114100000001</v>
      </c>
      <c r="D6206">
        <f t="shared" si="195"/>
        <v>10.33267048571201</v>
      </c>
      <c r="E6206">
        <v>-1.2043727150509727E-2</v>
      </c>
      <c r="G6206">
        <v>6198</v>
      </c>
      <c r="H6206">
        <f t="shared" ca="1" si="196"/>
        <v>-1.2771502009371972E-2</v>
      </c>
    </row>
    <row r="6207" spans="2:8" x14ac:dyDescent="0.3">
      <c r="B6207" s="91">
        <v>33752</v>
      </c>
      <c r="C6207" s="145">
        <v>35.358051000000003</v>
      </c>
      <c r="D6207">
        <f t="shared" si="195"/>
        <v>0.33333329562386532</v>
      </c>
      <c r="E6207">
        <v>-1.2047840979217303E-2</v>
      </c>
      <c r="G6207">
        <v>6199</v>
      </c>
      <c r="H6207">
        <f t="shared" ca="1" si="196"/>
        <v>-4.3791632133647881E-2</v>
      </c>
    </row>
    <row r="6208" spans="2:8" x14ac:dyDescent="0.3">
      <c r="B6208" s="91">
        <v>33627</v>
      </c>
      <c r="C6208" s="145">
        <v>26.518539000000001</v>
      </c>
      <c r="D6208">
        <f t="shared" si="195"/>
        <v>-0.94044287447524355</v>
      </c>
      <c r="E6208">
        <v>-1.2047978666213675E-2</v>
      </c>
      <c r="G6208">
        <v>6200</v>
      </c>
      <c r="H6208">
        <f t="shared" ca="1" si="196"/>
        <v>-2.0889479078956486E-2</v>
      </c>
    </row>
    <row r="6209" spans="2:8" x14ac:dyDescent="0.3">
      <c r="B6209" s="91">
        <v>44958</v>
      </c>
      <c r="C6209" s="145">
        <v>445.26223800000002</v>
      </c>
      <c r="D6209">
        <f t="shared" si="195"/>
        <v>5.395581213655622</v>
      </c>
      <c r="E6209">
        <v>-1.2054873532709611E-2</v>
      </c>
      <c r="G6209">
        <v>6201</v>
      </c>
      <c r="H6209">
        <f t="shared" ca="1" si="196"/>
        <v>-3.5677632985682432E-2</v>
      </c>
    </row>
    <row r="6210" spans="2:8" x14ac:dyDescent="0.3">
      <c r="B6210" s="91">
        <v>37985</v>
      </c>
      <c r="C6210" s="145">
        <v>69.620293000000004</v>
      </c>
      <c r="D6210">
        <f t="shared" si="195"/>
        <v>-0.28918798522836336</v>
      </c>
      <c r="E6210">
        <v>-1.2059338741545432E-2</v>
      </c>
      <c r="G6210">
        <v>6202</v>
      </c>
      <c r="H6210">
        <f t="shared" ca="1" si="196"/>
        <v>-4.1338576499502112E-3</v>
      </c>
    </row>
    <row r="6211" spans="2:8" x14ac:dyDescent="0.3">
      <c r="B6211" s="91">
        <v>44012</v>
      </c>
      <c r="C6211" s="145">
        <v>97.944732999999999</v>
      </c>
      <c r="D6211">
        <f t="shared" si="195"/>
        <v>-0.31018980301327831</v>
      </c>
      <c r="E6211">
        <v>-1.2066379475713662E-2</v>
      </c>
      <c r="G6211">
        <v>6203</v>
      </c>
      <c r="H6211">
        <f t="shared" ca="1" si="196"/>
        <v>-1.0829971614342076E-2</v>
      </c>
    </row>
    <row r="6212" spans="2:8" x14ac:dyDescent="0.3">
      <c r="B6212" s="91">
        <v>40203</v>
      </c>
      <c r="C6212" s="145">
        <v>141.98794599999999</v>
      </c>
      <c r="D6212">
        <f t="shared" si="195"/>
        <v>-0.61908887616978892</v>
      </c>
      <c r="E6212">
        <v>-1.2081274846743329E-2</v>
      </c>
      <c r="G6212">
        <v>6204</v>
      </c>
      <c r="H6212">
        <f t="shared" ca="1" si="196"/>
        <v>1.5362249504992674E-2</v>
      </c>
    </row>
    <row r="6213" spans="2:8" x14ac:dyDescent="0.3">
      <c r="B6213" s="91">
        <v>41718</v>
      </c>
      <c r="C6213" s="145">
        <v>372.75872800000002</v>
      </c>
      <c r="D6213">
        <f t="shared" si="195"/>
        <v>2.634263535469572</v>
      </c>
      <c r="E6213">
        <v>-1.2098369747378445E-2</v>
      </c>
      <c r="G6213">
        <v>6205</v>
      </c>
      <c r="H6213">
        <f t="shared" ca="1" si="196"/>
        <v>-2.3463321169551476E-2</v>
      </c>
    </row>
    <row r="6214" spans="2:8" x14ac:dyDescent="0.3">
      <c r="B6214" s="91">
        <v>40115</v>
      </c>
      <c r="C6214" s="145">
        <v>102.567886</v>
      </c>
      <c r="D6214">
        <f t="shared" si="195"/>
        <v>-0.76490137948248049</v>
      </c>
      <c r="E6214">
        <v>-1.2098541180336842E-2</v>
      </c>
      <c r="G6214">
        <v>6206</v>
      </c>
      <c r="H6214">
        <f t="shared" ca="1" si="196"/>
        <v>7.2601445467530591E-3</v>
      </c>
    </row>
    <row r="6215" spans="2:8" x14ac:dyDescent="0.3">
      <c r="B6215" s="91">
        <v>41778</v>
      </c>
      <c r="C6215" s="145">
        <v>436.27600100000001</v>
      </c>
      <c r="D6215">
        <f t="shared" si="195"/>
        <v>0.51195618697013012</v>
      </c>
      <c r="E6215">
        <v>-1.2115155088348841E-2</v>
      </c>
      <c r="G6215">
        <v>6207</v>
      </c>
      <c r="H6215">
        <f t="shared" ca="1" si="196"/>
        <v>-2.8377462917643262E-3</v>
      </c>
    </row>
    <row r="6216" spans="2:8" x14ac:dyDescent="0.3">
      <c r="B6216" s="91">
        <v>44320</v>
      </c>
      <c r="C6216" s="145">
        <v>288.55068999999997</v>
      </c>
      <c r="D6216">
        <f t="shared" si="195"/>
        <v>-8.8489914091572419E-2</v>
      </c>
      <c r="E6216">
        <v>-1.211604336793011E-2</v>
      </c>
      <c r="G6216">
        <v>6208</v>
      </c>
      <c r="H6216">
        <f t="shared" ca="1" si="196"/>
        <v>1.332180309740688E-2</v>
      </c>
    </row>
    <row r="6217" spans="2:8" x14ac:dyDescent="0.3">
      <c r="B6217" s="91">
        <v>44267</v>
      </c>
      <c r="C6217" s="145">
        <v>316.563354</v>
      </c>
      <c r="D6217">
        <f t="shared" ref="D6217:D6280" si="197">(C6217-C6218)/C6218</f>
        <v>7.8583674775305493E-2</v>
      </c>
      <c r="E6217">
        <v>-1.2132606261564273E-2</v>
      </c>
      <c r="G6217">
        <v>6209</v>
      </c>
      <c r="H6217">
        <f t="shared" ca="1" si="196"/>
        <v>-2.2503181187330943E-2</v>
      </c>
    </row>
    <row r="6218" spans="2:8" x14ac:dyDescent="0.3">
      <c r="B6218" s="91">
        <v>41346</v>
      </c>
      <c r="C6218" s="145">
        <v>293.49911500000002</v>
      </c>
      <c r="D6218">
        <f t="shared" si="197"/>
        <v>-3.4866856916521444E-2</v>
      </c>
      <c r="E6218">
        <v>-1.2143266355749196E-2</v>
      </c>
      <c r="G6218">
        <v>6210</v>
      </c>
      <c r="H6218">
        <f t="shared" ref="H6218:H6281" ca="1" si="198">_xlfn.NORM.INV(RAND(),N$11,N$12)</f>
        <v>8.6367345628905606E-2</v>
      </c>
    </row>
    <row r="6219" spans="2:8" x14ac:dyDescent="0.3">
      <c r="B6219" s="91">
        <v>43270</v>
      </c>
      <c r="C6219" s="145">
        <v>304.10220299999997</v>
      </c>
      <c r="D6219">
        <f t="shared" si="197"/>
        <v>-0.35173006685761271</v>
      </c>
      <c r="E6219">
        <v>-1.214376419407742E-2</v>
      </c>
      <c r="G6219">
        <v>6211</v>
      </c>
      <c r="H6219">
        <f t="shared" ca="1" si="198"/>
        <v>-7.5944020076701493E-3</v>
      </c>
    </row>
    <row r="6220" spans="2:8" x14ac:dyDescent="0.3">
      <c r="B6220" s="91">
        <v>41990</v>
      </c>
      <c r="C6220" s="145">
        <v>469.09811400000001</v>
      </c>
      <c r="D6220">
        <f t="shared" si="197"/>
        <v>6.5880200356238845</v>
      </c>
      <c r="E6220">
        <v>-1.2145703716157313E-2</v>
      </c>
      <c r="G6220">
        <v>6212</v>
      </c>
      <c r="H6220">
        <f t="shared" ca="1" si="198"/>
        <v>-2.4618903587554843E-2</v>
      </c>
    </row>
    <row r="6221" spans="2:8" x14ac:dyDescent="0.3">
      <c r="B6221" s="91">
        <v>38245</v>
      </c>
      <c r="C6221" s="145">
        <v>61.820884999999997</v>
      </c>
      <c r="D6221">
        <f t="shared" si="197"/>
        <v>4.4856827239050689</v>
      </c>
      <c r="E6221">
        <v>-1.2157495442519178E-2</v>
      </c>
      <c r="G6221">
        <v>6213</v>
      </c>
      <c r="H6221">
        <f t="shared" ca="1" si="198"/>
        <v>2.1328756935277811E-2</v>
      </c>
    </row>
    <row r="6222" spans="2:8" x14ac:dyDescent="0.3">
      <c r="B6222" s="91">
        <v>36819</v>
      </c>
      <c r="C6222" s="145">
        <v>11.269496999999999</v>
      </c>
      <c r="D6222">
        <f t="shared" si="197"/>
        <v>-0.460635833920303</v>
      </c>
      <c r="E6222">
        <v>-1.2170306985941983E-2</v>
      </c>
      <c r="G6222">
        <v>6214</v>
      </c>
      <c r="H6222">
        <f t="shared" ca="1" si="198"/>
        <v>2.5425027367387575E-2</v>
      </c>
    </row>
    <row r="6223" spans="2:8" x14ac:dyDescent="0.3">
      <c r="B6223" s="91">
        <v>36627</v>
      </c>
      <c r="C6223" s="145">
        <v>20.894041000000001</v>
      </c>
      <c r="D6223">
        <f t="shared" si="197"/>
        <v>-0.74596877591074795</v>
      </c>
      <c r="E6223">
        <v>-1.2173259950441256E-2</v>
      </c>
      <c r="G6223">
        <v>6215</v>
      </c>
      <c r="H6223">
        <f t="shared" ca="1" si="198"/>
        <v>5.2544464352201614E-2</v>
      </c>
    </row>
    <row r="6224" spans="2:8" x14ac:dyDescent="0.3">
      <c r="B6224" s="91">
        <v>38100</v>
      </c>
      <c r="C6224" s="145">
        <v>82.249893</v>
      </c>
      <c r="D6224">
        <f t="shared" si="197"/>
        <v>-0.46260802850406518</v>
      </c>
      <c r="E6224">
        <v>-1.2186120230136366E-2</v>
      </c>
      <c r="G6224">
        <v>6216</v>
      </c>
      <c r="H6224">
        <f t="shared" ca="1" si="198"/>
        <v>-8.4623037012518769E-3</v>
      </c>
    </row>
    <row r="6225" spans="2:8" x14ac:dyDescent="0.3">
      <c r="B6225" s="91">
        <v>38835</v>
      </c>
      <c r="C6225" s="145">
        <v>153.05381800000001</v>
      </c>
      <c r="D6225">
        <f t="shared" si="197"/>
        <v>0.11876177585263128</v>
      </c>
      <c r="E6225">
        <v>-1.2195043480372593E-2</v>
      </c>
      <c r="G6225">
        <v>6217</v>
      </c>
      <c r="H6225">
        <f t="shared" ca="1" si="198"/>
        <v>-2.1151759053826023E-2</v>
      </c>
    </row>
    <row r="6226" spans="2:8" x14ac:dyDescent="0.3">
      <c r="B6226" s="91">
        <v>40266</v>
      </c>
      <c r="C6226" s="145">
        <v>136.806442</v>
      </c>
      <c r="D6226">
        <f t="shared" si="197"/>
        <v>-0.71475197752484865</v>
      </c>
      <c r="E6226">
        <v>-1.2204020114333679E-2</v>
      </c>
      <c r="G6226">
        <v>6218</v>
      </c>
      <c r="H6226">
        <f t="shared" ca="1" si="198"/>
        <v>2.2933387586922815E-3</v>
      </c>
    </row>
    <row r="6227" spans="2:8" x14ac:dyDescent="0.3">
      <c r="B6227" s="91">
        <v>42738</v>
      </c>
      <c r="C6227" s="145">
        <v>479.60522500000002</v>
      </c>
      <c r="D6227">
        <f t="shared" si="197"/>
        <v>5.998230514649169</v>
      </c>
      <c r="E6227">
        <v>-1.2216353246185941E-2</v>
      </c>
      <c r="G6227">
        <v>6219</v>
      </c>
      <c r="H6227">
        <f t="shared" ca="1" si="198"/>
        <v>-1.8726290744047837E-2</v>
      </c>
    </row>
    <row r="6228" spans="2:8" x14ac:dyDescent="0.3">
      <c r="B6228" s="91">
        <v>38470</v>
      </c>
      <c r="C6228" s="145">
        <v>68.532355999999993</v>
      </c>
      <c r="D6228">
        <f t="shared" si="197"/>
        <v>-0.84506209852698033</v>
      </c>
      <c r="E6228">
        <v>-1.2236061844320988E-2</v>
      </c>
      <c r="G6228">
        <v>6220</v>
      </c>
      <c r="H6228">
        <f t="shared" ca="1" si="198"/>
        <v>2.461637012426799E-2</v>
      </c>
    </row>
    <row r="6229" spans="2:8" x14ac:dyDescent="0.3">
      <c r="B6229" s="91">
        <v>42843</v>
      </c>
      <c r="C6229" s="145">
        <v>442.32144199999999</v>
      </c>
      <c r="D6229">
        <f t="shared" si="197"/>
        <v>1.5610390090733626</v>
      </c>
      <c r="E6229">
        <v>-1.2243985516246175E-2</v>
      </c>
      <c r="G6229">
        <v>6221</v>
      </c>
      <c r="H6229">
        <f t="shared" ca="1" si="198"/>
        <v>1.567719119609182E-2</v>
      </c>
    </row>
    <row r="6230" spans="2:8" x14ac:dyDescent="0.3">
      <c r="B6230" s="91">
        <v>43490</v>
      </c>
      <c r="C6230" s="145">
        <v>172.711716</v>
      </c>
      <c r="D6230">
        <f t="shared" si="197"/>
        <v>-0.60548785857261955</v>
      </c>
      <c r="E6230">
        <v>-1.2257640223621675E-2</v>
      </c>
      <c r="G6230">
        <v>6222</v>
      </c>
      <c r="H6230">
        <f t="shared" ca="1" si="198"/>
        <v>-5.4098700430739222E-2</v>
      </c>
    </row>
    <row r="6231" spans="2:8" x14ac:dyDescent="0.3">
      <c r="B6231" s="91">
        <v>44714</v>
      </c>
      <c r="C6231" s="145">
        <v>437.78555299999999</v>
      </c>
      <c r="D6231">
        <f t="shared" si="197"/>
        <v>17.063459505961696</v>
      </c>
      <c r="E6231">
        <v>-1.2258228009315598E-2</v>
      </c>
      <c r="G6231">
        <v>6223</v>
      </c>
      <c r="H6231">
        <f t="shared" ca="1" si="198"/>
        <v>1.8107697557386601E-2</v>
      </c>
    </row>
    <row r="6232" spans="2:8" x14ac:dyDescent="0.3">
      <c r="B6232" s="91">
        <v>37708</v>
      </c>
      <c r="C6232" s="145">
        <v>24.235975</v>
      </c>
      <c r="D6232">
        <f t="shared" si="197"/>
        <v>-0.93570031107672935</v>
      </c>
      <c r="E6232">
        <v>-1.2260317195344603E-2</v>
      </c>
      <c r="G6232">
        <v>6224</v>
      </c>
      <c r="H6232">
        <f t="shared" ca="1" si="198"/>
        <v>1.1705279568931184E-2</v>
      </c>
    </row>
    <row r="6233" spans="2:8" x14ac:dyDescent="0.3">
      <c r="B6233" s="91">
        <v>42356</v>
      </c>
      <c r="C6233" s="145">
        <v>376.92211900000001</v>
      </c>
      <c r="D6233">
        <f t="shared" si="197"/>
        <v>17.976674006669189</v>
      </c>
      <c r="E6233">
        <v>-1.2273147307754086E-2</v>
      </c>
      <c r="G6233">
        <v>6225</v>
      </c>
      <c r="H6233">
        <f t="shared" ca="1" si="198"/>
        <v>7.3407559545388915E-5</v>
      </c>
    </row>
    <row r="6234" spans="2:8" x14ac:dyDescent="0.3">
      <c r="B6234" s="91">
        <v>37329</v>
      </c>
      <c r="C6234" s="145">
        <v>19.862390999999999</v>
      </c>
      <c r="D6234">
        <f t="shared" si="197"/>
        <v>-0.95408090140888524</v>
      </c>
      <c r="E6234">
        <v>-1.2274615867822761E-2</v>
      </c>
      <c r="G6234">
        <v>6226</v>
      </c>
      <c r="H6234">
        <f t="shared" ca="1" si="198"/>
        <v>2.6119108916369867E-2</v>
      </c>
    </row>
    <row r="6235" spans="2:8" x14ac:dyDescent="0.3">
      <c r="B6235" s="91">
        <v>43103</v>
      </c>
      <c r="C6235" s="145">
        <v>432.551849</v>
      </c>
      <c r="D6235">
        <f t="shared" si="197"/>
        <v>2.614389460075945</v>
      </c>
      <c r="E6235">
        <v>-1.2292323988681348E-2</v>
      </c>
      <c r="G6235">
        <v>6227</v>
      </c>
      <c r="H6235">
        <f t="shared" ca="1" si="198"/>
        <v>8.9156093476249892E-3</v>
      </c>
    </row>
    <row r="6236" spans="2:8" x14ac:dyDescent="0.3">
      <c r="B6236" s="91">
        <v>39401</v>
      </c>
      <c r="C6236" s="145">
        <v>119.674942</v>
      </c>
      <c r="D6236">
        <f t="shared" si="197"/>
        <v>-0.69270621024269929</v>
      </c>
      <c r="E6236">
        <v>-1.2294221398028134E-2</v>
      </c>
      <c r="G6236">
        <v>6228</v>
      </c>
      <c r="H6236">
        <f t="shared" ca="1" si="198"/>
        <v>-9.7610228444125601E-3</v>
      </c>
    </row>
    <row r="6237" spans="2:8" x14ac:dyDescent="0.3">
      <c r="B6237" s="91">
        <v>41725</v>
      </c>
      <c r="C6237" s="145">
        <v>389.447968</v>
      </c>
      <c r="D6237">
        <f t="shared" si="197"/>
        <v>1.770760987481744</v>
      </c>
      <c r="E6237">
        <v>-1.2324206518062798E-2</v>
      </c>
      <c r="G6237">
        <v>6229</v>
      </c>
      <c r="H6237">
        <f t="shared" ca="1" si="198"/>
        <v>1.4902228182359796E-2</v>
      </c>
    </row>
    <row r="6238" spans="2:8" x14ac:dyDescent="0.3">
      <c r="B6238" s="91">
        <v>40249</v>
      </c>
      <c r="C6238" s="145">
        <v>140.55632</v>
      </c>
      <c r="D6238">
        <f t="shared" si="197"/>
        <v>4.8431974168200771</v>
      </c>
      <c r="E6238">
        <v>-1.2331090913930493E-2</v>
      </c>
      <c r="G6238">
        <v>6230</v>
      </c>
      <c r="H6238">
        <f t="shared" ca="1" si="198"/>
        <v>-3.1605758183933645E-3</v>
      </c>
    </row>
    <row r="6239" spans="2:8" x14ac:dyDescent="0.3">
      <c r="B6239" s="91">
        <v>39868</v>
      </c>
      <c r="C6239" s="145">
        <v>24.054693</v>
      </c>
      <c r="D6239">
        <f t="shared" si="197"/>
        <v>-0.9414044060376151</v>
      </c>
      <c r="E6239">
        <v>-1.2336406249717697E-2</v>
      </c>
      <c r="G6239">
        <v>6231</v>
      </c>
      <c r="H6239">
        <f t="shared" ca="1" si="198"/>
        <v>-2.5921186160919714E-2</v>
      </c>
    </row>
    <row r="6240" spans="2:8" x14ac:dyDescent="0.3">
      <c r="B6240" s="91">
        <v>44742</v>
      </c>
      <c r="C6240" s="145">
        <v>410.52050800000001</v>
      </c>
      <c r="D6240">
        <f t="shared" si="197"/>
        <v>1.4526503389692167</v>
      </c>
      <c r="E6240">
        <v>-1.2351682692190263E-2</v>
      </c>
      <c r="G6240">
        <v>6232</v>
      </c>
      <c r="H6240">
        <f t="shared" ca="1" si="198"/>
        <v>4.0567887733064342E-2</v>
      </c>
    </row>
    <row r="6241" spans="2:8" x14ac:dyDescent="0.3">
      <c r="B6241" s="91">
        <v>43663</v>
      </c>
      <c r="C6241" s="145">
        <v>167.37832599999999</v>
      </c>
      <c r="D6241">
        <f t="shared" si="197"/>
        <v>1.7062664989038441</v>
      </c>
      <c r="E6241">
        <v>-1.2352945890077982E-2</v>
      </c>
      <c r="G6241">
        <v>6233</v>
      </c>
      <c r="H6241">
        <f t="shared" ca="1" si="198"/>
        <v>2.4478886702077353E-2</v>
      </c>
    </row>
    <row r="6242" spans="2:8" x14ac:dyDescent="0.3">
      <c r="B6242" s="91">
        <v>39722</v>
      </c>
      <c r="C6242" s="145">
        <v>61.848427000000001</v>
      </c>
      <c r="D6242">
        <f t="shared" si="197"/>
        <v>-0.86244168574601932</v>
      </c>
      <c r="E6242">
        <v>-1.2358259425990651E-2</v>
      </c>
      <c r="G6242">
        <v>6234</v>
      </c>
      <c r="H6242">
        <f t="shared" ca="1" si="198"/>
        <v>2.6863027883868941E-2</v>
      </c>
    </row>
    <row r="6243" spans="2:8" x14ac:dyDescent="0.3">
      <c r="B6243" s="91">
        <v>42159</v>
      </c>
      <c r="C6243" s="145">
        <v>449.61605800000001</v>
      </c>
      <c r="D6243">
        <f t="shared" si="197"/>
        <v>10.590971842240032</v>
      </c>
      <c r="E6243">
        <v>-1.2367281269175875E-2</v>
      </c>
      <c r="G6243">
        <v>6235</v>
      </c>
      <c r="H6243">
        <f t="shared" ca="1" si="198"/>
        <v>2.8897484840429411E-2</v>
      </c>
    </row>
    <row r="6244" spans="2:8" x14ac:dyDescent="0.3">
      <c r="B6244" s="91">
        <v>35940</v>
      </c>
      <c r="C6244" s="145">
        <v>38.790194999999997</v>
      </c>
      <c r="D6244">
        <f t="shared" si="197"/>
        <v>-0.92417734059561296</v>
      </c>
      <c r="E6244">
        <v>-1.236865192894218E-2</v>
      </c>
      <c r="G6244">
        <v>6236</v>
      </c>
      <c r="H6244">
        <f t="shared" ca="1" si="198"/>
        <v>-2.3056892037015525E-2</v>
      </c>
    </row>
    <row r="6245" spans="2:8" x14ac:dyDescent="0.3">
      <c r="B6245" s="91">
        <v>41901</v>
      </c>
      <c r="C6245" s="145">
        <v>511.59106400000002</v>
      </c>
      <c r="D6245">
        <f t="shared" si="197"/>
        <v>5.7417003257908483</v>
      </c>
      <c r="E6245">
        <v>-1.2371416586694422E-2</v>
      </c>
      <c r="G6245">
        <v>6237</v>
      </c>
      <c r="H6245">
        <f t="shared" ca="1" si="198"/>
        <v>3.6700349102994516E-2</v>
      </c>
    </row>
    <row r="6246" spans="2:8" x14ac:dyDescent="0.3">
      <c r="B6246" s="91">
        <v>38106</v>
      </c>
      <c r="C6246" s="145">
        <v>75.884574999999998</v>
      </c>
      <c r="D6246">
        <f t="shared" si="197"/>
        <v>-0.82314929931399583</v>
      </c>
      <c r="E6246">
        <v>-1.238016412007862E-2</v>
      </c>
      <c r="G6246">
        <v>6238</v>
      </c>
      <c r="H6246">
        <f t="shared" ca="1" si="198"/>
        <v>-1.1222557376181155E-2</v>
      </c>
    </row>
    <row r="6247" spans="2:8" x14ac:dyDescent="0.3">
      <c r="B6247" s="91">
        <v>42179</v>
      </c>
      <c r="C6247" s="145">
        <v>429.088348</v>
      </c>
      <c r="D6247">
        <f t="shared" si="197"/>
        <v>2.4113401144549602</v>
      </c>
      <c r="E6247">
        <v>-1.2385321294129965E-2</v>
      </c>
      <c r="G6247">
        <v>6239</v>
      </c>
      <c r="H6247">
        <f t="shared" ca="1" si="198"/>
        <v>5.0843502354659901E-3</v>
      </c>
    </row>
    <row r="6248" spans="2:8" x14ac:dyDescent="0.3">
      <c r="B6248" s="91">
        <v>38936</v>
      </c>
      <c r="C6248" s="145">
        <v>125.782928</v>
      </c>
      <c r="D6248">
        <f t="shared" si="197"/>
        <v>-0.72211219543107585</v>
      </c>
      <c r="E6248">
        <v>-1.2386402543470626E-2</v>
      </c>
      <c r="G6248">
        <v>6240</v>
      </c>
      <c r="H6248">
        <f t="shared" ca="1" si="198"/>
        <v>-4.6500266943319074E-2</v>
      </c>
    </row>
    <row r="6249" spans="2:8" x14ac:dyDescent="0.3">
      <c r="B6249" s="91">
        <v>44620</v>
      </c>
      <c r="C6249" s="145">
        <v>452.639252</v>
      </c>
      <c r="D6249">
        <f t="shared" si="197"/>
        <v>3.8701354967779163E-2</v>
      </c>
      <c r="E6249">
        <v>-1.2398090001281337E-2</v>
      </c>
      <c r="G6249">
        <v>6241</v>
      </c>
      <c r="H6249">
        <f t="shared" ca="1" si="198"/>
        <v>-1.8504279492702353E-2</v>
      </c>
    </row>
    <row r="6250" spans="2:8" x14ac:dyDescent="0.3">
      <c r="B6250" s="91">
        <v>41858</v>
      </c>
      <c r="C6250" s="145">
        <v>435.77420000000001</v>
      </c>
      <c r="D6250">
        <f t="shared" si="197"/>
        <v>-0.18063284487203363</v>
      </c>
      <c r="E6250">
        <v>-1.2400796778210738E-2</v>
      </c>
      <c r="G6250">
        <v>6242</v>
      </c>
      <c r="H6250">
        <f t="shared" ca="1" si="198"/>
        <v>-6.8943500367639521E-2</v>
      </c>
    </row>
    <row r="6251" spans="2:8" x14ac:dyDescent="0.3">
      <c r="B6251" s="91">
        <v>42683</v>
      </c>
      <c r="C6251" s="145">
        <v>531.84240699999998</v>
      </c>
      <c r="D6251">
        <f t="shared" si="197"/>
        <v>44.631442911105403</v>
      </c>
      <c r="E6251">
        <v>-1.2402843127523541E-2</v>
      </c>
      <c r="G6251">
        <v>6243</v>
      </c>
      <c r="H6251">
        <f t="shared" ca="1" si="198"/>
        <v>3.2309381177803437E-2</v>
      </c>
    </row>
    <row r="6252" spans="2:8" x14ac:dyDescent="0.3">
      <c r="B6252" s="91">
        <v>37140</v>
      </c>
      <c r="C6252" s="145">
        <v>11.655174000000001</v>
      </c>
      <c r="D6252">
        <f t="shared" si="197"/>
        <v>-0.9696083297351924</v>
      </c>
      <c r="E6252">
        <v>-1.2418346730801789E-2</v>
      </c>
      <c r="G6252">
        <v>6244</v>
      </c>
      <c r="H6252">
        <f t="shared" ca="1" si="198"/>
        <v>-2.5276202474095229E-2</v>
      </c>
    </row>
    <row r="6253" spans="2:8" x14ac:dyDescent="0.3">
      <c r="B6253" s="91">
        <v>42508</v>
      </c>
      <c r="C6253" s="145">
        <v>383.49896200000001</v>
      </c>
      <c r="D6253">
        <f t="shared" si="197"/>
        <v>0.16857289150066906</v>
      </c>
      <c r="E6253">
        <v>-1.2445402728932044E-2</v>
      </c>
      <c r="G6253">
        <v>6245</v>
      </c>
      <c r="H6253">
        <f t="shared" ca="1" si="198"/>
        <v>5.7856254354858184E-3</v>
      </c>
    </row>
    <row r="6254" spans="2:8" x14ac:dyDescent="0.3">
      <c r="B6254" s="91">
        <v>44243</v>
      </c>
      <c r="C6254" s="145">
        <v>328.17718500000001</v>
      </c>
      <c r="D6254">
        <f t="shared" si="197"/>
        <v>0.1847551805054152</v>
      </c>
      <c r="E6254">
        <v>-1.2449314921083627E-2</v>
      </c>
      <c r="G6254">
        <v>6246</v>
      </c>
      <c r="H6254">
        <f t="shared" ca="1" si="198"/>
        <v>2.3599151918105351E-2</v>
      </c>
    </row>
    <row r="6255" spans="2:8" x14ac:dyDescent="0.3">
      <c r="B6255" s="91">
        <v>41039</v>
      </c>
      <c r="C6255" s="145">
        <v>277</v>
      </c>
      <c r="D6255">
        <f t="shared" si="197"/>
        <v>-0.3892653866896521</v>
      </c>
      <c r="E6255">
        <v>-1.2463642886432215E-2</v>
      </c>
      <c r="G6255">
        <v>6247</v>
      </c>
      <c r="H6255">
        <f t="shared" ca="1" si="198"/>
        <v>-2.9874391056067397E-2</v>
      </c>
    </row>
    <row r="6256" spans="2:8" x14ac:dyDescent="0.3">
      <c r="B6256" s="91">
        <v>42558</v>
      </c>
      <c r="C6256" s="145">
        <v>453.55215500000003</v>
      </c>
      <c r="D6256">
        <f t="shared" si="197"/>
        <v>21.622569301147241</v>
      </c>
      <c r="E6256">
        <v>-1.2475618954283297E-2</v>
      </c>
      <c r="G6256">
        <v>6248</v>
      </c>
      <c r="H6256">
        <f t="shared" ca="1" si="198"/>
        <v>2.5547806120962212E-2</v>
      </c>
    </row>
    <row r="6257" spans="2:8" x14ac:dyDescent="0.3">
      <c r="B6257" s="91">
        <v>36021</v>
      </c>
      <c r="C6257" s="145">
        <v>20.048658</v>
      </c>
      <c r="D6257">
        <f t="shared" si="197"/>
        <v>-0.83555892501422224</v>
      </c>
      <c r="E6257">
        <v>-1.2481541896809591E-2</v>
      </c>
      <c r="G6257">
        <v>6249</v>
      </c>
      <c r="H6257">
        <f t="shared" ca="1" si="198"/>
        <v>-2.3394731038851413E-3</v>
      </c>
    </row>
    <row r="6258" spans="2:8" x14ac:dyDescent="0.3">
      <c r="B6258" s="91">
        <v>44054</v>
      </c>
      <c r="C6258" s="145">
        <v>121.920013</v>
      </c>
      <c r="D6258">
        <f t="shared" si="197"/>
        <v>-0.18424272796161251</v>
      </c>
      <c r="E6258">
        <v>-1.2515122176739744E-2</v>
      </c>
      <c r="G6258">
        <v>6250</v>
      </c>
      <c r="H6258">
        <f t="shared" ca="1" si="198"/>
        <v>-3.4117834716465123E-2</v>
      </c>
    </row>
    <row r="6259" spans="2:8" x14ac:dyDescent="0.3">
      <c r="B6259" s="91">
        <v>38799</v>
      </c>
      <c r="C6259" s="145">
        <v>149.45623800000001</v>
      </c>
      <c r="D6259">
        <f t="shared" si="197"/>
        <v>-0.41002381272672322</v>
      </c>
      <c r="E6259">
        <v>-1.2538891427087598E-2</v>
      </c>
      <c r="G6259">
        <v>6251</v>
      </c>
      <c r="H6259">
        <f t="shared" ca="1" si="198"/>
        <v>9.6556805069345792E-3</v>
      </c>
    </row>
    <row r="6260" spans="2:8" x14ac:dyDescent="0.3">
      <c r="B6260" s="91">
        <v>41179</v>
      </c>
      <c r="C6260" s="145">
        <v>253.32588200000001</v>
      </c>
      <c r="D6260">
        <f t="shared" si="197"/>
        <v>1.2934822047449919</v>
      </c>
      <c r="E6260">
        <v>-1.2542616048787938E-2</v>
      </c>
      <c r="G6260">
        <v>6252</v>
      </c>
      <c r="H6260">
        <f t="shared" ca="1" si="198"/>
        <v>-2.2358266031395627E-2</v>
      </c>
    </row>
    <row r="6261" spans="2:8" x14ac:dyDescent="0.3">
      <c r="B6261" s="91">
        <v>39519</v>
      </c>
      <c r="C6261" s="145">
        <v>110.454697</v>
      </c>
      <c r="D6261">
        <f t="shared" si="197"/>
        <v>-0.21796112904618437</v>
      </c>
      <c r="E6261">
        <v>-1.2551611540216013E-2</v>
      </c>
      <c r="G6261">
        <v>6253</v>
      </c>
      <c r="H6261">
        <f t="shared" ca="1" si="198"/>
        <v>-2.9023000023009404E-2</v>
      </c>
    </row>
    <row r="6262" spans="2:8" x14ac:dyDescent="0.3">
      <c r="B6262" s="91">
        <v>38988</v>
      </c>
      <c r="C6262" s="145">
        <v>141.239395</v>
      </c>
      <c r="D6262">
        <f t="shared" si="197"/>
        <v>5.5325354898007467E-2</v>
      </c>
      <c r="E6262">
        <v>-1.2554158042908018E-2</v>
      </c>
      <c r="G6262">
        <v>6254</v>
      </c>
      <c r="H6262">
        <f t="shared" ca="1" si="198"/>
        <v>2.7815000872852627E-4</v>
      </c>
    </row>
    <row r="6263" spans="2:8" x14ac:dyDescent="0.3">
      <c r="B6263" s="91">
        <v>39451</v>
      </c>
      <c r="C6263" s="145">
        <v>133.83493000000001</v>
      </c>
      <c r="D6263">
        <f t="shared" si="197"/>
        <v>10.629107270587532</v>
      </c>
      <c r="E6263">
        <v>-1.2569221637794689E-2</v>
      </c>
      <c r="G6263">
        <v>6255</v>
      </c>
      <c r="H6263">
        <f t="shared" ca="1" si="198"/>
        <v>-1.2338786557553591E-2</v>
      </c>
    </row>
    <row r="6264" spans="2:8" x14ac:dyDescent="0.3">
      <c r="B6264" s="91">
        <v>37141</v>
      </c>
      <c r="C6264" s="145">
        <v>11.508616</v>
      </c>
      <c r="D6264">
        <f t="shared" si="197"/>
        <v>-0.97301114093844199</v>
      </c>
      <c r="E6264">
        <v>-1.2574501247257281E-2</v>
      </c>
      <c r="G6264">
        <v>6256</v>
      </c>
      <c r="H6264">
        <f t="shared" ca="1" si="198"/>
        <v>-8.0888383190022943E-3</v>
      </c>
    </row>
    <row r="6265" spans="2:8" x14ac:dyDescent="0.3">
      <c r="B6265" s="91">
        <v>44981</v>
      </c>
      <c r="C6265" s="145">
        <v>426.42099000000002</v>
      </c>
      <c r="D6265">
        <f t="shared" si="197"/>
        <v>9.0134686735106033</v>
      </c>
      <c r="E6265">
        <v>-1.2580812455707633E-2</v>
      </c>
      <c r="G6265">
        <v>6257</v>
      </c>
      <c r="H6265">
        <f t="shared" ca="1" si="198"/>
        <v>3.6336102833721157E-2</v>
      </c>
    </row>
    <row r="6266" spans="2:8" x14ac:dyDescent="0.3">
      <c r="B6266" s="91">
        <v>34827</v>
      </c>
      <c r="C6266" s="145">
        <v>42.584743000000003</v>
      </c>
      <c r="D6266">
        <f t="shared" si="197"/>
        <v>-0.21110134658782459</v>
      </c>
      <c r="E6266">
        <v>-1.2594601706059359E-2</v>
      </c>
      <c r="G6266">
        <v>6258</v>
      </c>
      <c r="H6266">
        <f t="shared" ca="1" si="198"/>
        <v>-3.4367686954491897E-2</v>
      </c>
    </row>
    <row r="6267" spans="2:8" x14ac:dyDescent="0.3">
      <c r="B6267" s="91">
        <v>35654</v>
      </c>
      <c r="C6267" s="145">
        <v>53.979992000000003</v>
      </c>
      <c r="D6267">
        <f t="shared" si="197"/>
        <v>-0.85724167118880235</v>
      </c>
      <c r="E6267">
        <v>-1.2599726893604599E-2</v>
      </c>
      <c r="G6267">
        <v>6259</v>
      </c>
      <c r="H6267">
        <f t="shared" ca="1" si="198"/>
        <v>3.6465724959171067E-3</v>
      </c>
    </row>
    <row r="6268" spans="2:8" x14ac:dyDescent="0.3">
      <c r="B6268" s="91">
        <v>42975</v>
      </c>
      <c r="C6268" s="145">
        <v>378.12148999999999</v>
      </c>
      <c r="D6268">
        <f t="shared" si="197"/>
        <v>5.8937743603178907</v>
      </c>
      <c r="E6268">
        <v>-1.2625277276653845E-2</v>
      </c>
      <c r="G6268">
        <v>6260</v>
      </c>
      <c r="H6268">
        <f t="shared" ca="1" si="198"/>
        <v>-2.7489826089733424E-2</v>
      </c>
    </row>
    <row r="6269" spans="2:8" x14ac:dyDescent="0.3">
      <c r="B6269" s="91">
        <v>35011</v>
      </c>
      <c r="C6269" s="145">
        <v>54.849705</v>
      </c>
      <c r="D6269">
        <f t="shared" si="197"/>
        <v>-0.84116255238735504</v>
      </c>
      <c r="E6269">
        <v>-1.262649587215354E-2</v>
      </c>
      <c r="G6269">
        <v>6261</v>
      </c>
      <c r="H6269">
        <f t="shared" ca="1" si="198"/>
        <v>2.1374567296854833E-2</v>
      </c>
    </row>
    <row r="6270" spans="2:8" x14ac:dyDescent="0.3">
      <c r="B6270" s="91">
        <v>41668</v>
      </c>
      <c r="C6270" s="145">
        <v>345.31973299999999</v>
      </c>
      <c r="D6270">
        <f t="shared" si="197"/>
        <v>1.7176241873839369</v>
      </c>
      <c r="E6270">
        <v>-1.2631459086018952E-2</v>
      </c>
      <c r="G6270">
        <v>6262</v>
      </c>
      <c r="H6270">
        <f t="shared" ca="1" si="198"/>
        <v>-1.8849248447383317E-2</v>
      </c>
    </row>
    <row r="6271" spans="2:8" x14ac:dyDescent="0.3">
      <c r="B6271" s="91">
        <v>39150</v>
      </c>
      <c r="C6271" s="145">
        <v>127.066772</v>
      </c>
      <c r="D6271">
        <f t="shared" si="197"/>
        <v>-0.50118984573377101</v>
      </c>
      <c r="E6271">
        <v>-1.2649081479624236E-2</v>
      </c>
      <c r="G6271">
        <v>6263</v>
      </c>
      <c r="H6271">
        <f t="shared" ca="1" si="198"/>
        <v>2.8409324211816772E-2</v>
      </c>
    </row>
    <row r="6272" spans="2:8" x14ac:dyDescent="0.3">
      <c r="B6272" s="91">
        <v>41207</v>
      </c>
      <c r="C6272" s="145">
        <v>254.739746</v>
      </c>
      <c r="D6272">
        <f t="shared" si="197"/>
        <v>-0.5284921428377265</v>
      </c>
      <c r="E6272">
        <v>-1.2660703109145513E-2</v>
      </c>
      <c r="G6272">
        <v>6264</v>
      </c>
      <c r="H6272">
        <f t="shared" ca="1" si="198"/>
        <v>8.8288649247662849E-3</v>
      </c>
    </row>
    <row r="6273" spans="2:8" x14ac:dyDescent="0.3">
      <c r="B6273" s="91">
        <v>42762</v>
      </c>
      <c r="C6273" s="145">
        <v>540.26617399999998</v>
      </c>
      <c r="D6273">
        <f t="shared" si="197"/>
        <v>0.41871737031322265</v>
      </c>
      <c r="E6273">
        <v>-1.266168608614507E-2</v>
      </c>
      <c r="G6273">
        <v>6265</v>
      </c>
      <c r="H6273">
        <f t="shared" ca="1" si="198"/>
        <v>1.8113021476727387E-2</v>
      </c>
    </row>
    <row r="6274" spans="2:8" x14ac:dyDescent="0.3">
      <c r="B6274" s="91">
        <v>44932</v>
      </c>
      <c r="C6274" s="145">
        <v>380.81310999999999</v>
      </c>
      <c r="D6274">
        <f t="shared" si="197"/>
        <v>1.7593398518271022</v>
      </c>
      <c r="E6274">
        <v>-1.2664823749393119E-2</v>
      </c>
      <c r="G6274">
        <v>6266</v>
      </c>
      <c r="H6274">
        <f t="shared" ca="1" si="198"/>
        <v>-5.8557760102160496E-2</v>
      </c>
    </row>
    <row r="6275" spans="2:8" x14ac:dyDescent="0.3">
      <c r="B6275" s="91">
        <v>39044</v>
      </c>
      <c r="C6275" s="145">
        <v>138.00877399999999</v>
      </c>
      <c r="D6275">
        <f t="shared" si="197"/>
        <v>1.1155180289923123</v>
      </c>
      <c r="E6275">
        <v>-1.2666667010065238E-2</v>
      </c>
      <c r="G6275">
        <v>6267</v>
      </c>
      <c r="H6275">
        <f t="shared" ca="1" si="198"/>
        <v>1.0927105457089598E-2</v>
      </c>
    </row>
    <row r="6276" spans="2:8" x14ac:dyDescent="0.3">
      <c r="B6276" s="91">
        <v>35320</v>
      </c>
      <c r="C6276" s="145">
        <v>65.236396999999997</v>
      </c>
      <c r="D6276">
        <f t="shared" si="197"/>
        <v>-0.27961975117438459</v>
      </c>
      <c r="E6276">
        <v>-1.2670211231078856E-2</v>
      </c>
      <c r="G6276">
        <v>6268</v>
      </c>
      <c r="H6276">
        <f t="shared" ca="1" si="198"/>
        <v>1.0447819196162894E-2</v>
      </c>
    </row>
    <row r="6277" spans="2:8" x14ac:dyDescent="0.3">
      <c r="B6277" s="91">
        <v>38692</v>
      </c>
      <c r="C6277" s="145">
        <v>90.558280999999994</v>
      </c>
      <c r="D6277">
        <f t="shared" si="197"/>
        <v>-0.1352639485976467</v>
      </c>
      <c r="E6277">
        <v>-1.2684422243377538E-2</v>
      </c>
      <c r="G6277">
        <v>6269</v>
      </c>
      <c r="H6277">
        <f t="shared" ca="1" si="198"/>
        <v>-3.7429708411921683E-2</v>
      </c>
    </row>
    <row r="6278" spans="2:8" x14ac:dyDescent="0.3">
      <c r="B6278" s="91">
        <v>44032</v>
      </c>
      <c r="C6278" s="145">
        <v>104.72360999999999</v>
      </c>
      <c r="D6278">
        <f t="shared" si="197"/>
        <v>7.318981757416462</v>
      </c>
      <c r="E6278">
        <v>-1.268793683894473E-2</v>
      </c>
      <c r="G6278">
        <v>6270</v>
      </c>
      <c r="H6278">
        <f t="shared" ca="1" si="198"/>
        <v>2.1382836823757037E-2</v>
      </c>
    </row>
    <row r="6279" spans="2:8" x14ac:dyDescent="0.3">
      <c r="B6279" s="91">
        <v>37120</v>
      </c>
      <c r="C6279" s="145">
        <v>12.588513000000001</v>
      </c>
      <c r="D6279">
        <f t="shared" si="197"/>
        <v>-0.95218573630484915</v>
      </c>
      <c r="E6279">
        <v>-1.2704287102802711E-2</v>
      </c>
      <c r="G6279">
        <v>6271</v>
      </c>
      <c r="H6279">
        <f t="shared" ca="1" si="198"/>
        <v>-5.434546976082066E-3</v>
      </c>
    </row>
    <row r="6280" spans="2:8" x14ac:dyDescent="0.3">
      <c r="B6280" s="91">
        <v>43312</v>
      </c>
      <c r="C6280" s="145">
        <v>263.279449</v>
      </c>
      <c r="D6280">
        <f t="shared" si="197"/>
        <v>-0.3057307560486851</v>
      </c>
      <c r="E6280">
        <v>-1.2710275564058654E-2</v>
      </c>
      <c r="G6280">
        <v>6272</v>
      </c>
      <c r="H6280">
        <f t="shared" ca="1" si="198"/>
        <v>2.2266291382687514E-2</v>
      </c>
    </row>
    <row r="6281" spans="2:8" x14ac:dyDescent="0.3">
      <c r="B6281" s="91">
        <v>42965</v>
      </c>
      <c r="C6281" s="145">
        <v>379.21807899999999</v>
      </c>
      <c r="D6281">
        <f t="shared" ref="D6281:D6344" si="199">(C6281-C6282)/C6282</f>
        <v>-0.24912470271498061</v>
      </c>
      <c r="E6281">
        <v>-1.2717336193428486E-2</v>
      </c>
      <c r="G6281">
        <v>6273</v>
      </c>
      <c r="H6281">
        <f t="shared" ca="1" si="198"/>
        <v>7.8810649497838055E-3</v>
      </c>
    </row>
    <row r="6282" spans="2:8" x14ac:dyDescent="0.3">
      <c r="B6282" s="91">
        <v>41871</v>
      </c>
      <c r="C6282" s="145">
        <v>505.03469799999999</v>
      </c>
      <c r="D6282">
        <f t="shared" si="199"/>
        <v>0.2315758798706363</v>
      </c>
      <c r="E6282">
        <v>-1.2720409247247379E-2</v>
      </c>
      <c r="G6282">
        <v>6274</v>
      </c>
      <c r="H6282">
        <f t="shared" ref="H6282:H6345" ca="1" si="200">_xlfn.NORM.INV(RAND(),N$11,N$12)</f>
        <v>-1.4051684984605262E-2</v>
      </c>
    </row>
    <row r="6283" spans="2:8" x14ac:dyDescent="0.3">
      <c r="B6283" s="91">
        <v>45000</v>
      </c>
      <c r="C6283" s="145">
        <v>410.07193000000001</v>
      </c>
      <c r="D6283">
        <f t="shared" si="199"/>
        <v>7.1868547007731367</v>
      </c>
      <c r="E6283">
        <v>-1.2720523489724456E-2</v>
      </c>
      <c r="G6283">
        <v>6275</v>
      </c>
      <c r="H6283">
        <f t="shared" ca="1" si="200"/>
        <v>-1.7233764934802508E-2</v>
      </c>
    </row>
    <row r="6284" spans="2:8" x14ac:dyDescent="0.3">
      <c r="B6284" s="91">
        <v>35443</v>
      </c>
      <c r="C6284" s="145">
        <v>50.089069000000002</v>
      </c>
      <c r="D6284">
        <f t="shared" si="199"/>
        <v>-0.64063251861199788</v>
      </c>
      <c r="E6284">
        <v>-1.2725240407547566E-2</v>
      </c>
      <c r="G6284">
        <v>6276</v>
      </c>
      <c r="H6284">
        <f t="shared" ca="1" si="200"/>
        <v>2.1708487893858141E-3</v>
      </c>
    </row>
    <row r="6285" spans="2:8" x14ac:dyDescent="0.3">
      <c r="B6285" s="91">
        <v>40778</v>
      </c>
      <c r="C6285" s="145">
        <v>139.38119499999999</v>
      </c>
      <c r="D6285">
        <f t="shared" si="199"/>
        <v>0.85266178813878879</v>
      </c>
      <c r="E6285">
        <v>-1.2754503233063316E-2</v>
      </c>
      <c r="G6285">
        <v>6277</v>
      </c>
      <c r="H6285">
        <f t="shared" ca="1" si="200"/>
        <v>2.3833753952117128E-3</v>
      </c>
    </row>
    <row r="6286" spans="2:8" x14ac:dyDescent="0.3">
      <c r="B6286" s="91">
        <v>35233</v>
      </c>
      <c r="C6286" s="145">
        <v>75.232940999999997</v>
      </c>
      <c r="D6286">
        <f t="shared" si="199"/>
        <v>-3.1945900411264778E-2</v>
      </c>
      <c r="E6286">
        <v>-1.2754676831191081E-2</v>
      </c>
      <c r="G6286">
        <v>6278</v>
      </c>
      <c r="H6286">
        <f t="shared" ca="1" si="200"/>
        <v>2.7770308901606835E-2</v>
      </c>
    </row>
    <row r="6287" spans="2:8" x14ac:dyDescent="0.3">
      <c r="B6287" s="91">
        <v>39668</v>
      </c>
      <c r="C6287" s="145">
        <v>77.715637000000001</v>
      </c>
      <c r="D6287">
        <f t="shared" si="199"/>
        <v>-0.40671340854876864</v>
      </c>
      <c r="E6287">
        <v>-1.2768734241300097E-2</v>
      </c>
      <c r="G6287">
        <v>6279</v>
      </c>
      <c r="H6287">
        <f t="shared" ca="1" si="200"/>
        <v>-4.1438618217410357E-2</v>
      </c>
    </row>
    <row r="6288" spans="2:8" x14ac:dyDescent="0.3">
      <c r="B6288" s="91">
        <v>44097</v>
      </c>
      <c r="C6288" s="145">
        <v>130.99172999999999</v>
      </c>
      <c r="D6288">
        <f t="shared" si="199"/>
        <v>-0.60898678527711858</v>
      </c>
      <c r="E6288">
        <v>-1.2772456017404519E-2</v>
      </c>
      <c r="G6288">
        <v>6280</v>
      </c>
      <c r="H6288">
        <f t="shared" ca="1" si="200"/>
        <v>-4.9109929174876631E-2</v>
      </c>
    </row>
    <row r="6289" spans="2:8" x14ac:dyDescent="0.3">
      <c r="B6289" s="91">
        <v>43222</v>
      </c>
      <c r="C6289" s="145">
        <v>335.00589000000002</v>
      </c>
      <c r="D6289">
        <f t="shared" si="199"/>
        <v>12.077636974225291</v>
      </c>
      <c r="E6289">
        <v>-1.2779090658635826E-2</v>
      </c>
      <c r="G6289">
        <v>6281</v>
      </c>
      <c r="H6289">
        <f t="shared" ca="1" si="200"/>
        <v>2.1185708636004608E-2</v>
      </c>
    </row>
    <row r="6290" spans="2:8" x14ac:dyDescent="0.3">
      <c r="B6290" s="91">
        <v>37769</v>
      </c>
      <c r="C6290" s="145">
        <v>25.616699000000001</v>
      </c>
      <c r="D6290">
        <f t="shared" si="199"/>
        <v>-0.51729323840987507</v>
      </c>
      <c r="E6290">
        <v>-1.2782529625639426E-2</v>
      </c>
      <c r="G6290">
        <v>6282</v>
      </c>
      <c r="H6290">
        <f t="shared" ca="1" si="200"/>
        <v>-2.3807315022327011E-2</v>
      </c>
    </row>
    <row r="6291" spans="2:8" x14ac:dyDescent="0.3">
      <c r="B6291" s="91">
        <v>35508</v>
      </c>
      <c r="C6291" s="145">
        <v>53.068863</v>
      </c>
      <c r="D6291">
        <f t="shared" si="199"/>
        <v>-0.87664404417491171</v>
      </c>
      <c r="E6291">
        <v>-1.2801855042165328E-2</v>
      </c>
      <c r="G6291">
        <v>6283</v>
      </c>
      <c r="H6291">
        <f t="shared" ca="1" si="200"/>
        <v>-4.6382061402205549E-2</v>
      </c>
    </row>
    <row r="6292" spans="2:8" x14ac:dyDescent="0.3">
      <c r="B6292" s="91">
        <v>44881</v>
      </c>
      <c r="C6292" s="145">
        <v>430.20916699999998</v>
      </c>
      <c r="D6292">
        <f t="shared" si="199"/>
        <v>24.914600680897347</v>
      </c>
      <c r="E6292">
        <v>-1.2810273779854943E-2</v>
      </c>
      <c r="G6292">
        <v>6284</v>
      </c>
      <c r="H6292">
        <f t="shared" ca="1" si="200"/>
        <v>1.3132072059196713E-2</v>
      </c>
    </row>
    <row r="6293" spans="2:8" x14ac:dyDescent="0.3">
      <c r="B6293" s="91">
        <v>34155</v>
      </c>
      <c r="C6293" s="145">
        <v>16.601033999999999</v>
      </c>
      <c r="D6293">
        <f t="shared" si="199"/>
        <v>-0.86732237300574866</v>
      </c>
      <c r="E6293">
        <v>-1.2820287158638637E-2</v>
      </c>
      <c r="G6293">
        <v>6285</v>
      </c>
      <c r="H6293">
        <f t="shared" ca="1" si="200"/>
        <v>-5.0170734301933743E-2</v>
      </c>
    </row>
    <row r="6294" spans="2:8" x14ac:dyDescent="0.3">
      <c r="B6294" s="91">
        <v>38888</v>
      </c>
      <c r="C6294" s="145">
        <v>125.123085</v>
      </c>
      <c r="D6294">
        <f t="shared" si="199"/>
        <v>-0.70810916366936749</v>
      </c>
      <c r="E6294">
        <v>-1.2824569609974554E-2</v>
      </c>
      <c r="G6294">
        <v>6286</v>
      </c>
      <c r="H6294">
        <f t="shared" ca="1" si="200"/>
        <v>3.0067654745689069E-2</v>
      </c>
    </row>
    <row r="6295" spans="2:8" x14ac:dyDescent="0.3">
      <c r="B6295" s="91">
        <v>42954</v>
      </c>
      <c r="C6295" s="145">
        <v>428.663971</v>
      </c>
      <c r="D6295">
        <f t="shared" si="199"/>
        <v>15.835156261015005</v>
      </c>
      <c r="E6295">
        <v>-1.2855854787131027E-2</v>
      </c>
      <c r="G6295">
        <v>6287</v>
      </c>
      <c r="H6295">
        <f t="shared" ca="1" si="200"/>
        <v>3.1199102295532313E-2</v>
      </c>
    </row>
    <row r="6296" spans="2:8" x14ac:dyDescent="0.3">
      <c r="B6296" s="91">
        <v>37643</v>
      </c>
      <c r="C6296" s="145">
        <v>25.462429</v>
      </c>
      <c r="D6296">
        <f t="shared" si="199"/>
        <v>-0.93599351600254543</v>
      </c>
      <c r="E6296">
        <v>-1.2858673494686213E-2</v>
      </c>
      <c r="G6296">
        <v>6288</v>
      </c>
      <c r="H6296">
        <f t="shared" ca="1" si="200"/>
        <v>3.0969431173197066E-2</v>
      </c>
    </row>
    <row r="6297" spans="2:8" x14ac:dyDescent="0.3">
      <c r="B6297" s="91">
        <v>44853</v>
      </c>
      <c r="C6297" s="145">
        <v>397.81015000000002</v>
      </c>
      <c r="D6297">
        <f t="shared" si="199"/>
        <v>2.0657405468784011</v>
      </c>
      <c r="E6297">
        <v>-1.2863313484468111E-2</v>
      </c>
      <c r="G6297">
        <v>6289</v>
      </c>
      <c r="H6297">
        <f t="shared" ca="1" si="200"/>
        <v>-4.0541212177449465E-2</v>
      </c>
    </row>
    <row r="6298" spans="2:8" x14ac:dyDescent="0.3">
      <c r="B6298" s="91">
        <v>39386</v>
      </c>
      <c r="C6298" s="145">
        <v>129.75988799999999</v>
      </c>
      <c r="D6298">
        <f t="shared" si="199"/>
        <v>-0.69428429336209563</v>
      </c>
      <c r="E6298">
        <v>-1.289478052526451E-2</v>
      </c>
      <c r="G6298">
        <v>6290</v>
      </c>
      <c r="H6298">
        <f t="shared" ca="1" si="200"/>
        <v>2.514408640985983E-2</v>
      </c>
    </row>
    <row r="6299" spans="2:8" x14ac:dyDescent="0.3">
      <c r="B6299" s="91">
        <v>41817</v>
      </c>
      <c r="C6299" s="145">
        <v>424.446259</v>
      </c>
      <c r="D6299">
        <f t="shared" si="199"/>
        <v>16.988248097019834</v>
      </c>
      <c r="E6299">
        <v>-1.2899564051255964E-2</v>
      </c>
      <c r="G6299">
        <v>6291</v>
      </c>
      <c r="H6299">
        <f t="shared" ca="1" si="200"/>
        <v>1.206856678224239E-2</v>
      </c>
    </row>
    <row r="6300" spans="2:8" x14ac:dyDescent="0.3">
      <c r="B6300" s="91">
        <v>37734</v>
      </c>
      <c r="C6300" s="145">
        <v>23.595752999999998</v>
      </c>
      <c r="D6300">
        <f t="shared" si="199"/>
        <v>-0.91407398736111845</v>
      </c>
      <c r="E6300">
        <v>-1.2907470150659576E-2</v>
      </c>
      <c r="G6300">
        <v>6292</v>
      </c>
      <c r="H6300">
        <f t="shared" ca="1" si="200"/>
        <v>4.2801012681260246E-3</v>
      </c>
    </row>
    <row r="6301" spans="2:8" x14ac:dyDescent="0.3">
      <c r="B6301" s="91">
        <v>40984</v>
      </c>
      <c r="C6301" s="145">
        <v>274.60546900000003</v>
      </c>
      <c r="D6301">
        <f t="shared" si="199"/>
        <v>8.4046614752325333</v>
      </c>
      <c r="E6301">
        <v>-1.2911078042972663E-2</v>
      </c>
      <c r="G6301">
        <v>6293</v>
      </c>
      <c r="H6301">
        <f t="shared" ca="1" si="200"/>
        <v>-2.090484315735568E-2</v>
      </c>
    </row>
    <row r="6302" spans="2:8" x14ac:dyDescent="0.3">
      <c r="B6302" s="91">
        <v>39897</v>
      </c>
      <c r="C6302" s="145">
        <v>29.198868000000001</v>
      </c>
      <c r="D6302">
        <f t="shared" si="199"/>
        <v>-0.92623127273837058</v>
      </c>
      <c r="E6302">
        <v>-1.2927032940375116E-2</v>
      </c>
      <c r="G6302">
        <v>6294</v>
      </c>
      <c r="H6302">
        <f t="shared" ca="1" si="200"/>
        <v>-7.8507824896381723E-2</v>
      </c>
    </row>
    <row r="6303" spans="2:8" x14ac:dyDescent="0.3">
      <c r="B6303" s="91">
        <v>43075</v>
      </c>
      <c r="C6303" s="145">
        <v>395.81634500000001</v>
      </c>
      <c r="D6303">
        <f t="shared" si="199"/>
        <v>-4.5438227941163166E-2</v>
      </c>
      <c r="E6303">
        <v>-1.2927347215829704E-2</v>
      </c>
      <c r="G6303">
        <v>6295</v>
      </c>
      <c r="H6303">
        <f t="shared" ca="1" si="200"/>
        <v>4.2063146211169779E-2</v>
      </c>
    </row>
    <row r="6304" spans="2:8" x14ac:dyDescent="0.3">
      <c r="B6304" s="91">
        <v>43067</v>
      </c>
      <c r="C6304" s="145">
        <v>414.65765399999998</v>
      </c>
      <c r="D6304">
        <f t="shared" si="199"/>
        <v>31.112926838863846</v>
      </c>
      <c r="E6304">
        <v>-1.2933026191405923E-2</v>
      </c>
      <c r="G6304">
        <v>6296</v>
      </c>
      <c r="H6304">
        <f t="shared" ca="1" si="200"/>
        <v>1.7303052613841952E-2</v>
      </c>
    </row>
    <row r="6305" spans="2:8" x14ac:dyDescent="0.3">
      <c r="B6305" s="91">
        <v>37196</v>
      </c>
      <c r="C6305" s="145">
        <v>12.912483999999999</v>
      </c>
      <c r="D6305">
        <f t="shared" si="199"/>
        <v>-0.69588310591759805</v>
      </c>
      <c r="E6305">
        <v>-1.2971689279357247E-2</v>
      </c>
      <c r="G6305">
        <v>6297</v>
      </c>
      <c r="H6305">
        <f t="shared" ca="1" si="200"/>
        <v>2.7644357751340755E-2</v>
      </c>
    </row>
    <row r="6306" spans="2:8" x14ac:dyDescent="0.3">
      <c r="B6306" s="91">
        <v>35895</v>
      </c>
      <c r="C6306" s="145">
        <v>42.458950000000002</v>
      </c>
      <c r="D6306">
        <f t="shared" si="199"/>
        <v>-0.8696916578252909</v>
      </c>
      <c r="E6306">
        <v>-1.2978330874861794E-2</v>
      </c>
      <c r="G6306">
        <v>6298</v>
      </c>
      <c r="H6306">
        <f t="shared" ca="1" si="200"/>
        <v>6.7810887685158232E-3</v>
      </c>
    </row>
    <row r="6307" spans="2:8" x14ac:dyDescent="0.3">
      <c r="B6307" s="91">
        <v>43187</v>
      </c>
      <c r="C6307" s="145">
        <v>325.834473</v>
      </c>
      <c r="D6307">
        <f t="shared" si="199"/>
        <v>5.5775506149833554</v>
      </c>
      <c r="E6307">
        <v>-1.2984995742198845E-2</v>
      </c>
      <c r="G6307">
        <v>6299</v>
      </c>
      <c r="H6307">
        <f t="shared" ca="1" si="200"/>
        <v>-6.2276112599712503E-3</v>
      </c>
    </row>
    <row r="6308" spans="2:8" x14ac:dyDescent="0.3">
      <c r="B6308" s="91">
        <v>34599</v>
      </c>
      <c r="C6308" s="145">
        <v>49.537357</v>
      </c>
      <c r="D6308">
        <f t="shared" si="199"/>
        <v>-0.32940457248918908</v>
      </c>
      <c r="E6308">
        <v>-1.2987222842375844E-2</v>
      </c>
      <c r="G6308">
        <v>6300</v>
      </c>
      <c r="H6308">
        <f t="shared" ca="1" si="200"/>
        <v>-2.1974151016013275E-2</v>
      </c>
    </row>
    <row r="6309" spans="2:8" x14ac:dyDescent="0.3">
      <c r="B6309" s="91">
        <v>35237</v>
      </c>
      <c r="C6309" s="145">
        <v>73.870705000000001</v>
      </c>
      <c r="D6309">
        <f t="shared" si="199"/>
        <v>-0.81423680797314268</v>
      </c>
      <c r="E6309">
        <v>-1.2987237700721724E-2</v>
      </c>
      <c r="G6309">
        <v>6301</v>
      </c>
      <c r="H6309">
        <f t="shared" ca="1" si="200"/>
        <v>6.8304562422835807E-3</v>
      </c>
    </row>
    <row r="6310" spans="2:8" x14ac:dyDescent="0.3">
      <c r="B6310" s="91">
        <v>43070</v>
      </c>
      <c r="C6310" s="145">
        <v>397.66061400000001</v>
      </c>
      <c r="D6310">
        <f t="shared" si="199"/>
        <v>2.3228601815358791</v>
      </c>
      <c r="E6310">
        <v>-1.2990189160959759E-2</v>
      </c>
      <c r="G6310">
        <v>6302</v>
      </c>
      <c r="H6310">
        <f t="shared" ca="1" si="200"/>
        <v>2.2544848744816472E-2</v>
      </c>
    </row>
    <row r="6311" spans="2:8" x14ac:dyDescent="0.3">
      <c r="B6311" s="91">
        <v>39191</v>
      </c>
      <c r="C6311" s="145">
        <v>119.674194</v>
      </c>
      <c r="D6311">
        <f t="shared" si="199"/>
        <v>0.47140453716961345</v>
      </c>
      <c r="E6311">
        <v>-1.3010371712323001E-2</v>
      </c>
      <c r="G6311">
        <v>6303</v>
      </c>
      <c r="H6311">
        <f t="shared" ca="1" si="200"/>
        <v>1.9283916523565876E-2</v>
      </c>
    </row>
    <row r="6312" spans="2:8" x14ac:dyDescent="0.3">
      <c r="B6312" s="91">
        <v>38580</v>
      </c>
      <c r="C6312" s="145">
        <v>81.333304999999996</v>
      </c>
      <c r="D6312">
        <f t="shared" si="199"/>
        <v>0.120281714402415</v>
      </c>
      <c r="E6312">
        <v>-1.3016895922898822E-2</v>
      </c>
      <c r="G6312">
        <v>6304</v>
      </c>
      <c r="H6312">
        <f t="shared" ca="1" si="200"/>
        <v>-2.0499605693832277E-2</v>
      </c>
    </row>
    <row r="6313" spans="2:8" x14ac:dyDescent="0.3">
      <c r="B6313" s="91">
        <v>35241</v>
      </c>
      <c r="C6313" s="145">
        <v>72.600761000000006</v>
      </c>
      <c r="D6313">
        <f t="shared" si="199"/>
        <v>-0.82678788925163715</v>
      </c>
      <c r="E6313">
        <v>-1.3020743693853176E-2</v>
      </c>
      <c r="G6313">
        <v>6305</v>
      </c>
      <c r="H6313">
        <f t="shared" ca="1" si="200"/>
        <v>1.1346626354641322E-2</v>
      </c>
    </row>
    <row r="6314" spans="2:8" x14ac:dyDescent="0.3">
      <c r="B6314" s="91">
        <v>44987</v>
      </c>
      <c r="C6314" s="145">
        <v>419.14367700000003</v>
      </c>
      <c r="D6314">
        <f t="shared" si="199"/>
        <v>4.5965127678323592</v>
      </c>
      <c r="E6314">
        <v>-1.3028142636089124E-2</v>
      </c>
      <c r="G6314">
        <v>6306</v>
      </c>
      <c r="H6314">
        <f t="shared" ca="1" si="200"/>
        <v>-1.4699032593200535E-2</v>
      </c>
    </row>
    <row r="6315" spans="2:8" x14ac:dyDescent="0.3">
      <c r="B6315" s="91">
        <v>38107</v>
      </c>
      <c r="C6315" s="145">
        <v>74.893722999999994</v>
      </c>
      <c r="D6315">
        <f t="shared" si="199"/>
        <v>-3.3159009384384902E-2</v>
      </c>
      <c r="E6315">
        <v>-1.3057357177002097E-2</v>
      </c>
      <c r="G6315">
        <v>6307</v>
      </c>
      <c r="H6315">
        <f t="shared" ca="1" si="200"/>
        <v>1.6636798157731612E-3</v>
      </c>
    </row>
    <row r="6316" spans="2:8" x14ac:dyDescent="0.3">
      <c r="B6316" s="91">
        <v>38321</v>
      </c>
      <c r="C6316" s="145">
        <v>77.462295999999995</v>
      </c>
      <c r="D6316">
        <f t="shared" si="199"/>
        <v>1.0313177157295682E-4</v>
      </c>
      <c r="E6316">
        <v>-1.3061374780299279E-2</v>
      </c>
      <c r="G6316">
        <v>6308</v>
      </c>
      <c r="H6316">
        <f t="shared" ca="1" si="200"/>
        <v>-3.6914339819812654E-4</v>
      </c>
    </row>
    <row r="6317" spans="2:8" x14ac:dyDescent="0.3">
      <c r="B6317" s="91">
        <v>38331</v>
      </c>
      <c r="C6317" s="145">
        <v>77.454307999999997</v>
      </c>
      <c r="D6317">
        <f t="shared" si="199"/>
        <v>1.2952478122274635</v>
      </c>
      <c r="E6317">
        <v>-1.306241498489817E-2</v>
      </c>
      <c r="G6317">
        <v>6309</v>
      </c>
      <c r="H6317">
        <f t="shared" ca="1" si="200"/>
        <v>-1.392656537068747E-3</v>
      </c>
    </row>
    <row r="6318" spans="2:8" x14ac:dyDescent="0.3">
      <c r="B6318" s="91">
        <v>36486</v>
      </c>
      <c r="C6318" s="145">
        <v>33.745510000000003</v>
      </c>
      <c r="D6318">
        <f t="shared" si="199"/>
        <v>-0.73503936457016417</v>
      </c>
      <c r="E6318">
        <v>-1.3067381166422377E-2</v>
      </c>
      <c r="G6318">
        <v>6310</v>
      </c>
      <c r="H6318">
        <f t="shared" ca="1" si="200"/>
        <v>-2.147179004434609E-2</v>
      </c>
    </row>
    <row r="6319" spans="2:8" x14ac:dyDescent="0.3">
      <c r="B6319" s="91">
        <v>38933</v>
      </c>
      <c r="C6319" s="145">
        <v>127.360466</v>
      </c>
      <c r="D6319">
        <f t="shared" si="199"/>
        <v>6.8242601183451885</v>
      </c>
      <c r="E6319">
        <v>-1.3069703642174116E-2</v>
      </c>
      <c r="G6319">
        <v>6311</v>
      </c>
      <c r="H6319">
        <f t="shared" ca="1" si="200"/>
        <v>-5.9378689908456354E-3</v>
      </c>
    </row>
    <row r="6320" spans="2:8" x14ac:dyDescent="0.3">
      <c r="B6320" s="91">
        <v>34159</v>
      </c>
      <c r="C6320" s="145">
        <v>16.277636999999999</v>
      </c>
      <c r="D6320">
        <f t="shared" si="199"/>
        <v>-0.75527538905698777</v>
      </c>
      <c r="E6320">
        <v>-1.3071785258839274E-2</v>
      </c>
      <c r="G6320">
        <v>6312</v>
      </c>
      <c r="H6320">
        <f t="shared" ca="1" si="200"/>
        <v>-5.1155903292180525E-2</v>
      </c>
    </row>
    <row r="6321" spans="2:8" x14ac:dyDescent="0.3">
      <c r="B6321" s="91">
        <v>38461</v>
      </c>
      <c r="C6321" s="145">
        <v>66.514099000000002</v>
      </c>
      <c r="D6321">
        <f t="shared" si="199"/>
        <v>-0.4253079821555949</v>
      </c>
      <c r="E6321">
        <v>-1.3072006078543879E-2</v>
      </c>
      <c r="G6321">
        <v>6313</v>
      </c>
      <c r="H6321">
        <f t="shared" ca="1" si="200"/>
        <v>1.1568769006791026E-2</v>
      </c>
    </row>
    <row r="6322" spans="2:8" x14ac:dyDescent="0.3">
      <c r="B6322" s="91">
        <v>40134</v>
      </c>
      <c r="C6322" s="145">
        <v>115.738686</v>
      </c>
      <c r="D6322">
        <f t="shared" si="199"/>
        <v>-0.61543751166571792</v>
      </c>
      <c r="E6322">
        <v>-1.3074043719798435E-2</v>
      </c>
      <c r="G6322">
        <v>6314</v>
      </c>
      <c r="H6322">
        <f t="shared" ca="1" si="200"/>
        <v>7.1770654160990127E-3</v>
      </c>
    </row>
    <row r="6323" spans="2:8" x14ac:dyDescent="0.3">
      <c r="B6323" s="91">
        <v>44315</v>
      </c>
      <c r="C6323" s="145">
        <v>300.961975</v>
      </c>
      <c r="D6323">
        <f t="shared" si="199"/>
        <v>2.6172603260915563E-2</v>
      </c>
      <c r="E6323">
        <v>-1.3076192267524952E-2</v>
      </c>
      <c r="G6323">
        <v>6315</v>
      </c>
      <c r="H6323">
        <f t="shared" ca="1" si="200"/>
        <v>-2.4631622702881599E-2</v>
      </c>
    </row>
    <row r="6324" spans="2:8" x14ac:dyDescent="0.3">
      <c r="B6324" s="91">
        <v>44418</v>
      </c>
      <c r="C6324" s="145">
        <v>293.28591899999998</v>
      </c>
      <c r="D6324">
        <f t="shared" si="199"/>
        <v>1.5955119382024334</v>
      </c>
      <c r="E6324">
        <v>-1.3082845884010267E-2</v>
      </c>
      <c r="G6324">
        <v>6316</v>
      </c>
      <c r="H6324">
        <f t="shared" ca="1" si="200"/>
        <v>4.1179338456912941E-2</v>
      </c>
    </row>
    <row r="6325" spans="2:8" x14ac:dyDescent="0.3">
      <c r="B6325" s="91">
        <v>39583</v>
      </c>
      <c r="C6325" s="145">
        <v>112.99733000000001</v>
      </c>
      <c r="D6325">
        <f t="shared" si="199"/>
        <v>0.27000350551728414</v>
      </c>
      <c r="E6325">
        <v>-1.308515803788369E-2</v>
      </c>
      <c r="G6325">
        <v>6317</v>
      </c>
      <c r="H6325">
        <f t="shared" ca="1" si="200"/>
        <v>2.1147393606180995E-2</v>
      </c>
    </row>
    <row r="6326" spans="2:8" x14ac:dyDescent="0.3">
      <c r="B6326" s="91">
        <v>38635</v>
      </c>
      <c r="C6326" s="145">
        <v>88.974029999999999</v>
      </c>
      <c r="D6326">
        <f t="shared" si="199"/>
        <v>0.22301482358236355</v>
      </c>
      <c r="E6326">
        <v>-1.3088042746071496E-2</v>
      </c>
      <c r="G6326">
        <v>6318</v>
      </c>
      <c r="H6326">
        <f t="shared" ca="1" si="200"/>
        <v>-1.2364420204593395E-2</v>
      </c>
    </row>
    <row r="6327" spans="2:8" x14ac:dyDescent="0.3">
      <c r="B6327" s="91">
        <v>35249</v>
      </c>
      <c r="C6327" s="145">
        <v>72.749756000000005</v>
      </c>
      <c r="D6327">
        <f t="shared" si="199"/>
        <v>9.7184246281664152E-2</v>
      </c>
      <c r="E6327">
        <v>-1.3089421940863207E-2</v>
      </c>
      <c r="G6327">
        <v>6319</v>
      </c>
      <c r="H6327">
        <f t="shared" ca="1" si="200"/>
        <v>-5.8405844184192444E-2</v>
      </c>
    </row>
    <row r="6328" spans="2:8" x14ac:dyDescent="0.3">
      <c r="B6328" s="91">
        <v>38523</v>
      </c>
      <c r="C6328" s="145">
        <v>66.305869999999999</v>
      </c>
      <c r="D6328">
        <f t="shared" si="199"/>
        <v>-0.327335380162878</v>
      </c>
      <c r="E6328">
        <v>-1.3112519518139694E-2</v>
      </c>
      <c r="G6328">
        <v>6320</v>
      </c>
      <c r="H6328">
        <f t="shared" ca="1" si="200"/>
        <v>-5.0925044563622311E-2</v>
      </c>
    </row>
    <row r="6329" spans="2:8" x14ac:dyDescent="0.3">
      <c r="B6329" s="91">
        <v>39598</v>
      </c>
      <c r="C6329" s="145">
        <v>98.571960000000004</v>
      </c>
      <c r="D6329">
        <f t="shared" si="199"/>
        <v>0.92212433239340841</v>
      </c>
      <c r="E6329">
        <v>-1.3113880869465317E-2</v>
      </c>
      <c r="G6329">
        <v>6321</v>
      </c>
      <c r="H6329">
        <f t="shared" ca="1" si="200"/>
        <v>1.6212651412643594E-2</v>
      </c>
    </row>
    <row r="6330" spans="2:8" x14ac:dyDescent="0.3">
      <c r="B6330" s="91">
        <v>35690</v>
      </c>
      <c r="C6330" s="145">
        <v>51.282822000000003</v>
      </c>
      <c r="D6330">
        <f t="shared" si="199"/>
        <v>-0.85884852824535307</v>
      </c>
      <c r="E6330">
        <v>-1.3115394196656431E-2</v>
      </c>
      <c r="G6330">
        <v>6322</v>
      </c>
      <c r="H6330">
        <f t="shared" ca="1" si="200"/>
        <v>1.2101280572317807E-2</v>
      </c>
    </row>
    <row r="6331" spans="2:8" x14ac:dyDescent="0.3">
      <c r="B6331" s="91">
        <v>43152</v>
      </c>
      <c r="C6331" s="145">
        <v>363.317657</v>
      </c>
      <c r="D6331">
        <f t="shared" si="199"/>
        <v>0.32363340572791061</v>
      </c>
      <c r="E6331">
        <v>-1.3132870892976045E-2</v>
      </c>
      <c r="G6331">
        <v>6323</v>
      </c>
      <c r="H6331">
        <f t="shared" ca="1" si="200"/>
        <v>-1.305451045412642E-3</v>
      </c>
    </row>
    <row r="6332" spans="2:8" x14ac:dyDescent="0.3">
      <c r="B6332" s="91">
        <v>41387</v>
      </c>
      <c r="C6332" s="145">
        <v>274.48510700000003</v>
      </c>
      <c r="D6332">
        <f t="shared" si="199"/>
        <v>-0.47366175271390648</v>
      </c>
      <c r="E6332">
        <v>-1.3146380015711513E-2</v>
      </c>
      <c r="G6332">
        <v>6324</v>
      </c>
      <c r="H6332">
        <f t="shared" ca="1" si="200"/>
        <v>-2.6227590564967232E-3</v>
      </c>
    </row>
    <row r="6333" spans="2:8" x14ac:dyDescent="0.3">
      <c r="B6333" s="91">
        <v>41975</v>
      </c>
      <c r="C6333" s="145">
        <v>521.49945100000002</v>
      </c>
      <c r="D6333">
        <f t="shared" si="199"/>
        <v>15.125683711156078</v>
      </c>
      <c r="E6333">
        <v>-1.3153073015707726E-2</v>
      </c>
      <c r="G6333">
        <v>6325</v>
      </c>
      <c r="H6333">
        <f t="shared" ca="1" si="200"/>
        <v>1.9390848351628239E-3</v>
      </c>
    </row>
    <row r="6334" spans="2:8" x14ac:dyDescent="0.3">
      <c r="B6334" s="91">
        <v>33863</v>
      </c>
      <c r="C6334" s="145">
        <v>32.339680000000001</v>
      </c>
      <c r="D6334">
        <f t="shared" si="199"/>
        <v>-0.20615390476482232</v>
      </c>
      <c r="E6334">
        <v>-1.3157601633109018E-2</v>
      </c>
      <c r="G6334">
        <v>6326</v>
      </c>
      <c r="H6334">
        <f t="shared" ca="1" si="200"/>
        <v>4.7836586934097832E-3</v>
      </c>
    </row>
    <row r="6335" spans="2:8" x14ac:dyDescent="0.3">
      <c r="B6335" s="91">
        <v>34766</v>
      </c>
      <c r="C6335" s="145">
        <v>40.737971999999999</v>
      </c>
      <c r="D6335">
        <f t="shared" si="199"/>
        <v>-0.80385400613204849</v>
      </c>
      <c r="E6335">
        <v>-1.3157752260663251E-2</v>
      </c>
      <c r="G6335">
        <v>6327</v>
      </c>
      <c r="H6335">
        <f t="shared" ca="1" si="200"/>
        <v>5.0832746246223413E-4</v>
      </c>
    </row>
    <row r="6336" spans="2:8" x14ac:dyDescent="0.3">
      <c r="B6336" s="91">
        <v>41115</v>
      </c>
      <c r="C6336" s="145">
        <v>207.692093</v>
      </c>
      <c r="D6336">
        <f t="shared" si="199"/>
        <v>-0.56845368825839959</v>
      </c>
      <c r="E6336">
        <v>-1.3203600918661178E-2</v>
      </c>
      <c r="G6336">
        <v>6328</v>
      </c>
      <c r="H6336">
        <f t="shared" ca="1" si="200"/>
        <v>3.4844205171693073E-2</v>
      </c>
    </row>
    <row r="6337" spans="2:8" x14ac:dyDescent="0.3">
      <c r="B6337" s="91">
        <v>41996</v>
      </c>
      <c r="C6337" s="145">
        <v>481.27417000000003</v>
      </c>
      <c r="D6337">
        <f t="shared" si="199"/>
        <v>2.6001055479235076</v>
      </c>
      <c r="E6337">
        <v>-1.3240333388648481E-2</v>
      </c>
      <c r="G6337">
        <v>6329</v>
      </c>
      <c r="H6337">
        <f t="shared" ca="1" si="200"/>
        <v>1.3528225138422207E-2</v>
      </c>
    </row>
    <row r="6338" spans="2:8" x14ac:dyDescent="0.3">
      <c r="B6338" s="91">
        <v>44117</v>
      </c>
      <c r="C6338" s="145">
        <v>133.68334999999999</v>
      </c>
      <c r="D6338">
        <f t="shared" si="199"/>
        <v>7.3229387405843971</v>
      </c>
      <c r="E6338">
        <v>-1.3245001192188483E-2</v>
      </c>
      <c r="G6338">
        <v>6330</v>
      </c>
      <c r="H6338">
        <f t="shared" ca="1" si="200"/>
        <v>1.7670352743446128E-2</v>
      </c>
    </row>
    <row r="6339" spans="2:8" x14ac:dyDescent="0.3">
      <c r="B6339" s="91">
        <v>34162</v>
      </c>
      <c r="C6339" s="145">
        <v>16.062037</v>
      </c>
      <c r="D6339">
        <f t="shared" si="199"/>
        <v>0.64479806417687846</v>
      </c>
      <c r="E6339">
        <v>-1.3245165744880444E-2</v>
      </c>
      <c r="G6339">
        <v>6331</v>
      </c>
      <c r="H6339">
        <f t="shared" ca="1" si="200"/>
        <v>-1.6740317775912807E-2</v>
      </c>
    </row>
    <row r="6340" spans="2:8" x14ac:dyDescent="0.3">
      <c r="B6340" s="91">
        <v>36992</v>
      </c>
      <c r="C6340" s="145">
        <v>9.7653549999999996</v>
      </c>
      <c r="D6340">
        <f t="shared" si="199"/>
        <v>-0.14976488566951868</v>
      </c>
      <c r="E6340">
        <v>-1.3250159021107053E-2</v>
      </c>
      <c r="G6340">
        <v>6332</v>
      </c>
      <c r="H6340">
        <f t="shared" ca="1" si="200"/>
        <v>-2.3225057158624118E-2</v>
      </c>
    </row>
    <row r="6341" spans="2:8" x14ac:dyDescent="0.3">
      <c r="B6341" s="91">
        <v>37053</v>
      </c>
      <c r="C6341" s="145">
        <v>11.485476</v>
      </c>
      <c r="D6341">
        <f t="shared" si="199"/>
        <v>-0.97979435307362994</v>
      </c>
      <c r="E6341">
        <v>-1.3253725639717598E-2</v>
      </c>
      <c r="G6341">
        <v>6333</v>
      </c>
      <c r="H6341">
        <f t="shared" ca="1" si="200"/>
        <v>-3.6049723262980254E-2</v>
      </c>
    </row>
    <row r="6342" spans="2:8" x14ac:dyDescent="0.3">
      <c r="B6342" s="91">
        <v>42054</v>
      </c>
      <c r="C6342" s="145">
        <v>568.42901600000005</v>
      </c>
      <c r="D6342">
        <f t="shared" si="199"/>
        <v>2.8168645824355139</v>
      </c>
      <c r="E6342">
        <v>-1.3263788298879663E-2</v>
      </c>
      <c r="G6342">
        <v>6334</v>
      </c>
      <c r="H6342">
        <f t="shared" ca="1" si="200"/>
        <v>-3.1188871577387128E-2</v>
      </c>
    </row>
    <row r="6343" spans="2:8" x14ac:dyDescent="0.3">
      <c r="B6343" s="91">
        <v>39008</v>
      </c>
      <c r="C6343" s="145">
        <v>148.92564400000001</v>
      </c>
      <c r="D6343">
        <f t="shared" si="199"/>
        <v>-0.73057466380142022</v>
      </c>
      <c r="E6343">
        <v>-1.3287274173374955E-2</v>
      </c>
      <c r="G6343">
        <v>6335</v>
      </c>
      <c r="H6343">
        <f t="shared" ca="1" si="200"/>
        <v>3.5756257967732727E-2</v>
      </c>
    </row>
    <row r="6344" spans="2:8" x14ac:dyDescent="0.3">
      <c r="B6344" s="91">
        <v>42061</v>
      </c>
      <c r="C6344" s="145">
        <v>552.75292999999999</v>
      </c>
      <c r="D6344">
        <f t="shared" si="199"/>
        <v>0.6865236548158784</v>
      </c>
      <c r="E6344">
        <v>-1.328759239118118E-2</v>
      </c>
      <c r="G6344">
        <v>6336</v>
      </c>
      <c r="H6344">
        <f t="shared" ca="1" si="200"/>
        <v>2.3363708040026469E-2</v>
      </c>
    </row>
    <row r="6345" spans="2:8" x14ac:dyDescent="0.3">
      <c r="B6345" s="91">
        <v>41540</v>
      </c>
      <c r="C6345" s="145">
        <v>327.74691799999999</v>
      </c>
      <c r="D6345">
        <f t="shared" ref="D6345:D6408" si="201">(C6345-C6346)/C6346</f>
        <v>1.7331681002667747</v>
      </c>
      <c r="E6345">
        <v>-1.3299894176284062E-2</v>
      </c>
      <c r="G6345">
        <v>6337</v>
      </c>
      <c r="H6345">
        <f t="shared" ca="1" si="200"/>
        <v>6.8347879304790204E-3</v>
      </c>
    </row>
    <row r="6346" spans="2:8" x14ac:dyDescent="0.3">
      <c r="B6346" s="91">
        <v>39507</v>
      </c>
      <c r="C6346" s="145">
        <v>119.914658</v>
      </c>
      <c r="D6346">
        <f t="shared" si="201"/>
        <v>2.7580807035520709</v>
      </c>
      <c r="E6346">
        <v>-1.3313448201260339E-2</v>
      </c>
      <c r="G6346">
        <v>6338</v>
      </c>
      <c r="H6346">
        <f t="shared" ref="H6346:H6409" ca="1" si="202">_xlfn.NORM.INV(RAND(),N$11,N$12)</f>
        <v>2.8343952986851086E-2</v>
      </c>
    </row>
    <row r="6347" spans="2:8" x14ac:dyDescent="0.3">
      <c r="B6347" s="91">
        <v>33864</v>
      </c>
      <c r="C6347" s="145">
        <v>31.908484000000001</v>
      </c>
      <c r="D6347">
        <f t="shared" si="201"/>
        <v>-0.79995538247652276</v>
      </c>
      <c r="E6347">
        <v>-1.3333341579137452E-2</v>
      </c>
      <c r="G6347">
        <v>6339</v>
      </c>
      <c r="H6347">
        <f t="shared" ca="1" si="202"/>
        <v>2.8054371084490978E-3</v>
      </c>
    </row>
    <row r="6348" spans="2:8" x14ac:dyDescent="0.3">
      <c r="B6348" s="91">
        <v>39105</v>
      </c>
      <c r="C6348" s="145">
        <v>159.50683599999999</v>
      </c>
      <c r="D6348">
        <f t="shared" si="201"/>
        <v>0.20219926862838522</v>
      </c>
      <c r="E6348">
        <v>-1.3339785752731101E-2</v>
      </c>
      <c r="G6348">
        <v>6340</v>
      </c>
      <c r="H6348">
        <f t="shared" ca="1" si="202"/>
        <v>-2.4378701963143714E-3</v>
      </c>
    </row>
    <row r="6349" spans="2:8" x14ac:dyDescent="0.3">
      <c r="B6349" s="91">
        <v>39455</v>
      </c>
      <c r="C6349" s="145">
        <v>132.67919900000001</v>
      </c>
      <c r="D6349">
        <f t="shared" si="201"/>
        <v>0.243221765125262</v>
      </c>
      <c r="E6349">
        <v>-1.3368872990590325E-2</v>
      </c>
      <c r="G6349">
        <v>6341</v>
      </c>
      <c r="H6349">
        <f t="shared" ca="1" si="202"/>
        <v>-2.5224162423991364E-2</v>
      </c>
    </row>
    <row r="6350" spans="2:8" x14ac:dyDescent="0.3">
      <c r="B6350" s="91">
        <v>39548</v>
      </c>
      <c r="C6350" s="145">
        <v>106.722069</v>
      </c>
      <c r="D6350">
        <f t="shared" si="201"/>
        <v>2.3673827969516061</v>
      </c>
      <c r="E6350">
        <v>-1.3375729127040173E-2</v>
      </c>
      <c r="G6350">
        <v>6342</v>
      </c>
      <c r="H6350">
        <f t="shared" ca="1" si="202"/>
        <v>3.1908797611125153E-2</v>
      </c>
    </row>
    <row r="6351" spans="2:8" x14ac:dyDescent="0.3">
      <c r="B6351" s="91">
        <v>34339</v>
      </c>
      <c r="C6351" s="145">
        <v>31.692882999999998</v>
      </c>
      <c r="D6351">
        <f t="shared" si="201"/>
        <v>0.55280748168561822</v>
      </c>
      <c r="E6351">
        <v>-1.3422644133575601E-2</v>
      </c>
      <c r="G6351">
        <v>6343</v>
      </c>
      <c r="H6351">
        <f t="shared" ca="1" si="202"/>
        <v>-5.1420100436650192E-2</v>
      </c>
    </row>
    <row r="6352" spans="2:8" x14ac:dyDescent="0.3">
      <c r="B6352" s="91">
        <v>37362</v>
      </c>
      <c r="C6352" s="145">
        <v>20.410053000000001</v>
      </c>
      <c r="D6352">
        <f t="shared" si="201"/>
        <v>-0.94477770870905731</v>
      </c>
      <c r="E6352">
        <v>-1.3422780835412675E-2</v>
      </c>
      <c r="G6352">
        <v>6344</v>
      </c>
      <c r="H6352">
        <f t="shared" ca="1" si="202"/>
        <v>-5.088416148843157E-2</v>
      </c>
    </row>
    <row r="6353" spans="2:8" x14ac:dyDescent="0.3">
      <c r="B6353" s="91">
        <v>43147</v>
      </c>
      <c r="C6353" s="145">
        <v>369.59808299999997</v>
      </c>
      <c r="D6353">
        <f t="shared" si="201"/>
        <v>4.2748535949369817</v>
      </c>
      <c r="E6353">
        <v>-1.3437978673413472E-2</v>
      </c>
      <c r="G6353">
        <v>6345</v>
      </c>
      <c r="H6353">
        <f t="shared" ca="1" si="202"/>
        <v>-3.1390613908769148E-2</v>
      </c>
    </row>
    <row r="6354" spans="2:8" x14ac:dyDescent="0.3">
      <c r="B6354" s="91">
        <v>35290</v>
      </c>
      <c r="C6354" s="145">
        <v>70.067931999999999</v>
      </c>
      <c r="D6354">
        <f t="shared" si="201"/>
        <v>-0.83576045963732148</v>
      </c>
      <c r="E6354">
        <v>-1.3485170148067291E-2</v>
      </c>
      <c r="G6354">
        <v>6346</v>
      </c>
      <c r="H6354">
        <f t="shared" ca="1" si="202"/>
        <v>6.7834177689954488E-3</v>
      </c>
    </row>
    <row r="6355" spans="2:8" x14ac:dyDescent="0.3">
      <c r="B6355" s="91">
        <v>44641</v>
      </c>
      <c r="C6355" s="145">
        <v>426.620361</v>
      </c>
      <c r="D6355">
        <f t="shared" si="201"/>
        <v>17.908688380274665</v>
      </c>
      <c r="E6355">
        <v>-1.3485463325645536E-2</v>
      </c>
      <c r="G6355">
        <v>6347</v>
      </c>
      <c r="H6355">
        <f t="shared" ca="1" si="202"/>
        <v>5.1656102517202342E-3</v>
      </c>
    </row>
    <row r="6356" spans="2:8" x14ac:dyDescent="0.3">
      <c r="B6356" s="91">
        <v>37565</v>
      </c>
      <c r="C6356" s="145">
        <v>22.562134</v>
      </c>
      <c r="D6356">
        <f t="shared" si="201"/>
        <v>-0.95647270853973276</v>
      </c>
      <c r="E6356">
        <v>-1.349072497900802E-2</v>
      </c>
      <c r="G6356">
        <v>6348</v>
      </c>
      <c r="H6356">
        <f t="shared" ca="1" si="202"/>
        <v>2.5934414671039366E-2</v>
      </c>
    </row>
    <row r="6357" spans="2:8" x14ac:dyDescent="0.3">
      <c r="B6357" s="91">
        <v>42020</v>
      </c>
      <c r="C6357" s="145">
        <v>518.34454300000004</v>
      </c>
      <c r="D6357">
        <f t="shared" si="201"/>
        <v>5.8321416402822086</v>
      </c>
      <c r="E6357">
        <v>-1.3509801486126731E-2</v>
      </c>
      <c r="G6357">
        <v>6349</v>
      </c>
      <c r="H6357">
        <f t="shared" ca="1" si="202"/>
        <v>-3.939987882512104E-3</v>
      </c>
    </row>
    <row r="6358" spans="2:8" x14ac:dyDescent="0.3">
      <c r="B6358" s="91">
        <v>38364</v>
      </c>
      <c r="C6358" s="145">
        <v>75.868530000000007</v>
      </c>
      <c r="D6358">
        <f t="shared" si="201"/>
        <v>0.27338640337352743</v>
      </c>
      <c r="E6358">
        <v>-1.3537448746218319E-2</v>
      </c>
      <c r="G6358">
        <v>6350</v>
      </c>
      <c r="H6358">
        <f t="shared" ca="1" si="202"/>
        <v>5.1008917085682264E-3</v>
      </c>
    </row>
    <row r="6359" spans="2:8" x14ac:dyDescent="0.3">
      <c r="B6359" s="91">
        <v>37944</v>
      </c>
      <c r="C6359" s="145">
        <v>59.580131999999999</v>
      </c>
      <c r="D6359">
        <f t="shared" si="201"/>
        <v>0.16761806031868606</v>
      </c>
      <c r="E6359">
        <v>-1.3548462958595051E-2</v>
      </c>
      <c r="G6359">
        <v>6351</v>
      </c>
      <c r="H6359">
        <f t="shared" ca="1" si="202"/>
        <v>-3.6471605196651117E-3</v>
      </c>
    </row>
    <row r="6360" spans="2:8" x14ac:dyDescent="0.3">
      <c r="B6360" s="91">
        <v>34873</v>
      </c>
      <c r="C6360" s="145">
        <v>51.027073000000001</v>
      </c>
      <c r="D6360">
        <f t="shared" si="201"/>
        <v>-0.80289585884509895</v>
      </c>
      <c r="E6360">
        <v>-1.3559206371269053E-2</v>
      </c>
      <c r="G6360">
        <v>6352</v>
      </c>
      <c r="H6360">
        <f t="shared" ca="1" si="202"/>
        <v>4.8110867383549596E-2</v>
      </c>
    </row>
    <row r="6361" spans="2:8" x14ac:dyDescent="0.3">
      <c r="B6361" s="91">
        <v>41365</v>
      </c>
      <c r="C6361" s="145">
        <v>258.88382000000001</v>
      </c>
      <c r="D6361">
        <f t="shared" si="201"/>
        <v>2.4256489856977428</v>
      </c>
      <c r="E6361">
        <v>-1.3561128154377711E-2</v>
      </c>
      <c r="G6361">
        <v>6353</v>
      </c>
      <c r="H6361">
        <f t="shared" ca="1" si="202"/>
        <v>4.3225572737486895E-2</v>
      </c>
    </row>
    <row r="6362" spans="2:8" x14ac:dyDescent="0.3">
      <c r="B6362" s="91">
        <v>38407</v>
      </c>
      <c r="C6362" s="145">
        <v>75.572197000000003</v>
      </c>
      <c r="D6362">
        <f t="shared" si="201"/>
        <v>-0.84627854794352864</v>
      </c>
      <c r="E6362">
        <v>-1.3589707276864859E-2</v>
      </c>
      <c r="G6362">
        <v>6354</v>
      </c>
      <c r="H6362">
        <f t="shared" ca="1" si="202"/>
        <v>5.6191478843321959E-4</v>
      </c>
    </row>
    <row r="6363" spans="2:8" x14ac:dyDescent="0.3">
      <c r="B6363" s="91">
        <v>44610</v>
      </c>
      <c r="C6363" s="145">
        <v>491.61776700000001</v>
      </c>
      <c r="D6363">
        <f t="shared" si="201"/>
        <v>0.1836073043256353</v>
      </c>
      <c r="E6363">
        <v>-1.3601415195659735E-2</v>
      </c>
      <c r="G6363">
        <v>6355</v>
      </c>
      <c r="H6363">
        <f t="shared" ca="1" si="202"/>
        <v>4.4591687657713118E-2</v>
      </c>
    </row>
    <row r="6364" spans="2:8" x14ac:dyDescent="0.3">
      <c r="B6364" s="91">
        <v>44999</v>
      </c>
      <c r="C6364" s="145">
        <v>415.35546900000003</v>
      </c>
      <c r="D6364">
        <f t="shared" si="201"/>
        <v>0.79861869721598899</v>
      </c>
      <c r="E6364">
        <v>-1.3612645454745389E-2</v>
      </c>
      <c r="G6364">
        <v>6356</v>
      </c>
      <c r="H6364">
        <f t="shared" ca="1" si="202"/>
        <v>-3.392183378286763E-2</v>
      </c>
    </row>
    <row r="6365" spans="2:8" x14ac:dyDescent="0.3">
      <c r="B6365" s="91">
        <v>43578</v>
      </c>
      <c r="C6365" s="145">
        <v>230.930252</v>
      </c>
      <c r="D6365">
        <f t="shared" si="201"/>
        <v>-0.43313349631453718</v>
      </c>
      <c r="E6365">
        <v>-1.3625809370652211E-2</v>
      </c>
      <c r="G6365">
        <v>6357</v>
      </c>
      <c r="H6365">
        <f t="shared" ca="1" si="202"/>
        <v>2.0857069870781095E-2</v>
      </c>
    </row>
    <row r="6366" spans="2:8" x14ac:dyDescent="0.3">
      <c r="B6366" s="91">
        <v>43054</v>
      </c>
      <c r="C6366" s="145">
        <v>407.38031000000001</v>
      </c>
      <c r="D6366">
        <f t="shared" si="201"/>
        <v>-0.18339833848849574</v>
      </c>
      <c r="E6366">
        <v>-1.3637462567863195E-2</v>
      </c>
      <c r="G6366">
        <v>6358</v>
      </c>
      <c r="H6366">
        <f t="shared" ca="1" si="202"/>
        <v>-5.3589959723709481E-2</v>
      </c>
    </row>
    <row r="6367" spans="2:8" x14ac:dyDescent="0.3">
      <c r="B6367" s="91">
        <v>41887</v>
      </c>
      <c r="C6367" s="145">
        <v>498.87274200000002</v>
      </c>
      <c r="D6367">
        <f t="shared" si="201"/>
        <v>11.060514016296629</v>
      </c>
      <c r="E6367">
        <v>-1.3645215260798406E-2</v>
      </c>
      <c r="G6367">
        <v>6359</v>
      </c>
      <c r="H6367">
        <f t="shared" ca="1" si="202"/>
        <v>-2.1950946421972276E-2</v>
      </c>
    </row>
    <row r="6368" spans="2:8" x14ac:dyDescent="0.3">
      <c r="B6368" s="91">
        <v>35781</v>
      </c>
      <c r="C6368" s="145">
        <v>41.364136000000002</v>
      </c>
      <c r="D6368">
        <f t="shared" si="201"/>
        <v>-0.51760687146483519</v>
      </c>
      <c r="E6368">
        <v>-1.3658133564232395E-2</v>
      </c>
      <c r="G6368">
        <v>6360</v>
      </c>
      <c r="H6368">
        <f t="shared" ca="1" si="202"/>
        <v>-3.1595068536212113E-2</v>
      </c>
    </row>
    <row r="6369" spans="2:8" x14ac:dyDescent="0.3">
      <c r="B6369" s="91">
        <v>38643</v>
      </c>
      <c r="C6369" s="145">
        <v>85.747771999999998</v>
      </c>
      <c r="D6369">
        <f t="shared" si="201"/>
        <v>3.2407326949995188</v>
      </c>
      <c r="E6369">
        <v>-1.3667291682355958E-2</v>
      </c>
      <c r="G6369">
        <v>6361</v>
      </c>
      <c r="H6369">
        <f t="shared" ca="1" si="202"/>
        <v>3.9933601640710796E-2</v>
      </c>
    </row>
    <row r="6370" spans="2:8" x14ac:dyDescent="0.3">
      <c r="B6370" s="91">
        <v>36613</v>
      </c>
      <c r="C6370" s="145">
        <v>20.220037000000001</v>
      </c>
      <c r="D6370">
        <f t="shared" si="201"/>
        <v>-0.94664103460068449</v>
      </c>
      <c r="E6370">
        <v>-1.3668375231863053E-2</v>
      </c>
      <c r="G6370">
        <v>6362</v>
      </c>
      <c r="H6370">
        <f t="shared" ca="1" si="202"/>
        <v>4.4356793857731761E-3</v>
      </c>
    </row>
    <row r="6371" spans="2:8" x14ac:dyDescent="0.3">
      <c r="B6371" s="91">
        <v>41598</v>
      </c>
      <c r="C6371" s="145">
        <v>378.94357300000001</v>
      </c>
      <c r="D6371">
        <f t="shared" si="201"/>
        <v>-0.25238543547631725</v>
      </c>
      <c r="E6371">
        <v>-1.3670706411494597E-2</v>
      </c>
      <c r="G6371">
        <v>6363</v>
      </c>
      <c r="H6371">
        <f t="shared" ca="1" si="202"/>
        <v>5.4050806446366048E-2</v>
      </c>
    </row>
    <row r="6372" spans="2:8" x14ac:dyDescent="0.3">
      <c r="B6372" s="91">
        <v>45064</v>
      </c>
      <c r="C6372" s="145">
        <v>506.87023900000003</v>
      </c>
      <c r="D6372">
        <f t="shared" si="201"/>
        <v>1.6606487873028171</v>
      </c>
      <c r="E6372">
        <v>-1.367600514510346E-2</v>
      </c>
      <c r="G6372">
        <v>6364</v>
      </c>
      <c r="H6372">
        <f t="shared" ca="1" si="202"/>
        <v>1.8504819090145813E-2</v>
      </c>
    </row>
    <row r="6373" spans="2:8" x14ac:dyDescent="0.3">
      <c r="B6373" s="91">
        <v>43833</v>
      </c>
      <c r="C6373" s="145">
        <v>190.50625600000001</v>
      </c>
      <c r="D6373">
        <f t="shared" si="201"/>
        <v>7.1671994178114131</v>
      </c>
      <c r="E6373">
        <v>-1.3677355516114258E-2</v>
      </c>
      <c r="G6373">
        <v>6365</v>
      </c>
      <c r="H6373">
        <f t="shared" ca="1" si="202"/>
        <v>-1.6002154886880646E-2</v>
      </c>
    </row>
    <row r="6374" spans="2:8" x14ac:dyDescent="0.3">
      <c r="B6374" s="91">
        <v>37692</v>
      </c>
      <c r="C6374" s="145">
        <v>23.325775</v>
      </c>
      <c r="D6374">
        <f t="shared" si="201"/>
        <v>0.1052631379436762</v>
      </c>
      <c r="E6374">
        <v>-1.3698626082379504E-2</v>
      </c>
      <c r="G6374">
        <v>6366</v>
      </c>
      <c r="H6374">
        <f t="shared" ca="1" si="202"/>
        <v>-1.3460807742214167E-2</v>
      </c>
    </row>
    <row r="6375" spans="2:8" x14ac:dyDescent="0.3">
      <c r="B6375" s="91">
        <v>37552</v>
      </c>
      <c r="C6375" s="145">
        <v>21.104272999999999</v>
      </c>
      <c r="D6375">
        <f t="shared" si="201"/>
        <v>-0.13636364938438275</v>
      </c>
      <c r="E6375">
        <v>-1.369863461839362E-2</v>
      </c>
      <c r="G6375">
        <v>6367</v>
      </c>
      <c r="H6375">
        <f t="shared" ca="1" si="202"/>
        <v>-1.3756676689727083E-2</v>
      </c>
    </row>
    <row r="6376" spans="2:8" x14ac:dyDescent="0.3">
      <c r="B6376" s="91">
        <v>37447</v>
      </c>
      <c r="C6376" s="145">
        <v>24.436527000000002</v>
      </c>
      <c r="D6376">
        <f t="shared" si="201"/>
        <v>-0.21289520796676137</v>
      </c>
      <c r="E6376">
        <v>-1.3698701461196673E-2</v>
      </c>
      <c r="G6376">
        <v>6368</v>
      </c>
      <c r="H6376">
        <f t="shared" ca="1" si="202"/>
        <v>-2.1034458821141952E-2</v>
      </c>
    </row>
    <row r="6377" spans="2:8" x14ac:dyDescent="0.3">
      <c r="B6377" s="91">
        <v>33883</v>
      </c>
      <c r="C6377" s="145">
        <v>31.046091000000001</v>
      </c>
      <c r="D6377">
        <f t="shared" si="201"/>
        <v>-0.94439998818516635</v>
      </c>
      <c r="E6377">
        <v>-1.3698701943486888E-2</v>
      </c>
      <c r="G6377">
        <v>6369</v>
      </c>
      <c r="H6377">
        <f t="shared" ca="1" si="202"/>
        <v>-1.8100584822640153E-2</v>
      </c>
    </row>
    <row r="6378" spans="2:8" x14ac:dyDescent="0.3">
      <c r="B6378" s="91">
        <v>42101</v>
      </c>
      <c r="C6378" s="145">
        <v>558.38281300000006</v>
      </c>
      <c r="D6378">
        <f t="shared" si="201"/>
        <v>3.5665986827165415</v>
      </c>
      <c r="E6378">
        <v>-1.37289220945118E-2</v>
      </c>
      <c r="G6378">
        <v>6370</v>
      </c>
      <c r="H6378">
        <f t="shared" ca="1" si="202"/>
        <v>-2.0501389412688083E-2</v>
      </c>
    </row>
    <row r="6379" spans="2:8" x14ac:dyDescent="0.3">
      <c r="B6379" s="91">
        <v>38926</v>
      </c>
      <c r="C6379" s="145">
        <v>122.275429</v>
      </c>
      <c r="D6379">
        <f t="shared" si="201"/>
        <v>-0.12826042113154631</v>
      </c>
      <c r="E6379">
        <v>-1.3739434607334653E-2</v>
      </c>
      <c r="G6379">
        <v>6371</v>
      </c>
      <c r="H6379">
        <f t="shared" ca="1" si="202"/>
        <v>4.0337673661322279E-2</v>
      </c>
    </row>
    <row r="6380" spans="2:8" x14ac:dyDescent="0.3">
      <c r="B6380" s="91">
        <v>38982</v>
      </c>
      <c r="C6380" s="145">
        <v>140.266006</v>
      </c>
      <c r="D6380">
        <f t="shared" si="201"/>
        <v>6.0938524129191798</v>
      </c>
      <c r="E6380">
        <v>-1.3747071198210729E-2</v>
      </c>
      <c r="G6380">
        <v>6372</v>
      </c>
      <c r="H6380">
        <f t="shared" ca="1" si="202"/>
        <v>-2.0939502299928952E-3</v>
      </c>
    </row>
    <row r="6381" spans="2:8" x14ac:dyDescent="0.3">
      <c r="B6381" s="91">
        <v>36024</v>
      </c>
      <c r="C6381" s="145">
        <v>19.772895999999999</v>
      </c>
      <c r="D6381">
        <f t="shared" si="201"/>
        <v>-0.91455491903756192</v>
      </c>
      <c r="E6381">
        <v>-1.3754636345235691E-2</v>
      </c>
      <c r="G6381">
        <v>6373</v>
      </c>
      <c r="H6381">
        <f t="shared" ca="1" si="202"/>
        <v>-4.0981625207684676E-2</v>
      </c>
    </row>
    <row r="6382" spans="2:8" x14ac:dyDescent="0.3">
      <c r="B6382" s="91">
        <v>40661</v>
      </c>
      <c r="C6382" s="145">
        <v>231.410583</v>
      </c>
      <c r="D6382">
        <f t="shared" si="201"/>
        <v>2.7748880288751043</v>
      </c>
      <c r="E6382">
        <v>-1.3765524475688105E-2</v>
      </c>
      <c r="G6382">
        <v>6374</v>
      </c>
      <c r="H6382">
        <f t="shared" ca="1" si="202"/>
        <v>-2.5454708185713527E-2</v>
      </c>
    </row>
    <row r="6383" spans="2:8" x14ac:dyDescent="0.3">
      <c r="B6383" s="91">
        <v>35164</v>
      </c>
      <c r="C6383" s="145">
        <v>61.302635000000002</v>
      </c>
      <c r="D6383">
        <f t="shared" si="201"/>
        <v>-7.2206307384997406E-2</v>
      </c>
      <c r="E6383">
        <v>-1.376659905868788E-2</v>
      </c>
      <c r="G6383">
        <v>6375</v>
      </c>
      <c r="H6383">
        <f t="shared" ca="1" si="202"/>
        <v>-1.2427414312865332E-2</v>
      </c>
    </row>
    <row r="6384" spans="2:8" x14ac:dyDescent="0.3">
      <c r="B6384" s="91">
        <v>35319</v>
      </c>
      <c r="C6384" s="145">
        <v>66.073562999999993</v>
      </c>
      <c r="D6384">
        <f t="shared" si="201"/>
        <v>-0.73614970672506919</v>
      </c>
      <c r="E6384">
        <v>-1.3766992738883649E-2</v>
      </c>
      <c r="G6384">
        <v>6376</v>
      </c>
      <c r="H6384">
        <f t="shared" ca="1" si="202"/>
        <v>1.933569343167155E-2</v>
      </c>
    </row>
    <row r="6385" spans="2:8" x14ac:dyDescent="0.3">
      <c r="B6385" s="91">
        <v>41052</v>
      </c>
      <c r="C6385" s="145">
        <v>250.42065400000001</v>
      </c>
      <c r="D6385">
        <f t="shared" si="201"/>
        <v>-0.53944091484223133</v>
      </c>
      <c r="E6385">
        <v>-1.376824687910071E-2</v>
      </c>
      <c r="G6385">
        <v>6377</v>
      </c>
      <c r="H6385">
        <f t="shared" ca="1" si="202"/>
        <v>-1.6949247175532876E-3</v>
      </c>
    </row>
    <row r="6386" spans="2:8" x14ac:dyDescent="0.3">
      <c r="B6386" s="91">
        <v>42025</v>
      </c>
      <c r="C6386" s="145">
        <v>543.73187299999995</v>
      </c>
      <c r="D6386">
        <f t="shared" si="201"/>
        <v>15.092810413062866</v>
      </c>
      <c r="E6386">
        <v>-1.376957969805905E-2</v>
      </c>
      <c r="G6386">
        <v>6378</v>
      </c>
      <c r="H6386">
        <f t="shared" ca="1" si="202"/>
        <v>5.004340593292992E-2</v>
      </c>
    </row>
    <row r="6387" spans="2:8" x14ac:dyDescent="0.3">
      <c r="B6387" s="91">
        <v>37817</v>
      </c>
      <c r="C6387" s="145">
        <v>33.787253999999997</v>
      </c>
      <c r="D6387">
        <f t="shared" si="201"/>
        <v>-0.91217268744791291</v>
      </c>
      <c r="E6387">
        <v>-1.3780264469061814E-2</v>
      </c>
      <c r="G6387">
        <v>6379</v>
      </c>
      <c r="H6387">
        <f t="shared" ca="1" si="202"/>
        <v>-3.5017881858677949E-2</v>
      </c>
    </row>
    <row r="6388" spans="2:8" x14ac:dyDescent="0.3">
      <c r="B6388" s="91">
        <v>44924</v>
      </c>
      <c r="C6388" s="145">
        <v>384.70098899999999</v>
      </c>
      <c r="D6388">
        <f t="shared" si="201"/>
        <v>15.24011692009824</v>
      </c>
      <c r="E6388">
        <v>-1.3800199033424653E-2</v>
      </c>
      <c r="G6388">
        <v>6380</v>
      </c>
      <c r="H6388">
        <f t="shared" ca="1" si="202"/>
        <v>-1.2962471405138531E-3</v>
      </c>
    </row>
    <row r="6389" spans="2:8" x14ac:dyDescent="0.3">
      <c r="B6389" s="91">
        <v>37419</v>
      </c>
      <c r="C6389" s="145">
        <v>23.688313999999998</v>
      </c>
      <c r="D6389">
        <f t="shared" si="201"/>
        <v>-0.85834788535176176</v>
      </c>
      <c r="E6389">
        <v>-1.3808619543124911E-2</v>
      </c>
      <c r="G6389">
        <v>6381</v>
      </c>
      <c r="H6389">
        <f t="shared" ca="1" si="202"/>
        <v>-1.6797528207006746E-3</v>
      </c>
    </row>
    <row r="6390" spans="2:8" x14ac:dyDescent="0.3">
      <c r="B6390" s="91">
        <v>43788</v>
      </c>
      <c r="C6390" s="145">
        <v>167.22880599999999</v>
      </c>
      <c r="D6390">
        <f t="shared" si="201"/>
        <v>-0.65670722949231586</v>
      </c>
      <c r="E6390">
        <v>-1.381539326215688E-2</v>
      </c>
      <c r="G6390">
        <v>6382</v>
      </c>
      <c r="H6390">
        <f t="shared" ca="1" si="202"/>
        <v>-5.0300613690940923E-2</v>
      </c>
    </row>
    <row r="6391" spans="2:8" x14ac:dyDescent="0.3">
      <c r="B6391" s="91">
        <v>44524</v>
      </c>
      <c r="C6391" s="145">
        <v>487.13174400000003</v>
      </c>
      <c r="D6391">
        <f t="shared" si="201"/>
        <v>20.116323289045553</v>
      </c>
      <c r="E6391">
        <v>-1.3824458183375301E-2</v>
      </c>
      <c r="G6391">
        <v>6383</v>
      </c>
      <c r="H6391">
        <f t="shared" ca="1" si="202"/>
        <v>3.9430896072985749E-2</v>
      </c>
    </row>
    <row r="6392" spans="2:8" x14ac:dyDescent="0.3">
      <c r="B6392" s="91">
        <v>34211</v>
      </c>
      <c r="C6392" s="145">
        <v>23.068966</v>
      </c>
      <c r="D6392">
        <f t="shared" si="201"/>
        <v>0</v>
      </c>
      <c r="E6392">
        <v>-1.3824896612625238E-2</v>
      </c>
      <c r="G6392">
        <v>6384</v>
      </c>
      <c r="H6392">
        <f t="shared" ca="1" si="202"/>
        <v>7.0015659857522103E-3</v>
      </c>
    </row>
    <row r="6393" spans="2:8" x14ac:dyDescent="0.3">
      <c r="B6393" s="91">
        <v>33577</v>
      </c>
      <c r="C6393" s="145">
        <v>23.068966</v>
      </c>
      <c r="D6393">
        <f t="shared" si="201"/>
        <v>0.61398065137357871</v>
      </c>
      <c r="E6393">
        <v>-1.3824896612625238E-2</v>
      </c>
      <c r="G6393">
        <v>6385</v>
      </c>
      <c r="H6393">
        <f t="shared" ca="1" si="202"/>
        <v>8.7957084357309819E-3</v>
      </c>
    </row>
    <row r="6394" spans="2:8" x14ac:dyDescent="0.3">
      <c r="B6394" s="91">
        <v>36748</v>
      </c>
      <c r="C6394" s="145">
        <v>14.293210999999999</v>
      </c>
      <c r="D6394">
        <f t="shared" si="201"/>
        <v>-0.94415145567161973</v>
      </c>
      <c r="E6394">
        <v>-1.3837192326299855E-2</v>
      </c>
      <c r="G6394">
        <v>6386</v>
      </c>
      <c r="H6394">
        <f t="shared" ca="1" si="202"/>
        <v>1.2871828548891746E-2</v>
      </c>
    </row>
    <row r="6395" spans="2:8" x14ac:dyDescent="0.3">
      <c r="B6395" s="91">
        <v>40969</v>
      </c>
      <c r="C6395" s="145">
        <v>255.92808500000001</v>
      </c>
      <c r="D6395">
        <f t="shared" si="201"/>
        <v>-9.0072079146494635E-2</v>
      </c>
      <c r="E6395">
        <v>-1.3840335991461832E-2</v>
      </c>
      <c r="G6395">
        <v>6387</v>
      </c>
      <c r="H6395">
        <f t="shared" ca="1" si="202"/>
        <v>3.2557736400951616E-2</v>
      </c>
    </row>
    <row r="6396" spans="2:8" x14ac:dyDescent="0.3">
      <c r="B6396" s="91">
        <v>41470</v>
      </c>
      <c r="C6396" s="145">
        <v>281.261932</v>
      </c>
      <c r="D6396">
        <f t="shared" si="201"/>
        <v>9.2539653455100677</v>
      </c>
      <c r="E6396">
        <v>-1.384612449676253E-2</v>
      </c>
      <c r="G6396">
        <v>6388</v>
      </c>
      <c r="H6396">
        <f t="shared" ca="1" si="202"/>
        <v>-4.8830216037340432E-3</v>
      </c>
    </row>
    <row r="6397" spans="2:8" x14ac:dyDescent="0.3">
      <c r="B6397" s="91">
        <v>36566</v>
      </c>
      <c r="C6397" s="145">
        <v>27.429576999999998</v>
      </c>
      <c r="D6397">
        <f t="shared" si="201"/>
        <v>-0.10404465565174441</v>
      </c>
      <c r="E6397">
        <v>-1.3885199439671175E-2</v>
      </c>
      <c r="G6397">
        <v>6389</v>
      </c>
      <c r="H6397">
        <f t="shared" ca="1" si="202"/>
        <v>2.4228997916516889E-2</v>
      </c>
    </row>
    <row r="6398" spans="2:8" x14ac:dyDescent="0.3">
      <c r="B6398" s="91">
        <v>33889</v>
      </c>
      <c r="C6398" s="145">
        <v>30.614892999999999</v>
      </c>
      <c r="D6398">
        <f t="shared" si="201"/>
        <v>0</v>
      </c>
      <c r="E6398">
        <v>-1.3888962703871542E-2</v>
      </c>
      <c r="G6398">
        <v>6390</v>
      </c>
      <c r="H6398">
        <f t="shared" ca="1" si="202"/>
        <v>3.2914949224798165E-2</v>
      </c>
    </row>
    <row r="6399" spans="2:8" x14ac:dyDescent="0.3">
      <c r="B6399" s="91">
        <v>33885</v>
      </c>
      <c r="C6399" s="145">
        <v>30.614892999999999</v>
      </c>
      <c r="D6399">
        <f t="shared" si="201"/>
        <v>-0.93837610540725613</v>
      </c>
      <c r="E6399">
        <v>-1.3888962703871542E-2</v>
      </c>
      <c r="G6399">
        <v>6391</v>
      </c>
      <c r="H6399">
        <f t="shared" ca="1" si="202"/>
        <v>3.4705141230006696E-2</v>
      </c>
    </row>
    <row r="6400" spans="2:8" x14ac:dyDescent="0.3">
      <c r="B6400" s="91">
        <v>41984</v>
      </c>
      <c r="C6400" s="145">
        <v>496.80230699999998</v>
      </c>
      <c r="D6400">
        <f t="shared" si="201"/>
        <v>0.24653715130533924</v>
      </c>
      <c r="E6400">
        <v>-1.3894338915760463E-2</v>
      </c>
      <c r="G6400">
        <v>6392</v>
      </c>
      <c r="H6400">
        <f t="shared" ca="1" si="202"/>
        <v>-6.3039074081603225E-3</v>
      </c>
    </row>
    <row r="6401" spans="2:8" x14ac:dyDescent="0.3">
      <c r="B6401" s="91">
        <v>42342</v>
      </c>
      <c r="C6401" s="145">
        <v>398.545929</v>
      </c>
      <c r="D6401">
        <f t="shared" si="201"/>
        <v>0.34340638188155953</v>
      </c>
      <c r="E6401">
        <v>-1.3929960715191836E-2</v>
      </c>
      <c r="G6401">
        <v>6393</v>
      </c>
      <c r="H6401">
        <f t="shared" ca="1" si="202"/>
        <v>1.2300198218345337E-2</v>
      </c>
    </row>
    <row r="6402" spans="2:8" x14ac:dyDescent="0.3">
      <c r="B6402" s="91">
        <v>41303</v>
      </c>
      <c r="C6402" s="145">
        <v>296.668182</v>
      </c>
      <c r="D6402">
        <f t="shared" si="201"/>
        <v>11.354852169187923</v>
      </c>
      <c r="E6402">
        <v>-1.3936037277973238E-2</v>
      </c>
      <c r="G6402">
        <v>6394</v>
      </c>
      <c r="H6402">
        <f t="shared" ca="1" si="202"/>
        <v>3.2712361560508219E-2</v>
      </c>
    </row>
    <row r="6403" spans="2:8" x14ac:dyDescent="0.3">
      <c r="B6403" s="91">
        <v>37449</v>
      </c>
      <c r="C6403" s="145">
        <v>24.012281000000002</v>
      </c>
      <c r="D6403">
        <f t="shared" si="201"/>
        <v>0.62984275581654703</v>
      </c>
      <c r="E6403">
        <v>-1.3937274217295062E-2</v>
      </c>
      <c r="G6403">
        <v>6395</v>
      </c>
      <c r="H6403">
        <f t="shared" ca="1" si="202"/>
        <v>3.7707887165936309E-2</v>
      </c>
    </row>
    <row r="6404" spans="2:8" x14ac:dyDescent="0.3">
      <c r="B6404" s="91">
        <v>36781</v>
      </c>
      <c r="C6404" s="145">
        <v>14.732882</v>
      </c>
      <c r="D6404">
        <f t="shared" si="201"/>
        <v>-0.85972840257343552</v>
      </c>
      <c r="E6404">
        <v>-1.3939221545864966E-2</v>
      </c>
      <c r="G6404">
        <v>6396</v>
      </c>
      <c r="H6404">
        <f t="shared" ca="1" si="202"/>
        <v>2.4816312490207014E-3</v>
      </c>
    </row>
    <row r="6405" spans="2:8" x14ac:dyDescent="0.3">
      <c r="B6405" s="91">
        <v>38727</v>
      </c>
      <c r="C6405" s="145">
        <v>105.031113</v>
      </c>
      <c r="D6405">
        <f t="shared" si="201"/>
        <v>0.35386099391472825</v>
      </c>
      <c r="E6405">
        <v>-1.394381146550097E-2</v>
      </c>
      <c r="G6405">
        <v>6397</v>
      </c>
      <c r="H6405">
        <f t="shared" ca="1" si="202"/>
        <v>2.4644971308034055E-2</v>
      </c>
    </row>
    <row r="6406" spans="2:8" x14ac:dyDescent="0.3">
      <c r="B6406" s="91">
        <v>38553</v>
      </c>
      <c r="C6406" s="145">
        <v>77.578948999999994</v>
      </c>
      <c r="D6406">
        <f t="shared" si="201"/>
        <v>2.3946394949471124</v>
      </c>
      <c r="E6406">
        <v>-1.3948621629445799E-2</v>
      </c>
      <c r="G6406">
        <v>6398</v>
      </c>
      <c r="H6406">
        <f t="shared" ca="1" si="202"/>
        <v>-1.7416328941111271E-2</v>
      </c>
    </row>
    <row r="6407" spans="2:8" x14ac:dyDescent="0.3">
      <c r="B6407" s="91">
        <v>34012</v>
      </c>
      <c r="C6407" s="145">
        <v>22.853369000000001</v>
      </c>
      <c r="D6407">
        <f t="shared" si="201"/>
        <v>-0.61671133403836864</v>
      </c>
      <c r="E6407">
        <v>-1.3953457266361328E-2</v>
      </c>
      <c r="G6407">
        <v>6399</v>
      </c>
      <c r="H6407">
        <f t="shared" ca="1" si="202"/>
        <v>2.3306054276432682E-2</v>
      </c>
    </row>
    <row r="6408" spans="2:8" x14ac:dyDescent="0.3">
      <c r="B6408" s="91">
        <v>35354</v>
      </c>
      <c r="C6408" s="145">
        <v>59.624431999999999</v>
      </c>
      <c r="D6408">
        <f t="shared" si="201"/>
        <v>-0.72492087957101781</v>
      </c>
      <c r="E6408">
        <v>-1.3962196777877257E-2</v>
      </c>
      <c r="G6408">
        <v>6400</v>
      </c>
      <c r="H6408">
        <f t="shared" ca="1" si="202"/>
        <v>-2.4490189144961833E-2</v>
      </c>
    </row>
    <row r="6409" spans="2:8" x14ac:dyDescent="0.3">
      <c r="B6409" s="91">
        <v>40484</v>
      </c>
      <c r="C6409" s="145">
        <v>216.75375399999999</v>
      </c>
      <c r="D6409">
        <f t="shared" ref="D6409:D6472" si="203">(C6409-C6410)/C6410</f>
        <v>0.10062920980842635</v>
      </c>
      <c r="E6409">
        <v>-1.396727220492123E-2</v>
      </c>
      <c r="G6409">
        <v>6401</v>
      </c>
      <c r="H6409">
        <f t="shared" ca="1" si="202"/>
        <v>-4.1232411387772859E-2</v>
      </c>
    </row>
    <row r="6410" spans="2:8" x14ac:dyDescent="0.3">
      <c r="B6410" s="91">
        <v>43846</v>
      </c>
      <c r="C6410" s="145">
        <v>196.936218</v>
      </c>
      <c r="D6410">
        <f t="shared" si="203"/>
        <v>-0.52540537386580699</v>
      </c>
      <c r="E6410">
        <v>-1.3975570037107112E-2</v>
      </c>
      <c r="G6410">
        <v>6402</v>
      </c>
      <c r="H6410">
        <f t="shared" ref="H6410:H6473" ca="1" si="204">_xlfn.NORM.INV(RAND(),N$11,N$12)</f>
        <v>4.5014939519419456E-2</v>
      </c>
    </row>
    <row r="6411" spans="2:8" x14ac:dyDescent="0.3">
      <c r="B6411" s="91">
        <v>44868</v>
      </c>
      <c r="C6411" s="145">
        <v>414.95669600000002</v>
      </c>
      <c r="D6411">
        <f t="shared" si="203"/>
        <v>11.152114074984262</v>
      </c>
      <c r="E6411">
        <v>-1.3976108866249465E-2</v>
      </c>
      <c r="G6411">
        <v>6403</v>
      </c>
      <c r="H6411">
        <f t="shared" ca="1" si="204"/>
        <v>-2.3815255351064574E-2</v>
      </c>
    </row>
    <row r="6412" spans="2:8" x14ac:dyDescent="0.3">
      <c r="B6412" s="91">
        <v>36502</v>
      </c>
      <c r="C6412" s="145">
        <v>34.146872999999999</v>
      </c>
      <c r="D6412">
        <f t="shared" si="203"/>
        <v>1.8578883435015963</v>
      </c>
      <c r="E6412">
        <v>-1.3995244220948755E-2</v>
      </c>
      <c r="G6412">
        <v>6404</v>
      </c>
      <c r="H6412">
        <f t="shared" ca="1" si="204"/>
        <v>-1.44696280376379E-2</v>
      </c>
    </row>
    <row r="6413" spans="2:8" x14ac:dyDescent="0.3">
      <c r="B6413" s="91">
        <v>36847</v>
      </c>
      <c r="C6413" s="145">
        <v>11.948288</v>
      </c>
      <c r="D6413">
        <f t="shared" si="203"/>
        <v>-0.98820970227251537</v>
      </c>
      <c r="E6413">
        <v>-1.4003893550966807E-2</v>
      </c>
      <c r="G6413">
        <v>6405</v>
      </c>
      <c r="H6413">
        <f t="shared" ca="1" si="204"/>
        <v>8.7331797818645963E-3</v>
      </c>
    </row>
    <row r="6414" spans="2:8" x14ac:dyDescent="0.3">
      <c r="B6414" s="91">
        <v>45415</v>
      </c>
      <c r="C6414" s="145">
        <v>1013.400024</v>
      </c>
      <c r="D6414">
        <f t="shared" si="203"/>
        <v>1.6562802668241063</v>
      </c>
      <c r="E6414">
        <v>-1.401053153676189E-2</v>
      </c>
      <c r="G6414">
        <v>6406</v>
      </c>
      <c r="H6414">
        <f t="shared" ca="1" si="204"/>
        <v>1.8885196576231948E-2</v>
      </c>
    </row>
    <row r="6415" spans="2:8" x14ac:dyDescent="0.3">
      <c r="B6415" s="91">
        <v>42984</v>
      </c>
      <c r="C6415" s="145">
        <v>381.51095600000002</v>
      </c>
      <c r="D6415">
        <f t="shared" si="203"/>
        <v>0.7549426990173681</v>
      </c>
      <c r="E6415">
        <v>-1.4040905143896779E-2</v>
      </c>
      <c r="G6415">
        <v>6407</v>
      </c>
      <c r="H6415">
        <f t="shared" ca="1" si="204"/>
        <v>9.8145564413977329E-3</v>
      </c>
    </row>
    <row r="6416" spans="2:8" x14ac:dyDescent="0.3">
      <c r="B6416" s="91">
        <v>40471</v>
      </c>
      <c r="C6416" s="145">
        <v>217.392258</v>
      </c>
      <c r="D6416">
        <f t="shared" si="203"/>
        <v>7.1997390979049544E-2</v>
      </c>
      <c r="E6416">
        <v>-1.4052653767252551E-2</v>
      </c>
      <c r="G6416">
        <v>6408</v>
      </c>
      <c r="H6416">
        <f t="shared" ca="1" si="204"/>
        <v>4.1556891032705542E-3</v>
      </c>
    </row>
    <row r="6417" spans="2:8" x14ac:dyDescent="0.3">
      <c r="B6417" s="91">
        <v>40695</v>
      </c>
      <c r="C6417" s="145">
        <v>202.79177899999999</v>
      </c>
      <c r="D6417">
        <f t="shared" si="203"/>
        <v>0.99245067367065698</v>
      </c>
      <c r="E6417">
        <v>-1.4059967857927118E-2</v>
      </c>
      <c r="G6417">
        <v>6409</v>
      </c>
      <c r="H6417">
        <f t="shared" ca="1" si="204"/>
        <v>1.8306081196969447E-5</v>
      </c>
    </row>
    <row r="6418" spans="2:8" x14ac:dyDescent="0.3">
      <c r="B6418" s="91">
        <v>38700</v>
      </c>
      <c r="C6418" s="145">
        <v>101.780075</v>
      </c>
      <c r="D6418">
        <f t="shared" si="203"/>
        <v>-0.75934226298039975</v>
      </c>
      <c r="E6418">
        <v>-1.406768801029022E-2</v>
      </c>
      <c r="G6418">
        <v>6410</v>
      </c>
      <c r="H6418">
        <f t="shared" ca="1" si="204"/>
        <v>-3.3762021661987592E-3</v>
      </c>
    </row>
    <row r="6419" spans="2:8" x14ac:dyDescent="0.3">
      <c r="B6419" s="91">
        <v>41781</v>
      </c>
      <c r="C6419" s="145">
        <v>422.92459100000002</v>
      </c>
      <c r="D6419">
        <f t="shared" si="203"/>
        <v>0.14987304674226981</v>
      </c>
      <c r="E6419">
        <v>-1.407489553817062E-2</v>
      </c>
      <c r="G6419">
        <v>6411</v>
      </c>
      <c r="H6419">
        <f t="shared" ca="1" si="204"/>
        <v>1.5614455584207244E-2</v>
      </c>
    </row>
    <row r="6420" spans="2:8" x14ac:dyDescent="0.3">
      <c r="B6420" s="91">
        <v>41570</v>
      </c>
      <c r="C6420" s="145">
        <v>367.80111699999998</v>
      </c>
      <c r="D6420">
        <f t="shared" si="203"/>
        <v>4.4200292076499865</v>
      </c>
      <c r="E6420">
        <v>-1.4078865473812697E-2</v>
      </c>
      <c r="G6420">
        <v>6412</v>
      </c>
      <c r="H6420">
        <f t="shared" ca="1" si="204"/>
        <v>1.367648116543382E-2</v>
      </c>
    </row>
    <row r="6421" spans="2:8" x14ac:dyDescent="0.3">
      <c r="B6421" s="91">
        <v>38268</v>
      </c>
      <c r="C6421" s="145">
        <v>67.859618999999995</v>
      </c>
      <c r="D6421">
        <f t="shared" si="203"/>
        <v>-0.44730230863431369</v>
      </c>
      <c r="E6421">
        <v>-1.4079348490212345E-2</v>
      </c>
      <c r="G6421">
        <v>6413</v>
      </c>
      <c r="H6421">
        <f t="shared" ca="1" si="204"/>
        <v>2.3577956544968574E-2</v>
      </c>
    </row>
    <row r="6422" spans="2:8" x14ac:dyDescent="0.3">
      <c r="B6422" s="91">
        <v>38930</v>
      </c>
      <c r="C6422" s="145">
        <v>122.778908</v>
      </c>
      <c r="D6422">
        <f t="shared" si="203"/>
        <v>7.1354439558143001</v>
      </c>
      <c r="E6422">
        <v>-1.4082920491271449E-2</v>
      </c>
      <c r="G6422">
        <v>6414</v>
      </c>
      <c r="H6422">
        <f t="shared" ca="1" si="204"/>
        <v>-1.5676437910842955E-2</v>
      </c>
    </row>
    <row r="6423" spans="2:8" x14ac:dyDescent="0.3">
      <c r="B6423" s="91">
        <v>33317</v>
      </c>
      <c r="C6423" s="145">
        <v>15.091851</v>
      </c>
      <c r="D6423">
        <f t="shared" si="203"/>
        <v>-0.5</v>
      </c>
      <c r="E6423">
        <v>-1.4084322100499353E-2</v>
      </c>
      <c r="G6423">
        <v>6415</v>
      </c>
      <c r="H6423">
        <f t="shared" ca="1" si="204"/>
        <v>-1.0082541584476527E-2</v>
      </c>
    </row>
    <row r="6424" spans="2:8" x14ac:dyDescent="0.3">
      <c r="B6424" s="91">
        <v>33876</v>
      </c>
      <c r="C6424" s="145">
        <v>30.183702</v>
      </c>
      <c r="D6424">
        <f t="shared" si="203"/>
        <v>-0.39825160301023899</v>
      </c>
      <c r="E6424">
        <v>-1.4084354304292305E-2</v>
      </c>
      <c r="G6424">
        <v>6416</v>
      </c>
      <c r="H6424">
        <f t="shared" ca="1" si="204"/>
        <v>1.9953830601261036E-2</v>
      </c>
    </row>
    <row r="6425" spans="2:8" x14ac:dyDescent="0.3">
      <c r="B6425" s="91">
        <v>35436</v>
      </c>
      <c r="C6425" s="145">
        <v>50.160004000000001</v>
      </c>
      <c r="D6425">
        <f t="shared" si="203"/>
        <v>-0.60876778772677809</v>
      </c>
      <c r="E6425">
        <v>-1.408457514409526E-2</v>
      </c>
      <c r="G6425">
        <v>6417</v>
      </c>
      <c r="H6425">
        <f t="shared" ca="1" si="204"/>
        <v>7.0288354664913965E-3</v>
      </c>
    </row>
    <row r="6426" spans="2:8" x14ac:dyDescent="0.3">
      <c r="B6426" s="91">
        <v>39280</v>
      </c>
      <c r="C6426" s="145">
        <v>128.21031199999999</v>
      </c>
      <c r="D6426">
        <f t="shared" si="203"/>
        <v>10.314801438117382</v>
      </c>
      <c r="E6426">
        <v>-1.4088306236822721E-2</v>
      </c>
      <c r="G6426">
        <v>6418</v>
      </c>
      <c r="H6426">
        <f t="shared" ca="1" si="204"/>
        <v>-2.211711924614802E-2</v>
      </c>
    </row>
    <row r="6427" spans="2:8" x14ac:dyDescent="0.3">
      <c r="B6427" s="91">
        <v>37018</v>
      </c>
      <c r="C6427" s="145">
        <v>11.331203</v>
      </c>
      <c r="D6427">
        <f t="shared" si="203"/>
        <v>-0.96782301675693361</v>
      </c>
      <c r="E6427">
        <v>-1.4094086506364671E-2</v>
      </c>
      <c r="G6427">
        <v>6419</v>
      </c>
      <c r="H6427">
        <f t="shared" ca="1" si="204"/>
        <v>-4.3061683822456474E-3</v>
      </c>
    </row>
    <row r="6428" spans="2:8" x14ac:dyDescent="0.3">
      <c r="B6428" s="91">
        <v>43200</v>
      </c>
      <c r="C6428" s="145">
        <v>352.15243500000003</v>
      </c>
      <c r="D6428">
        <f t="shared" si="203"/>
        <v>2.1695826985886217</v>
      </c>
      <c r="E6428">
        <v>-1.4094313921851943E-2</v>
      </c>
      <c r="G6428">
        <v>6420</v>
      </c>
      <c r="H6428">
        <f t="shared" ca="1" si="204"/>
        <v>-2.2823389712413693E-2</v>
      </c>
    </row>
    <row r="6429" spans="2:8" x14ac:dyDescent="0.3">
      <c r="B6429" s="91">
        <v>44047</v>
      </c>
      <c r="C6429" s="145">
        <v>111.103722</v>
      </c>
      <c r="D6429">
        <f t="shared" si="203"/>
        <v>-0.14052772722863691</v>
      </c>
      <c r="E6429">
        <v>-1.4153049235602382E-2</v>
      </c>
      <c r="G6429">
        <v>6421</v>
      </c>
      <c r="H6429">
        <f t="shared" ca="1" si="204"/>
        <v>1.8514571263093409E-2</v>
      </c>
    </row>
    <row r="6430" spans="2:8" x14ac:dyDescent="0.3">
      <c r="B6430" s="91">
        <v>40228</v>
      </c>
      <c r="C6430" s="145">
        <v>129.269699</v>
      </c>
      <c r="D6430">
        <f t="shared" si="203"/>
        <v>0.51706596388806592</v>
      </c>
      <c r="E6430">
        <v>-1.4157823274928481E-2</v>
      </c>
      <c r="G6430">
        <v>6422</v>
      </c>
      <c r="H6430">
        <f t="shared" ca="1" si="204"/>
        <v>5.6227405404005032E-3</v>
      </c>
    </row>
    <row r="6431" spans="2:8" x14ac:dyDescent="0.3">
      <c r="B6431" s="91">
        <v>39623</v>
      </c>
      <c r="C6431" s="145">
        <v>85.210335000000001</v>
      </c>
      <c r="D6431">
        <f t="shared" si="203"/>
        <v>1.8433679479179528</v>
      </c>
      <c r="E6431">
        <v>-1.4179299221101713E-2</v>
      </c>
      <c r="G6431">
        <v>6423</v>
      </c>
      <c r="H6431">
        <f t="shared" ca="1" si="204"/>
        <v>1.7334606921128891E-2</v>
      </c>
    </row>
    <row r="6432" spans="2:8" x14ac:dyDescent="0.3">
      <c r="B6432" s="91">
        <v>33897</v>
      </c>
      <c r="C6432" s="145">
        <v>29.9681</v>
      </c>
      <c r="D6432">
        <f t="shared" si="203"/>
        <v>-0.72908318141924711</v>
      </c>
      <c r="E6432">
        <v>-1.4184407428382549E-2</v>
      </c>
      <c r="G6432">
        <v>6424</v>
      </c>
      <c r="H6432">
        <f t="shared" ca="1" si="204"/>
        <v>5.2619653979038915E-2</v>
      </c>
    </row>
    <row r="6433" spans="2:8" x14ac:dyDescent="0.3">
      <c r="B6433" s="91">
        <v>39535</v>
      </c>
      <c r="C6433" s="145">
        <v>110.61734800000001</v>
      </c>
      <c r="D6433">
        <f t="shared" si="203"/>
        <v>-0.75209538877403992</v>
      </c>
      <c r="E6433">
        <v>-1.419093779130999E-2</v>
      </c>
      <c r="G6433">
        <v>6425</v>
      </c>
      <c r="H6433">
        <f t="shared" ca="1" si="204"/>
        <v>-8.1714898064092593E-3</v>
      </c>
    </row>
    <row r="6434" spans="2:8" x14ac:dyDescent="0.3">
      <c r="B6434" s="91">
        <v>44622</v>
      </c>
      <c r="C6434" s="145">
        <v>446.20931999999999</v>
      </c>
      <c r="D6434">
        <f t="shared" si="203"/>
        <v>2.7184024786609862</v>
      </c>
      <c r="E6434">
        <v>-1.4205422909279657E-2</v>
      </c>
      <c r="G6434">
        <v>6426</v>
      </c>
      <c r="H6434">
        <f t="shared" ca="1" si="204"/>
        <v>-5.9574210976778327E-2</v>
      </c>
    </row>
    <row r="6435" spans="2:8" x14ac:dyDescent="0.3">
      <c r="B6435" s="91">
        <v>39489</v>
      </c>
      <c r="C6435" s="145">
        <v>120.000275</v>
      </c>
      <c r="D6435">
        <f t="shared" si="203"/>
        <v>4.6081739976860732</v>
      </c>
      <c r="E6435">
        <v>-1.4206338479347916E-2</v>
      </c>
      <c r="G6435">
        <v>6427</v>
      </c>
      <c r="H6435">
        <f t="shared" ca="1" si="204"/>
        <v>-4.9063596911505247E-2</v>
      </c>
    </row>
    <row r="6436" spans="2:8" x14ac:dyDescent="0.3">
      <c r="B6436" s="91">
        <v>37551</v>
      </c>
      <c r="C6436" s="145">
        <v>21.397387999999999</v>
      </c>
      <c r="D6436">
        <f t="shared" si="203"/>
        <v>-4.5704217110774659E-2</v>
      </c>
      <c r="E6436">
        <v>-1.4214595468362663E-2</v>
      </c>
      <c r="G6436">
        <v>6428</v>
      </c>
      <c r="H6436">
        <f t="shared" ca="1" si="204"/>
        <v>-1.1527331105872075E-2</v>
      </c>
    </row>
    <row r="6437" spans="2:8" x14ac:dyDescent="0.3">
      <c r="B6437" s="91">
        <v>33450</v>
      </c>
      <c r="C6437" s="145">
        <v>22.422176</v>
      </c>
      <c r="D6437">
        <f t="shared" si="203"/>
        <v>-0.94367520469036625</v>
      </c>
      <c r="E6437">
        <v>-1.4217759442971937E-2</v>
      </c>
      <c r="G6437">
        <v>6429</v>
      </c>
      <c r="H6437">
        <f t="shared" ca="1" si="204"/>
        <v>-6.9142865708557849E-3</v>
      </c>
    </row>
    <row r="6438" spans="2:8" x14ac:dyDescent="0.3">
      <c r="B6438" s="91">
        <v>41733</v>
      </c>
      <c r="C6438" s="145">
        <v>398.08712800000001</v>
      </c>
      <c r="D6438">
        <f t="shared" si="203"/>
        <v>-3.1345464967471176E-2</v>
      </c>
      <c r="E6438">
        <v>-1.4221353102126851E-2</v>
      </c>
      <c r="G6438">
        <v>6430</v>
      </c>
      <c r="H6438">
        <f t="shared" ca="1" si="204"/>
        <v>-2.7662721640108082E-2</v>
      </c>
    </row>
    <row r="6439" spans="2:8" x14ac:dyDescent="0.3">
      <c r="B6439" s="91">
        <v>44938</v>
      </c>
      <c r="C6439" s="145">
        <v>410.96914700000002</v>
      </c>
      <c r="D6439">
        <f t="shared" si="203"/>
        <v>5.1343582481011474</v>
      </c>
      <c r="E6439">
        <v>-1.4227653006981849E-2</v>
      </c>
      <c r="G6439">
        <v>6431</v>
      </c>
      <c r="H6439">
        <f t="shared" ca="1" si="204"/>
        <v>-3.2374288368015361E-3</v>
      </c>
    </row>
    <row r="6440" spans="2:8" x14ac:dyDescent="0.3">
      <c r="B6440" s="91">
        <v>38476</v>
      </c>
      <c r="C6440" s="145">
        <v>66.994643999999994</v>
      </c>
      <c r="D6440">
        <f t="shared" si="203"/>
        <v>0.48960682708924708</v>
      </c>
      <c r="E6440">
        <v>-1.4258754104138238E-2</v>
      </c>
      <c r="G6440">
        <v>6432</v>
      </c>
      <c r="H6440">
        <f t="shared" ca="1" si="204"/>
        <v>-2.2747214925272394E-4</v>
      </c>
    </row>
    <row r="6441" spans="2:8" x14ac:dyDescent="0.3">
      <c r="B6441" s="91">
        <v>34688</v>
      </c>
      <c r="C6441" s="145">
        <v>44.974716000000001</v>
      </c>
      <c r="D6441">
        <f t="shared" si="203"/>
        <v>-0.73312696208180439</v>
      </c>
      <c r="E6441">
        <v>-1.4285682349401967E-2</v>
      </c>
      <c r="G6441">
        <v>6433</v>
      </c>
      <c r="H6441">
        <f t="shared" ca="1" si="204"/>
        <v>2.500211731177035E-2</v>
      </c>
    </row>
    <row r="6442" spans="2:8" x14ac:dyDescent="0.3">
      <c r="B6442" s="91">
        <v>43777</v>
      </c>
      <c r="C6442" s="145">
        <v>168.524765</v>
      </c>
      <c r="D6442">
        <f t="shared" si="203"/>
        <v>10.328443996302832</v>
      </c>
      <c r="E6442">
        <v>-1.4285686043028609E-2</v>
      </c>
      <c r="G6442">
        <v>6434</v>
      </c>
      <c r="H6442">
        <f t="shared" ca="1" si="204"/>
        <v>-4.3916609209895697E-3</v>
      </c>
    </row>
    <row r="6443" spans="2:8" x14ac:dyDescent="0.3">
      <c r="B6443" s="91">
        <v>33319</v>
      </c>
      <c r="C6443" s="145">
        <v>14.876250000000001</v>
      </c>
      <c r="D6443">
        <f t="shared" si="203"/>
        <v>-0.31803863395660348</v>
      </c>
      <c r="E6443">
        <v>-1.428592158774954E-2</v>
      </c>
      <c r="G6443">
        <v>6435</v>
      </c>
      <c r="H6443">
        <f t="shared" ca="1" si="204"/>
        <v>3.5283136892725283E-3</v>
      </c>
    </row>
    <row r="6444" spans="2:8" x14ac:dyDescent="0.3">
      <c r="B6444" s="91">
        <v>37315</v>
      </c>
      <c r="C6444" s="145">
        <v>21.813918999999999</v>
      </c>
      <c r="D6444">
        <f t="shared" si="203"/>
        <v>-0.95653608814290891</v>
      </c>
      <c r="E6444">
        <v>-1.4290803006229967E-2</v>
      </c>
      <c r="G6444">
        <v>6436</v>
      </c>
      <c r="H6444">
        <f t="shared" ca="1" si="204"/>
        <v>-6.7631029363275655E-2</v>
      </c>
    </row>
    <row r="6445" spans="2:8" x14ac:dyDescent="0.3">
      <c r="B6445" s="91">
        <v>44511</v>
      </c>
      <c r="C6445" s="145">
        <v>501.88577299999997</v>
      </c>
      <c r="D6445">
        <f t="shared" si="203"/>
        <v>4.773052082906414</v>
      </c>
      <c r="E6445">
        <v>-1.4292695602053226E-2</v>
      </c>
      <c r="G6445">
        <v>6437</v>
      </c>
      <c r="H6445">
        <f t="shared" ca="1" si="204"/>
        <v>1.7649029869034608E-2</v>
      </c>
    </row>
    <row r="6446" spans="2:8" x14ac:dyDescent="0.3">
      <c r="B6446" s="91">
        <v>38642</v>
      </c>
      <c r="C6446" s="145">
        <v>86.935951000000003</v>
      </c>
      <c r="D6446">
        <f t="shared" si="203"/>
        <v>0.14273318044567077</v>
      </c>
      <c r="E6446">
        <v>-1.431376273688041E-2</v>
      </c>
      <c r="G6446">
        <v>6438</v>
      </c>
      <c r="H6446">
        <f t="shared" ca="1" si="204"/>
        <v>4.7142056463905915E-2</v>
      </c>
    </row>
    <row r="6447" spans="2:8" x14ac:dyDescent="0.3">
      <c r="B6447" s="91">
        <v>38546</v>
      </c>
      <c r="C6447" s="145">
        <v>76.077208999999996</v>
      </c>
      <c r="D6447">
        <f t="shared" si="203"/>
        <v>5.5523751633308784E-2</v>
      </c>
      <c r="E6447">
        <v>-1.4325493271229058E-2</v>
      </c>
      <c r="G6447">
        <v>6439</v>
      </c>
      <c r="H6447">
        <f t="shared" ca="1" si="204"/>
        <v>-1.2260730728567334E-2</v>
      </c>
    </row>
    <row r="6448" spans="2:8" x14ac:dyDescent="0.3">
      <c r="B6448" s="91">
        <v>38540</v>
      </c>
      <c r="C6448" s="145">
        <v>72.075316999999998</v>
      </c>
      <c r="D6448">
        <f t="shared" si="203"/>
        <v>-0.53671476140863728</v>
      </c>
      <c r="E6448">
        <v>-1.4330888902923066E-2</v>
      </c>
      <c r="G6448">
        <v>6440</v>
      </c>
      <c r="H6448">
        <f t="shared" ca="1" si="204"/>
        <v>-2.2621533453007869E-3</v>
      </c>
    </row>
    <row r="6449" spans="2:8" x14ac:dyDescent="0.3">
      <c r="B6449" s="91">
        <v>40302</v>
      </c>
      <c r="C6449" s="145">
        <v>155.574387</v>
      </c>
      <c r="D6449">
        <f t="shared" si="203"/>
        <v>2.3896530408722847</v>
      </c>
      <c r="E6449">
        <v>-1.433668541488153E-2</v>
      </c>
      <c r="G6449">
        <v>6441</v>
      </c>
      <c r="H6449">
        <f t="shared" ca="1" si="204"/>
        <v>-3.7147243562323869E-3</v>
      </c>
    </row>
    <row r="6450" spans="2:8" x14ac:dyDescent="0.3">
      <c r="B6450" s="91">
        <v>37889</v>
      </c>
      <c r="C6450" s="145">
        <v>45.896847000000001</v>
      </c>
      <c r="D6450">
        <f t="shared" si="203"/>
        <v>-0.27836755149075448</v>
      </c>
      <c r="E6450">
        <v>-1.4362773218779006E-2</v>
      </c>
      <c r="G6450">
        <v>6442</v>
      </c>
      <c r="H6450">
        <f t="shared" ca="1" si="204"/>
        <v>-2.5716767495396479E-2</v>
      </c>
    </row>
    <row r="6451" spans="2:8" x14ac:dyDescent="0.3">
      <c r="B6451" s="91">
        <v>35600</v>
      </c>
      <c r="C6451" s="145">
        <v>63.601418000000002</v>
      </c>
      <c r="D6451">
        <f t="shared" si="203"/>
        <v>-0.50270036672293605</v>
      </c>
      <c r="E6451">
        <v>-1.4381984792067192E-2</v>
      </c>
      <c r="G6451">
        <v>6443</v>
      </c>
      <c r="H6451">
        <f t="shared" ca="1" si="204"/>
        <v>-2.6000316799848659E-2</v>
      </c>
    </row>
    <row r="6452" spans="2:8" x14ac:dyDescent="0.3">
      <c r="B6452" s="91">
        <v>39387</v>
      </c>
      <c r="C6452" s="145">
        <v>127.89355500000001</v>
      </c>
      <c r="D6452">
        <f t="shared" si="203"/>
        <v>6.9731310519763542E-2</v>
      </c>
      <c r="E6452">
        <v>-1.4382973265204909E-2</v>
      </c>
      <c r="G6452">
        <v>6444</v>
      </c>
      <c r="H6452">
        <f t="shared" ca="1" si="204"/>
        <v>4.8732523692849208E-2</v>
      </c>
    </row>
    <row r="6453" spans="2:8" x14ac:dyDescent="0.3">
      <c r="B6453" s="91">
        <v>39184</v>
      </c>
      <c r="C6453" s="145">
        <v>119.556709</v>
      </c>
      <c r="D6453">
        <f t="shared" si="203"/>
        <v>1.6842448607902551</v>
      </c>
      <c r="E6453">
        <v>-1.4388493953313935E-2</v>
      </c>
      <c r="G6453">
        <v>6445</v>
      </c>
      <c r="H6453">
        <f t="shared" ca="1" si="204"/>
        <v>1.8409832447182882E-2</v>
      </c>
    </row>
    <row r="6454" spans="2:8" x14ac:dyDescent="0.3">
      <c r="B6454" s="91">
        <v>34736</v>
      </c>
      <c r="C6454" s="145">
        <v>44.540165000000002</v>
      </c>
      <c r="D6454">
        <f t="shared" si="203"/>
        <v>0.78996761030644602</v>
      </c>
      <c r="E6454">
        <v>-1.4423288626730316E-2</v>
      </c>
      <c r="G6454">
        <v>6446</v>
      </c>
      <c r="H6454">
        <f t="shared" ca="1" si="204"/>
        <v>2.4334217467472163E-2</v>
      </c>
    </row>
    <row r="6455" spans="2:8" x14ac:dyDescent="0.3">
      <c r="B6455" s="91">
        <v>39881</v>
      </c>
      <c r="C6455" s="145">
        <v>24.883223999999998</v>
      </c>
      <c r="D6455">
        <f t="shared" si="203"/>
        <v>-0.94153700272649909</v>
      </c>
      <c r="E6455">
        <v>-1.4424765595776793E-2</v>
      </c>
      <c r="G6455">
        <v>6447</v>
      </c>
      <c r="H6455">
        <f t="shared" ca="1" si="204"/>
        <v>-1.233800953307417E-2</v>
      </c>
    </row>
    <row r="6456" spans="2:8" x14ac:dyDescent="0.3">
      <c r="B6456" s="91">
        <v>43027</v>
      </c>
      <c r="C6456" s="145">
        <v>425.62347399999999</v>
      </c>
      <c r="D6456">
        <f t="shared" si="203"/>
        <v>0.20316313024907143</v>
      </c>
      <c r="E6456">
        <v>-1.4427538154584706E-2</v>
      </c>
      <c r="G6456">
        <v>6448</v>
      </c>
      <c r="H6456">
        <f t="shared" ca="1" si="204"/>
        <v>-5.157695390245453E-2</v>
      </c>
    </row>
    <row r="6457" spans="2:8" x14ac:dyDescent="0.3">
      <c r="B6457" s="91">
        <v>42381</v>
      </c>
      <c r="C6457" s="145">
        <v>353.75375400000001</v>
      </c>
      <c r="D6457">
        <f t="shared" si="203"/>
        <v>1.6993331371113836</v>
      </c>
      <c r="E6457">
        <v>-1.4436470533052494E-2</v>
      </c>
      <c r="G6457">
        <v>6449</v>
      </c>
      <c r="H6457">
        <f t="shared" ca="1" si="204"/>
        <v>9.036873566527737E-3</v>
      </c>
    </row>
    <row r="6458" spans="2:8" x14ac:dyDescent="0.3">
      <c r="B6458" s="91">
        <v>40211</v>
      </c>
      <c r="C6458" s="145">
        <v>131.052277</v>
      </c>
      <c r="D6458">
        <f t="shared" si="203"/>
        <v>-0.70799484134222723</v>
      </c>
      <c r="E6458">
        <v>-1.4447675315356553E-2</v>
      </c>
      <c r="G6458">
        <v>6450</v>
      </c>
      <c r="H6458">
        <f t="shared" ca="1" si="204"/>
        <v>7.3236463239105664E-3</v>
      </c>
    </row>
    <row r="6459" spans="2:8" x14ac:dyDescent="0.3">
      <c r="B6459" s="91">
        <v>44818</v>
      </c>
      <c r="C6459" s="145">
        <v>448.80123900000001</v>
      </c>
      <c r="D6459">
        <f t="shared" si="203"/>
        <v>2.8134986364868166</v>
      </c>
      <c r="E6459">
        <v>-1.4448280084909183E-2</v>
      </c>
      <c r="G6459">
        <v>6451</v>
      </c>
      <c r="H6459">
        <f t="shared" ca="1" si="204"/>
        <v>3.3666902731198135E-2</v>
      </c>
    </row>
    <row r="6460" spans="2:8" x14ac:dyDescent="0.3">
      <c r="B6460" s="91">
        <v>40136</v>
      </c>
      <c r="C6460" s="145">
        <v>117.68753100000001</v>
      </c>
      <c r="D6460">
        <f t="shared" si="203"/>
        <v>2.4344044606347093</v>
      </c>
      <c r="E6460">
        <v>-1.4463522276254586E-2</v>
      </c>
      <c r="G6460">
        <v>6452</v>
      </c>
      <c r="H6460">
        <f t="shared" ca="1" si="204"/>
        <v>4.3392259911762522E-2</v>
      </c>
    </row>
    <row r="6461" spans="2:8" x14ac:dyDescent="0.3">
      <c r="B6461" s="91">
        <v>37819</v>
      </c>
      <c r="C6461" s="145">
        <v>34.267231000000002</v>
      </c>
      <c r="D6461">
        <f t="shared" si="203"/>
        <v>-0.17451198201018212</v>
      </c>
      <c r="E6461">
        <v>-1.4482780656613351E-2</v>
      </c>
      <c r="G6461">
        <v>6453</v>
      </c>
      <c r="H6461">
        <f t="shared" ca="1" si="204"/>
        <v>1.7964879761403915E-2</v>
      </c>
    </row>
    <row r="6462" spans="2:8" x14ac:dyDescent="0.3">
      <c r="B6462" s="91">
        <v>35402</v>
      </c>
      <c r="C6462" s="145">
        <v>41.511482000000001</v>
      </c>
      <c r="D6462">
        <f t="shared" si="203"/>
        <v>-0.76891862889459661</v>
      </c>
      <c r="E6462">
        <v>-1.4485501334409191E-2</v>
      </c>
      <c r="G6462">
        <v>6454</v>
      </c>
      <c r="H6462">
        <f t="shared" ca="1" si="204"/>
        <v>6.3098039623397523E-2</v>
      </c>
    </row>
    <row r="6463" spans="2:8" x14ac:dyDescent="0.3">
      <c r="B6463" s="91">
        <v>43544</v>
      </c>
      <c r="C6463" s="145">
        <v>179.640106</v>
      </c>
      <c r="D6463">
        <f t="shared" si="203"/>
        <v>-0.20211741497103464</v>
      </c>
      <c r="E6463">
        <v>-1.4492854915576878E-2</v>
      </c>
      <c r="G6463">
        <v>6455</v>
      </c>
      <c r="H6463">
        <f t="shared" ca="1" si="204"/>
        <v>3.038911802624213E-2</v>
      </c>
    </row>
    <row r="6464" spans="2:8" x14ac:dyDescent="0.3">
      <c r="B6464" s="91">
        <v>41155</v>
      </c>
      <c r="C6464" s="145">
        <v>225.14604199999999</v>
      </c>
      <c r="D6464">
        <f t="shared" si="203"/>
        <v>1.8948515006362678</v>
      </c>
      <c r="E6464">
        <v>-1.4511392111542164E-2</v>
      </c>
      <c r="G6464">
        <v>6456</v>
      </c>
      <c r="H6464">
        <f t="shared" ca="1" si="204"/>
        <v>-6.3455006531699637E-2</v>
      </c>
    </row>
    <row r="6465" spans="2:8" x14ac:dyDescent="0.3">
      <c r="B6465" s="91">
        <v>38385</v>
      </c>
      <c r="C6465" s="145">
        <v>77.774642999999998</v>
      </c>
      <c r="D6465">
        <f t="shared" si="203"/>
        <v>2.8077258291651743</v>
      </c>
      <c r="E6465">
        <v>-1.4512012364937429E-2</v>
      </c>
      <c r="G6465">
        <v>6457</v>
      </c>
      <c r="H6465">
        <f t="shared" ca="1" si="204"/>
        <v>-1.4889516267854758E-2</v>
      </c>
    </row>
    <row r="6466" spans="2:8" x14ac:dyDescent="0.3">
      <c r="B6466" s="91">
        <v>37529</v>
      </c>
      <c r="C6466" s="145">
        <v>20.425484000000001</v>
      </c>
      <c r="D6466">
        <f t="shared" si="203"/>
        <v>-0.95088668862620473</v>
      </c>
      <c r="E6466">
        <v>-1.4514066591795521E-2</v>
      </c>
      <c r="G6466">
        <v>6458</v>
      </c>
      <c r="H6466">
        <f t="shared" ca="1" si="204"/>
        <v>-3.9353917121550792E-2</v>
      </c>
    </row>
    <row r="6467" spans="2:8" x14ac:dyDescent="0.3">
      <c r="B6467" s="91">
        <v>42339</v>
      </c>
      <c r="C6467" s="145">
        <v>415.88488799999999</v>
      </c>
      <c r="D6467">
        <f t="shared" si="203"/>
        <v>-0.25463448387008142</v>
      </c>
      <c r="E6467">
        <v>-1.4521787258943529E-2</v>
      </c>
      <c r="G6467">
        <v>6459</v>
      </c>
      <c r="H6467">
        <f t="shared" ca="1" si="204"/>
        <v>-6.5135666324925706E-3</v>
      </c>
    </row>
    <row r="6468" spans="2:8" x14ac:dyDescent="0.3">
      <c r="B6468" s="91">
        <v>45085</v>
      </c>
      <c r="C6468" s="145">
        <v>557.96099900000002</v>
      </c>
      <c r="D6468">
        <f t="shared" si="203"/>
        <v>34.563018440522754</v>
      </c>
      <c r="E6468">
        <v>-1.4525922997896557E-2</v>
      </c>
      <c r="G6468">
        <v>6460</v>
      </c>
      <c r="H6468">
        <f t="shared" ca="1" si="204"/>
        <v>2.5981426920073557E-2</v>
      </c>
    </row>
    <row r="6469" spans="2:8" x14ac:dyDescent="0.3">
      <c r="B6469" s="91">
        <v>37221</v>
      </c>
      <c r="C6469" s="145">
        <v>15.689360000000001</v>
      </c>
      <c r="D6469">
        <f t="shared" si="203"/>
        <v>-0.94948885009577344</v>
      </c>
      <c r="E6469">
        <v>-1.4534853410947676E-2</v>
      </c>
      <c r="G6469">
        <v>6461</v>
      </c>
      <c r="H6469">
        <f t="shared" ca="1" si="204"/>
        <v>2.128092223180442E-2</v>
      </c>
    </row>
    <row r="6470" spans="2:8" x14ac:dyDescent="0.3">
      <c r="B6470" s="91">
        <v>41296</v>
      </c>
      <c r="C6470" s="145">
        <v>310.61181599999998</v>
      </c>
      <c r="D6470">
        <f t="shared" si="203"/>
        <v>0.80521371452727242</v>
      </c>
      <c r="E6470">
        <v>-1.453976354016558E-2</v>
      </c>
      <c r="G6470">
        <v>6462</v>
      </c>
      <c r="H6470">
        <f t="shared" ca="1" si="204"/>
        <v>3.6823448671761627E-2</v>
      </c>
    </row>
    <row r="6471" spans="2:8" x14ac:dyDescent="0.3">
      <c r="B6471" s="91">
        <v>43616</v>
      </c>
      <c r="C6471" s="145">
        <v>172.06373600000001</v>
      </c>
      <c r="D6471">
        <f t="shared" si="203"/>
        <v>2.9314151797998464</v>
      </c>
      <c r="E6471">
        <v>-1.4558897480864957E-2</v>
      </c>
      <c r="G6471">
        <v>6463</v>
      </c>
      <c r="H6471">
        <f t="shared" ca="1" si="204"/>
        <v>-4.7079619824421923E-2</v>
      </c>
    </row>
    <row r="6472" spans="2:8" x14ac:dyDescent="0.3">
      <c r="B6472" s="91">
        <v>34474</v>
      </c>
      <c r="C6472" s="145">
        <v>43.766361000000003</v>
      </c>
      <c r="D6472">
        <f t="shared" si="203"/>
        <v>-0.47938620846845348</v>
      </c>
      <c r="E6472">
        <v>-1.4563117616841223E-2</v>
      </c>
      <c r="G6472">
        <v>6464</v>
      </c>
      <c r="H6472">
        <f t="shared" ca="1" si="204"/>
        <v>-1.9481174735161255E-2</v>
      </c>
    </row>
    <row r="6473" spans="2:8" x14ac:dyDescent="0.3">
      <c r="B6473" s="91">
        <v>38027</v>
      </c>
      <c r="C6473" s="145">
        <v>84.066849000000005</v>
      </c>
      <c r="D6473">
        <f t="shared" ref="D6473:D6536" si="205">(C6473-C6474)/C6474</f>
        <v>-0.81239408108567013</v>
      </c>
      <c r="E6473">
        <v>-1.457284187319564E-2</v>
      </c>
      <c r="G6473">
        <v>6465</v>
      </c>
      <c r="H6473">
        <f t="shared" ca="1" si="204"/>
        <v>-1.0024065405735539E-2</v>
      </c>
    </row>
    <row r="6474" spans="2:8" x14ac:dyDescent="0.3">
      <c r="B6474" s="91">
        <v>44658</v>
      </c>
      <c r="C6474" s="145">
        <v>448.10339399999998</v>
      </c>
      <c r="D6474">
        <f t="shared" si="205"/>
        <v>4.0546207247648551</v>
      </c>
      <c r="E6474">
        <v>-1.4578526255929741E-2</v>
      </c>
      <c r="G6474">
        <v>6466</v>
      </c>
      <c r="H6474">
        <f t="shared" ref="H6474:H6537" ca="1" si="206">_xlfn.NORM.INV(RAND(),N$11,N$12)</f>
        <v>-1.8374728502454286E-2</v>
      </c>
    </row>
    <row r="6475" spans="2:8" x14ac:dyDescent="0.3">
      <c r="B6475" s="91">
        <v>38678</v>
      </c>
      <c r="C6475" s="145">
        <v>88.652229000000005</v>
      </c>
      <c r="D6475">
        <f t="shared" si="205"/>
        <v>6.0900995028257725</v>
      </c>
      <c r="E6475">
        <v>-1.4583201683736493E-2</v>
      </c>
      <c r="G6475">
        <v>6467</v>
      </c>
      <c r="H6475">
        <f t="shared" ca="1" si="206"/>
        <v>3.5594196617627113E-3</v>
      </c>
    </row>
    <row r="6476" spans="2:8" x14ac:dyDescent="0.3">
      <c r="B6476" s="91">
        <v>37033</v>
      </c>
      <c r="C6476" s="145">
        <v>12.503665</v>
      </c>
      <c r="D6476">
        <f t="shared" si="205"/>
        <v>-0.95529644140772751</v>
      </c>
      <c r="E6476">
        <v>-1.4589649604099314E-2</v>
      </c>
      <c r="G6476">
        <v>6468</v>
      </c>
      <c r="H6476">
        <f t="shared" ca="1" si="206"/>
        <v>-2.0640250899813504E-2</v>
      </c>
    </row>
    <row r="6477" spans="2:8" x14ac:dyDescent="0.3">
      <c r="B6477" s="91">
        <v>41351</v>
      </c>
      <c r="C6477" s="145">
        <v>279.70178199999998</v>
      </c>
      <c r="D6477">
        <f t="shared" si="205"/>
        <v>-0.15958211624251992</v>
      </c>
      <c r="E6477">
        <v>-1.4599838167110257E-2</v>
      </c>
      <c r="G6477">
        <v>6469</v>
      </c>
      <c r="H6477">
        <f t="shared" ca="1" si="206"/>
        <v>9.8475305369491641E-3</v>
      </c>
    </row>
    <row r="6478" spans="2:8" x14ac:dyDescent="0.3">
      <c r="B6478" s="91">
        <v>43180</v>
      </c>
      <c r="C6478" s="145">
        <v>332.81274400000001</v>
      </c>
      <c r="D6478">
        <f t="shared" si="205"/>
        <v>0.1380603669212333</v>
      </c>
      <c r="E6478">
        <v>-1.4610332466121936E-2</v>
      </c>
      <c r="G6478">
        <v>6470</v>
      </c>
      <c r="H6478">
        <f t="shared" ca="1" si="206"/>
        <v>-1.1043016766750726E-2</v>
      </c>
    </row>
    <row r="6479" spans="2:8" x14ac:dyDescent="0.3">
      <c r="B6479" s="91">
        <v>44426</v>
      </c>
      <c r="C6479" s="145">
        <v>292.43856799999998</v>
      </c>
      <c r="D6479">
        <f t="shared" si="205"/>
        <v>0.35156500731146906</v>
      </c>
      <c r="E6479">
        <v>-1.4612033346266363E-2</v>
      </c>
      <c r="G6479">
        <v>6471</v>
      </c>
      <c r="H6479">
        <f t="shared" ca="1" si="206"/>
        <v>3.500289846628717E-3</v>
      </c>
    </row>
    <row r="6480" spans="2:8" x14ac:dyDescent="0.3">
      <c r="B6480" s="91">
        <v>41107</v>
      </c>
      <c r="C6480" s="145">
        <v>216.37033099999999</v>
      </c>
      <c r="D6480">
        <f t="shared" si="205"/>
        <v>2.7527804301949046</v>
      </c>
      <c r="E6480">
        <v>-1.4612800281739148E-2</v>
      </c>
      <c r="G6480">
        <v>6472</v>
      </c>
      <c r="H6480">
        <f t="shared" ca="1" si="206"/>
        <v>1.0397768712321922E-2</v>
      </c>
    </row>
    <row r="6481" spans="2:8" x14ac:dyDescent="0.3">
      <c r="B6481" s="91">
        <v>35590</v>
      </c>
      <c r="C6481" s="145">
        <v>57.656005999999998</v>
      </c>
      <c r="D6481">
        <f t="shared" si="205"/>
        <v>-0.77205283883912423</v>
      </c>
      <c r="E6481">
        <v>-1.4622201070851472E-2</v>
      </c>
      <c r="G6481">
        <v>6473</v>
      </c>
      <c r="H6481">
        <f t="shared" ca="1" si="206"/>
        <v>3.0184843948517625E-2</v>
      </c>
    </row>
    <row r="6482" spans="2:8" x14ac:dyDescent="0.3">
      <c r="B6482" s="91">
        <v>41165</v>
      </c>
      <c r="C6482" s="145">
        <v>252.93583699999999</v>
      </c>
      <c r="D6482">
        <f t="shared" si="205"/>
        <v>4.7631640760900558</v>
      </c>
      <c r="E6482">
        <v>-1.4624937869100756E-2</v>
      </c>
      <c r="G6482">
        <v>6474</v>
      </c>
      <c r="H6482">
        <f t="shared" ca="1" si="206"/>
        <v>-1.7467263863831489E-2</v>
      </c>
    </row>
    <row r="6483" spans="2:8" x14ac:dyDescent="0.3">
      <c r="B6483" s="91">
        <v>34738</v>
      </c>
      <c r="C6483" s="145">
        <v>43.888362999999998</v>
      </c>
      <c r="D6483">
        <f t="shared" si="205"/>
        <v>0</v>
      </c>
      <c r="E6483">
        <v>-1.4634027512022094E-2</v>
      </c>
      <c r="G6483">
        <v>6475</v>
      </c>
      <c r="H6483">
        <f t="shared" ca="1" si="206"/>
        <v>-3.1229748601112706E-3</v>
      </c>
    </row>
    <row r="6484" spans="2:8" x14ac:dyDescent="0.3">
      <c r="B6484" s="91">
        <v>34499</v>
      </c>
      <c r="C6484" s="145">
        <v>43.888362999999998</v>
      </c>
      <c r="D6484">
        <f t="shared" si="205"/>
        <v>-0.88816168850398147</v>
      </c>
      <c r="E6484">
        <v>-1.4634027512022094E-2</v>
      </c>
      <c r="G6484">
        <v>6476</v>
      </c>
      <c r="H6484">
        <f t="shared" ca="1" si="206"/>
        <v>-1.0548826117506228E-2</v>
      </c>
    </row>
    <row r="6485" spans="2:8" x14ac:dyDescent="0.3">
      <c r="B6485" s="91">
        <v>43132</v>
      </c>
      <c r="C6485" s="145">
        <v>392.42691000000002</v>
      </c>
      <c r="D6485">
        <f t="shared" si="205"/>
        <v>-0.28615470310125751</v>
      </c>
      <c r="E6485">
        <v>-1.4643366575648816E-2</v>
      </c>
      <c r="G6485">
        <v>6477</v>
      </c>
      <c r="H6485">
        <f t="shared" ca="1" si="206"/>
        <v>1.2180902824815468E-3</v>
      </c>
    </row>
    <row r="6486" spans="2:8" x14ac:dyDescent="0.3">
      <c r="B6486" s="91">
        <v>42649</v>
      </c>
      <c r="C6486" s="145">
        <v>549.73663299999998</v>
      </c>
      <c r="D6486">
        <f t="shared" si="205"/>
        <v>0.69078654125300998</v>
      </c>
      <c r="E6486">
        <v>-1.4652082782909782E-2</v>
      </c>
      <c r="G6486">
        <v>6478</v>
      </c>
      <c r="H6486">
        <f t="shared" ca="1" si="206"/>
        <v>-5.6755447252206992E-2</v>
      </c>
    </row>
    <row r="6487" spans="2:8" x14ac:dyDescent="0.3">
      <c r="B6487" s="91">
        <v>44231</v>
      </c>
      <c r="C6487" s="145">
        <v>325.13662699999998</v>
      </c>
      <c r="D6487">
        <f t="shared" si="205"/>
        <v>-0.25933923481053689</v>
      </c>
      <c r="E6487">
        <v>-1.4652658519193541E-2</v>
      </c>
      <c r="G6487">
        <v>6479</v>
      </c>
      <c r="H6487">
        <f t="shared" ca="1" si="206"/>
        <v>-1.335656563958499E-2</v>
      </c>
    </row>
    <row r="6488" spans="2:8" x14ac:dyDescent="0.3">
      <c r="B6488" s="91">
        <v>42949</v>
      </c>
      <c r="C6488" s="145">
        <v>438.98184199999997</v>
      </c>
      <c r="D6488">
        <f t="shared" si="205"/>
        <v>41.344104743005985</v>
      </c>
      <c r="E6488">
        <v>-1.4656486681964918E-2</v>
      </c>
      <c r="G6488">
        <v>6480</v>
      </c>
      <c r="H6488">
        <f t="shared" ca="1" si="206"/>
        <v>-4.4164197532094301E-2</v>
      </c>
    </row>
    <row r="6489" spans="2:8" x14ac:dyDescent="0.3">
      <c r="B6489" s="91">
        <v>36976</v>
      </c>
      <c r="C6489" s="145">
        <v>10.367012000000001</v>
      </c>
      <c r="D6489">
        <f t="shared" si="205"/>
        <v>-0.97617566417394819</v>
      </c>
      <c r="E6489">
        <v>-1.4662661831514314E-2</v>
      </c>
      <c r="G6489">
        <v>6481</v>
      </c>
      <c r="H6489">
        <f t="shared" ca="1" si="206"/>
        <v>-4.3518593840195553E-2</v>
      </c>
    </row>
    <row r="6490" spans="2:8" x14ac:dyDescent="0.3">
      <c r="B6490" s="91">
        <v>44978</v>
      </c>
      <c r="C6490" s="145">
        <v>435.143799</v>
      </c>
      <c r="D6490">
        <f t="shared" si="205"/>
        <v>-0.31779600944909336</v>
      </c>
      <c r="E6490">
        <v>-1.4672669347133387E-2</v>
      </c>
      <c r="G6490">
        <v>6482</v>
      </c>
      <c r="H6490">
        <f t="shared" ca="1" si="206"/>
        <v>3.8501689723278242E-2</v>
      </c>
    </row>
    <row r="6491" spans="2:8" x14ac:dyDescent="0.3">
      <c r="B6491" s="91">
        <v>45224</v>
      </c>
      <c r="C6491" s="145">
        <v>637.84997599999997</v>
      </c>
      <c r="D6491">
        <f t="shared" si="205"/>
        <v>43.008580241819857</v>
      </c>
      <c r="E6491">
        <v>-1.4675214879439496E-2</v>
      </c>
      <c r="G6491">
        <v>6483</v>
      </c>
      <c r="H6491">
        <f t="shared" ca="1" si="206"/>
        <v>1.9559629034323914E-2</v>
      </c>
    </row>
    <row r="6492" spans="2:8" x14ac:dyDescent="0.3">
      <c r="B6492" s="91">
        <v>36922</v>
      </c>
      <c r="C6492" s="145">
        <v>14.493764000000001</v>
      </c>
      <c r="D6492">
        <f t="shared" si="205"/>
        <v>-0.96765890980560132</v>
      </c>
      <c r="E6492">
        <v>-1.46824494982542E-2</v>
      </c>
      <c r="G6492">
        <v>6484</v>
      </c>
      <c r="H6492">
        <f t="shared" ca="1" si="206"/>
        <v>-6.4159289363726734E-3</v>
      </c>
    </row>
    <row r="6493" spans="2:8" x14ac:dyDescent="0.3">
      <c r="B6493" s="91">
        <v>42899</v>
      </c>
      <c r="C6493" s="145">
        <v>448.15322900000001</v>
      </c>
      <c r="D6493">
        <f t="shared" si="205"/>
        <v>20.662744649729742</v>
      </c>
      <c r="E6493">
        <v>-1.4684966569709895E-2</v>
      </c>
      <c r="G6493">
        <v>6485</v>
      </c>
      <c r="H6493">
        <f t="shared" ca="1" si="206"/>
        <v>-1.0928818166813667E-2</v>
      </c>
    </row>
    <row r="6494" spans="2:8" x14ac:dyDescent="0.3">
      <c r="B6494" s="91">
        <v>37361</v>
      </c>
      <c r="C6494" s="145">
        <v>20.687740000000002</v>
      </c>
      <c r="D6494">
        <f t="shared" si="205"/>
        <v>-0.95234016794081755</v>
      </c>
      <c r="E6494">
        <v>-1.4695171774205269E-2</v>
      </c>
      <c r="G6494">
        <v>6486</v>
      </c>
      <c r="H6494">
        <f t="shared" ca="1" si="206"/>
        <v>2.6542396270493512E-2</v>
      </c>
    </row>
    <row r="6495" spans="2:8" x14ac:dyDescent="0.3">
      <c r="B6495" s="91">
        <v>42163</v>
      </c>
      <c r="C6495" s="145">
        <v>434.07076999999998</v>
      </c>
      <c r="D6495">
        <f t="shared" si="205"/>
        <v>29.049781046193242</v>
      </c>
      <c r="E6495">
        <v>-1.4702607621116942E-2</v>
      </c>
      <c r="G6495">
        <v>6487</v>
      </c>
      <c r="H6495">
        <f t="shared" ca="1" si="206"/>
        <v>8.3575706869809894E-3</v>
      </c>
    </row>
    <row r="6496" spans="2:8" x14ac:dyDescent="0.3">
      <c r="B6496" s="91">
        <v>33261</v>
      </c>
      <c r="C6496" s="145">
        <v>14.445055999999999</v>
      </c>
      <c r="D6496">
        <f t="shared" si="205"/>
        <v>-0.66923075003130794</v>
      </c>
      <c r="E6496">
        <v>-1.4705623556936505E-2</v>
      </c>
      <c r="G6496">
        <v>6488</v>
      </c>
      <c r="H6496">
        <f t="shared" ca="1" si="206"/>
        <v>1.4298296850716159E-2</v>
      </c>
    </row>
    <row r="6497" spans="2:8" x14ac:dyDescent="0.3">
      <c r="B6497" s="91">
        <v>34674</v>
      </c>
      <c r="C6497" s="145">
        <v>43.671097000000003</v>
      </c>
      <c r="D6497">
        <f t="shared" si="205"/>
        <v>-0.40818545817423596</v>
      </c>
      <c r="E6497">
        <v>-1.4705672993607467E-2</v>
      </c>
      <c r="G6497">
        <v>6489</v>
      </c>
      <c r="H6497">
        <f t="shared" ca="1" si="206"/>
        <v>-1.4510807293103412E-2</v>
      </c>
    </row>
    <row r="6498" spans="2:8" x14ac:dyDescent="0.3">
      <c r="B6498" s="91">
        <v>38110</v>
      </c>
      <c r="C6498" s="145">
        <v>73.791861999999995</v>
      </c>
      <c r="D6498">
        <f t="shared" si="205"/>
        <v>0.1469818165924274</v>
      </c>
      <c r="E6498">
        <v>-1.4712327760765741E-2</v>
      </c>
      <c r="G6498">
        <v>6490</v>
      </c>
      <c r="H6498">
        <f t="shared" ca="1" si="206"/>
        <v>-4.6139758443009184E-3</v>
      </c>
    </row>
    <row r="6499" spans="2:8" x14ac:dyDescent="0.3">
      <c r="B6499" s="91">
        <v>38188</v>
      </c>
      <c r="C6499" s="145">
        <v>64.335685999999995</v>
      </c>
      <c r="D6499">
        <f t="shared" si="205"/>
        <v>-0.6651582789592817</v>
      </c>
      <c r="E6499">
        <v>-1.4718450088934742E-2</v>
      </c>
      <c r="G6499">
        <v>6491</v>
      </c>
      <c r="H6499">
        <f t="shared" ca="1" si="206"/>
        <v>3.7486206271355613E-2</v>
      </c>
    </row>
    <row r="6500" spans="2:8" x14ac:dyDescent="0.3">
      <c r="B6500" s="91">
        <v>40917</v>
      </c>
      <c r="C6500" s="145">
        <v>192.13760400000001</v>
      </c>
      <c r="D6500">
        <f t="shared" si="205"/>
        <v>1.9425292249983706</v>
      </c>
      <c r="E6500">
        <v>-1.4734927007582551E-2</v>
      </c>
      <c r="G6500">
        <v>6492</v>
      </c>
      <c r="H6500">
        <f t="shared" ca="1" si="206"/>
        <v>-3.1556038844155275E-2</v>
      </c>
    </row>
    <row r="6501" spans="2:8" x14ac:dyDescent="0.3">
      <c r="B6501" s="91">
        <v>38187</v>
      </c>
      <c r="C6501" s="145">
        <v>65.296752999999995</v>
      </c>
      <c r="D6501">
        <f t="shared" si="205"/>
        <v>-0.43739856461605364</v>
      </c>
      <c r="E6501">
        <v>-1.4743430429890495E-2</v>
      </c>
      <c r="G6501">
        <v>6493</v>
      </c>
      <c r="H6501">
        <f t="shared" ca="1" si="206"/>
        <v>-3.1435518417622703E-2</v>
      </c>
    </row>
    <row r="6502" spans="2:8" x14ac:dyDescent="0.3">
      <c r="B6502" s="91">
        <v>39240</v>
      </c>
      <c r="C6502" s="145">
        <v>116.06218699999999</v>
      </c>
      <c r="D6502">
        <f t="shared" si="205"/>
        <v>9.2636664652469651</v>
      </c>
      <c r="E6502">
        <v>-1.4752834786043303E-2</v>
      </c>
      <c r="G6502">
        <v>6494</v>
      </c>
      <c r="H6502">
        <f t="shared" ca="1" si="206"/>
        <v>6.0069842750673466E-2</v>
      </c>
    </row>
    <row r="6503" spans="2:8" x14ac:dyDescent="0.3">
      <c r="B6503" s="91">
        <v>37055</v>
      </c>
      <c r="C6503" s="145">
        <v>11.308063000000001</v>
      </c>
      <c r="D6503">
        <f t="shared" si="205"/>
        <v>-0.82391052798642217</v>
      </c>
      <c r="E6503">
        <v>-1.4785025164313357E-2</v>
      </c>
      <c r="G6503">
        <v>6495</v>
      </c>
      <c r="H6503">
        <f t="shared" ca="1" si="206"/>
        <v>-2.8512030636976575E-4</v>
      </c>
    </row>
    <row r="6504" spans="2:8" x14ac:dyDescent="0.3">
      <c r="B6504" s="91">
        <v>35608</v>
      </c>
      <c r="C6504" s="145">
        <v>64.217712000000006</v>
      </c>
      <c r="D6504">
        <f t="shared" si="205"/>
        <v>1.2395400737289</v>
      </c>
      <c r="E6504">
        <v>-1.4794230863935836E-2</v>
      </c>
      <c r="G6504">
        <v>6496</v>
      </c>
      <c r="H6504">
        <f t="shared" ca="1" si="206"/>
        <v>-1.6492636088479541E-2</v>
      </c>
    </row>
    <row r="6505" spans="2:8" x14ac:dyDescent="0.3">
      <c r="B6505" s="91">
        <v>33653</v>
      </c>
      <c r="C6505" s="145">
        <v>28.674509</v>
      </c>
      <c r="D6505">
        <f t="shared" si="205"/>
        <v>-0.93394447789369583</v>
      </c>
      <c r="E6505">
        <v>-1.4814827539824235E-2</v>
      </c>
      <c r="G6505">
        <v>6497</v>
      </c>
      <c r="H6505">
        <f t="shared" ca="1" si="206"/>
        <v>2.8913359889936921E-3</v>
      </c>
    </row>
    <row r="6506" spans="2:8" x14ac:dyDescent="0.3">
      <c r="B6506" s="91">
        <v>44964</v>
      </c>
      <c r="C6506" s="145">
        <v>434.09707600000002</v>
      </c>
      <c r="D6506">
        <f t="shared" si="205"/>
        <v>1.622402921626632</v>
      </c>
      <c r="E6506">
        <v>-1.4818967771651785E-2</v>
      </c>
      <c r="G6506">
        <v>6498</v>
      </c>
      <c r="H6506">
        <f t="shared" ca="1" si="206"/>
        <v>-1.7967624010348368E-3</v>
      </c>
    </row>
    <row r="6507" spans="2:8" x14ac:dyDescent="0.3">
      <c r="B6507" s="91">
        <v>43468</v>
      </c>
      <c r="C6507" s="145">
        <v>165.534088</v>
      </c>
      <c r="D6507">
        <f t="shared" si="205"/>
        <v>1.1276402771881915</v>
      </c>
      <c r="E6507">
        <v>-1.4832396407703284E-2</v>
      </c>
      <c r="G6507">
        <v>6499</v>
      </c>
      <c r="H6507">
        <f t="shared" ca="1" si="206"/>
        <v>7.1406551518986769E-3</v>
      </c>
    </row>
    <row r="6508" spans="2:8" x14ac:dyDescent="0.3">
      <c r="B6508" s="91">
        <v>38573</v>
      </c>
      <c r="C6508" s="145">
        <v>77.801727</v>
      </c>
      <c r="D6508">
        <f t="shared" si="205"/>
        <v>-0.48197693614096576</v>
      </c>
      <c r="E6508">
        <v>-1.4836536328761545E-2</v>
      </c>
      <c r="G6508">
        <v>6500</v>
      </c>
      <c r="H6508">
        <f t="shared" ca="1" si="206"/>
        <v>-5.5960635411539759E-3</v>
      </c>
    </row>
    <row r="6509" spans="2:8" x14ac:dyDescent="0.3">
      <c r="B6509" s="91">
        <v>40379</v>
      </c>
      <c r="C6509" s="145">
        <v>150.189697</v>
      </c>
      <c r="D6509">
        <f t="shared" si="205"/>
        <v>1.0328235410184592</v>
      </c>
      <c r="E6509">
        <v>-1.4842966380128265E-2</v>
      </c>
      <c r="G6509">
        <v>6501</v>
      </c>
      <c r="H6509">
        <f t="shared" ca="1" si="206"/>
        <v>8.8117750513612859E-3</v>
      </c>
    </row>
    <row r="6510" spans="2:8" x14ac:dyDescent="0.3">
      <c r="B6510" s="91">
        <v>38371</v>
      </c>
      <c r="C6510" s="145">
        <v>73.882309000000006</v>
      </c>
      <c r="D6510">
        <f t="shared" si="205"/>
        <v>1.1007650748428197</v>
      </c>
      <c r="E6510">
        <v>-1.4844120355297832E-2</v>
      </c>
      <c r="G6510">
        <v>6502</v>
      </c>
      <c r="H6510">
        <f t="shared" ca="1" si="206"/>
        <v>-1.7570605092898234E-2</v>
      </c>
    </row>
    <row r="6511" spans="2:8" x14ac:dyDescent="0.3">
      <c r="B6511" s="91">
        <v>36546</v>
      </c>
      <c r="C6511" s="145">
        <v>35.169238999999997</v>
      </c>
      <c r="D6511">
        <f t="shared" si="205"/>
        <v>0.89242043120031167</v>
      </c>
      <c r="E6511">
        <v>-1.4849373176297432E-2</v>
      </c>
      <c r="G6511">
        <v>6503</v>
      </c>
      <c r="H6511">
        <f t="shared" ca="1" si="206"/>
        <v>-1.3681943144495074E-2</v>
      </c>
    </row>
    <row r="6512" spans="2:8" x14ac:dyDescent="0.3">
      <c r="B6512" s="91">
        <v>36636</v>
      </c>
      <c r="C6512" s="145">
        <v>18.584263</v>
      </c>
      <c r="D6512">
        <f t="shared" si="205"/>
        <v>-0.95670146180590132</v>
      </c>
      <c r="E6512">
        <v>-1.485337722821076E-2</v>
      </c>
      <c r="G6512">
        <v>6504</v>
      </c>
      <c r="H6512">
        <f t="shared" ca="1" si="206"/>
        <v>2.0527103341230177E-2</v>
      </c>
    </row>
    <row r="6513" spans="2:8" x14ac:dyDescent="0.3">
      <c r="B6513" s="91">
        <v>44754</v>
      </c>
      <c r="C6513" s="145">
        <v>429.21224999999998</v>
      </c>
      <c r="D6513">
        <f t="shared" si="205"/>
        <v>3.7031390902839196</v>
      </c>
      <c r="E6513">
        <v>-1.487249442254031E-2</v>
      </c>
      <c r="G6513">
        <v>6505</v>
      </c>
      <c r="H6513">
        <f t="shared" ca="1" si="206"/>
        <v>-4.783908156265575E-3</v>
      </c>
    </row>
    <row r="6514" spans="2:8" x14ac:dyDescent="0.3">
      <c r="B6514" s="91">
        <v>39604</v>
      </c>
      <c r="C6514" s="145">
        <v>91.260802999999996</v>
      </c>
      <c r="D6514">
        <f t="shared" si="205"/>
        <v>-0.49466859851511508</v>
      </c>
      <c r="E6514">
        <v>-1.487852806746256E-2</v>
      </c>
      <c r="G6514">
        <v>6506</v>
      </c>
      <c r="H6514">
        <f t="shared" ca="1" si="206"/>
        <v>8.6079365977815805E-2</v>
      </c>
    </row>
    <row r="6515" spans="2:8" x14ac:dyDescent="0.3">
      <c r="B6515" s="91">
        <v>40885</v>
      </c>
      <c r="C6515" s="145">
        <v>180.595947</v>
      </c>
      <c r="D6515">
        <f t="shared" si="205"/>
        <v>6.3834174534414183</v>
      </c>
      <c r="E6515">
        <v>-1.4890423600896952E-2</v>
      </c>
      <c r="G6515">
        <v>6507</v>
      </c>
      <c r="H6515">
        <f t="shared" ca="1" si="206"/>
        <v>-5.7926585211152751E-2</v>
      </c>
    </row>
    <row r="6516" spans="2:8" x14ac:dyDescent="0.3">
      <c r="B6516" s="91">
        <v>37704</v>
      </c>
      <c r="C6516" s="145">
        <v>24.459669000000002</v>
      </c>
      <c r="D6516">
        <f t="shared" si="205"/>
        <v>-0.85983489209338271</v>
      </c>
      <c r="E6516">
        <v>-1.4911485820332875E-2</v>
      </c>
      <c r="G6516">
        <v>6508</v>
      </c>
      <c r="H6516">
        <f t="shared" ca="1" si="206"/>
        <v>-2.0459231018183963E-2</v>
      </c>
    </row>
    <row r="6517" spans="2:8" x14ac:dyDescent="0.3">
      <c r="B6517" s="91">
        <v>43770</v>
      </c>
      <c r="C6517" s="145">
        <v>174.50611900000001</v>
      </c>
      <c r="D6517">
        <f t="shared" si="205"/>
        <v>11.263723855641425</v>
      </c>
      <c r="E6517">
        <v>-1.4912788573578604E-2</v>
      </c>
      <c r="G6517">
        <v>6509</v>
      </c>
      <c r="H6517">
        <f t="shared" ca="1" si="206"/>
        <v>5.4036638103738873E-3</v>
      </c>
    </row>
    <row r="6518" spans="2:8" x14ac:dyDescent="0.3">
      <c r="B6518" s="91">
        <v>33262</v>
      </c>
      <c r="C6518" s="145">
        <v>14.229456000000001</v>
      </c>
      <c r="D6518">
        <f t="shared" si="205"/>
        <v>-0.26328483356641957</v>
      </c>
      <c r="E6518">
        <v>-1.4925521922517882E-2</v>
      </c>
      <c r="G6518">
        <v>6510</v>
      </c>
      <c r="H6518">
        <f t="shared" ca="1" si="206"/>
        <v>-1.0698602526201199E-2</v>
      </c>
    </row>
    <row r="6519" spans="2:8" x14ac:dyDescent="0.3">
      <c r="B6519" s="91">
        <v>37469</v>
      </c>
      <c r="C6519" s="145">
        <v>19.314731999999999</v>
      </c>
      <c r="D6519">
        <f t="shared" si="205"/>
        <v>-0.75573260160605615</v>
      </c>
      <c r="E6519">
        <v>-1.4948862055074187E-2</v>
      </c>
      <c r="G6519">
        <v>6511</v>
      </c>
      <c r="H6519">
        <f t="shared" ca="1" si="206"/>
        <v>-2.0773079417830586E-2</v>
      </c>
    </row>
    <row r="6520" spans="2:8" x14ac:dyDescent="0.3">
      <c r="B6520" s="91">
        <v>38338</v>
      </c>
      <c r="C6520" s="145">
        <v>79.072083000000006</v>
      </c>
      <c r="D6520">
        <f t="shared" si="205"/>
        <v>-0.8038848298006489</v>
      </c>
      <c r="E6520">
        <v>-1.4965784821624214E-2</v>
      </c>
      <c r="G6520">
        <v>6512</v>
      </c>
      <c r="H6520">
        <f t="shared" ca="1" si="206"/>
        <v>5.2930864488199038E-3</v>
      </c>
    </row>
    <row r="6521" spans="2:8" x14ac:dyDescent="0.3">
      <c r="B6521" s="91">
        <v>41701</v>
      </c>
      <c r="C6521" s="145">
        <v>403.19207799999998</v>
      </c>
      <c r="D6521">
        <f t="shared" si="205"/>
        <v>7.9969833964178894E-2</v>
      </c>
      <c r="E6521">
        <v>-1.4989799618310805E-2</v>
      </c>
      <c r="G6521">
        <v>6513</v>
      </c>
      <c r="H6521">
        <f t="shared" ca="1" si="206"/>
        <v>-3.4282819137337252E-2</v>
      </c>
    </row>
    <row r="6522" spans="2:8" x14ac:dyDescent="0.3">
      <c r="B6522" s="91">
        <v>42958</v>
      </c>
      <c r="C6522" s="145">
        <v>373.33642600000002</v>
      </c>
      <c r="D6522">
        <f t="shared" si="205"/>
        <v>7.7224010078962388</v>
      </c>
      <c r="E6522">
        <v>-1.4992166429512959E-2</v>
      </c>
      <c r="G6522">
        <v>6514</v>
      </c>
      <c r="H6522">
        <f t="shared" ca="1" si="206"/>
        <v>-1.3060083156690033E-2</v>
      </c>
    </row>
    <row r="6523" spans="2:8" x14ac:dyDescent="0.3">
      <c r="B6523" s="91">
        <v>34550</v>
      </c>
      <c r="C6523" s="145">
        <v>42.802025</v>
      </c>
      <c r="D6523">
        <f t="shared" si="205"/>
        <v>1.0155039069966181</v>
      </c>
      <c r="E6523">
        <v>-1.4999784944123315E-2</v>
      </c>
      <c r="G6523">
        <v>6515</v>
      </c>
      <c r="H6523">
        <f t="shared" ca="1" si="206"/>
        <v>2.9417642363038826E-3</v>
      </c>
    </row>
    <row r="6524" spans="2:8" x14ac:dyDescent="0.3">
      <c r="B6524" s="91">
        <v>34033</v>
      </c>
      <c r="C6524" s="145">
        <v>21.236388999999999</v>
      </c>
      <c r="D6524">
        <f t="shared" si="205"/>
        <v>-0.24809143318278565</v>
      </c>
      <c r="E6524">
        <v>-1.5000009740356418E-2</v>
      </c>
      <c r="G6524">
        <v>6516</v>
      </c>
      <c r="H6524">
        <f t="shared" ca="1" si="206"/>
        <v>2.3437118790861508E-2</v>
      </c>
    </row>
    <row r="6525" spans="2:8" x14ac:dyDescent="0.3">
      <c r="B6525" s="91">
        <v>33480</v>
      </c>
      <c r="C6525" s="145">
        <v>28.243313000000001</v>
      </c>
      <c r="D6525">
        <f t="shared" si="205"/>
        <v>-0.83975487709730179</v>
      </c>
      <c r="E6525">
        <v>-1.5037607095556542E-2</v>
      </c>
      <c r="G6525">
        <v>6517</v>
      </c>
      <c r="H6525">
        <f t="shared" ca="1" si="206"/>
        <v>-1.4103340705030037E-2</v>
      </c>
    </row>
    <row r="6526" spans="2:8" x14ac:dyDescent="0.3">
      <c r="B6526" s="91">
        <v>43418</v>
      </c>
      <c r="C6526" s="145">
        <v>176.250687</v>
      </c>
      <c r="D6526">
        <f t="shared" si="205"/>
        <v>7.0299444001982945</v>
      </c>
      <c r="E6526">
        <v>-1.5041743262357203E-2</v>
      </c>
      <c r="G6526">
        <v>6518</v>
      </c>
      <c r="H6526">
        <f t="shared" ca="1" si="206"/>
        <v>6.8717273252552526E-3</v>
      </c>
    </row>
    <row r="6527" spans="2:8" x14ac:dyDescent="0.3">
      <c r="B6527" s="91">
        <v>36066</v>
      </c>
      <c r="C6527" s="145">
        <v>21.949179000000001</v>
      </c>
      <c r="D6527">
        <f t="shared" si="205"/>
        <v>-0.95491999499110569</v>
      </c>
      <c r="E6527">
        <v>-1.5050059541216838E-2</v>
      </c>
      <c r="G6527">
        <v>6519</v>
      </c>
      <c r="H6527">
        <f t="shared" ca="1" si="206"/>
        <v>-9.2509516101171099E-3</v>
      </c>
    </row>
    <row r="6528" spans="2:8" x14ac:dyDescent="0.3">
      <c r="B6528" s="91">
        <v>42011</v>
      </c>
      <c r="C6528" s="145">
        <v>486.89389</v>
      </c>
      <c r="D6528">
        <f t="shared" si="205"/>
        <v>0.12238634715341909</v>
      </c>
      <c r="E6528">
        <v>-1.5057796826283361E-2</v>
      </c>
      <c r="G6528">
        <v>6520</v>
      </c>
      <c r="H6528">
        <f t="shared" ca="1" si="206"/>
        <v>3.2869028846661867E-2</v>
      </c>
    </row>
    <row r="6529" spans="2:8" x14ac:dyDescent="0.3">
      <c r="B6529" s="91">
        <v>41852</v>
      </c>
      <c r="C6529" s="145">
        <v>433.80239899999998</v>
      </c>
      <c r="D6529">
        <f t="shared" si="205"/>
        <v>-0.54706092508483428</v>
      </c>
      <c r="E6529">
        <v>-1.5109015965282902E-2</v>
      </c>
      <c r="G6529">
        <v>6521</v>
      </c>
      <c r="H6529">
        <f t="shared" ca="1" si="206"/>
        <v>-4.8924545974950301E-3</v>
      </c>
    </row>
    <row r="6530" spans="2:8" x14ac:dyDescent="0.3">
      <c r="B6530" s="91">
        <v>45370</v>
      </c>
      <c r="C6530" s="145">
        <v>957.75</v>
      </c>
      <c r="D6530">
        <f t="shared" si="205"/>
        <v>42.843311808643847</v>
      </c>
      <c r="E6530">
        <v>-1.5116470583168664E-2</v>
      </c>
      <c r="G6530">
        <v>6522</v>
      </c>
      <c r="H6530">
        <f t="shared" ca="1" si="206"/>
        <v>9.7696589536620543E-4</v>
      </c>
    </row>
    <row r="6531" spans="2:8" x14ac:dyDescent="0.3">
      <c r="B6531" s="91">
        <v>36059</v>
      </c>
      <c r="C6531" s="145">
        <v>21.844836999999998</v>
      </c>
      <c r="D6531">
        <f t="shared" si="205"/>
        <v>-0.95802122254131006</v>
      </c>
      <c r="E6531">
        <v>-1.5120948062605289E-2</v>
      </c>
      <c r="G6531">
        <v>6523</v>
      </c>
      <c r="H6531">
        <f t="shared" ca="1" si="206"/>
        <v>4.5194472135141731E-2</v>
      </c>
    </row>
    <row r="6532" spans="2:8" x14ac:dyDescent="0.3">
      <c r="B6532" s="91">
        <v>42670</v>
      </c>
      <c r="C6532" s="145">
        <v>520.37811299999998</v>
      </c>
      <c r="D6532">
        <f t="shared" si="205"/>
        <v>19.997320792192347</v>
      </c>
      <c r="E6532">
        <v>-1.5187313318315954E-2</v>
      </c>
      <c r="G6532">
        <v>6524</v>
      </c>
      <c r="H6532">
        <f t="shared" ca="1" si="206"/>
        <v>-2.6038799790098179E-2</v>
      </c>
    </row>
    <row r="6533" spans="2:8" x14ac:dyDescent="0.3">
      <c r="B6533" s="91">
        <v>39855</v>
      </c>
      <c r="C6533" s="145">
        <v>24.783072000000001</v>
      </c>
      <c r="D6533">
        <f t="shared" si="205"/>
        <v>-0.56525848810031232</v>
      </c>
      <c r="E6533">
        <v>-1.5195501582843185E-2</v>
      </c>
      <c r="G6533">
        <v>6525</v>
      </c>
      <c r="H6533">
        <f t="shared" ca="1" si="206"/>
        <v>4.0777270032776959E-2</v>
      </c>
    </row>
    <row r="6534" spans="2:8" x14ac:dyDescent="0.3">
      <c r="B6534" s="91">
        <v>35388</v>
      </c>
      <c r="C6534" s="145">
        <v>57.006453999999998</v>
      </c>
      <c r="D6534">
        <f t="shared" si="205"/>
        <v>-0.86628288225127781</v>
      </c>
      <c r="E6534">
        <v>-1.5197989821686115E-2</v>
      </c>
      <c r="G6534">
        <v>6526</v>
      </c>
      <c r="H6534">
        <f t="shared" ca="1" si="206"/>
        <v>4.0137196737354434E-2</v>
      </c>
    </row>
    <row r="6535" spans="2:8" x14ac:dyDescent="0.3">
      <c r="B6535" s="91">
        <v>44825</v>
      </c>
      <c r="C6535" s="145">
        <v>426.32128899999998</v>
      </c>
      <c r="D6535">
        <f t="shared" si="205"/>
        <v>0.11980947504884243</v>
      </c>
      <c r="E6535">
        <v>-1.5198627947978301E-2</v>
      </c>
      <c r="G6535">
        <v>6527</v>
      </c>
      <c r="H6535">
        <f t="shared" ca="1" si="206"/>
        <v>3.6155727385503412E-4</v>
      </c>
    </row>
    <row r="6536" spans="2:8" x14ac:dyDescent="0.3">
      <c r="B6536" s="91">
        <v>42311</v>
      </c>
      <c r="C6536" s="145">
        <v>380.70877100000001</v>
      </c>
      <c r="D6536">
        <f t="shared" si="205"/>
        <v>17.204416929593375</v>
      </c>
      <c r="E6536">
        <v>-1.5208261555818527E-2</v>
      </c>
      <c r="G6536">
        <v>6528</v>
      </c>
      <c r="H6536">
        <f t="shared" ca="1" si="206"/>
        <v>5.4654189687467186E-2</v>
      </c>
    </row>
    <row r="6537" spans="2:8" x14ac:dyDescent="0.3">
      <c r="B6537" s="91">
        <v>33988</v>
      </c>
      <c r="C6537" s="145">
        <v>20.912989</v>
      </c>
      <c r="D6537">
        <f t="shared" ref="D6537:D6600" si="207">(C6537-C6538)/C6538</f>
        <v>-0.95782422872139517</v>
      </c>
      <c r="E6537">
        <v>-1.5228577702169586E-2</v>
      </c>
      <c r="G6537">
        <v>6529</v>
      </c>
      <c r="H6537">
        <f t="shared" ca="1" si="206"/>
        <v>1.1120810349894039E-2</v>
      </c>
    </row>
    <row r="6538" spans="2:8" x14ac:dyDescent="0.3">
      <c r="B6538" s="91">
        <v>42150</v>
      </c>
      <c r="C6538" s="145">
        <v>495.85314899999997</v>
      </c>
      <c r="D6538">
        <f t="shared" si="207"/>
        <v>7.0713445517988927</v>
      </c>
      <c r="E6538">
        <v>-1.5238423801008519E-2</v>
      </c>
      <c r="G6538">
        <v>6530</v>
      </c>
      <c r="H6538">
        <f t="shared" ref="H6538:H6601" ca="1" si="208">_xlfn.NORM.INV(RAND(),N$11,N$12)</f>
        <v>-3.0390091682201987E-2</v>
      </c>
    </row>
    <row r="6539" spans="2:8" x14ac:dyDescent="0.3">
      <c r="B6539" s="91">
        <v>38152</v>
      </c>
      <c r="C6539" s="145">
        <v>61.433773000000002</v>
      </c>
      <c r="D6539">
        <f t="shared" si="207"/>
        <v>7.5667878602427921E-2</v>
      </c>
      <c r="E6539">
        <v>-1.5247719315613677E-2</v>
      </c>
      <c r="G6539">
        <v>6531</v>
      </c>
      <c r="H6539">
        <f t="shared" ca="1" si="208"/>
        <v>1.783840960686179E-2</v>
      </c>
    </row>
    <row r="6540" spans="2:8" x14ac:dyDescent="0.3">
      <c r="B6540" s="91">
        <v>35571</v>
      </c>
      <c r="C6540" s="145">
        <v>57.112212999999997</v>
      </c>
      <c r="D6540">
        <f t="shared" si="207"/>
        <v>1.1261657952678097</v>
      </c>
      <c r="E6540">
        <v>-1.5251883065976799E-2</v>
      </c>
      <c r="G6540">
        <v>6532</v>
      </c>
      <c r="H6540">
        <f t="shared" ca="1" si="208"/>
        <v>-7.8848944414154735E-3</v>
      </c>
    </row>
    <row r="6541" spans="2:8" x14ac:dyDescent="0.3">
      <c r="B6541" s="91">
        <v>36559</v>
      </c>
      <c r="C6541" s="145">
        <v>26.861598999999998</v>
      </c>
      <c r="D6541">
        <f t="shared" si="207"/>
        <v>-6.8879410388253903E-2</v>
      </c>
      <c r="E6541">
        <v>-1.5269200795920144E-2</v>
      </c>
      <c r="G6541">
        <v>6533</v>
      </c>
      <c r="H6541">
        <f t="shared" ca="1" si="208"/>
        <v>3.1877995584563813E-2</v>
      </c>
    </row>
    <row r="6542" spans="2:8" x14ac:dyDescent="0.3">
      <c r="B6542" s="91">
        <v>37796</v>
      </c>
      <c r="C6542" s="145">
        <v>28.848679000000001</v>
      </c>
      <c r="D6542">
        <f t="shared" si="207"/>
        <v>-0.93250474406338413</v>
      </c>
      <c r="E6542">
        <v>-1.5271298523747321E-2</v>
      </c>
      <c r="G6542">
        <v>6534</v>
      </c>
      <c r="H6542">
        <f t="shared" ca="1" si="208"/>
        <v>9.0242673042661321E-3</v>
      </c>
    </row>
    <row r="6543" spans="2:8" x14ac:dyDescent="0.3">
      <c r="B6543" s="91">
        <v>44900</v>
      </c>
      <c r="C6543" s="145">
        <v>427.41787699999998</v>
      </c>
      <c r="D6543">
        <f t="shared" si="207"/>
        <v>1.4412867227075987</v>
      </c>
      <c r="E6543">
        <v>-1.5273301686990978E-2</v>
      </c>
      <c r="G6543">
        <v>6535</v>
      </c>
      <c r="H6543">
        <f t="shared" ca="1" si="208"/>
        <v>1.6632746431363007E-3</v>
      </c>
    </row>
    <row r="6544" spans="2:8" x14ac:dyDescent="0.3">
      <c r="B6544" s="91">
        <v>40759</v>
      </c>
      <c r="C6544" s="145">
        <v>175.078934</v>
      </c>
      <c r="D6544">
        <f t="shared" si="207"/>
        <v>5.9284437935083236</v>
      </c>
      <c r="E6544">
        <v>-1.5299198503335597E-2</v>
      </c>
      <c r="G6544">
        <v>6536</v>
      </c>
      <c r="H6544">
        <f t="shared" ca="1" si="208"/>
        <v>-2.7904999696596131E-2</v>
      </c>
    </row>
    <row r="6545" spans="2:8" x14ac:dyDescent="0.3">
      <c r="B6545" s="91">
        <v>37641</v>
      </c>
      <c r="C6545" s="145">
        <v>25.269590000000001</v>
      </c>
      <c r="D6545">
        <f t="shared" si="207"/>
        <v>-0.86384608433196786</v>
      </c>
      <c r="E6545">
        <v>-1.5329276777428588E-2</v>
      </c>
      <c r="G6545">
        <v>6537</v>
      </c>
      <c r="H6545">
        <f t="shared" ca="1" si="208"/>
        <v>-6.7957213772925171E-2</v>
      </c>
    </row>
    <row r="6546" spans="2:8" x14ac:dyDescent="0.3">
      <c r="B6546" s="91">
        <v>40744</v>
      </c>
      <c r="C6546" s="145">
        <v>185.595764</v>
      </c>
      <c r="D6546">
        <f t="shared" si="207"/>
        <v>-0.29130487721788684</v>
      </c>
      <c r="E6546">
        <v>-1.5346274065372263E-2</v>
      </c>
      <c r="G6546">
        <v>6538</v>
      </c>
      <c r="H6546">
        <f t="shared" ca="1" si="208"/>
        <v>1.0567006991428747E-2</v>
      </c>
    </row>
    <row r="6547" spans="2:8" x14ac:dyDescent="0.3">
      <c r="B6547" s="91">
        <v>44225</v>
      </c>
      <c r="C6547" s="145">
        <v>261.88378899999998</v>
      </c>
      <c r="D6547">
        <f t="shared" si="207"/>
        <v>0.84595851986521975</v>
      </c>
      <c r="E6547">
        <v>-1.5367274630227841E-2</v>
      </c>
      <c r="G6547">
        <v>6539</v>
      </c>
      <c r="H6547">
        <f t="shared" ca="1" si="208"/>
        <v>-8.6400360335104082E-3</v>
      </c>
    </row>
    <row r="6548" spans="2:8" x14ac:dyDescent="0.3">
      <c r="B6548" s="91">
        <v>38951</v>
      </c>
      <c r="C6548" s="145">
        <v>141.868729</v>
      </c>
      <c r="D6548">
        <f t="shared" si="207"/>
        <v>-0.74009516793713304</v>
      </c>
      <c r="E6548">
        <v>-1.5374543372123198E-2</v>
      </c>
      <c r="G6548">
        <v>6540</v>
      </c>
      <c r="H6548">
        <f t="shared" ca="1" si="208"/>
        <v>9.6646707407136347E-3</v>
      </c>
    </row>
    <row r="6549" spans="2:8" x14ac:dyDescent="0.3">
      <c r="B6549" s="91">
        <v>42660</v>
      </c>
      <c r="C6549" s="145">
        <v>545.84875499999998</v>
      </c>
      <c r="D6549">
        <f t="shared" si="207"/>
        <v>4.3046324673343559</v>
      </c>
      <c r="E6549">
        <v>-1.5374936050183516E-2</v>
      </c>
      <c r="G6549">
        <v>6541</v>
      </c>
      <c r="H6549">
        <f t="shared" ca="1" si="208"/>
        <v>-3.4082008683559782E-2</v>
      </c>
    </row>
    <row r="6550" spans="2:8" x14ac:dyDescent="0.3">
      <c r="B6550" s="91">
        <v>40065</v>
      </c>
      <c r="C6550" s="145">
        <v>102.900391</v>
      </c>
      <c r="D6550">
        <f t="shared" si="207"/>
        <v>2.7287442365483168</v>
      </c>
      <c r="E6550">
        <v>-1.5377779068913439E-2</v>
      </c>
      <c r="G6550">
        <v>6542</v>
      </c>
      <c r="H6550">
        <f t="shared" ca="1" si="208"/>
        <v>-3.9148830234590551E-3</v>
      </c>
    </row>
    <row r="6551" spans="2:8" x14ac:dyDescent="0.3">
      <c r="B6551" s="91">
        <v>33505</v>
      </c>
      <c r="C6551" s="145">
        <v>27.596526999999998</v>
      </c>
      <c r="D6551">
        <f t="shared" si="207"/>
        <v>0.80326073184614866</v>
      </c>
      <c r="E6551">
        <v>-1.5384449065742772E-2</v>
      </c>
      <c r="G6551">
        <v>6543</v>
      </c>
      <c r="H6551">
        <f t="shared" ca="1" si="208"/>
        <v>-2.6014362141892431E-2</v>
      </c>
    </row>
    <row r="6552" spans="2:8" x14ac:dyDescent="0.3">
      <c r="B6552" s="91">
        <v>37258</v>
      </c>
      <c r="C6552" s="145">
        <v>15.303680999999999</v>
      </c>
      <c r="D6552">
        <f t="shared" si="207"/>
        <v>-0.96271222495440956</v>
      </c>
      <c r="E6552">
        <v>-1.5384867789308322E-2</v>
      </c>
      <c r="G6552">
        <v>6544</v>
      </c>
      <c r="H6552">
        <f t="shared" ca="1" si="208"/>
        <v>2.4052845247512274E-3</v>
      </c>
    </row>
    <row r="6553" spans="2:8" x14ac:dyDescent="0.3">
      <c r="B6553" s="91">
        <v>44634</v>
      </c>
      <c r="C6553" s="145">
        <v>410.42086799999998</v>
      </c>
      <c r="D6553">
        <f t="shared" si="207"/>
        <v>1.6794338887972035E-2</v>
      </c>
      <c r="E6553">
        <v>-1.5425020175084247E-2</v>
      </c>
      <c r="G6553">
        <v>6545</v>
      </c>
      <c r="H6553">
        <f t="shared" ca="1" si="208"/>
        <v>2.4252707818810341E-3</v>
      </c>
    </row>
    <row r="6554" spans="2:8" x14ac:dyDescent="0.3">
      <c r="B6554" s="91">
        <v>43005</v>
      </c>
      <c r="C6554" s="145">
        <v>403.64196800000002</v>
      </c>
      <c r="D6554">
        <f t="shared" si="207"/>
        <v>29.406128804325721</v>
      </c>
      <c r="E6554">
        <v>-1.5440706838706401E-2</v>
      </c>
      <c r="G6554">
        <v>6546</v>
      </c>
      <c r="H6554">
        <f t="shared" ca="1" si="208"/>
        <v>5.5405075313889218E-2</v>
      </c>
    </row>
    <row r="6555" spans="2:8" x14ac:dyDescent="0.3">
      <c r="B6555" s="91">
        <v>36838</v>
      </c>
      <c r="C6555" s="145">
        <v>13.27502</v>
      </c>
      <c r="D6555">
        <f t="shared" si="207"/>
        <v>-0.83917398428983581</v>
      </c>
      <c r="E6555">
        <v>-1.5446234693827608E-2</v>
      </c>
      <c r="G6555">
        <v>6547</v>
      </c>
      <c r="H6555">
        <f t="shared" ca="1" si="208"/>
        <v>3.3010481102580466E-2</v>
      </c>
    </row>
    <row r="6556" spans="2:8" x14ac:dyDescent="0.3">
      <c r="B6556" s="91">
        <v>43973</v>
      </c>
      <c r="C6556" s="145">
        <v>82.542739999999995</v>
      </c>
      <c r="D6556">
        <f t="shared" si="207"/>
        <v>-0.40899361992773564</v>
      </c>
      <c r="E6556">
        <v>-1.5457766108703697E-2</v>
      </c>
      <c r="G6556">
        <v>6548</v>
      </c>
      <c r="H6556">
        <f t="shared" ca="1" si="208"/>
        <v>-1.4769181554643799E-2</v>
      </c>
    </row>
    <row r="6557" spans="2:8" x14ac:dyDescent="0.3">
      <c r="B6557" s="91">
        <v>44083</v>
      </c>
      <c r="C6557" s="145">
        <v>139.66471899999999</v>
      </c>
      <c r="D6557">
        <f t="shared" si="207"/>
        <v>2.3916330564499866</v>
      </c>
      <c r="E6557">
        <v>-1.5460269108772833E-2</v>
      </c>
      <c r="G6557">
        <v>6549</v>
      </c>
      <c r="H6557">
        <f t="shared" ca="1" si="208"/>
        <v>-2.6021893715454106E-2</v>
      </c>
    </row>
    <row r="6558" spans="2:8" x14ac:dyDescent="0.3">
      <c r="B6558" s="91">
        <v>34400</v>
      </c>
      <c r="C6558" s="145">
        <v>41.179195</v>
      </c>
      <c r="D6558">
        <f t="shared" si="207"/>
        <v>-7.6920311292950194E-3</v>
      </c>
      <c r="E6558">
        <v>-1.5463643562946581E-2</v>
      </c>
      <c r="G6558">
        <v>6550</v>
      </c>
      <c r="H6558">
        <f t="shared" ca="1" si="208"/>
        <v>-5.4926943867901236E-3</v>
      </c>
    </row>
    <row r="6559" spans="2:8" x14ac:dyDescent="0.3">
      <c r="B6559" s="91">
        <v>34520</v>
      </c>
      <c r="C6559" s="145">
        <v>41.498401999999999</v>
      </c>
      <c r="D6559">
        <f t="shared" si="207"/>
        <v>-0.81602492826103479</v>
      </c>
      <c r="E6559">
        <v>-1.5463792298609124E-2</v>
      </c>
      <c r="G6559">
        <v>6551</v>
      </c>
      <c r="H6559">
        <f t="shared" ca="1" si="208"/>
        <v>-1.6208163513335982E-2</v>
      </c>
    </row>
    <row r="6560" spans="2:8" x14ac:dyDescent="0.3">
      <c r="B6560" s="91">
        <v>41071</v>
      </c>
      <c r="C6560" s="145">
        <v>225.56535299999999</v>
      </c>
      <c r="D6560">
        <f t="shared" si="207"/>
        <v>-0.6364487893667734</v>
      </c>
      <c r="E6560">
        <v>-1.5468166185326473E-2</v>
      </c>
      <c r="G6560">
        <v>6552</v>
      </c>
      <c r="H6560">
        <f t="shared" ca="1" si="208"/>
        <v>9.4728846525143507E-3</v>
      </c>
    </row>
    <row r="6561" spans="2:8" x14ac:dyDescent="0.3">
      <c r="B6561" s="91">
        <v>45202</v>
      </c>
      <c r="C6561" s="145">
        <v>620.45001200000002</v>
      </c>
      <c r="D6561">
        <f t="shared" si="207"/>
        <v>16.709722904566902</v>
      </c>
      <c r="E6561">
        <v>-1.5471278664463116E-2</v>
      </c>
      <c r="G6561">
        <v>6553</v>
      </c>
      <c r="H6561">
        <f t="shared" ca="1" si="208"/>
        <v>3.677554076420074E-2</v>
      </c>
    </row>
    <row r="6562" spans="2:8" x14ac:dyDescent="0.3">
      <c r="B6562" s="91">
        <v>35866</v>
      </c>
      <c r="C6562" s="145">
        <v>35.034427999999998</v>
      </c>
      <c r="D6562">
        <f t="shared" si="207"/>
        <v>-0.79112262194200778</v>
      </c>
      <c r="E6562">
        <v>-1.5485415345200943E-2</v>
      </c>
      <c r="G6562">
        <v>6554</v>
      </c>
      <c r="H6562">
        <f t="shared" ca="1" si="208"/>
        <v>2.0959200295497034E-2</v>
      </c>
    </row>
    <row r="6563" spans="2:8" x14ac:dyDescent="0.3">
      <c r="B6563" s="91">
        <v>43461</v>
      </c>
      <c r="C6563" s="145">
        <v>167.727249</v>
      </c>
      <c r="D6563">
        <f t="shared" si="207"/>
        <v>1.2363662720034791</v>
      </c>
      <c r="E6563">
        <v>-1.5506071841014366E-2</v>
      </c>
      <c r="G6563">
        <v>6555</v>
      </c>
      <c r="H6563">
        <f t="shared" ca="1" si="208"/>
        <v>-2.1738568204657454E-2</v>
      </c>
    </row>
    <row r="6564" spans="2:8" x14ac:dyDescent="0.3">
      <c r="B6564" s="91">
        <v>39678</v>
      </c>
      <c r="C6564" s="145">
        <v>74.999900999999994</v>
      </c>
      <c r="D6564">
        <f t="shared" si="207"/>
        <v>-0.85620478936004218</v>
      </c>
      <c r="E6564">
        <v>-1.5509267423858449E-2</v>
      </c>
      <c r="G6564">
        <v>6556</v>
      </c>
      <c r="H6564">
        <f t="shared" ca="1" si="208"/>
        <v>1.2989809464076399E-2</v>
      </c>
    </row>
    <row r="6565" spans="2:8" x14ac:dyDescent="0.3">
      <c r="B6565" s="91">
        <v>42755</v>
      </c>
      <c r="C6565" s="145">
        <v>521.57440199999996</v>
      </c>
      <c r="D6565">
        <f t="shared" si="207"/>
        <v>9.7462878623065947</v>
      </c>
      <c r="E6565">
        <v>-1.552356387420591E-2</v>
      </c>
      <c r="G6565">
        <v>6557</v>
      </c>
      <c r="H6565">
        <f t="shared" ca="1" si="208"/>
        <v>1.2993495488572966E-2</v>
      </c>
    </row>
    <row r="6566" spans="2:8" x14ac:dyDescent="0.3">
      <c r="B6566" s="91">
        <v>35417</v>
      </c>
      <c r="C6566" s="145">
        <v>48.535308999999998</v>
      </c>
      <c r="D6566">
        <f t="shared" si="207"/>
        <v>0.17572601376139341</v>
      </c>
      <c r="E6566">
        <v>-1.5541665567140537E-2</v>
      </c>
      <c r="G6566">
        <v>6558</v>
      </c>
      <c r="H6566">
        <f t="shared" ca="1" si="208"/>
        <v>-1.2742817227448742E-2</v>
      </c>
    </row>
    <row r="6567" spans="2:8" x14ac:dyDescent="0.3">
      <c r="B6567" s="91">
        <v>34710</v>
      </c>
      <c r="C6567" s="145">
        <v>41.281139000000003</v>
      </c>
      <c r="D6567">
        <f t="shared" si="207"/>
        <v>-0.8215923261508622</v>
      </c>
      <c r="E6567">
        <v>-1.5543913316263614E-2</v>
      </c>
      <c r="G6567">
        <v>6559</v>
      </c>
      <c r="H6567">
        <f t="shared" ca="1" si="208"/>
        <v>-8.3645736782222927E-3</v>
      </c>
    </row>
    <row r="6568" spans="2:8" x14ac:dyDescent="0.3">
      <c r="B6568" s="91">
        <v>41149</v>
      </c>
      <c r="C6568" s="145">
        <v>231.38656599999999</v>
      </c>
      <c r="D6568">
        <f t="shared" si="207"/>
        <v>0.26523698980347871</v>
      </c>
      <c r="E6568">
        <v>-1.55568910836296E-2</v>
      </c>
      <c r="G6568">
        <v>6560</v>
      </c>
      <c r="H6568">
        <f t="shared" ca="1" si="208"/>
        <v>1.4037116492516329E-3</v>
      </c>
    </row>
    <row r="6569" spans="2:8" x14ac:dyDescent="0.3">
      <c r="B6569" s="91">
        <v>44194</v>
      </c>
      <c r="C6569" s="145">
        <v>182.88002</v>
      </c>
      <c r="D6569">
        <f t="shared" si="207"/>
        <v>-0.57885674273424681</v>
      </c>
      <c r="E6569">
        <v>-1.5562121261212201E-2</v>
      </c>
      <c r="G6569">
        <v>6561</v>
      </c>
      <c r="H6569">
        <f t="shared" ca="1" si="208"/>
        <v>-1.6207890262629338E-2</v>
      </c>
    </row>
    <row r="6570" spans="2:8" x14ac:dyDescent="0.3">
      <c r="B6570" s="91">
        <v>42915</v>
      </c>
      <c r="C6570" s="145">
        <v>434.24658199999999</v>
      </c>
      <c r="D6570">
        <f t="shared" si="207"/>
        <v>2.281375695908376</v>
      </c>
      <c r="E6570">
        <v>-1.5593241403761036E-2</v>
      </c>
      <c r="G6570">
        <v>6562</v>
      </c>
      <c r="H6570">
        <f t="shared" ca="1" si="208"/>
        <v>-1.9875250311476619E-2</v>
      </c>
    </row>
    <row r="6571" spans="2:8" x14ac:dyDescent="0.3">
      <c r="B6571" s="91">
        <v>39377</v>
      </c>
      <c r="C6571" s="145">
        <v>132.33674600000001</v>
      </c>
      <c r="D6571">
        <f t="shared" si="207"/>
        <v>2.2227049309255364</v>
      </c>
      <c r="E6571">
        <v>-1.5602115663956986E-2</v>
      </c>
      <c r="G6571">
        <v>6563</v>
      </c>
      <c r="H6571">
        <f t="shared" ca="1" si="208"/>
        <v>1.6295798525508196E-2</v>
      </c>
    </row>
    <row r="6572" spans="2:8" x14ac:dyDescent="0.3">
      <c r="B6572" s="91">
        <v>34750</v>
      </c>
      <c r="C6572" s="145">
        <v>41.063873000000001</v>
      </c>
      <c r="D6572">
        <f t="shared" si="207"/>
        <v>0.51162803881373942</v>
      </c>
      <c r="E6572">
        <v>-1.5624704847109242E-2</v>
      </c>
      <c r="G6572">
        <v>6564</v>
      </c>
      <c r="H6572">
        <f t="shared" ca="1" si="208"/>
        <v>1.9027975095725957E-2</v>
      </c>
    </row>
    <row r="6573" spans="2:8" x14ac:dyDescent="0.3">
      <c r="B6573" s="91">
        <v>34309</v>
      </c>
      <c r="C6573" s="145">
        <v>27.165329</v>
      </c>
      <c r="D6573">
        <f t="shared" si="207"/>
        <v>-0.90488364951495071</v>
      </c>
      <c r="E6573">
        <v>-1.5625082098192952E-2</v>
      </c>
      <c r="G6573">
        <v>6565</v>
      </c>
      <c r="H6573">
        <f t="shared" ca="1" si="208"/>
        <v>1.6584225517836934E-2</v>
      </c>
    </row>
    <row r="6574" spans="2:8" x14ac:dyDescent="0.3">
      <c r="B6574" s="91">
        <v>41327</v>
      </c>
      <c r="C6574" s="145">
        <v>285.601044</v>
      </c>
      <c r="D6574">
        <f t="shared" si="207"/>
        <v>0.32382228592532319</v>
      </c>
      <c r="E6574">
        <v>-1.5627399044006118E-2</v>
      </c>
      <c r="G6574">
        <v>6566</v>
      </c>
      <c r="H6574">
        <f t="shared" ca="1" si="208"/>
        <v>2.2457509455152232E-2</v>
      </c>
    </row>
    <row r="6575" spans="2:8" x14ac:dyDescent="0.3">
      <c r="B6575" s="91">
        <v>40473</v>
      </c>
      <c r="C6575" s="145">
        <v>215.73971599999999</v>
      </c>
      <c r="D6575">
        <f t="shared" si="207"/>
        <v>-0.26713056201383301</v>
      </c>
      <c r="E6575">
        <v>-1.5637122684449761E-2</v>
      </c>
      <c r="G6575">
        <v>6567</v>
      </c>
      <c r="H6575">
        <f t="shared" ca="1" si="208"/>
        <v>8.2891305549652253E-3</v>
      </c>
    </row>
    <row r="6576" spans="2:8" x14ac:dyDescent="0.3">
      <c r="B6576" s="91">
        <v>41432</v>
      </c>
      <c r="C6576" s="145">
        <v>294.37673999999998</v>
      </c>
      <c r="D6576">
        <f t="shared" si="207"/>
        <v>0.1038391710040775</v>
      </c>
      <c r="E6576">
        <v>-1.5650484626969021E-2</v>
      </c>
      <c r="G6576">
        <v>6568</v>
      </c>
      <c r="H6576">
        <f t="shared" ca="1" si="208"/>
        <v>2.473830511788085E-2</v>
      </c>
    </row>
    <row r="6577" spans="2:8" x14ac:dyDescent="0.3">
      <c r="B6577" s="91">
        <v>41170</v>
      </c>
      <c r="C6577" s="145">
        <v>266.68444799999997</v>
      </c>
      <c r="D6577">
        <f t="shared" si="207"/>
        <v>13.391066333895445</v>
      </c>
      <c r="E6577">
        <v>-1.5655961861416687E-2</v>
      </c>
      <c r="G6577">
        <v>6569</v>
      </c>
      <c r="H6577">
        <f t="shared" ca="1" si="208"/>
        <v>-8.5409659231807534E-3</v>
      </c>
    </row>
    <row r="6578" spans="2:8" x14ac:dyDescent="0.3">
      <c r="B6578" s="91">
        <v>36678</v>
      </c>
      <c r="C6578" s="145">
        <v>18.53125</v>
      </c>
      <c r="D6578">
        <f t="shared" si="207"/>
        <v>-0.55712068326052766</v>
      </c>
      <c r="E6578">
        <v>-1.5687752810558359E-2</v>
      </c>
      <c r="G6578">
        <v>6570</v>
      </c>
      <c r="H6578">
        <f t="shared" ca="1" si="208"/>
        <v>-6.5900560692709068E-2</v>
      </c>
    </row>
    <row r="6579" spans="2:8" x14ac:dyDescent="0.3">
      <c r="B6579" s="91">
        <v>35803</v>
      </c>
      <c r="C6579" s="145">
        <v>41.842663000000002</v>
      </c>
      <c r="D6579">
        <f t="shared" si="207"/>
        <v>-0.71558881779454575</v>
      </c>
      <c r="E6579">
        <v>-1.5691430057341454E-2</v>
      </c>
      <c r="G6579">
        <v>6571</v>
      </c>
      <c r="H6579">
        <f t="shared" ca="1" si="208"/>
        <v>1.9018456274519646E-2</v>
      </c>
    </row>
    <row r="6580" spans="2:8" x14ac:dyDescent="0.3">
      <c r="B6580" s="91">
        <v>40819</v>
      </c>
      <c r="C6580" s="145">
        <v>147.120316</v>
      </c>
      <c r="D6580">
        <f t="shared" si="207"/>
        <v>-0.71630364654317935</v>
      </c>
      <c r="E6580">
        <v>-1.5700118082948866E-2</v>
      </c>
      <c r="G6580">
        <v>6572</v>
      </c>
      <c r="H6580">
        <f t="shared" ca="1" si="208"/>
        <v>1.9685103760364725E-3</v>
      </c>
    </row>
    <row r="6581" spans="2:8" x14ac:dyDescent="0.3">
      <c r="B6581" s="91">
        <v>45070</v>
      </c>
      <c r="C6581" s="145">
        <v>518.58374000000003</v>
      </c>
      <c r="D6581">
        <f t="shared" si="207"/>
        <v>0.15895699762619805</v>
      </c>
      <c r="E6581">
        <v>-1.5704860617929202E-2</v>
      </c>
      <c r="G6581">
        <v>6573</v>
      </c>
      <c r="H6581">
        <f t="shared" ca="1" si="208"/>
        <v>-5.3538348556725311E-2</v>
      </c>
    </row>
    <row r="6582" spans="2:8" x14ac:dyDescent="0.3">
      <c r="B6582" s="91">
        <v>41848</v>
      </c>
      <c r="C6582" s="145">
        <v>447.45727499999998</v>
      </c>
      <c r="D6582">
        <f t="shared" si="207"/>
        <v>5.3413661100031193</v>
      </c>
      <c r="E6582">
        <v>-1.5723290375997623E-2</v>
      </c>
      <c r="G6582">
        <v>6574</v>
      </c>
      <c r="H6582">
        <f t="shared" ca="1" si="208"/>
        <v>1.5764148344207505E-2</v>
      </c>
    </row>
    <row r="6583" spans="2:8" x14ac:dyDescent="0.3">
      <c r="B6583" s="91">
        <v>39715</v>
      </c>
      <c r="C6583" s="145">
        <v>70.561653000000007</v>
      </c>
      <c r="D6583">
        <f t="shared" si="207"/>
        <v>-0.89238729341368384</v>
      </c>
      <c r="E6583">
        <v>-1.5747984157930904E-2</v>
      </c>
      <c r="G6583">
        <v>6575</v>
      </c>
      <c r="H6583">
        <f t="shared" ca="1" si="208"/>
        <v>-8.6156412959234197E-3</v>
      </c>
    </row>
    <row r="6584" spans="2:8" x14ac:dyDescent="0.3">
      <c r="B6584" s="91">
        <v>45216</v>
      </c>
      <c r="C6584" s="145">
        <v>655.70001200000002</v>
      </c>
      <c r="D6584">
        <f t="shared" si="207"/>
        <v>26.228139037497552</v>
      </c>
      <c r="E6584">
        <v>-1.5761032439008723E-2</v>
      </c>
      <c r="G6584">
        <v>6576</v>
      </c>
      <c r="H6584">
        <f t="shared" ca="1" si="208"/>
        <v>6.2832160038119537E-3</v>
      </c>
    </row>
    <row r="6585" spans="2:8" x14ac:dyDescent="0.3">
      <c r="B6585" s="91">
        <v>37580</v>
      </c>
      <c r="C6585" s="145">
        <v>24.081704999999999</v>
      </c>
      <c r="D6585">
        <f t="shared" si="207"/>
        <v>-0.93028352208104836</v>
      </c>
      <c r="E6585">
        <v>-1.5762904261681986E-2</v>
      </c>
      <c r="G6585">
        <v>6577</v>
      </c>
      <c r="H6585">
        <f t="shared" ca="1" si="208"/>
        <v>-4.500911442666683E-2</v>
      </c>
    </row>
    <row r="6586" spans="2:8" x14ac:dyDescent="0.3">
      <c r="B6586" s="91">
        <v>43165</v>
      </c>
      <c r="C6586" s="145">
        <v>345.42343099999999</v>
      </c>
      <c r="D6586">
        <f t="shared" si="207"/>
        <v>0.34365509547951262</v>
      </c>
      <c r="E6586">
        <v>-1.5764777378458938E-2</v>
      </c>
      <c r="G6586">
        <v>6578</v>
      </c>
      <c r="H6586">
        <f t="shared" ca="1" si="208"/>
        <v>-1.4157713988253174E-2</v>
      </c>
    </row>
    <row r="6587" spans="2:8" x14ac:dyDescent="0.3">
      <c r="B6587" s="91">
        <v>40994</v>
      </c>
      <c r="C6587" s="145">
        <v>257.07745399999999</v>
      </c>
      <c r="D6587">
        <f t="shared" si="207"/>
        <v>0.40127397277119126</v>
      </c>
      <c r="E6587">
        <v>-1.5768311219837506E-2</v>
      </c>
      <c r="G6587">
        <v>6579</v>
      </c>
      <c r="H6587">
        <f t="shared" ca="1" si="208"/>
        <v>-1.2823835327806088E-2</v>
      </c>
    </row>
    <row r="6588" spans="2:8" x14ac:dyDescent="0.3">
      <c r="B6588" s="91">
        <v>40751</v>
      </c>
      <c r="C6588" s="145">
        <v>183.45980800000001</v>
      </c>
      <c r="D6588">
        <f t="shared" si="207"/>
        <v>5.7323578535608988</v>
      </c>
      <c r="E6588">
        <v>-1.5775220206978829E-2</v>
      </c>
      <c r="G6588">
        <v>6580</v>
      </c>
      <c r="H6588">
        <f t="shared" ca="1" si="208"/>
        <v>4.5563279391940506E-2</v>
      </c>
    </row>
    <row r="6589" spans="2:8" x14ac:dyDescent="0.3">
      <c r="B6589" s="91">
        <v>39843</v>
      </c>
      <c r="C6589" s="145">
        <v>27.250454000000001</v>
      </c>
      <c r="D6589">
        <f t="shared" si="207"/>
        <v>-0.32929113062230186</v>
      </c>
      <c r="E6589">
        <v>-1.5784210617369621E-2</v>
      </c>
      <c r="G6589">
        <v>6581</v>
      </c>
      <c r="H6589">
        <f t="shared" ca="1" si="208"/>
        <v>-7.1090373222155168E-3</v>
      </c>
    </row>
    <row r="6590" spans="2:8" x14ac:dyDescent="0.3">
      <c r="B6590" s="91">
        <v>34815</v>
      </c>
      <c r="C6590" s="145">
        <v>40.629333000000003</v>
      </c>
      <c r="D6590">
        <f t="shared" si="207"/>
        <v>1.0155042593666681</v>
      </c>
      <c r="E6590">
        <v>-1.5789438367967524E-2</v>
      </c>
      <c r="G6590">
        <v>6582</v>
      </c>
      <c r="H6590">
        <f t="shared" ca="1" si="208"/>
        <v>1.2548448900496752E-2</v>
      </c>
    </row>
    <row r="6591" spans="2:8" x14ac:dyDescent="0.3">
      <c r="B6591" s="91">
        <v>34038</v>
      </c>
      <c r="C6591" s="145">
        <v>20.158396</v>
      </c>
      <c r="D6591">
        <f t="shared" si="207"/>
        <v>-0.67434444569482854</v>
      </c>
      <c r="E6591">
        <v>-1.5789534842504567E-2</v>
      </c>
      <c r="G6591">
        <v>6583</v>
      </c>
      <c r="H6591">
        <f t="shared" ca="1" si="208"/>
        <v>1.2953405866683429E-2</v>
      </c>
    </row>
    <row r="6592" spans="2:8" x14ac:dyDescent="0.3">
      <c r="B6592" s="91">
        <v>38232</v>
      </c>
      <c r="C6592" s="145">
        <v>61.900973999999998</v>
      </c>
      <c r="D6592">
        <f t="shared" si="207"/>
        <v>3.0265753695723321</v>
      </c>
      <c r="E6592">
        <v>-1.5789915697293353E-2</v>
      </c>
      <c r="G6592">
        <v>6584</v>
      </c>
      <c r="H6592">
        <f t="shared" ca="1" si="208"/>
        <v>-1.6525414073673684E-2</v>
      </c>
    </row>
    <row r="6593" spans="2:8" x14ac:dyDescent="0.3">
      <c r="B6593" s="91">
        <v>37263</v>
      </c>
      <c r="C6593" s="145">
        <v>15.373106999999999</v>
      </c>
      <c r="D6593">
        <f t="shared" si="207"/>
        <v>-0.62070102341913713</v>
      </c>
      <c r="E6593">
        <v>-1.5802492467801355E-2</v>
      </c>
      <c r="G6593">
        <v>6585</v>
      </c>
      <c r="H6593">
        <f t="shared" ca="1" si="208"/>
        <v>3.5217619974630106E-3</v>
      </c>
    </row>
    <row r="6594" spans="2:8" x14ac:dyDescent="0.3">
      <c r="B6594" s="91">
        <v>35921</v>
      </c>
      <c r="C6594" s="145">
        <v>40.530315000000002</v>
      </c>
      <c r="D6594">
        <f t="shared" si="207"/>
        <v>-0.84413788270231249</v>
      </c>
      <c r="E6594">
        <v>-1.5845086624749091E-2</v>
      </c>
      <c r="G6594">
        <v>6586</v>
      </c>
      <c r="H6594">
        <f t="shared" ca="1" si="208"/>
        <v>-2.700069597242782E-2</v>
      </c>
    </row>
    <row r="6595" spans="2:8" x14ac:dyDescent="0.3">
      <c r="B6595" s="91">
        <v>43314</v>
      </c>
      <c r="C6595" s="145">
        <v>260.03955100000002</v>
      </c>
      <c r="D6595">
        <f t="shared" si="207"/>
        <v>-0.3730320456016829</v>
      </c>
      <c r="E6595">
        <v>-1.584595208857778E-2</v>
      </c>
      <c r="G6595">
        <v>6587</v>
      </c>
      <c r="H6595">
        <f t="shared" ca="1" si="208"/>
        <v>5.1148819248430545E-2</v>
      </c>
    </row>
    <row r="6596" spans="2:8" x14ac:dyDescent="0.3">
      <c r="B6596" s="91">
        <v>43032</v>
      </c>
      <c r="C6596" s="145">
        <v>414.75732399999998</v>
      </c>
      <c r="D6596">
        <f t="shared" si="207"/>
        <v>0.90721656206720802</v>
      </c>
      <c r="E6596">
        <v>-1.5848647745226485E-2</v>
      </c>
      <c r="G6596">
        <v>6588</v>
      </c>
      <c r="H6596">
        <f t="shared" ca="1" si="208"/>
        <v>-5.8667862673796359E-4</v>
      </c>
    </row>
    <row r="6597" spans="2:8" x14ac:dyDescent="0.3">
      <c r="B6597" s="91">
        <v>40554</v>
      </c>
      <c r="C6597" s="145">
        <v>217.46734599999999</v>
      </c>
      <c r="D6597">
        <f t="shared" si="207"/>
        <v>0.51380615440471045</v>
      </c>
      <c r="E6597">
        <v>-1.5849434376239081E-2</v>
      </c>
      <c r="G6597">
        <v>6589</v>
      </c>
      <c r="H6597">
        <f t="shared" ca="1" si="208"/>
        <v>1.5840208201943269E-2</v>
      </c>
    </row>
    <row r="6598" spans="2:8" x14ac:dyDescent="0.3">
      <c r="B6598" s="91">
        <v>39133</v>
      </c>
      <c r="C6598" s="145">
        <v>143.65600599999999</v>
      </c>
      <c r="D6598">
        <f t="shared" si="207"/>
        <v>1.6986753692944796</v>
      </c>
      <c r="E6598">
        <v>-1.5865813142071097E-2</v>
      </c>
      <c r="G6598">
        <v>6590</v>
      </c>
      <c r="H6598">
        <f t="shared" ca="1" si="208"/>
        <v>4.0134648412796396E-2</v>
      </c>
    </row>
    <row r="6599" spans="2:8" x14ac:dyDescent="0.3">
      <c r="B6599" s="91">
        <v>35556</v>
      </c>
      <c r="C6599" s="145">
        <v>53.232044000000002</v>
      </c>
      <c r="D6599">
        <f t="shared" si="207"/>
        <v>-0.90268279110862659</v>
      </c>
      <c r="E6599">
        <v>-1.5870807933311193E-2</v>
      </c>
      <c r="G6599">
        <v>6591</v>
      </c>
      <c r="H6599">
        <f t="shared" ca="1" si="208"/>
        <v>-3.1392530062305593E-2</v>
      </c>
    </row>
    <row r="6600" spans="2:8" x14ac:dyDescent="0.3">
      <c r="B6600" s="91">
        <v>42629</v>
      </c>
      <c r="C6600" s="145">
        <v>546.99517800000001</v>
      </c>
      <c r="D6600">
        <f t="shared" si="207"/>
        <v>0.24410795796258158</v>
      </c>
      <c r="E6600">
        <v>-1.5873028495631405E-2</v>
      </c>
      <c r="G6600">
        <v>6592</v>
      </c>
      <c r="H6600">
        <f t="shared" ca="1" si="208"/>
        <v>-4.4153233775083435E-2</v>
      </c>
    </row>
    <row r="6601" spans="2:8" x14ac:dyDescent="0.3">
      <c r="B6601" s="91">
        <v>41831</v>
      </c>
      <c r="C6601" s="145">
        <v>439.66857900000002</v>
      </c>
      <c r="D6601">
        <f t="shared" ref="D6601:D6664" si="209">(C6601-C6602)/C6602</f>
        <v>0.17814583197175018</v>
      </c>
      <c r="E6601">
        <v>-1.5888750961459988E-2</v>
      </c>
      <c r="G6601">
        <v>6593</v>
      </c>
      <c r="H6601">
        <f t="shared" ca="1" si="208"/>
        <v>3.9670756314632544E-2</v>
      </c>
    </row>
    <row r="6602" spans="2:8" x14ac:dyDescent="0.3">
      <c r="B6602" s="91">
        <v>42968</v>
      </c>
      <c r="C6602" s="145">
        <v>373.18689000000001</v>
      </c>
      <c r="D6602">
        <f t="shared" si="209"/>
        <v>-0.10331232565230486</v>
      </c>
      <c r="E6602">
        <v>-1.5904276019498488E-2</v>
      </c>
      <c r="G6602">
        <v>6594</v>
      </c>
      <c r="H6602">
        <f t="shared" ref="H6602:H6665" ca="1" si="210">_xlfn.NORM.INV(RAND(),N$11,N$12)</f>
        <v>1.7096402366357386E-2</v>
      </c>
    </row>
    <row r="6603" spans="2:8" x14ac:dyDescent="0.3">
      <c r="B6603" s="91">
        <v>42335</v>
      </c>
      <c r="C6603" s="145">
        <v>416.183807</v>
      </c>
      <c r="D6603">
        <f t="shared" si="209"/>
        <v>0.45311846380031257</v>
      </c>
      <c r="E6603">
        <v>-1.5904770492650478E-2</v>
      </c>
      <c r="G6603">
        <v>6595</v>
      </c>
      <c r="H6603">
        <f t="shared" ca="1" si="210"/>
        <v>2.5921776437443686E-2</v>
      </c>
    </row>
    <row r="6604" spans="2:8" x14ac:dyDescent="0.3">
      <c r="B6604" s="91">
        <v>44439</v>
      </c>
      <c r="C6604" s="145">
        <v>286.40734900000001</v>
      </c>
      <c r="D6604">
        <f t="shared" si="209"/>
        <v>-0.19815794000212272</v>
      </c>
      <c r="E6604">
        <v>-1.5927407514770984E-2</v>
      </c>
      <c r="G6604">
        <v>6596</v>
      </c>
      <c r="H6604">
        <f t="shared" ca="1" si="210"/>
        <v>-1.9320127278600142E-2</v>
      </c>
    </row>
    <row r="6605" spans="2:8" x14ac:dyDescent="0.3">
      <c r="B6605" s="91">
        <v>43199</v>
      </c>
      <c r="C6605" s="145">
        <v>357.18673699999999</v>
      </c>
      <c r="D6605">
        <f t="shared" si="209"/>
        <v>0.60488581056087154</v>
      </c>
      <c r="E6605">
        <v>-1.5929781833835574E-2</v>
      </c>
      <c r="G6605">
        <v>6597</v>
      </c>
      <c r="H6605">
        <f t="shared" ca="1" si="210"/>
        <v>-7.7618174430790776E-3</v>
      </c>
    </row>
    <row r="6606" spans="2:8" x14ac:dyDescent="0.3">
      <c r="B6606" s="91">
        <v>41134</v>
      </c>
      <c r="C6606" s="145">
        <v>222.56208799999999</v>
      </c>
      <c r="D6606">
        <f t="shared" si="209"/>
        <v>3.2879712514416082</v>
      </c>
      <c r="E6606">
        <v>-1.5951673422679859E-2</v>
      </c>
      <c r="G6606">
        <v>6598</v>
      </c>
      <c r="H6606">
        <f t="shared" ca="1" si="210"/>
        <v>-3.7777340304804466E-2</v>
      </c>
    </row>
    <row r="6607" spans="2:8" x14ac:dyDescent="0.3">
      <c r="B6607" s="91">
        <v>35053</v>
      </c>
      <c r="C6607" s="145">
        <v>51.903820000000003</v>
      </c>
      <c r="D6607">
        <f t="shared" si="209"/>
        <v>1.0550662583390846</v>
      </c>
      <c r="E6607">
        <v>-1.5957641440369638E-2</v>
      </c>
      <c r="G6607">
        <v>6599</v>
      </c>
      <c r="H6607">
        <f t="shared" ca="1" si="210"/>
        <v>2.5030283828800612E-2</v>
      </c>
    </row>
    <row r="6608" spans="2:8" x14ac:dyDescent="0.3">
      <c r="B6608" s="91">
        <v>39770</v>
      </c>
      <c r="C6608" s="145">
        <v>25.256519000000001</v>
      </c>
      <c r="D6608">
        <f t="shared" si="209"/>
        <v>-0.61197368136829511</v>
      </c>
      <c r="E6608">
        <v>-1.5962999472965055E-2</v>
      </c>
      <c r="G6608">
        <v>6600</v>
      </c>
      <c r="H6608">
        <f t="shared" ca="1" si="210"/>
        <v>1.2312628731968899E-2</v>
      </c>
    </row>
    <row r="6609" spans="2:8" x14ac:dyDescent="0.3">
      <c r="B6609" s="91">
        <v>39954</v>
      </c>
      <c r="C6609" s="145">
        <v>65.089706000000007</v>
      </c>
      <c r="D6609">
        <f t="shared" si="209"/>
        <v>-0.76600756943228288</v>
      </c>
      <c r="E6609">
        <v>-1.5966912270884332E-2</v>
      </c>
      <c r="G6609">
        <v>6601</v>
      </c>
      <c r="H6609">
        <f t="shared" ca="1" si="210"/>
        <v>-9.9433724513122278E-3</v>
      </c>
    </row>
    <row r="6610" spans="2:8" x14ac:dyDescent="0.3">
      <c r="B6610" s="91">
        <v>41507</v>
      </c>
      <c r="C6610" s="145">
        <v>278.17013500000002</v>
      </c>
      <c r="D6610">
        <f t="shared" si="209"/>
        <v>-0.27484059235440073</v>
      </c>
      <c r="E6610">
        <v>-1.5975074625715603E-2</v>
      </c>
      <c r="G6610">
        <v>6602</v>
      </c>
      <c r="H6610">
        <f t="shared" ca="1" si="210"/>
        <v>-2.5120651579804459E-2</v>
      </c>
    </row>
    <row r="6611" spans="2:8" x14ac:dyDescent="0.3">
      <c r="B6611" s="91">
        <v>42307</v>
      </c>
      <c r="C6611" s="145">
        <v>383.59860200000003</v>
      </c>
      <c r="D6611">
        <f t="shared" si="209"/>
        <v>-0.14385547184963987</v>
      </c>
      <c r="E6611">
        <v>-1.5976480418245318E-2</v>
      </c>
      <c r="G6611">
        <v>6603</v>
      </c>
      <c r="H6611">
        <f t="shared" ca="1" si="210"/>
        <v>2.3173178698467453E-2</v>
      </c>
    </row>
    <row r="6612" spans="2:8" x14ac:dyDescent="0.3">
      <c r="B6612" s="91">
        <v>42795</v>
      </c>
      <c r="C6612" s="145">
        <v>448.05355800000001</v>
      </c>
      <c r="D6612">
        <f t="shared" si="209"/>
        <v>5.1654100962099072</v>
      </c>
      <c r="E6612">
        <v>-1.5982474388426687E-2</v>
      </c>
      <c r="G6612">
        <v>6604</v>
      </c>
      <c r="H6612">
        <f t="shared" ca="1" si="210"/>
        <v>-1.4483959066151356E-2</v>
      </c>
    </row>
    <row r="6613" spans="2:8" x14ac:dyDescent="0.3">
      <c r="B6613" s="91">
        <v>39651</v>
      </c>
      <c r="C6613" s="145">
        <v>72.672141999999994</v>
      </c>
      <c r="D6613">
        <f t="shared" si="209"/>
        <v>1.4332020675078994</v>
      </c>
      <c r="E6613">
        <v>-1.5997896921675383E-2</v>
      </c>
      <c r="G6613">
        <v>6605</v>
      </c>
      <c r="H6613">
        <f t="shared" ca="1" si="210"/>
        <v>-5.4906203845237981E-3</v>
      </c>
    </row>
    <row r="6614" spans="2:8" x14ac:dyDescent="0.3">
      <c r="B6614" s="91">
        <v>37791</v>
      </c>
      <c r="C6614" s="145">
        <v>29.866875</v>
      </c>
      <c r="D6614">
        <f t="shared" si="209"/>
        <v>-0.73918269292695549</v>
      </c>
      <c r="E6614">
        <v>-1.6009912225291956E-2</v>
      </c>
      <c r="G6614">
        <v>6606</v>
      </c>
      <c r="H6614">
        <f t="shared" ca="1" si="210"/>
        <v>1.0920310521008265E-3</v>
      </c>
    </row>
    <row r="6615" spans="2:8" x14ac:dyDescent="0.3">
      <c r="B6615" s="91">
        <v>39576</v>
      </c>
      <c r="C6615" s="145">
        <v>114.51262699999999</v>
      </c>
      <c r="D6615">
        <f t="shared" si="209"/>
        <v>9.0049782462429478E-2</v>
      </c>
      <c r="E6615">
        <v>-1.603649292655078E-2</v>
      </c>
      <c r="G6615">
        <v>6607</v>
      </c>
      <c r="H6615">
        <f t="shared" ca="1" si="210"/>
        <v>4.3225940666829311E-2</v>
      </c>
    </row>
    <row r="6616" spans="2:8" x14ac:dyDescent="0.3">
      <c r="B6616" s="91">
        <v>39554</v>
      </c>
      <c r="C6616" s="145">
        <v>105.05265799999999</v>
      </c>
      <c r="D6616">
        <f t="shared" si="209"/>
        <v>0.81459072635114782</v>
      </c>
      <c r="E6616">
        <v>-1.6037222730660449E-2</v>
      </c>
      <c r="G6616">
        <v>6608</v>
      </c>
      <c r="H6616">
        <f t="shared" ca="1" si="210"/>
        <v>4.2042267385513574E-2</v>
      </c>
    </row>
    <row r="6617" spans="2:8" x14ac:dyDescent="0.3">
      <c r="B6617" s="91">
        <v>35373</v>
      </c>
      <c r="C6617" s="145">
        <v>57.893307</v>
      </c>
      <c r="D6617">
        <f t="shared" si="209"/>
        <v>-0.84981190657900285</v>
      </c>
      <c r="E6617">
        <v>-1.6037669820684341E-2</v>
      </c>
      <c r="G6617">
        <v>6609</v>
      </c>
      <c r="H6617">
        <f t="shared" ca="1" si="210"/>
        <v>1.0816446165225072E-2</v>
      </c>
    </row>
    <row r="6618" spans="2:8" x14ac:dyDescent="0.3">
      <c r="B6618" s="91">
        <v>41612</v>
      </c>
      <c r="C6618" s="145">
        <v>385.472015</v>
      </c>
      <c r="D6618">
        <f t="shared" si="209"/>
        <v>-5.7149680471367564E-2</v>
      </c>
      <c r="E6618">
        <v>-1.6038134647076128E-2</v>
      </c>
      <c r="G6618">
        <v>6610</v>
      </c>
      <c r="H6618">
        <f t="shared" ca="1" si="210"/>
        <v>1.659885187777901E-2</v>
      </c>
    </row>
    <row r="6619" spans="2:8" x14ac:dyDescent="0.3">
      <c r="B6619" s="91">
        <v>41757</v>
      </c>
      <c r="C6619" s="145">
        <v>408.83691399999998</v>
      </c>
      <c r="D6619">
        <f t="shared" si="209"/>
        <v>7.162561800715353E-2</v>
      </c>
      <c r="E6619">
        <v>-1.6066155239902256E-2</v>
      </c>
      <c r="G6619">
        <v>6611</v>
      </c>
      <c r="H6619">
        <f t="shared" ca="1" si="210"/>
        <v>2.8953325433171247E-2</v>
      </c>
    </row>
    <row r="6620" spans="2:8" x14ac:dyDescent="0.3">
      <c r="B6620" s="91">
        <v>44732</v>
      </c>
      <c r="C6620" s="145">
        <v>381.51095600000002</v>
      </c>
      <c r="D6620">
        <f t="shared" si="209"/>
        <v>3.6585302125520673</v>
      </c>
      <c r="E6620">
        <v>-1.6068927996514142E-2</v>
      </c>
      <c r="G6620">
        <v>6612</v>
      </c>
      <c r="H6620">
        <f t="shared" ca="1" si="210"/>
        <v>-2.700170179259424E-2</v>
      </c>
    </row>
    <row r="6621" spans="2:8" x14ac:dyDescent="0.3">
      <c r="B6621" s="91">
        <v>38016</v>
      </c>
      <c r="C6621" s="145">
        <v>81.895133999999999</v>
      </c>
      <c r="D6621">
        <f t="shared" si="209"/>
        <v>-0.83220920582977886</v>
      </c>
      <c r="E6621">
        <v>-1.6071144085299163E-2</v>
      </c>
      <c r="G6621">
        <v>6613</v>
      </c>
      <c r="H6621">
        <f t="shared" ca="1" si="210"/>
        <v>-3.6657446114692553E-3</v>
      </c>
    </row>
    <row r="6622" spans="2:8" x14ac:dyDescent="0.3">
      <c r="B6622" s="91">
        <v>44565</v>
      </c>
      <c r="C6622" s="145">
        <v>488.07882699999999</v>
      </c>
      <c r="D6622">
        <f t="shared" si="209"/>
        <v>14.96864457754952</v>
      </c>
      <c r="E6622">
        <v>-1.6077138221788766E-2</v>
      </c>
      <c r="G6622">
        <v>6614</v>
      </c>
      <c r="H6622">
        <f t="shared" ca="1" si="210"/>
        <v>6.2385656078791582E-2</v>
      </c>
    </row>
    <row r="6623" spans="2:8" x14ac:dyDescent="0.3">
      <c r="B6623" s="91">
        <v>36515</v>
      </c>
      <c r="C6623" s="145">
        <v>30.564824999999999</v>
      </c>
      <c r="D6623">
        <f t="shared" si="209"/>
        <v>-0.74879077798720994</v>
      </c>
      <c r="E6623">
        <v>-1.6089705319674356E-2</v>
      </c>
      <c r="G6623">
        <v>6615</v>
      </c>
      <c r="H6623">
        <f t="shared" ca="1" si="210"/>
        <v>-4.8445990409603769E-2</v>
      </c>
    </row>
    <row r="6624" spans="2:8" x14ac:dyDescent="0.3">
      <c r="B6624" s="91">
        <v>43686</v>
      </c>
      <c r="C6624" s="145">
        <v>121.67079200000001</v>
      </c>
      <c r="D6624">
        <f t="shared" si="209"/>
        <v>0.89167211968014026</v>
      </c>
      <c r="E6624">
        <v>-1.6122554929450597E-2</v>
      </c>
      <c r="G6624">
        <v>6616</v>
      </c>
      <c r="H6624">
        <f t="shared" ca="1" si="210"/>
        <v>-4.3978280628058718E-2</v>
      </c>
    </row>
    <row r="6625" spans="2:8" x14ac:dyDescent="0.3">
      <c r="B6625" s="91">
        <v>38148</v>
      </c>
      <c r="C6625" s="145">
        <v>64.319175999999999</v>
      </c>
      <c r="D6625">
        <f t="shared" si="209"/>
        <v>0.20263250503389119</v>
      </c>
      <c r="E6625">
        <v>-1.6126959551209925E-2</v>
      </c>
      <c r="G6625">
        <v>6617</v>
      </c>
      <c r="H6625">
        <f t="shared" ca="1" si="210"/>
        <v>-5.4389636548837605E-2</v>
      </c>
    </row>
    <row r="6626" spans="2:8" x14ac:dyDescent="0.3">
      <c r="B6626" s="91">
        <v>34936</v>
      </c>
      <c r="C6626" s="145">
        <v>53.481986999999997</v>
      </c>
      <c r="D6626">
        <f t="shared" si="209"/>
        <v>-0.83032077712278085</v>
      </c>
      <c r="E6626">
        <v>-1.6129052434657204E-2</v>
      </c>
      <c r="G6626">
        <v>6618</v>
      </c>
      <c r="H6626">
        <f t="shared" ca="1" si="210"/>
        <v>2.2942488426758913E-2</v>
      </c>
    </row>
    <row r="6627" spans="2:8" x14ac:dyDescent="0.3">
      <c r="B6627" s="91">
        <v>41295</v>
      </c>
      <c r="C6627" s="145">
        <v>315.19467200000003</v>
      </c>
      <c r="D6627">
        <f t="shared" si="209"/>
        <v>2.2659652815974041E-2</v>
      </c>
      <c r="E6627">
        <v>-1.6131714047295954E-2</v>
      </c>
      <c r="G6627">
        <v>6619</v>
      </c>
      <c r="H6627">
        <f t="shared" ca="1" si="210"/>
        <v>2.3546094900726552E-2</v>
      </c>
    </row>
    <row r="6628" spans="2:8" x14ac:dyDescent="0.3">
      <c r="B6628" s="91">
        <v>41502</v>
      </c>
      <c r="C6628" s="145">
        <v>308.21072400000003</v>
      </c>
      <c r="D6628">
        <f t="shared" si="209"/>
        <v>-0.28007608747029994</v>
      </c>
      <c r="E6628">
        <v>-1.6139120697943769E-2</v>
      </c>
      <c r="G6628">
        <v>6620</v>
      </c>
      <c r="H6628">
        <f t="shared" ca="1" si="210"/>
        <v>-3.8786157870289426E-2</v>
      </c>
    </row>
    <row r="6629" spans="2:8" x14ac:dyDescent="0.3">
      <c r="B6629" s="91">
        <v>44979</v>
      </c>
      <c r="C6629" s="145">
        <v>428.11569200000002</v>
      </c>
      <c r="D6629">
        <f t="shared" si="209"/>
        <v>25.799505294633203</v>
      </c>
      <c r="E6629">
        <v>-1.615122866544624E-2</v>
      </c>
      <c r="G6629">
        <v>6621</v>
      </c>
      <c r="H6629">
        <f t="shared" ca="1" si="210"/>
        <v>-8.4342446372972588E-3</v>
      </c>
    </row>
    <row r="6630" spans="2:8" x14ac:dyDescent="0.3">
      <c r="B6630" s="91">
        <v>36896</v>
      </c>
      <c r="C6630" s="145">
        <v>15.974761000000001</v>
      </c>
      <c r="D6630">
        <f t="shared" si="209"/>
        <v>-0.74150206682505371</v>
      </c>
      <c r="E6630">
        <v>-1.6152159410493003E-2</v>
      </c>
      <c r="G6630">
        <v>6622</v>
      </c>
      <c r="H6630">
        <f t="shared" ca="1" si="210"/>
        <v>2.3500879956578753E-2</v>
      </c>
    </row>
    <row r="6631" spans="2:8" x14ac:dyDescent="0.3">
      <c r="B6631" s="91">
        <v>38154</v>
      </c>
      <c r="C6631" s="145">
        <v>61.798408999999999</v>
      </c>
      <c r="D6631">
        <f t="shared" si="209"/>
        <v>-0.85656868075580517</v>
      </c>
      <c r="E6631">
        <v>-1.6153456756610351E-2</v>
      </c>
      <c r="G6631">
        <v>6623</v>
      </c>
      <c r="H6631">
        <f t="shared" ca="1" si="210"/>
        <v>-1.0432378085651044E-2</v>
      </c>
    </row>
    <row r="6632" spans="2:8" x14ac:dyDescent="0.3">
      <c r="B6632" s="91">
        <v>44994</v>
      </c>
      <c r="C6632" s="145">
        <v>430.857147</v>
      </c>
      <c r="D6632">
        <f t="shared" si="209"/>
        <v>8.4429018554353306</v>
      </c>
      <c r="E6632">
        <v>-1.6162080129642244E-2</v>
      </c>
      <c r="G6632">
        <v>6624</v>
      </c>
      <c r="H6632">
        <f t="shared" ca="1" si="210"/>
        <v>1.3997337577825787E-3</v>
      </c>
    </row>
    <row r="6633" spans="2:8" x14ac:dyDescent="0.3">
      <c r="B6633" s="91">
        <v>36412</v>
      </c>
      <c r="C6633" s="145">
        <v>45.627620999999998</v>
      </c>
      <c r="D6633">
        <f t="shared" si="209"/>
        <v>-0.16493794806741327</v>
      </c>
      <c r="E6633">
        <v>-1.6165928741859639E-2</v>
      </c>
      <c r="G6633">
        <v>6625</v>
      </c>
      <c r="H6633">
        <f t="shared" ca="1" si="210"/>
        <v>1.9247448705328032E-2</v>
      </c>
    </row>
    <row r="6634" spans="2:8" x14ac:dyDescent="0.3">
      <c r="B6634" s="91">
        <v>35650</v>
      </c>
      <c r="C6634" s="145">
        <v>54.639797000000002</v>
      </c>
      <c r="D6634">
        <f t="shared" si="209"/>
        <v>-0.17241357948950906</v>
      </c>
      <c r="E6634">
        <v>-1.6188069673157075E-2</v>
      </c>
      <c r="G6634">
        <v>6626</v>
      </c>
      <c r="H6634">
        <f t="shared" ca="1" si="210"/>
        <v>-3.8135493928408231E-3</v>
      </c>
    </row>
    <row r="6635" spans="2:8" x14ac:dyDescent="0.3">
      <c r="B6635" s="91">
        <v>35191</v>
      </c>
      <c r="C6635" s="145">
        <v>66.023071000000002</v>
      </c>
      <c r="D6635">
        <f t="shared" si="209"/>
        <v>0.66965323102576191</v>
      </c>
      <c r="E6635">
        <v>-1.6199924267904717E-2</v>
      </c>
      <c r="G6635">
        <v>6627</v>
      </c>
      <c r="H6635">
        <f t="shared" ca="1" si="210"/>
        <v>1.3211964358646791E-2</v>
      </c>
    </row>
    <row r="6636" spans="2:8" x14ac:dyDescent="0.3">
      <c r="B6636" s="91">
        <v>34771</v>
      </c>
      <c r="C6636" s="145">
        <v>39.542983999999997</v>
      </c>
      <c r="D6636">
        <f t="shared" si="209"/>
        <v>-0.95091181852267614</v>
      </c>
      <c r="E6636">
        <v>-1.6216083349716144E-2</v>
      </c>
      <c r="G6636">
        <v>6628</v>
      </c>
      <c r="H6636">
        <f t="shared" ca="1" si="210"/>
        <v>1.1210063402367524E-2</v>
      </c>
    </row>
    <row r="6637" spans="2:8" x14ac:dyDescent="0.3">
      <c r="B6637" s="91">
        <v>45308</v>
      </c>
      <c r="C6637" s="145">
        <v>805.54998799999998</v>
      </c>
      <c r="D6637">
        <f t="shared" si="209"/>
        <v>3.9452919086054057</v>
      </c>
      <c r="E6637">
        <v>-1.6242276839243609E-2</v>
      </c>
      <c r="G6637">
        <v>6629</v>
      </c>
      <c r="H6637">
        <f t="shared" ca="1" si="210"/>
        <v>1.7700320187649186E-2</v>
      </c>
    </row>
    <row r="6638" spans="2:8" x14ac:dyDescent="0.3">
      <c r="B6638" s="91">
        <v>43795</v>
      </c>
      <c r="C6638" s="145">
        <v>162.892303</v>
      </c>
      <c r="D6638">
        <f t="shared" si="209"/>
        <v>-0.55688137406039284</v>
      </c>
      <c r="E6638">
        <v>-1.6255417139218971E-2</v>
      </c>
      <c r="G6638">
        <v>6630</v>
      </c>
      <c r="H6638">
        <f t="shared" ca="1" si="210"/>
        <v>-2.0292466739006785E-3</v>
      </c>
    </row>
    <row r="6639" spans="2:8" x14ac:dyDescent="0.3">
      <c r="B6639" s="91">
        <v>43140</v>
      </c>
      <c r="C6639" s="145">
        <v>367.60427900000002</v>
      </c>
      <c r="D6639">
        <f t="shared" si="209"/>
        <v>1.1414054014038963</v>
      </c>
      <c r="E6639">
        <v>-1.6273194217124906E-2</v>
      </c>
      <c r="G6639">
        <v>6631</v>
      </c>
      <c r="H6639">
        <f t="shared" ca="1" si="210"/>
        <v>-8.9405349588589991E-3</v>
      </c>
    </row>
    <row r="6640" spans="2:8" x14ac:dyDescent="0.3">
      <c r="B6640" s="91">
        <v>43773</v>
      </c>
      <c r="C6640" s="145">
        <v>171.664963</v>
      </c>
      <c r="D6640">
        <f t="shared" si="209"/>
        <v>-0.59525212878882228</v>
      </c>
      <c r="E6640">
        <v>-1.6281125362715861E-2</v>
      </c>
      <c r="G6640">
        <v>6632</v>
      </c>
      <c r="H6640">
        <f t="shared" ca="1" si="210"/>
        <v>5.4008283272055863E-4</v>
      </c>
    </row>
    <row r="6641" spans="2:8" x14ac:dyDescent="0.3">
      <c r="B6641" s="91">
        <v>44823</v>
      </c>
      <c r="C6641" s="145">
        <v>424.12814300000002</v>
      </c>
      <c r="D6641">
        <f t="shared" si="209"/>
        <v>4.6113969104092565</v>
      </c>
      <c r="E6641">
        <v>-1.6300532591877095E-2</v>
      </c>
      <c r="G6641">
        <v>6633</v>
      </c>
      <c r="H6641">
        <f t="shared" ca="1" si="210"/>
        <v>4.9222515290938622E-2</v>
      </c>
    </row>
    <row r="6642" spans="2:8" x14ac:dyDescent="0.3">
      <c r="B6642" s="91">
        <v>38114</v>
      </c>
      <c r="C6642" s="145">
        <v>75.583343999999997</v>
      </c>
      <c r="D6642">
        <f t="shared" si="209"/>
        <v>0.93688201673850213</v>
      </c>
      <c r="E6642">
        <v>-1.6300614498590271E-2</v>
      </c>
      <c r="G6642">
        <v>6634</v>
      </c>
      <c r="H6642">
        <f t="shared" ca="1" si="210"/>
        <v>-5.2341164166249906E-4</v>
      </c>
    </row>
    <row r="6643" spans="2:8" x14ac:dyDescent="0.3">
      <c r="B6643" s="91">
        <v>34450</v>
      </c>
      <c r="C6643" s="145">
        <v>39.023204999999997</v>
      </c>
      <c r="D6643">
        <f t="shared" si="209"/>
        <v>1.0000000512515579</v>
      </c>
      <c r="E6643">
        <v>-1.6304237404220562E-2</v>
      </c>
      <c r="G6643">
        <v>6635</v>
      </c>
      <c r="H6643">
        <f t="shared" ca="1" si="210"/>
        <v>-2.0510733027587474E-4</v>
      </c>
    </row>
    <row r="6644" spans="2:8" x14ac:dyDescent="0.3">
      <c r="B6644" s="91">
        <v>33381</v>
      </c>
      <c r="C6644" s="145">
        <v>19.511602</v>
      </c>
      <c r="D6644">
        <f t="shared" si="209"/>
        <v>-0.95786801392961285</v>
      </c>
      <c r="E6644">
        <v>-1.6304262612190031E-2</v>
      </c>
      <c r="G6644">
        <v>6636</v>
      </c>
      <c r="H6644">
        <f t="shared" ca="1" si="210"/>
        <v>2.1861848180891357E-2</v>
      </c>
    </row>
    <row r="6645" spans="2:8" x14ac:dyDescent="0.3">
      <c r="B6645" s="91">
        <v>42837</v>
      </c>
      <c r="C6645" s="145">
        <v>463.106628</v>
      </c>
      <c r="D6645">
        <f t="shared" si="209"/>
        <v>33.346718448307037</v>
      </c>
      <c r="E6645">
        <v>-1.6304946539934022E-2</v>
      </c>
      <c r="G6645">
        <v>6637</v>
      </c>
      <c r="H6645">
        <f t="shared" ca="1" si="210"/>
        <v>-2.2325442653917633E-2</v>
      </c>
    </row>
    <row r="6646" spans="2:8" x14ac:dyDescent="0.3">
      <c r="B6646" s="91">
        <v>36837</v>
      </c>
      <c r="C6646" s="145">
        <v>13.483286</v>
      </c>
      <c r="D6646">
        <f t="shared" si="209"/>
        <v>-0.96227249876638332</v>
      </c>
      <c r="E6646">
        <v>-1.631957095137964E-2</v>
      </c>
      <c r="G6646">
        <v>6638</v>
      </c>
      <c r="H6646">
        <f t="shared" ca="1" si="210"/>
        <v>-2.0613865831832376E-2</v>
      </c>
    </row>
    <row r="6647" spans="2:8" x14ac:dyDescent="0.3">
      <c r="B6647" s="91">
        <v>43153</v>
      </c>
      <c r="C6647" s="145">
        <v>357.38613900000001</v>
      </c>
      <c r="D6647">
        <f t="shared" si="209"/>
        <v>2.6460200502220449E-2</v>
      </c>
      <c r="E6647">
        <v>-1.6325983297860974E-2</v>
      </c>
      <c r="G6647">
        <v>6639</v>
      </c>
      <c r="H6647">
        <f t="shared" ca="1" si="210"/>
        <v>-2.2046387134902208E-2</v>
      </c>
    </row>
    <row r="6648" spans="2:8" x14ac:dyDescent="0.3">
      <c r="B6648" s="91">
        <v>42229</v>
      </c>
      <c r="C6648" s="145">
        <v>348.17340100000001</v>
      </c>
      <c r="D6648">
        <f t="shared" si="209"/>
        <v>0.69982744212853709</v>
      </c>
      <c r="E6648">
        <v>-1.6328896647155373E-2</v>
      </c>
      <c r="G6648">
        <v>6640</v>
      </c>
      <c r="H6648">
        <f t="shared" ca="1" si="210"/>
        <v>4.4011669969710072E-2</v>
      </c>
    </row>
    <row r="6649" spans="2:8" x14ac:dyDescent="0.3">
      <c r="B6649" s="91">
        <v>40926</v>
      </c>
      <c r="C6649" s="145">
        <v>204.82867400000001</v>
      </c>
      <c r="D6649">
        <f t="shared" si="209"/>
        <v>0.73035667931294734</v>
      </c>
      <c r="E6649">
        <v>-1.6329185304851189E-2</v>
      </c>
      <c r="G6649">
        <v>6641</v>
      </c>
      <c r="H6649">
        <f t="shared" ca="1" si="210"/>
        <v>1.2306120276752737E-2</v>
      </c>
    </row>
    <row r="6650" spans="2:8" x14ac:dyDescent="0.3">
      <c r="B6650" s="91">
        <v>39329</v>
      </c>
      <c r="C6650" s="145">
        <v>118.373672</v>
      </c>
      <c r="D6650">
        <f t="shared" si="209"/>
        <v>3.0065759013746116</v>
      </c>
      <c r="E6650">
        <v>-1.6361815457734026E-2</v>
      </c>
      <c r="G6650">
        <v>6642</v>
      </c>
      <c r="H6650">
        <f t="shared" ca="1" si="210"/>
        <v>5.0277198477721663E-2</v>
      </c>
    </row>
    <row r="6651" spans="2:8" x14ac:dyDescent="0.3">
      <c r="B6651" s="91">
        <v>39799</v>
      </c>
      <c r="C6651" s="145">
        <v>29.544847000000001</v>
      </c>
      <c r="D6651">
        <f t="shared" si="209"/>
        <v>-0.49606282223064746</v>
      </c>
      <c r="E6651">
        <v>-1.6368616546340264E-2</v>
      </c>
      <c r="G6651">
        <v>6643</v>
      </c>
      <c r="H6651">
        <f t="shared" ca="1" si="210"/>
        <v>-3.5802333609222629E-2</v>
      </c>
    </row>
    <row r="6652" spans="2:8" x14ac:dyDescent="0.3">
      <c r="B6652" s="91">
        <v>37932</v>
      </c>
      <c r="C6652" s="145">
        <v>58.628036000000002</v>
      </c>
      <c r="D6652">
        <f t="shared" si="209"/>
        <v>-0.50425450219510659</v>
      </c>
      <c r="E6652">
        <v>-1.6369597705512461E-2</v>
      </c>
      <c r="G6652">
        <v>6644</v>
      </c>
      <c r="H6652">
        <f t="shared" ca="1" si="210"/>
        <v>-5.1281472049441988E-4</v>
      </c>
    </row>
    <row r="6653" spans="2:8" x14ac:dyDescent="0.3">
      <c r="B6653" s="91">
        <v>39435</v>
      </c>
      <c r="C6653" s="145">
        <v>118.262367</v>
      </c>
      <c r="D6653">
        <f t="shared" si="209"/>
        <v>-0.71761257726783434</v>
      </c>
      <c r="E6653">
        <v>-1.6377207948185105E-2</v>
      </c>
      <c r="G6653">
        <v>6645</v>
      </c>
      <c r="H6653">
        <f t="shared" ca="1" si="210"/>
        <v>-3.0439304086474207E-2</v>
      </c>
    </row>
    <row r="6654" spans="2:8" x14ac:dyDescent="0.3">
      <c r="B6654" s="91">
        <v>44902</v>
      </c>
      <c r="C6654" s="145">
        <v>418.79473899999999</v>
      </c>
      <c r="D6654">
        <f t="shared" si="209"/>
        <v>20.583126720055859</v>
      </c>
      <c r="E6654">
        <v>-1.6389650908121223E-2</v>
      </c>
      <c r="G6654">
        <v>6646</v>
      </c>
      <c r="H6654">
        <f t="shared" ca="1" si="210"/>
        <v>3.4491569151946851E-2</v>
      </c>
    </row>
    <row r="6655" spans="2:8" x14ac:dyDescent="0.3">
      <c r="B6655" s="91">
        <v>33402</v>
      </c>
      <c r="C6655" s="145">
        <v>19.403803</v>
      </c>
      <c r="D6655">
        <f t="shared" si="209"/>
        <v>-0.61577396935677187</v>
      </c>
      <c r="E6655">
        <v>-1.6393357029214257E-2</v>
      </c>
      <c r="G6655">
        <v>6647</v>
      </c>
      <c r="H6655">
        <f t="shared" ca="1" si="210"/>
        <v>-3.8668571683268899E-2</v>
      </c>
    </row>
    <row r="6656" spans="2:8" x14ac:dyDescent="0.3">
      <c r="B6656" s="91">
        <v>35020</v>
      </c>
      <c r="C6656" s="145">
        <v>50.501010999999998</v>
      </c>
      <c r="D6656">
        <f t="shared" si="209"/>
        <v>-0.88177734442303624</v>
      </c>
      <c r="E6656">
        <v>-1.6393720089837895E-2</v>
      </c>
      <c r="G6656">
        <v>6648</v>
      </c>
      <c r="H6656">
        <f t="shared" ca="1" si="210"/>
        <v>1.3588167804452852E-2</v>
      </c>
    </row>
    <row r="6657" spans="2:8" x14ac:dyDescent="0.3">
      <c r="B6657" s="91">
        <v>44721</v>
      </c>
      <c r="C6657" s="145">
        <v>427.16863999999998</v>
      </c>
      <c r="D6657">
        <f t="shared" si="209"/>
        <v>34.567752800624945</v>
      </c>
      <c r="E6657">
        <v>-1.6412239937959323E-2</v>
      </c>
      <c r="G6657">
        <v>6649</v>
      </c>
      <c r="H6657">
        <f t="shared" ca="1" si="210"/>
        <v>6.2293450580087312E-2</v>
      </c>
    </row>
    <row r="6658" spans="2:8" x14ac:dyDescent="0.3">
      <c r="B6658" s="91">
        <v>36810</v>
      </c>
      <c r="C6658" s="145">
        <v>12.009998</v>
      </c>
      <c r="D6658">
        <f t="shared" si="209"/>
        <v>-0.94722822117442718</v>
      </c>
      <c r="E6658">
        <v>-1.6424404832247986E-2</v>
      </c>
      <c r="G6658">
        <v>6650</v>
      </c>
      <c r="H6658">
        <f t="shared" ca="1" si="210"/>
        <v>-1.0199411084738491E-2</v>
      </c>
    </row>
    <row r="6659" spans="2:8" x14ac:dyDescent="0.3">
      <c r="B6659" s="91">
        <v>41150</v>
      </c>
      <c r="C6659" s="145">
        <v>227.58372499999999</v>
      </c>
      <c r="D6659">
        <f t="shared" si="209"/>
        <v>-0.56395181522251925</v>
      </c>
      <c r="E6659">
        <v>-1.6435012048192983E-2</v>
      </c>
      <c r="G6659">
        <v>6651</v>
      </c>
      <c r="H6659">
        <f t="shared" ca="1" si="210"/>
        <v>7.4827433377828503E-3</v>
      </c>
    </row>
    <row r="6660" spans="2:8" x14ac:dyDescent="0.3">
      <c r="B6660" s="91">
        <v>42766</v>
      </c>
      <c r="C6660" s="145">
        <v>521.92334000000005</v>
      </c>
      <c r="D6660">
        <f t="shared" si="209"/>
        <v>0.86372490827939341</v>
      </c>
      <c r="E6660">
        <v>-1.6438032248075257E-2</v>
      </c>
      <c r="G6660">
        <v>6652</v>
      </c>
      <c r="H6660">
        <f t="shared" ca="1" si="210"/>
        <v>1.5800854645255893E-2</v>
      </c>
    </row>
    <row r="6661" spans="2:8" x14ac:dyDescent="0.3">
      <c r="B6661" s="91">
        <v>41310</v>
      </c>
      <c r="C6661" s="145">
        <v>280.04312099999999</v>
      </c>
      <c r="D6661">
        <f t="shared" si="209"/>
        <v>4.3412888162738046</v>
      </c>
      <c r="E6661">
        <v>-1.6438261431758316E-2</v>
      </c>
      <c r="G6661">
        <v>6653</v>
      </c>
      <c r="H6661">
        <f t="shared" ca="1" si="210"/>
        <v>3.1762240990334131E-2</v>
      </c>
    </row>
    <row r="6662" spans="2:8" x14ac:dyDescent="0.3">
      <c r="B6662" s="91">
        <v>34947</v>
      </c>
      <c r="C6662" s="145">
        <v>52.429878000000002</v>
      </c>
      <c r="D6662">
        <f t="shared" si="209"/>
        <v>0.81306800072080254</v>
      </c>
      <c r="E6662">
        <v>-1.6447593286870513E-2</v>
      </c>
      <c r="G6662">
        <v>6654</v>
      </c>
      <c r="H6662">
        <f t="shared" ca="1" si="210"/>
        <v>2.2010403140055337E-2</v>
      </c>
    </row>
    <row r="6663" spans="2:8" x14ac:dyDescent="0.3">
      <c r="B6663" s="91">
        <v>36195</v>
      </c>
      <c r="C6663" s="145">
        <v>28.917767000000001</v>
      </c>
      <c r="D6663">
        <f t="shared" si="209"/>
        <v>0.49863995177862458</v>
      </c>
      <c r="E6663">
        <v>-1.6476481429356316E-2</v>
      </c>
      <c r="G6663">
        <v>6655</v>
      </c>
      <c r="H6663">
        <f t="shared" ca="1" si="210"/>
        <v>-2.8180928954428572E-2</v>
      </c>
    </row>
    <row r="6664" spans="2:8" x14ac:dyDescent="0.3">
      <c r="B6664" s="91">
        <v>33344</v>
      </c>
      <c r="C6664" s="145">
        <v>19.296006999999999</v>
      </c>
      <c r="D6664">
        <f t="shared" si="209"/>
        <v>-0.69807379254713509</v>
      </c>
      <c r="E6664">
        <v>-1.6483728764904653E-2</v>
      </c>
      <c r="G6664">
        <v>6656</v>
      </c>
      <c r="H6664">
        <f t="shared" ca="1" si="210"/>
        <v>-3.0894402605902784E-2</v>
      </c>
    </row>
    <row r="6665" spans="2:8" x14ac:dyDescent="0.3">
      <c r="B6665" s="91">
        <v>35335</v>
      </c>
      <c r="C6665" s="145">
        <v>63.909678999999997</v>
      </c>
      <c r="D6665">
        <f t="shared" ref="D6665:D6728" si="211">(C6665-C6666)/C6666</f>
        <v>-0.16689430428416102</v>
      </c>
      <c r="E6665">
        <v>-1.6486499097243635E-2</v>
      </c>
      <c r="G6665">
        <v>6657</v>
      </c>
      <c r="H6665">
        <f t="shared" ca="1" si="210"/>
        <v>6.3236302831907541E-3</v>
      </c>
    </row>
    <row r="6666" spans="2:8" x14ac:dyDescent="0.3">
      <c r="B6666" s="91">
        <v>38593</v>
      </c>
      <c r="C6666" s="145">
        <v>76.712569999999999</v>
      </c>
      <c r="D6666">
        <f t="shared" si="211"/>
        <v>-0.82182991225980384</v>
      </c>
      <c r="E6666">
        <v>-1.650262537309239E-2</v>
      </c>
      <c r="G6666">
        <v>6658</v>
      </c>
      <c r="H6666">
        <f t="shared" ref="H6666:H6729" ca="1" si="212">_xlfn.NORM.INV(RAND(),N$11,N$12)</f>
        <v>-1.9917449334758173E-2</v>
      </c>
    </row>
    <row r="6667" spans="2:8" x14ac:dyDescent="0.3">
      <c r="B6667" s="91">
        <v>44715</v>
      </c>
      <c r="C6667" s="145">
        <v>430.55807499999997</v>
      </c>
      <c r="D6667">
        <f t="shared" si="211"/>
        <v>0.1988760648140647</v>
      </c>
      <c r="E6667">
        <v>-1.6509174298860473E-2</v>
      </c>
      <c r="G6667">
        <v>6659</v>
      </c>
      <c r="H6667">
        <f t="shared" ca="1" si="212"/>
        <v>-3.2192701838242146E-2</v>
      </c>
    </row>
    <row r="6668" spans="2:8" x14ac:dyDescent="0.3">
      <c r="B6668" s="91">
        <v>42444</v>
      </c>
      <c r="C6668" s="145">
        <v>359.13476600000001</v>
      </c>
      <c r="D6668">
        <f t="shared" si="211"/>
        <v>0.11080278878846078</v>
      </c>
      <c r="E6668">
        <v>-1.6509883321494629E-2</v>
      </c>
      <c r="G6668">
        <v>6660</v>
      </c>
      <c r="H6668">
        <f t="shared" ca="1" si="212"/>
        <v>-1.5920271447552523E-2</v>
      </c>
    </row>
    <row r="6669" spans="2:8" x14ac:dyDescent="0.3">
      <c r="B6669" s="91">
        <v>42249</v>
      </c>
      <c r="C6669" s="145">
        <v>323.31100500000002</v>
      </c>
      <c r="D6669">
        <f t="shared" si="211"/>
        <v>0.28926542939786581</v>
      </c>
      <c r="E6669">
        <v>-1.652009613914316E-2</v>
      </c>
      <c r="G6669">
        <v>6661</v>
      </c>
      <c r="H6669">
        <f t="shared" ca="1" si="212"/>
        <v>6.8342203848370513E-3</v>
      </c>
    </row>
    <row r="6670" spans="2:8" x14ac:dyDescent="0.3">
      <c r="B6670" s="91">
        <v>40519</v>
      </c>
      <c r="C6670" s="145">
        <v>250.77148399999999</v>
      </c>
      <c r="D6670">
        <f t="shared" si="211"/>
        <v>-0.46541783794082792</v>
      </c>
      <c r="E6670">
        <v>-1.6533512333083953E-2</v>
      </c>
      <c r="G6670">
        <v>6662</v>
      </c>
      <c r="H6670">
        <f t="shared" ca="1" si="212"/>
        <v>-6.7396235332028501E-3</v>
      </c>
    </row>
    <row r="6671" spans="2:8" x14ac:dyDescent="0.3">
      <c r="B6671" s="91">
        <v>41929</v>
      </c>
      <c r="C6671" s="145">
        <v>469.09811400000001</v>
      </c>
      <c r="D6671">
        <f t="shared" si="211"/>
        <v>9.1660244439233443E-2</v>
      </c>
      <c r="E6671">
        <v>-1.6535723703567397E-2</v>
      </c>
      <c r="G6671">
        <v>6663</v>
      </c>
      <c r="H6671">
        <f t="shared" ca="1" si="212"/>
        <v>-3.5924793220672123E-2</v>
      </c>
    </row>
    <row r="6672" spans="2:8" x14ac:dyDescent="0.3">
      <c r="B6672" s="91">
        <v>44664</v>
      </c>
      <c r="C6672" s="145">
        <v>429.71072400000003</v>
      </c>
      <c r="D6672">
        <f t="shared" si="211"/>
        <v>3.7664093857032519</v>
      </c>
      <c r="E6672">
        <v>-1.6541120642902092E-2</v>
      </c>
      <c r="G6672">
        <v>6664</v>
      </c>
      <c r="H6672">
        <f t="shared" ca="1" si="212"/>
        <v>4.4206190255685091E-2</v>
      </c>
    </row>
    <row r="6673" spans="2:8" x14ac:dyDescent="0.3">
      <c r="B6673" s="91">
        <v>38632</v>
      </c>
      <c r="C6673" s="145">
        <v>90.153969000000004</v>
      </c>
      <c r="D6673">
        <f t="shared" si="211"/>
        <v>1.0054886573420778</v>
      </c>
      <c r="E6673">
        <v>-1.6561552469727302E-2</v>
      </c>
      <c r="G6673">
        <v>6665</v>
      </c>
      <c r="H6673">
        <f t="shared" ca="1" si="212"/>
        <v>1.2994022808414239E-2</v>
      </c>
    </row>
    <row r="6674" spans="2:8" x14ac:dyDescent="0.3">
      <c r="B6674" s="91">
        <v>36406</v>
      </c>
      <c r="C6674" s="145">
        <v>44.953617000000001</v>
      </c>
      <c r="D6674">
        <f t="shared" si="211"/>
        <v>0.10762444317398874</v>
      </c>
      <c r="E6674">
        <v>-1.6567115315893343E-2</v>
      </c>
      <c r="G6674">
        <v>6666</v>
      </c>
      <c r="H6674">
        <f t="shared" ca="1" si="212"/>
        <v>-2.2348826059136687E-2</v>
      </c>
    </row>
    <row r="6675" spans="2:8" x14ac:dyDescent="0.3">
      <c r="B6675" s="91">
        <v>37858</v>
      </c>
      <c r="C6675" s="145">
        <v>40.585613000000002</v>
      </c>
      <c r="D6675">
        <f t="shared" si="211"/>
        <v>-0.86088622094425871</v>
      </c>
      <c r="E6675">
        <v>-1.6587544169902376E-2</v>
      </c>
      <c r="G6675">
        <v>6667</v>
      </c>
      <c r="H6675">
        <f t="shared" ca="1" si="212"/>
        <v>-1.8724853066984348E-2</v>
      </c>
    </row>
    <row r="6676" spans="2:8" x14ac:dyDescent="0.3">
      <c r="B6676" s="91">
        <v>41304</v>
      </c>
      <c r="C6676" s="145">
        <v>291.74401899999998</v>
      </c>
      <c r="D6676">
        <f t="shared" si="211"/>
        <v>-0.46285700350878023</v>
      </c>
      <c r="E6676">
        <v>-1.6598217465734231E-2</v>
      </c>
      <c r="G6676">
        <v>6668</v>
      </c>
      <c r="H6676">
        <f t="shared" ca="1" si="212"/>
        <v>1.751052380027511E-2</v>
      </c>
    </row>
    <row r="6677" spans="2:8" x14ac:dyDescent="0.3">
      <c r="B6677" s="91">
        <v>42074</v>
      </c>
      <c r="C6677" s="145">
        <v>543.14031999999997</v>
      </c>
      <c r="D6677">
        <f t="shared" si="211"/>
        <v>10.195740171169767</v>
      </c>
      <c r="E6677">
        <v>-1.6601215240026709E-2</v>
      </c>
      <c r="G6677">
        <v>6669</v>
      </c>
      <c r="H6677">
        <f t="shared" ca="1" si="212"/>
        <v>-2.1829550524423695E-2</v>
      </c>
    </row>
    <row r="6678" spans="2:8" x14ac:dyDescent="0.3">
      <c r="B6678" s="91">
        <v>35724</v>
      </c>
      <c r="C6678" s="145">
        <v>48.513123</v>
      </c>
      <c r="D6678">
        <f t="shared" si="211"/>
        <v>-0.8808415212609253</v>
      </c>
      <c r="E6678">
        <v>-1.66079182960207E-2</v>
      </c>
      <c r="G6678">
        <v>6670</v>
      </c>
      <c r="H6678">
        <f t="shared" ca="1" si="212"/>
        <v>5.5083931754595049E-2</v>
      </c>
    </row>
    <row r="6679" spans="2:8" x14ac:dyDescent="0.3">
      <c r="B6679" s="91">
        <v>44944</v>
      </c>
      <c r="C6679" s="145">
        <v>407.13110399999999</v>
      </c>
      <c r="D6679">
        <f t="shared" si="211"/>
        <v>-0.15379575127845543</v>
      </c>
      <c r="E6679">
        <v>-1.6614443889621053E-2</v>
      </c>
      <c r="G6679">
        <v>6671</v>
      </c>
      <c r="H6679">
        <f t="shared" ca="1" si="212"/>
        <v>-1.0793613848208549E-2</v>
      </c>
    </row>
    <row r="6680" spans="2:8" x14ac:dyDescent="0.3">
      <c r="B6680" s="91">
        <v>41926</v>
      </c>
      <c r="C6680" s="145">
        <v>481.126282</v>
      </c>
      <c r="D6680">
        <f t="shared" si="211"/>
        <v>8.363203844437086</v>
      </c>
      <c r="E6680">
        <v>-1.6624673628843869E-2</v>
      </c>
      <c r="G6680">
        <v>6672</v>
      </c>
      <c r="H6680">
        <f t="shared" ca="1" si="212"/>
        <v>4.7658368086211086E-2</v>
      </c>
    </row>
    <row r="6681" spans="2:8" x14ac:dyDescent="0.3">
      <c r="B6681" s="91">
        <v>35073</v>
      </c>
      <c r="C6681" s="145">
        <v>51.384791999999997</v>
      </c>
      <c r="D6681">
        <f t="shared" si="211"/>
        <v>-0.22903849045230407</v>
      </c>
      <c r="E6681">
        <v>-1.6644373227235321E-2</v>
      </c>
      <c r="G6681">
        <v>6673</v>
      </c>
      <c r="H6681">
        <f t="shared" ca="1" si="212"/>
        <v>5.9433257338806084E-2</v>
      </c>
    </row>
    <row r="6682" spans="2:8" x14ac:dyDescent="0.3">
      <c r="B6682" s="91">
        <v>38435</v>
      </c>
      <c r="C6682" s="145">
        <v>66.650268999999994</v>
      </c>
      <c r="D6682">
        <f t="shared" si="211"/>
        <v>0.74656280970901545</v>
      </c>
      <c r="E6682">
        <v>-1.6660623051347186E-2</v>
      </c>
      <c r="G6682">
        <v>6674</v>
      </c>
      <c r="H6682">
        <f t="shared" ca="1" si="212"/>
        <v>-4.3948911355082457E-2</v>
      </c>
    </row>
    <row r="6683" spans="2:8" x14ac:dyDescent="0.3">
      <c r="B6683" s="91">
        <v>33749</v>
      </c>
      <c r="C6683" s="145">
        <v>38.160820000000001</v>
      </c>
      <c r="D6683">
        <f t="shared" si="211"/>
        <v>-0.2622859326788517</v>
      </c>
      <c r="E6683">
        <v>-1.6666475123459014E-2</v>
      </c>
      <c r="G6683">
        <v>6675</v>
      </c>
      <c r="H6683">
        <f t="shared" ca="1" si="212"/>
        <v>4.885228452836745E-2</v>
      </c>
    </row>
    <row r="6684" spans="2:8" x14ac:dyDescent="0.3">
      <c r="B6684" s="91">
        <v>34872</v>
      </c>
      <c r="C6684" s="145">
        <v>51.728470000000002</v>
      </c>
      <c r="D6684">
        <f t="shared" si="211"/>
        <v>-0.8850089930717725</v>
      </c>
      <c r="E6684">
        <v>-1.6666690428564761E-2</v>
      </c>
      <c r="G6684">
        <v>6676</v>
      </c>
      <c r="H6684">
        <f t="shared" ca="1" si="212"/>
        <v>7.4347288106103621E-4</v>
      </c>
    </row>
    <row r="6685" spans="2:8" x14ac:dyDescent="0.3">
      <c r="B6685" s="91">
        <v>42857</v>
      </c>
      <c r="C6685" s="145">
        <v>449.847961</v>
      </c>
      <c r="D6685">
        <f t="shared" si="211"/>
        <v>40.244119442997864</v>
      </c>
      <c r="E6685">
        <v>-1.6670276269273678E-2</v>
      </c>
      <c r="G6685">
        <v>6677</v>
      </c>
      <c r="H6685">
        <f t="shared" ca="1" si="212"/>
        <v>-6.4742485616234701E-3</v>
      </c>
    </row>
    <row r="6686" spans="2:8" x14ac:dyDescent="0.3">
      <c r="B6686" s="91">
        <v>36829</v>
      </c>
      <c r="C6686" s="145">
        <v>10.90696</v>
      </c>
      <c r="D6686">
        <f t="shared" si="211"/>
        <v>-0.24946923511021535</v>
      </c>
      <c r="E6686">
        <v>-1.6689917478101085E-2</v>
      </c>
      <c r="G6686">
        <v>6678</v>
      </c>
      <c r="H6686">
        <f t="shared" ca="1" si="212"/>
        <v>1.8139773108219907E-2</v>
      </c>
    </row>
    <row r="6687" spans="2:8" x14ac:dyDescent="0.3">
      <c r="B6687" s="91">
        <v>36762</v>
      </c>
      <c r="C6687" s="145">
        <v>14.532329000000001</v>
      </c>
      <c r="D6687">
        <f t="shared" si="211"/>
        <v>-0.96505443717069883</v>
      </c>
      <c r="E6687">
        <v>-1.6701287488598709E-2</v>
      </c>
      <c r="G6687">
        <v>6679</v>
      </c>
      <c r="H6687">
        <f t="shared" ca="1" si="212"/>
        <v>4.4731716089825319E-2</v>
      </c>
    </row>
    <row r="6688" spans="2:8" x14ac:dyDescent="0.3">
      <c r="B6688" s="91">
        <v>41740</v>
      </c>
      <c r="C6688" s="145">
        <v>415.856201</v>
      </c>
      <c r="D6688">
        <f t="shared" si="211"/>
        <v>14.806491180805013</v>
      </c>
      <c r="E6688">
        <v>-1.6713121323323622E-2</v>
      </c>
      <c r="G6688">
        <v>6680</v>
      </c>
      <c r="H6688">
        <f t="shared" ca="1" si="212"/>
        <v>8.0730935238113055E-4</v>
      </c>
    </row>
    <row r="6689" spans="2:8" x14ac:dyDescent="0.3">
      <c r="B6689" s="91">
        <v>36236</v>
      </c>
      <c r="C6689" s="145">
        <v>26.309204000000001</v>
      </c>
      <c r="D6689">
        <f t="shared" si="211"/>
        <v>-0.57530869139867535</v>
      </c>
      <c r="E6689">
        <v>-1.6713167711576018E-2</v>
      </c>
      <c r="G6689">
        <v>6681</v>
      </c>
      <c r="H6689">
        <f t="shared" ca="1" si="212"/>
        <v>1.2650254013676702E-2</v>
      </c>
    </row>
    <row r="6690" spans="2:8" x14ac:dyDescent="0.3">
      <c r="B6690" s="91">
        <v>38159</v>
      </c>
      <c r="C6690" s="145">
        <v>61.949005</v>
      </c>
      <c r="D6690">
        <f t="shared" si="211"/>
        <v>-0.88109054075376025</v>
      </c>
      <c r="E6690">
        <v>-1.6733964728831718E-2</v>
      </c>
      <c r="G6690">
        <v>6682</v>
      </c>
      <c r="H6690">
        <f t="shared" ca="1" si="212"/>
        <v>-2.7765479455442988E-2</v>
      </c>
    </row>
    <row r="6691" spans="2:8" x14ac:dyDescent="0.3">
      <c r="B6691" s="91">
        <v>42769</v>
      </c>
      <c r="C6691" s="145">
        <v>520.97625700000003</v>
      </c>
      <c r="D6691">
        <f t="shared" si="211"/>
        <v>0.14142180884559408</v>
      </c>
      <c r="E6691">
        <v>-1.6745114448563497E-2</v>
      </c>
      <c r="G6691">
        <v>6683</v>
      </c>
      <c r="H6691">
        <f t="shared" ca="1" si="212"/>
        <v>3.9748369032533717E-2</v>
      </c>
    </row>
    <row r="6692" spans="2:8" x14ac:dyDescent="0.3">
      <c r="B6692" s="91">
        <v>42730</v>
      </c>
      <c r="C6692" s="145">
        <v>456.42746</v>
      </c>
      <c r="D6692">
        <f t="shared" si="211"/>
        <v>16.397871130316737</v>
      </c>
      <c r="E6692">
        <v>-1.6750760691087583E-2</v>
      </c>
      <c r="G6692">
        <v>6684</v>
      </c>
      <c r="H6692">
        <f t="shared" ca="1" si="212"/>
        <v>7.5004356412958287E-2</v>
      </c>
    </row>
    <row r="6693" spans="2:8" x14ac:dyDescent="0.3">
      <c r="B6693" s="91">
        <v>36304</v>
      </c>
      <c r="C6693" s="145">
        <v>26.234673000000001</v>
      </c>
      <c r="D6693">
        <f t="shared" si="211"/>
        <v>-0.60791851860907509</v>
      </c>
      <c r="E6693">
        <v>-1.675981610874442E-2</v>
      </c>
      <c r="G6693">
        <v>6685</v>
      </c>
      <c r="H6693">
        <f t="shared" ca="1" si="212"/>
        <v>-6.9721248461702655E-3</v>
      </c>
    </row>
    <row r="6694" spans="2:8" x14ac:dyDescent="0.3">
      <c r="B6694" s="91">
        <v>38133</v>
      </c>
      <c r="C6694" s="145">
        <v>66.911277999999996</v>
      </c>
      <c r="D6694">
        <f t="shared" si="211"/>
        <v>-0.63060087210315952</v>
      </c>
      <c r="E6694">
        <v>-1.6773442404398164E-2</v>
      </c>
      <c r="G6694">
        <v>6686</v>
      </c>
      <c r="H6694">
        <f t="shared" ca="1" si="212"/>
        <v>-1.2869802431683865E-2</v>
      </c>
    </row>
    <row r="6695" spans="2:8" x14ac:dyDescent="0.3">
      <c r="B6695" s="91">
        <v>43537</v>
      </c>
      <c r="C6695" s="145">
        <v>181.13545199999999</v>
      </c>
      <c r="D6695">
        <f t="shared" si="211"/>
        <v>-0.57739711761592727</v>
      </c>
      <c r="E6695">
        <v>-1.6774944099858392E-2</v>
      </c>
      <c r="G6695">
        <v>6687</v>
      </c>
      <c r="H6695">
        <f t="shared" ca="1" si="212"/>
        <v>-2.0921210992823732E-2</v>
      </c>
    </row>
    <row r="6696" spans="2:8" x14ac:dyDescent="0.3">
      <c r="B6696" s="91">
        <v>41786</v>
      </c>
      <c r="C6696" s="145">
        <v>428.61859099999998</v>
      </c>
      <c r="D6696">
        <f t="shared" si="211"/>
        <v>7.3424887040186713</v>
      </c>
      <c r="E6696">
        <v>-1.6777401571643751E-2</v>
      </c>
      <c r="G6696">
        <v>6688</v>
      </c>
      <c r="H6696">
        <f t="shared" ca="1" si="212"/>
        <v>-2.2316757835044658E-2</v>
      </c>
    </row>
    <row r="6697" spans="2:8" x14ac:dyDescent="0.3">
      <c r="B6697" s="91">
        <v>34907</v>
      </c>
      <c r="C6697" s="145">
        <v>51.377785000000003</v>
      </c>
      <c r="D6697">
        <f t="shared" si="211"/>
        <v>2.5523837398077176</v>
      </c>
      <c r="E6697">
        <v>-1.6778466849270247E-2</v>
      </c>
      <c r="G6697">
        <v>6689</v>
      </c>
      <c r="H6697">
        <f t="shared" ca="1" si="212"/>
        <v>1.3893712049702089E-2</v>
      </c>
    </row>
    <row r="6698" spans="2:8" x14ac:dyDescent="0.3">
      <c r="B6698" s="91">
        <v>36916</v>
      </c>
      <c r="C6698" s="145">
        <v>14.462904</v>
      </c>
      <c r="D6698">
        <f t="shared" si="211"/>
        <v>-0.9609422606197634</v>
      </c>
      <c r="E6698">
        <v>-1.6780379311964733E-2</v>
      </c>
      <c r="G6698">
        <v>6690</v>
      </c>
      <c r="H6698">
        <f t="shared" ca="1" si="212"/>
        <v>-5.8530189431153217E-3</v>
      </c>
    </row>
    <row r="6699" spans="2:8" x14ac:dyDescent="0.3">
      <c r="B6699" s="91">
        <v>42352</v>
      </c>
      <c r="C6699" s="145">
        <v>370.29547100000002</v>
      </c>
      <c r="D6699">
        <f t="shared" si="211"/>
        <v>8.1053092175502837</v>
      </c>
      <c r="E6699">
        <v>-1.6801138434475862E-2</v>
      </c>
      <c r="G6699">
        <v>6691</v>
      </c>
      <c r="H6699">
        <f t="shared" ca="1" si="212"/>
        <v>3.5713176165851519E-2</v>
      </c>
    </row>
    <row r="6700" spans="2:8" x14ac:dyDescent="0.3">
      <c r="B6700" s="91">
        <v>35782</v>
      </c>
      <c r="C6700" s="145">
        <v>40.668083000000003</v>
      </c>
      <c r="D6700">
        <f t="shared" si="211"/>
        <v>1.0061992852128003</v>
      </c>
      <c r="E6700">
        <v>-1.6827451684231942E-2</v>
      </c>
      <c r="G6700">
        <v>6692</v>
      </c>
      <c r="H6700">
        <f t="shared" ca="1" si="212"/>
        <v>-2.9802720370092524E-2</v>
      </c>
    </row>
    <row r="6701" spans="2:8" x14ac:dyDescent="0.3">
      <c r="B6701" s="91">
        <v>36692</v>
      </c>
      <c r="C6701" s="145">
        <v>20.271208000000001</v>
      </c>
      <c r="D6701">
        <f t="shared" si="211"/>
        <v>-0.93153541709721865</v>
      </c>
      <c r="E6701">
        <v>-1.6835077583191829E-2</v>
      </c>
      <c r="G6701">
        <v>6693</v>
      </c>
      <c r="H6701">
        <f t="shared" ca="1" si="212"/>
        <v>1.3578438290428547E-2</v>
      </c>
    </row>
    <row r="6702" spans="2:8" x14ac:dyDescent="0.3">
      <c r="B6702" s="91">
        <v>41410</v>
      </c>
      <c r="C6702" s="145">
        <v>296.08312999999998</v>
      </c>
      <c r="D6702">
        <f t="shared" si="211"/>
        <v>-0.40194525107828438</v>
      </c>
      <c r="E6702">
        <v>-1.6836506796336411E-2</v>
      </c>
      <c r="G6702">
        <v>6694</v>
      </c>
      <c r="H6702">
        <f t="shared" ca="1" si="212"/>
        <v>-3.5806752515996632E-2</v>
      </c>
    </row>
    <row r="6703" spans="2:8" x14ac:dyDescent="0.3">
      <c r="B6703" s="91">
        <v>41912</v>
      </c>
      <c r="C6703" s="145">
        <v>495.07696499999997</v>
      </c>
      <c r="D6703">
        <f t="shared" si="211"/>
        <v>2.3505352737600296</v>
      </c>
      <c r="E6703">
        <v>-1.6837958601121705E-2</v>
      </c>
      <c r="G6703">
        <v>6695</v>
      </c>
      <c r="H6703">
        <f t="shared" ca="1" si="212"/>
        <v>4.0851792901326539E-2</v>
      </c>
    </row>
    <row r="6704" spans="2:8" x14ac:dyDescent="0.3">
      <c r="B6704" s="91">
        <v>40309</v>
      </c>
      <c r="C6704" s="145">
        <v>147.760559</v>
      </c>
      <c r="D6704">
        <f t="shared" si="211"/>
        <v>0.66767544698154657</v>
      </c>
      <c r="E6704">
        <v>-1.6838741969552207E-2</v>
      </c>
      <c r="G6704">
        <v>6696</v>
      </c>
      <c r="H6704">
        <f t="shared" ca="1" si="212"/>
        <v>1.1000531249439897E-2</v>
      </c>
    </row>
    <row r="6705" spans="2:8" x14ac:dyDescent="0.3">
      <c r="B6705" s="91">
        <v>38623</v>
      </c>
      <c r="C6705" s="145">
        <v>88.602706999999995</v>
      </c>
      <c r="D6705">
        <f t="shared" si="211"/>
        <v>-0.79752641649950418</v>
      </c>
      <c r="E6705">
        <v>-1.6846879267736255E-2</v>
      </c>
      <c r="G6705">
        <v>6697</v>
      </c>
      <c r="H6705">
        <f t="shared" ca="1" si="212"/>
        <v>-3.658890414774877E-2</v>
      </c>
    </row>
    <row r="6706" spans="2:8" x14ac:dyDescent="0.3">
      <c r="B6706" s="91">
        <v>41801</v>
      </c>
      <c r="C6706" s="145">
        <v>437.60131799999999</v>
      </c>
      <c r="D6706">
        <f t="shared" si="211"/>
        <v>2.1671960051414381</v>
      </c>
      <c r="E6706">
        <v>-1.6872475421605082E-2</v>
      </c>
      <c r="G6706">
        <v>6698</v>
      </c>
      <c r="H6706">
        <f t="shared" ca="1" si="212"/>
        <v>5.3732394040946582E-2</v>
      </c>
    </row>
    <row r="6707" spans="2:8" x14ac:dyDescent="0.3">
      <c r="B6707" s="91">
        <v>39372</v>
      </c>
      <c r="C6707" s="145">
        <v>138.16679400000001</v>
      </c>
      <c r="D6707">
        <f t="shared" si="211"/>
        <v>-0.69289293052484091</v>
      </c>
      <c r="E6707">
        <v>-1.6874019604016771E-2</v>
      </c>
      <c r="G6707">
        <v>6699</v>
      </c>
      <c r="H6707">
        <f t="shared" ca="1" si="212"/>
        <v>-3.1710031070792907E-3</v>
      </c>
    </row>
    <row r="6708" spans="2:8" x14ac:dyDescent="0.3">
      <c r="B6708" s="91">
        <v>42930</v>
      </c>
      <c r="C6708" s="145">
        <v>449.89779700000003</v>
      </c>
      <c r="D6708">
        <f t="shared" si="211"/>
        <v>6.3654320308628942E-2</v>
      </c>
      <c r="E6708">
        <v>-1.6882693567032231E-2</v>
      </c>
      <c r="G6708">
        <v>6700</v>
      </c>
      <c r="H6708">
        <f t="shared" ca="1" si="212"/>
        <v>3.702751798908601E-2</v>
      </c>
    </row>
    <row r="6709" spans="2:8" x14ac:dyDescent="0.3">
      <c r="B6709" s="91">
        <v>41806</v>
      </c>
      <c r="C6709" s="145">
        <v>422.97369400000002</v>
      </c>
      <c r="D6709">
        <f t="shared" si="211"/>
        <v>4.3289750525336705</v>
      </c>
      <c r="E6709">
        <v>-1.6885310444962724E-2</v>
      </c>
      <c r="G6709">
        <v>6701</v>
      </c>
      <c r="H6709">
        <f t="shared" ca="1" si="212"/>
        <v>-4.9679192485623577E-3</v>
      </c>
    </row>
    <row r="6710" spans="2:8" x14ac:dyDescent="0.3">
      <c r="B6710" s="91">
        <v>38083</v>
      </c>
      <c r="C6710" s="145">
        <v>79.372428999999997</v>
      </c>
      <c r="D6710">
        <f t="shared" si="211"/>
        <v>-0.84708763255764352</v>
      </c>
      <c r="E6710">
        <v>-1.6887588109388244E-2</v>
      </c>
      <c r="G6710">
        <v>6702</v>
      </c>
      <c r="H6710">
        <f t="shared" ca="1" si="212"/>
        <v>-1.0388080292854254E-2</v>
      </c>
    </row>
    <row r="6711" spans="2:8" x14ac:dyDescent="0.3">
      <c r="B6711" s="91">
        <v>42123</v>
      </c>
      <c r="C6711" s="145">
        <v>519.07135000000005</v>
      </c>
      <c r="D6711">
        <f t="shared" si="211"/>
        <v>34.103514420252502</v>
      </c>
      <c r="E6711">
        <v>-1.6891570293568817E-2</v>
      </c>
      <c r="G6711">
        <v>6703</v>
      </c>
      <c r="H6711">
        <f t="shared" ca="1" si="212"/>
        <v>3.8512433924087708E-2</v>
      </c>
    </row>
    <row r="6712" spans="2:8" x14ac:dyDescent="0.3">
      <c r="B6712" s="91">
        <v>37249</v>
      </c>
      <c r="C6712" s="145">
        <v>14.786877</v>
      </c>
      <c r="D6712">
        <f t="shared" si="211"/>
        <v>-0.5793696671036096</v>
      </c>
      <c r="E6712">
        <v>-1.6922869189021385E-2</v>
      </c>
      <c r="G6712">
        <v>6704</v>
      </c>
      <c r="H6712">
        <f t="shared" ca="1" si="212"/>
        <v>3.9953037244288329E-2</v>
      </c>
    </row>
    <row r="6713" spans="2:8" x14ac:dyDescent="0.3">
      <c r="B6713" s="91">
        <v>36475</v>
      </c>
      <c r="C6713" s="145">
        <v>35.154091000000001</v>
      </c>
      <c r="D6713">
        <f t="shared" si="211"/>
        <v>-0.92931010372914102</v>
      </c>
      <c r="E6713">
        <v>-1.6941839651252004E-2</v>
      </c>
      <c r="G6713">
        <v>6705</v>
      </c>
      <c r="H6713">
        <f t="shared" ca="1" si="212"/>
        <v>2.0905711847965316E-2</v>
      </c>
    </row>
    <row r="6714" spans="2:8" x14ac:dyDescent="0.3">
      <c r="B6714" s="91">
        <v>44603</v>
      </c>
      <c r="C6714" s="145">
        <v>497.30007899999998</v>
      </c>
      <c r="D6714">
        <f t="shared" si="211"/>
        <v>3.1727364519374426</v>
      </c>
      <c r="E6714">
        <v>-1.6947469096968818E-2</v>
      </c>
      <c r="G6714">
        <v>6706</v>
      </c>
      <c r="H6714">
        <f t="shared" ca="1" si="212"/>
        <v>-4.112283363228518E-3</v>
      </c>
    </row>
    <row r="6715" spans="2:8" x14ac:dyDescent="0.3">
      <c r="B6715" s="91">
        <v>39500</v>
      </c>
      <c r="C6715" s="145">
        <v>119.178406</v>
      </c>
      <c r="D6715">
        <f t="shared" si="211"/>
        <v>1.7230595205299337</v>
      </c>
      <c r="E6715">
        <v>-1.6948048911076843E-2</v>
      </c>
      <c r="G6715">
        <v>6707</v>
      </c>
      <c r="H6715">
        <f t="shared" ca="1" si="212"/>
        <v>4.3519828629234834E-2</v>
      </c>
    </row>
    <row r="6716" spans="2:8" x14ac:dyDescent="0.3">
      <c r="B6716" s="91">
        <v>34485</v>
      </c>
      <c r="C6716" s="145">
        <v>43.766361000000003</v>
      </c>
      <c r="D6716">
        <f t="shared" si="211"/>
        <v>0.88190990221037679</v>
      </c>
      <c r="E6716">
        <v>-1.694916510549167E-2</v>
      </c>
      <c r="G6716">
        <v>6708</v>
      </c>
      <c r="H6716">
        <f t="shared" ca="1" si="212"/>
        <v>-7.3826084889779525E-3</v>
      </c>
    </row>
    <row r="6717" spans="2:8" x14ac:dyDescent="0.3">
      <c r="B6717" s="91">
        <v>37741</v>
      </c>
      <c r="C6717" s="145">
        <v>23.256353000000001</v>
      </c>
      <c r="D6717">
        <f t="shared" si="211"/>
        <v>-0.45726727251142696</v>
      </c>
      <c r="E6717">
        <v>-1.6954737193034919E-2</v>
      </c>
      <c r="G6717">
        <v>6709</v>
      </c>
      <c r="H6717">
        <f t="shared" ca="1" si="212"/>
        <v>5.127435311508359E-2</v>
      </c>
    </row>
    <row r="6718" spans="2:8" x14ac:dyDescent="0.3">
      <c r="B6718" s="91">
        <v>35794</v>
      </c>
      <c r="C6718" s="145">
        <v>42.850470999999999</v>
      </c>
      <c r="D6718">
        <f t="shared" si="211"/>
        <v>-0.42151875806397027</v>
      </c>
      <c r="E6718">
        <v>-1.6966332258424113E-2</v>
      </c>
      <c r="G6718">
        <v>6710</v>
      </c>
      <c r="H6718">
        <f t="shared" ca="1" si="212"/>
        <v>2.1439175140105841E-2</v>
      </c>
    </row>
    <row r="6719" spans="2:8" x14ac:dyDescent="0.3">
      <c r="B6719" s="91">
        <v>39696</v>
      </c>
      <c r="C6719" s="145">
        <v>74.074089000000001</v>
      </c>
      <c r="D6719">
        <f t="shared" si="211"/>
        <v>-0.68718724965038547</v>
      </c>
      <c r="E6719">
        <v>-1.6966941230103942E-2</v>
      </c>
      <c r="G6719">
        <v>6711</v>
      </c>
      <c r="H6719">
        <f t="shared" ca="1" si="212"/>
        <v>3.7588366037730525E-2</v>
      </c>
    </row>
    <row r="6720" spans="2:8" x14ac:dyDescent="0.3">
      <c r="B6720" s="91">
        <v>40549</v>
      </c>
      <c r="C6720" s="145">
        <v>236.800095</v>
      </c>
      <c r="D6720">
        <f t="shared" si="211"/>
        <v>-6.4994581511524527E-2</v>
      </c>
      <c r="E6720">
        <v>-1.6994061201891949E-2</v>
      </c>
      <c r="G6720">
        <v>6712</v>
      </c>
      <c r="H6720">
        <f t="shared" ca="1" si="212"/>
        <v>-2.9905340688022513E-2</v>
      </c>
    </row>
    <row r="6721" spans="2:8" x14ac:dyDescent="0.3">
      <c r="B6721" s="91">
        <v>43318</v>
      </c>
      <c r="C6721" s="145">
        <v>253.26066599999999</v>
      </c>
      <c r="D6721">
        <f t="shared" si="211"/>
        <v>-0.44299495218307006</v>
      </c>
      <c r="E6721">
        <v>-1.7024599350763642E-2</v>
      </c>
      <c r="G6721">
        <v>6713</v>
      </c>
      <c r="H6721">
        <f t="shared" ca="1" si="212"/>
        <v>2.4721045287819151E-2</v>
      </c>
    </row>
    <row r="6722" spans="2:8" x14ac:dyDescent="0.3">
      <c r="B6722" s="91">
        <v>42941</v>
      </c>
      <c r="C6722" s="145">
        <v>454.68289199999998</v>
      </c>
      <c r="D6722">
        <f t="shared" si="211"/>
        <v>-0.18502640404092704</v>
      </c>
      <c r="E6722">
        <v>-1.7025869276816725E-2</v>
      </c>
      <c r="G6722">
        <v>6714</v>
      </c>
      <c r="H6722">
        <f t="shared" ca="1" si="212"/>
        <v>2.8211549939155697E-2</v>
      </c>
    </row>
    <row r="6723" spans="2:8" x14ac:dyDescent="0.3">
      <c r="B6723" s="91">
        <v>45100</v>
      </c>
      <c r="C6723" s="145">
        <v>557.91119400000002</v>
      </c>
      <c r="D6723">
        <f t="shared" si="211"/>
        <v>2.7093892458566047</v>
      </c>
      <c r="E6723">
        <v>-1.7036863640997831E-2</v>
      </c>
      <c r="G6723">
        <v>6715</v>
      </c>
      <c r="H6723">
        <f t="shared" ca="1" si="212"/>
        <v>5.3312291360962938E-2</v>
      </c>
    </row>
    <row r="6724" spans="2:8" x14ac:dyDescent="0.3">
      <c r="B6724" s="91">
        <v>38783</v>
      </c>
      <c r="C6724" s="145">
        <v>150.405136</v>
      </c>
      <c r="D6724">
        <f t="shared" si="211"/>
        <v>0.58078236196365596</v>
      </c>
      <c r="E6724">
        <v>-1.7040575192527749E-2</v>
      </c>
      <c r="G6724">
        <v>6716</v>
      </c>
      <c r="H6724">
        <f t="shared" ca="1" si="212"/>
        <v>-1.6268780824093023E-2</v>
      </c>
    </row>
    <row r="6725" spans="2:8" x14ac:dyDescent="0.3">
      <c r="B6725" s="91">
        <v>38685</v>
      </c>
      <c r="C6725" s="145">
        <v>95.146011000000001</v>
      </c>
      <c r="D6725">
        <f t="shared" si="211"/>
        <v>0.46868247916154726</v>
      </c>
      <c r="E6725">
        <v>-1.7048888655638361E-2</v>
      </c>
      <c r="G6725">
        <v>6717</v>
      </c>
      <c r="H6725">
        <f t="shared" ca="1" si="212"/>
        <v>5.6933794989155816E-2</v>
      </c>
    </row>
    <row r="6726" spans="2:8" x14ac:dyDescent="0.3">
      <c r="B6726" s="91">
        <v>35614</v>
      </c>
      <c r="C6726" s="145">
        <v>64.783241000000004</v>
      </c>
      <c r="D6726">
        <f t="shared" si="211"/>
        <v>-0.88357762152724173</v>
      </c>
      <c r="E6726">
        <v>-1.7051900431580308E-2</v>
      </c>
      <c r="G6726">
        <v>6718</v>
      </c>
      <c r="H6726">
        <f t="shared" ca="1" si="212"/>
        <v>4.7609177610348788E-2</v>
      </c>
    </row>
    <row r="6727" spans="2:8" x14ac:dyDescent="0.3">
      <c r="B6727" s="91">
        <v>42059</v>
      </c>
      <c r="C6727" s="145">
        <v>556.45007299999997</v>
      </c>
      <c r="D6727">
        <f t="shared" si="211"/>
        <v>3.7561947537430806</v>
      </c>
      <c r="E6727">
        <v>-1.7067376981551412E-2</v>
      </c>
      <c r="G6727">
        <v>6719</v>
      </c>
      <c r="H6727">
        <f t="shared" ca="1" si="212"/>
        <v>-2.3920331841535178E-2</v>
      </c>
    </row>
    <row r="6728" spans="2:8" x14ac:dyDescent="0.3">
      <c r="B6728" s="91">
        <v>40143</v>
      </c>
      <c r="C6728" s="145">
        <v>116.994804</v>
      </c>
      <c r="D6728">
        <f t="shared" si="211"/>
        <v>1.3593601881183273</v>
      </c>
      <c r="E6728">
        <v>-1.7071520682758599E-2</v>
      </c>
      <c r="G6728">
        <v>6720</v>
      </c>
      <c r="H6728">
        <f t="shared" ca="1" si="212"/>
        <v>4.9740836762683593E-2</v>
      </c>
    </row>
    <row r="6729" spans="2:8" x14ac:dyDescent="0.3">
      <c r="B6729" s="91">
        <v>33704</v>
      </c>
      <c r="C6729" s="145">
        <v>49.587513000000001</v>
      </c>
      <c r="D6729">
        <f t="shared" ref="D6729:D6792" si="213">(C6729-C6730)/C6730</f>
        <v>0.69509698943333142</v>
      </c>
      <c r="E6729">
        <v>-1.7093889862770311E-2</v>
      </c>
      <c r="G6729">
        <v>6721</v>
      </c>
      <c r="H6729">
        <f t="shared" ca="1" si="212"/>
        <v>2.8799088410306546E-2</v>
      </c>
    </row>
    <row r="6730" spans="2:8" x14ac:dyDescent="0.3">
      <c r="B6730" s="91">
        <v>39793</v>
      </c>
      <c r="C6730" s="145">
        <v>29.253495999999998</v>
      </c>
      <c r="D6730">
        <f t="shared" si="213"/>
        <v>1.7541624307846362</v>
      </c>
      <c r="E6730">
        <v>-1.7130493714133149E-2</v>
      </c>
      <c r="G6730">
        <v>6722</v>
      </c>
      <c r="H6730">
        <f t="shared" ref="H6730:H6793" ca="1" si="214">_xlfn.NORM.INV(RAND(),N$11,N$12)</f>
        <v>-2.0261584039265784E-2</v>
      </c>
    </row>
    <row r="6731" spans="2:8" x14ac:dyDescent="0.3">
      <c r="B6731" s="91">
        <v>37088</v>
      </c>
      <c r="C6731" s="145">
        <v>10.621558</v>
      </c>
      <c r="D6731">
        <f t="shared" si="213"/>
        <v>-0.97489772298929389</v>
      </c>
      <c r="E6731">
        <v>-1.7130876200159684E-2</v>
      </c>
      <c r="G6731">
        <v>6723</v>
      </c>
      <c r="H6731">
        <f t="shared" ca="1" si="214"/>
        <v>5.2195348770948322E-3</v>
      </c>
    </row>
    <row r="6732" spans="2:8" x14ac:dyDescent="0.3">
      <c r="B6732" s="91">
        <v>43101</v>
      </c>
      <c r="C6732" s="145">
        <v>423.13125600000001</v>
      </c>
      <c r="D6732">
        <f t="shared" si="213"/>
        <v>7.7499863983020116</v>
      </c>
      <c r="E6732">
        <v>-1.7135523352584361E-2</v>
      </c>
      <c r="G6732">
        <v>6724</v>
      </c>
      <c r="H6732">
        <f t="shared" ca="1" si="214"/>
        <v>-2.4580004125321485E-2</v>
      </c>
    </row>
    <row r="6733" spans="2:8" x14ac:dyDescent="0.3">
      <c r="B6733" s="91">
        <v>35479</v>
      </c>
      <c r="C6733" s="145">
        <v>48.357933000000003</v>
      </c>
      <c r="D6733">
        <f t="shared" si="213"/>
        <v>-0.64661588421197536</v>
      </c>
      <c r="E6733">
        <v>-1.7159390777809074E-2</v>
      </c>
      <c r="G6733">
        <v>6725</v>
      </c>
      <c r="H6733">
        <f t="shared" ca="1" si="214"/>
        <v>-1.7633782646201267E-2</v>
      </c>
    </row>
    <row r="6734" spans="2:8" x14ac:dyDescent="0.3">
      <c r="B6734" s="91">
        <v>39024</v>
      </c>
      <c r="C6734" s="145">
        <v>136.84240700000001</v>
      </c>
      <c r="D6734">
        <f t="shared" si="213"/>
        <v>-0.6547996845423083</v>
      </c>
      <c r="E6734">
        <v>-1.7175991071771209E-2</v>
      </c>
      <c r="G6734">
        <v>6726</v>
      </c>
      <c r="H6734">
        <f t="shared" ca="1" si="214"/>
        <v>3.8616993242658583E-2</v>
      </c>
    </row>
    <row r="6735" spans="2:8" x14ac:dyDescent="0.3">
      <c r="B6735" s="91">
        <v>44837</v>
      </c>
      <c r="C6735" s="145">
        <v>396.41449</v>
      </c>
      <c r="D6735">
        <f t="shared" si="213"/>
        <v>1.3186588454993704</v>
      </c>
      <c r="E6735">
        <v>-1.7177458853768916E-2</v>
      </c>
      <c r="G6735">
        <v>6727</v>
      </c>
      <c r="H6735">
        <f t="shared" ca="1" si="214"/>
        <v>-8.7251517995551899E-3</v>
      </c>
    </row>
    <row r="6736" spans="2:8" x14ac:dyDescent="0.3">
      <c r="B6736" s="91">
        <v>43776</v>
      </c>
      <c r="C6736" s="145">
        <v>170.96714800000001</v>
      </c>
      <c r="D6736">
        <f t="shared" si="213"/>
        <v>-0.58291124338352429</v>
      </c>
      <c r="E6736">
        <v>-1.7191965926223813E-2</v>
      </c>
      <c r="G6736">
        <v>6728</v>
      </c>
      <c r="H6736">
        <f t="shared" ca="1" si="214"/>
        <v>-4.5778544542308515E-2</v>
      </c>
    </row>
    <row r="6737" spans="2:8" x14ac:dyDescent="0.3">
      <c r="B6737" s="91">
        <v>42488</v>
      </c>
      <c r="C6737" s="145">
        <v>409.905914</v>
      </c>
      <c r="D6737">
        <f t="shared" si="213"/>
        <v>5.7879504836837592</v>
      </c>
      <c r="E6737">
        <v>-1.7202220711152804E-2</v>
      </c>
      <c r="G6737">
        <v>6729</v>
      </c>
      <c r="H6737">
        <f t="shared" ca="1" si="214"/>
        <v>3.1032173422884356E-2</v>
      </c>
    </row>
    <row r="6738" spans="2:8" x14ac:dyDescent="0.3">
      <c r="B6738" s="91">
        <v>38226</v>
      </c>
      <c r="C6738" s="145">
        <v>60.387287000000001</v>
      </c>
      <c r="D6738">
        <f t="shared" si="213"/>
        <v>2.916321397928193</v>
      </c>
      <c r="E6738">
        <v>-1.7205310851631187E-2</v>
      </c>
      <c r="G6738">
        <v>6730</v>
      </c>
      <c r="H6738">
        <f t="shared" ca="1" si="214"/>
        <v>3.2856778407666709E-2</v>
      </c>
    </row>
    <row r="6739" spans="2:8" x14ac:dyDescent="0.3">
      <c r="B6739" s="91">
        <v>37222</v>
      </c>
      <c r="C6739" s="145">
        <v>15.41939</v>
      </c>
      <c r="D6739">
        <f t="shared" si="213"/>
        <v>-0.5242785353850965</v>
      </c>
      <c r="E6739">
        <v>-1.7207202843200788E-2</v>
      </c>
      <c r="G6739">
        <v>6731</v>
      </c>
      <c r="H6739">
        <f t="shared" ca="1" si="214"/>
        <v>2.3648365539418147E-2</v>
      </c>
    </row>
    <row r="6740" spans="2:8" x14ac:dyDescent="0.3">
      <c r="B6740" s="91">
        <v>36510</v>
      </c>
      <c r="C6740" s="145">
        <v>32.412643000000003</v>
      </c>
      <c r="D6740">
        <f t="shared" si="213"/>
        <v>-0.87053165883317918</v>
      </c>
      <c r="E6740">
        <v>-1.7221806169918641E-2</v>
      </c>
      <c r="G6740">
        <v>6732</v>
      </c>
      <c r="H6740">
        <f t="shared" ca="1" si="214"/>
        <v>5.5194691989474774E-3</v>
      </c>
    </row>
    <row r="6741" spans="2:8" x14ac:dyDescent="0.3">
      <c r="B6741" s="91">
        <v>41211</v>
      </c>
      <c r="C6741" s="145">
        <v>250.35188299999999</v>
      </c>
      <c r="D6741">
        <f t="shared" si="213"/>
        <v>2.262956613195636</v>
      </c>
      <c r="E6741">
        <v>-1.7224885668214531E-2</v>
      </c>
      <c r="G6741">
        <v>6733</v>
      </c>
      <c r="H6741">
        <f t="shared" ca="1" si="214"/>
        <v>1.2890971673640903E-2</v>
      </c>
    </row>
    <row r="6742" spans="2:8" x14ac:dyDescent="0.3">
      <c r="B6742" s="91">
        <v>38418</v>
      </c>
      <c r="C6742" s="145">
        <v>76.725470999999999</v>
      </c>
      <c r="D6742">
        <f t="shared" si="213"/>
        <v>2.1216934207068494</v>
      </c>
      <c r="E6742">
        <v>-1.7234583108666084E-2</v>
      </c>
      <c r="G6742">
        <v>6734</v>
      </c>
      <c r="H6742">
        <f t="shared" ca="1" si="214"/>
        <v>-2.7213288761517011E-2</v>
      </c>
    </row>
    <row r="6743" spans="2:8" x14ac:dyDescent="0.3">
      <c r="B6743" s="91">
        <v>34297</v>
      </c>
      <c r="C6743" s="145">
        <v>24.578157000000001</v>
      </c>
      <c r="D6743">
        <f t="shared" si="213"/>
        <v>-0.80180364146590011</v>
      </c>
      <c r="E6743">
        <v>-1.7241350355658911E-2</v>
      </c>
      <c r="G6743">
        <v>6735</v>
      </c>
      <c r="H6743">
        <f t="shared" ca="1" si="214"/>
        <v>5.8978624971003223E-2</v>
      </c>
    </row>
    <row r="6744" spans="2:8" x14ac:dyDescent="0.3">
      <c r="B6744" s="91">
        <v>38756</v>
      </c>
      <c r="C6744" s="145">
        <v>124.009125</v>
      </c>
      <c r="D6744">
        <f t="shared" si="213"/>
        <v>-0.59374419766486219</v>
      </c>
      <c r="E6744">
        <v>-1.7262822363902273E-2</v>
      </c>
      <c r="G6744">
        <v>6736</v>
      </c>
      <c r="H6744">
        <f t="shared" ca="1" si="214"/>
        <v>-8.6227879027516389E-3</v>
      </c>
    </row>
    <row r="6745" spans="2:8" x14ac:dyDescent="0.3">
      <c r="B6745" s="91">
        <v>41297</v>
      </c>
      <c r="C6745" s="145">
        <v>305.24887100000001</v>
      </c>
      <c r="D6745">
        <f t="shared" si="213"/>
        <v>3.7857356079894693</v>
      </c>
      <c r="E6745">
        <v>-1.7265746902558169E-2</v>
      </c>
      <c r="G6745">
        <v>6737</v>
      </c>
      <c r="H6745">
        <f t="shared" ca="1" si="214"/>
        <v>-2.6492971431617183E-3</v>
      </c>
    </row>
    <row r="6746" spans="2:8" x14ac:dyDescent="0.3">
      <c r="B6746" s="91">
        <v>38182</v>
      </c>
      <c r="C6746" s="145">
        <v>63.783062000000001</v>
      </c>
      <c r="D6746">
        <f t="shared" si="213"/>
        <v>0.29597160328901734</v>
      </c>
      <c r="E6746">
        <v>-1.727555269048343E-2</v>
      </c>
      <c r="G6746">
        <v>6738</v>
      </c>
      <c r="H6746">
        <f t="shared" ca="1" si="214"/>
        <v>-3.7493302300496315E-2</v>
      </c>
    </row>
    <row r="6747" spans="2:8" x14ac:dyDescent="0.3">
      <c r="B6747" s="91">
        <v>35459</v>
      </c>
      <c r="C6747" s="145">
        <v>49.216403999999997</v>
      </c>
      <c r="D6747">
        <f t="shared" si="213"/>
        <v>-0.62178912623769378</v>
      </c>
      <c r="E6747">
        <v>-1.7282848917084273E-2</v>
      </c>
      <c r="G6747">
        <v>6739</v>
      </c>
      <c r="H6747">
        <f t="shared" ca="1" si="214"/>
        <v>-9.1982622854702278E-3</v>
      </c>
    </row>
    <row r="6748" spans="2:8" x14ac:dyDescent="0.3">
      <c r="B6748" s="91">
        <v>39143</v>
      </c>
      <c r="C6748" s="145">
        <v>130.12953200000001</v>
      </c>
      <c r="D6748">
        <f t="shared" si="213"/>
        <v>8.0263520067977083</v>
      </c>
      <c r="E6748">
        <v>-1.7299243002034049E-2</v>
      </c>
      <c r="G6748">
        <v>6740</v>
      </c>
      <c r="H6748">
        <f t="shared" ca="1" si="214"/>
        <v>2.0241757225653117E-2</v>
      </c>
    </row>
    <row r="6749" spans="2:8" x14ac:dyDescent="0.3">
      <c r="B6749" s="91">
        <v>36742</v>
      </c>
      <c r="C6749" s="145">
        <v>14.416625</v>
      </c>
      <c r="D6749">
        <f t="shared" si="213"/>
        <v>-0.95337604188636915</v>
      </c>
      <c r="E6749">
        <v>-1.7350415535878041E-2</v>
      </c>
      <c r="G6749">
        <v>6741</v>
      </c>
      <c r="H6749">
        <f t="shared" ca="1" si="214"/>
        <v>4.2647519151674446E-2</v>
      </c>
    </row>
    <row r="6750" spans="2:8" x14ac:dyDescent="0.3">
      <c r="B6750" s="91">
        <v>42270</v>
      </c>
      <c r="C6750" s="145">
        <v>309.21066300000001</v>
      </c>
      <c r="D6750">
        <f t="shared" si="213"/>
        <v>3.8603663945421665</v>
      </c>
      <c r="E6750">
        <v>-1.7416055722790855E-2</v>
      </c>
      <c r="G6750">
        <v>6742</v>
      </c>
      <c r="H6750">
        <f t="shared" ca="1" si="214"/>
        <v>-3.0640594233564005E-2</v>
      </c>
    </row>
    <row r="6751" spans="2:8" x14ac:dyDescent="0.3">
      <c r="B6751" s="91">
        <v>35324</v>
      </c>
      <c r="C6751" s="145">
        <v>63.618797000000001</v>
      </c>
      <c r="D6751">
        <f t="shared" si="213"/>
        <v>-0.57588870778598733</v>
      </c>
      <c r="E6751">
        <v>-1.742237895436478E-2</v>
      </c>
      <c r="G6751">
        <v>6743</v>
      </c>
      <c r="H6751">
        <f t="shared" ca="1" si="214"/>
        <v>-1.5881379342326629E-3</v>
      </c>
    </row>
    <row r="6752" spans="2:8" x14ac:dyDescent="0.3">
      <c r="B6752" s="91">
        <v>40183</v>
      </c>
      <c r="C6752" s="145">
        <v>150.00495900000001</v>
      </c>
      <c r="D6752">
        <f t="shared" si="213"/>
        <v>-0.42556798314307615</v>
      </c>
      <c r="E6752">
        <v>-1.7423897968268643E-2</v>
      </c>
      <c r="G6752">
        <v>6744</v>
      </c>
      <c r="H6752">
        <f t="shared" ca="1" si="214"/>
        <v>2.161863944760849E-2</v>
      </c>
    </row>
    <row r="6753" spans="2:8" x14ac:dyDescent="0.3">
      <c r="B6753" s="91">
        <v>43347</v>
      </c>
      <c r="C6753" s="145">
        <v>261.13613900000001</v>
      </c>
      <c r="D6753">
        <f t="shared" si="213"/>
        <v>-5.7173550234329386E-2</v>
      </c>
      <c r="E6753">
        <v>-1.7441768915119029E-2</v>
      </c>
      <c r="G6753">
        <v>6745</v>
      </c>
      <c r="H6753">
        <f t="shared" ca="1" si="214"/>
        <v>1.480628325209009E-2</v>
      </c>
    </row>
    <row r="6754" spans="2:8" x14ac:dyDescent="0.3">
      <c r="B6754" s="91">
        <v>41465</v>
      </c>
      <c r="C6754" s="145">
        <v>276.971588</v>
      </c>
      <c r="D6754">
        <f t="shared" si="213"/>
        <v>3.3920332015952925</v>
      </c>
      <c r="E6754">
        <v>-1.7467923892324651E-2</v>
      </c>
      <c r="G6754">
        <v>6746</v>
      </c>
      <c r="H6754">
        <f t="shared" ca="1" si="214"/>
        <v>2.4253802649382043E-2</v>
      </c>
    </row>
    <row r="6755" spans="2:8" x14ac:dyDescent="0.3">
      <c r="B6755" s="91">
        <v>38215</v>
      </c>
      <c r="C6755" s="145">
        <v>63.062271000000003</v>
      </c>
      <c r="D6755">
        <f t="shared" si="213"/>
        <v>-0.66909676934847861</v>
      </c>
      <c r="E6755">
        <v>-1.7469376132816034E-2</v>
      </c>
      <c r="G6755">
        <v>6747</v>
      </c>
      <c r="H6755">
        <f t="shared" ca="1" si="214"/>
        <v>-2.1316160976673628E-2</v>
      </c>
    </row>
    <row r="6756" spans="2:8" x14ac:dyDescent="0.3">
      <c r="B6756" s="91">
        <v>40430</v>
      </c>
      <c r="C6756" s="145">
        <v>190.57617200000001</v>
      </c>
      <c r="D6756">
        <f t="shared" si="213"/>
        <v>6.9931002447930881</v>
      </c>
      <c r="E6756">
        <v>-1.7475182307821545E-2</v>
      </c>
      <c r="G6756">
        <v>6748</v>
      </c>
      <c r="H6756">
        <f t="shared" ca="1" si="214"/>
        <v>3.8709107074988168E-2</v>
      </c>
    </row>
    <row r="6757" spans="2:8" x14ac:dyDescent="0.3">
      <c r="B6757" s="91">
        <v>37728</v>
      </c>
      <c r="C6757" s="145">
        <v>23.842585</v>
      </c>
      <c r="D6757">
        <f t="shared" si="213"/>
        <v>-0.67456127624539464</v>
      </c>
      <c r="E6757">
        <v>-1.7482505955660428E-2</v>
      </c>
      <c r="G6757">
        <v>6749</v>
      </c>
      <c r="H6757">
        <f t="shared" ca="1" si="214"/>
        <v>1.7770499440936619E-2</v>
      </c>
    </row>
    <row r="6758" spans="2:8" x14ac:dyDescent="0.3">
      <c r="B6758" s="91">
        <v>39688</v>
      </c>
      <c r="C6758" s="145">
        <v>73.262900999999999</v>
      </c>
      <c r="D6758">
        <f t="shared" si="213"/>
        <v>0.50266882367472365</v>
      </c>
      <c r="E6758">
        <v>-1.7500234953785002E-2</v>
      </c>
      <c r="G6758">
        <v>6750</v>
      </c>
      <c r="H6758">
        <f t="shared" ca="1" si="214"/>
        <v>-3.6054076614154197E-2</v>
      </c>
    </row>
    <row r="6759" spans="2:8" x14ac:dyDescent="0.3">
      <c r="B6759" s="91">
        <v>34852</v>
      </c>
      <c r="C6759" s="145">
        <v>48.755187999999997</v>
      </c>
      <c r="D6759">
        <f t="shared" si="213"/>
        <v>-0.41106630591119003</v>
      </c>
      <c r="E6759">
        <v>-1.751304704594089E-2</v>
      </c>
      <c r="G6759">
        <v>6751</v>
      </c>
      <c r="H6759">
        <f t="shared" ca="1" si="214"/>
        <v>-1.4011350137793194E-2</v>
      </c>
    </row>
    <row r="6760" spans="2:8" x14ac:dyDescent="0.3">
      <c r="B6760" s="91">
        <v>38568</v>
      </c>
      <c r="C6760" s="145">
        <v>82.785529999999994</v>
      </c>
      <c r="D6760">
        <f t="shared" si="213"/>
        <v>-0.68426462582363512</v>
      </c>
      <c r="E6760">
        <v>-1.7528515374337295E-2</v>
      </c>
      <c r="G6760">
        <v>6752</v>
      </c>
      <c r="H6760">
        <f t="shared" ca="1" si="214"/>
        <v>-5.4811461541212775E-3</v>
      </c>
    </row>
    <row r="6761" spans="2:8" x14ac:dyDescent="0.3">
      <c r="B6761" s="91">
        <v>41177</v>
      </c>
      <c r="C6761" s="145">
        <v>262.19909699999999</v>
      </c>
      <c r="D6761">
        <f t="shared" si="213"/>
        <v>4.3874738582307051</v>
      </c>
      <c r="E6761">
        <v>-1.7537462583392383E-2</v>
      </c>
      <c r="G6761">
        <v>6753</v>
      </c>
      <c r="H6761">
        <f t="shared" ca="1" si="214"/>
        <v>-1.9461108255146211E-2</v>
      </c>
    </row>
    <row r="6762" spans="2:8" x14ac:dyDescent="0.3">
      <c r="B6762" s="91">
        <v>34619</v>
      </c>
      <c r="C6762" s="145">
        <v>48.668281999999998</v>
      </c>
      <c r="D6762">
        <f t="shared" si="213"/>
        <v>-0.55604490959014796</v>
      </c>
      <c r="E6762">
        <v>-1.7543830608484062E-2</v>
      </c>
      <c r="G6762">
        <v>6754</v>
      </c>
      <c r="H6762">
        <f t="shared" ca="1" si="214"/>
        <v>9.8787829345506045E-3</v>
      </c>
    </row>
    <row r="6763" spans="2:8" x14ac:dyDescent="0.3">
      <c r="B6763" s="91">
        <v>40081</v>
      </c>
      <c r="C6763" s="145">
        <v>109.624336</v>
      </c>
      <c r="D6763">
        <f t="shared" si="213"/>
        <v>-0.27295556319932313</v>
      </c>
      <c r="E6763">
        <v>-1.7548258254640927E-2</v>
      </c>
      <c r="G6763">
        <v>6755</v>
      </c>
      <c r="H6763">
        <f t="shared" ca="1" si="214"/>
        <v>-2.8948699671191538E-2</v>
      </c>
    </row>
    <row r="6764" spans="2:8" x14ac:dyDescent="0.3">
      <c r="B6764" s="91">
        <v>40312</v>
      </c>
      <c r="C6764" s="145">
        <v>150.78079199999999</v>
      </c>
      <c r="D6764">
        <f t="shared" si="213"/>
        <v>0.86614094525396468</v>
      </c>
      <c r="E6764">
        <v>-1.7572325286779614E-2</v>
      </c>
      <c r="G6764">
        <v>6756</v>
      </c>
      <c r="H6764">
        <f t="shared" ca="1" si="214"/>
        <v>1.6052437179170211E-3</v>
      </c>
    </row>
    <row r="6765" spans="2:8" x14ac:dyDescent="0.3">
      <c r="B6765" s="91">
        <v>43959</v>
      </c>
      <c r="C6765" s="145">
        <v>80.798180000000002</v>
      </c>
      <c r="D6765">
        <f t="shared" si="213"/>
        <v>-0.80999019198073385</v>
      </c>
      <c r="E6765">
        <v>-1.7575758865347322E-2</v>
      </c>
      <c r="G6765">
        <v>6757</v>
      </c>
      <c r="H6765">
        <f t="shared" ca="1" si="214"/>
        <v>-2.1045145765972054E-2</v>
      </c>
    </row>
    <row r="6766" spans="2:8" x14ac:dyDescent="0.3">
      <c r="B6766" s="91">
        <v>41808</v>
      </c>
      <c r="C6766" s="145">
        <v>425.231628</v>
      </c>
      <c r="D6766">
        <f t="shared" si="213"/>
        <v>38.489881795478432</v>
      </c>
      <c r="E6766">
        <v>-1.7577716009708779E-2</v>
      </c>
      <c r="G6766">
        <v>6758</v>
      </c>
      <c r="H6766">
        <f t="shared" ca="1" si="214"/>
        <v>3.3571037947630056E-2</v>
      </c>
    </row>
    <row r="6767" spans="2:8" x14ac:dyDescent="0.3">
      <c r="B6767" s="91">
        <v>37160</v>
      </c>
      <c r="C6767" s="145">
        <v>10.768115999999999</v>
      </c>
      <c r="D6767">
        <f t="shared" si="213"/>
        <v>-0.84673390451477082</v>
      </c>
      <c r="E6767">
        <v>-1.7593176652324249E-2</v>
      </c>
      <c r="G6767">
        <v>6759</v>
      </c>
      <c r="H6767">
        <f t="shared" ca="1" si="214"/>
        <v>1.8633880306074654E-2</v>
      </c>
    </row>
    <row r="6768" spans="2:8" x14ac:dyDescent="0.3">
      <c r="B6768" s="91">
        <v>37993</v>
      </c>
      <c r="C6768" s="145">
        <v>70.257651999999993</v>
      </c>
      <c r="D6768">
        <f t="shared" si="213"/>
        <v>-0.38340662462469793</v>
      </c>
      <c r="E6768">
        <v>-1.7603810873772226E-2</v>
      </c>
      <c r="G6768">
        <v>6760</v>
      </c>
      <c r="H6768">
        <f t="shared" ca="1" si="214"/>
        <v>-3.0721442341750293E-2</v>
      </c>
    </row>
    <row r="6769" spans="2:8" x14ac:dyDescent="0.3">
      <c r="B6769" s="91">
        <v>43706</v>
      </c>
      <c r="C6769" s="145">
        <v>113.94486999999999</v>
      </c>
      <c r="D6769">
        <f t="shared" si="213"/>
        <v>-0.77084806409711859</v>
      </c>
      <c r="E6769">
        <v>-1.7619204387469688E-2</v>
      </c>
      <c r="G6769">
        <v>6761</v>
      </c>
      <c r="H6769">
        <f t="shared" ca="1" si="214"/>
        <v>-3.5151685000065692E-2</v>
      </c>
    </row>
    <row r="6770" spans="2:8" x14ac:dyDescent="0.3">
      <c r="B6770" s="91">
        <v>41907</v>
      </c>
      <c r="C6770" s="145">
        <v>497.24594100000002</v>
      </c>
      <c r="D6770">
        <f t="shared" si="213"/>
        <v>0.25439350275319106</v>
      </c>
      <c r="E6770">
        <v>-1.7627680668990144E-2</v>
      </c>
      <c r="G6770">
        <v>6762</v>
      </c>
      <c r="H6770">
        <f t="shared" ca="1" si="214"/>
        <v>-5.6323744583494775E-2</v>
      </c>
    </row>
    <row r="6771" spans="2:8" x14ac:dyDescent="0.3">
      <c r="B6771" s="91">
        <v>42194</v>
      </c>
      <c r="C6771" s="145">
        <v>396.40347300000002</v>
      </c>
      <c r="D6771">
        <f t="shared" si="213"/>
        <v>1.080128847005597</v>
      </c>
      <c r="E6771">
        <v>-1.7656598118300487E-2</v>
      </c>
      <c r="G6771">
        <v>6763</v>
      </c>
      <c r="H6771">
        <f t="shared" ca="1" si="214"/>
        <v>-3.0228903581828981E-3</v>
      </c>
    </row>
    <row r="6772" spans="2:8" x14ac:dyDescent="0.3">
      <c r="B6772" s="91">
        <v>40742</v>
      </c>
      <c r="C6772" s="145">
        <v>190.566788</v>
      </c>
      <c r="D6772">
        <f t="shared" si="213"/>
        <v>2.555380703325</v>
      </c>
      <c r="E6772">
        <v>-1.7666217973926632E-2</v>
      </c>
      <c r="G6772">
        <v>6764</v>
      </c>
      <c r="H6772">
        <f t="shared" ca="1" si="214"/>
        <v>-3.0503675211763202E-2</v>
      </c>
    </row>
    <row r="6773" spans="2:8" x14ac:dyDescent="0.3">
      <c r="B6773" s="91">
        <v>39996</v>
      </c>
      <c r="C6773" s="145">
        <v>53.599544999999999</v>
      </c>
      <c r="D6773">
        <f t="shared" si="213"/>
        <v>-0.66013527136837402</v>
      </c>
      <c r="E6773">
        <v>-1.7687187160036207E-2</v>
      </c>
      <c r="G6773">
        <v>6765</v>
      </c>
      <c r="H6773">
        <f t="shared" ca="1" si="214"/>
        <v>-2.8341103021234916E-2</v>
      </c>
    </row>
    <row r="6774" spans="2:8" x14ac:dyDescent="0.3">
      <c r="B6774" s="91">
        <v>43802</v>
      </c>
      <c r="C6774" s="145">
        <v>157.70846599999999</v>
      </c>
      <c r="D6774">
        <f t="shared" si="213"/>
        <v>-0.12742727626787587</v>
      </c>
      <c r="E6774">
        <v>-1.7696435311445408E-2</v>
      </c>
      <c r="G6774">
        <v>6766</v>
      </c>
      <c r="H6774">
        <f t="shared" ca="1" si="214"/>
        <v>-4.5041330330526361E-2</v>
      </c>
    </row>
    <row r="6775" spans="2:8" x14ac:dyDescent="0.3">
      <c r="B6775" s="91">
        <v>40850</v>
      </c>
      <c r="C6775" s="145">
        <v>180.73962399999999</v>
      </c>
      <c r="D6775">
        <f t="shared" si="213"/>
        <v>6.5524182121215189</v>
      </c>
      <c r="E6775">
        <v>-1.7699068054046908E-2</v>
      </c>
      <c r="G6775">
        <v>6767</v>
      </c>
      <c r="H6775">
        <f t="shared" ca="1" si="214"/>
        <v>-2.0100040377610269E-2</v>
      </c>
    </row>
    <row r="6776" spans="2:8" x14ac:dyDescent="0.3">
      <c r="B6776" s="91">
        <v>33575</v>
      </c>
      <c r="C6776" s="145">
        <v>23.931357999999999</v>
      </c>
      <c r="D6776">
        <f t="shared" si="213"/>
        <v>-0.80246089546122168</v>
      </c>
      <c r="E6776">
        <v>-1.7699169894126496E-2</v>
      </c>
      <c r="G6776">
        <v>6768</v>
      </c>
      <c r="H6776">
        <f t="shared" ca="1" si="214"/>
        <v>6.7692131654402465E-2</v>
      </c>
    </row>
    <row r="6777" spans="2:8" x14ac:dyDescent="0.3">
      <c r="B6777" s="91">
        <v>39394</v>
      </c>
      <c r="C6777" s="145">
        <v>121.147446</v>
      </c>
      <c r="D6777">
        <f t="shared" si="213"/>
        <v>-0.80664360654332978</v>
      </c>
      <c r="E6777">
        <v>-1.7700948020868072E-2</v>
      </c>
      <c r="G6777">
        <v>6769</v>
      </c>
      <c r="H6777">
        <f t="shared" ca="1" si="214"/>
        <v>4.3730712734300929E-3</v>
      </c>
    </row>
    <row r="6778" spans="2:8" x14ac:dyDescent="0.3">
      <c r="B6778" s="91">
        <v>45225</v>
      </c>
      <c r="C6778" s="145">
        <v>626.54998799999998</v>
      </c>
      <c r="D6778">
        <f t="shared" si="213"/>
        <v>3.9674944693165819</v>
      </c>
      <c r="E6778">
        <v>-1.7715745747711661E-2</v>
      </c>
      <c r="G6778">
        <v>6770</v>
      </c>
      <c r="H6778">
        <f t="shared" ca="1" si="214"/>
        <v>1.2453985127371338E-2</v>
      </c>
    </row>
    <row r="6779" spans="2:8" x14ac:dyDescent="0.3">
      <c r="B6779" s="91">
        <v>39464</v>
      </c>
      <c r="C6779" s="145">
        <v>126.129982</v>
      </c>
      <c r="D6779">
        <f t="shared" si="213"/>
        <v>-8.61459797706179E-2</v>
      </c>
      <c r="E6779">
        <v>-1.7734554769257713E-2</v>
      </c>
      <c r="G6779">
        <v>6771</v>
      </c>
      <c r="H6779">
        <f t="shared" ca="1" si="214"/>
        <v>-2.6653585245182222E-2</v>
      </c>
    </row>
    <row r="6780" spans="2:8" x14ac:dyDescent="0.3">
      <c r="B6780" s="91">
        <v>44113</v>
      </c>
      <c r="C6780" s="145">
        <v>138.019836</v>
      </c>
      <c r="D6780">
        <f t="shared" si="213"/>
        <v>5.1935177279446769</v>
      </c>
      <c r="E6780">
        <v>-1.7736796561320295E-2</v>
      </c>
      <c r="G6780">
        <v>6772</v>
      </c>
      <c r="H6780">
        <f t="shared" ca="1" si="214"/>
        <v>3.7169120519594291E-3</v>
      </c>
    </row>
    <row r="6781" spans="2:8" x14ac:dyDescent="0.3">
      <c r="B6781" s="91">
        <v>36063</v>
      </c>
      <c r="C6781" s="145">
        <v>22.284562999999999</v>
      </c>
      <c r="D6781">
        <f t="shared" si="213"/>
        <v>-0.95221458355580291</v>
      </c>
      <c r="E6781">
        <v>-1.7740003088108025E-2</v>
      </c>
      <c r="G6781">
        <v>6773</v>
      </c>
      <c r="H6781">
        <f t="shared" ca="1" si="214"/>
        <v>4.9407165849757462E-2</v>
      </c>
    </row>
    <row r="6782" spans="2:8" x14ac:dyDescent="0.3">
      <c r="B6782" s="91">
        <v>44776</v>
      </c>
      <c r="C6782" s="145">
        <v>466.34652699999998</v>
      </c>
      <c r="D6782">
        <f t="shared" si="213"/>
        <v>9.2831266053378929</v>
      </c>
      <c r="E6782">
        <v>-1.7742826597318656E-2</v>
      </c>
      <c r="G6782">
        <v>6774</v>
      </c>
      <c r="H6782">
        <f t="shared" ca="1" si="214"/>
        <v>-1.7005717428985084E-2</v>
      </c>
    </row>
    <row r="6783" spans="2:8" x14ac:dyDescent="0.3">
      <c r="B6783" s="91">
        <v>39930</v>
      </c>
      <c r="C6783" s="145">
        <v>45.350655000000003</v>
      </c>
      <c r="D6783">
        <f t="shared" si="213"/>
        <v>1.3621331102942411</v>
      </c>
      <c r="E6783">
        <v>-1.7747923232878087E-2</v>
      </c>
      <c r="G6783">
        <v>6775</v>
      </c>
      <c r="H6783">
        <f t="shared" ca="1" si="214"/>
        <v>-5.6935510704252373E-2</v>
      </c>
    </row>
    <row r="6784" spans="2:8" x14ac:dyDescent="0.3">
      <c r="B6784" s="91">
        <v>36725</v>
      </c>
      <c r="C6784" s="145">
        <v>19.199026</v>
      </c>
      <c r="D6784">
        <f t="shared" si="213"/>
        <v>-0.71391813578646668</v>
      </c>
      <c r="E6784">
        <v>-1.7758547379464376E-2</v>
      </c>
      <c r="G6784">
        <v>6776</v>
      </c>
      <c r="H6784">
        <f t="shared" ca="1" si="214"/>
        <v>-2.2203159901172505E-2</v>
      </c>
    </row>
    <row r="6785" spans="2:8" x14ac:dyDescent="0.3">
      <c r="B6785" s="91">
        <v>35188</v>
      </c>
      <c r="C6785" s="145">
        <v>67.110252000000003</v>
      </c>
      <c r="D6785">
        <f t="shared" si="213"/>
        <v>0.26051227319433895</v>
      </c>
      <c r="E6785">
        <v>-1.7759833711506225E-2</v>
      </c>
      <c r="G6785">
        <v>6777</v>
      </c>
      <c r="H6785">
        <f t="shared" ca="1" si="214"/>
        <v>-2.1148654108879745E-2</v>
      </c>
    </row>
    <row r="6786" spans="2:8" x14ac:dyDescent="0.3">
      <c r="B6786" s="91">
        <v>35662</v>
      </c>
      <c r="C6786" s="145">
        <v>53.240459000000001</v>
      </c>
      <c r="D6786">
        <f t="shared" si="213"/>
        <v>-0.89478646072625867</v>
      </c>
      <c r="E6786">
        <v>-1.7790132082289616E-2</v>
      </c>
      <c r="G6786">
        <v>6778</v>
      </c>
      <c r="H6786">
        <f t="shared" ca="1" si="214"/>
        <v>1.9267752133899797E-2</v>
      </c>
    </row>
    <row r="6787" spans="2:8" x14ac:dyDescent="0.3">
      <c r="B6787" s="91">
        <v>42598</v>
      </c>
      <c r="C6787" s="145">
        <v>506.02288800000002</v>
      </c>
      <c r="D6787">
        <f t="shared" si="213"/>
        <v>-4.6402355854038263E-2</v>
      </c>
      <c r="E6787">
        <v>-1.7801803018870747E-2</v>
      </c>
      <c r="G6787">
        <v>6779</v>
      </c>
      <c r="H6787">
        <f t="shared" ca="1" si="214"/>
        <v>1.3037749982051818E-2</v>
      </c>
    </row>
    <row r="6788" spans="2:8" x14ac:dyDescent="0.3">
      <c r="B6788" s="91">
        <v>42765</v>
      </c>
      <c r="C6788" s="145">
        <v>530.646118</v>
      </c>
      <c r="D6788">
        <f t="shared" si="213"/>
        <v>2.0532793227966222</v>
      </c>
      <c r="E6788">
        <v>-1.7806141607525437E-2</v>
      </c>
      <c r="G6788">
        <v>6780</v>
      </c>
      <c r="H6788">
        <f t="shared" ca="1" si="214"/>
        <v>2.0243085761214884E-2</v>
      </c>
    </row>
    <row r="6789" spans="2:8" x14ac:dyDescent="0.3">
      <c r="B6789" s="91">
        <v>40858</v>
      </c>
      <c r="C6789" s="145">
        <v>173.79547099999999</v>
      </c>
      <c r="D6789">
        <f t="shared" si="213"/>
        <v>-9.1665824797387864E-3</v>
      </c>
      <c r="E6789">
        <v>-1.7861773643303873E-2</v>
      </c>
      <c r="G6789">
        <v>6781</v>
      </c>
      <c r="H6789">
        <f t="shared" ca="1" si="214"/>
        <v>-1.752000397525106E-2</v>
      </c>
    </row>
    <row r="6790" spans="2:8" x14ac:dyDescent="0.3">
      <c r="B6790" s="91">
        <v>43819</v>
      </c>
      <c r="C6790" s="145">
        <v>175.40332000000001</v>
      </c>
      <c r="D6790">
        <f t="shared" si="213"/>
        <v>1.4612156449248666</v>
      </c>
      <c r="E6790">
        <v>-1.7862079750564468E-2</v>
      </c>
      <c r="G6790">
        <v>6782</v>
      </c>
      <c r="H6790">
        <f t="shared" ca="1" si="214"/>
        <v>1.0998872097868206E-3</v>
      </c>
    </row>
    <row r="6791" spans="2:8" x14ac:dyDescent="0.3">
      <c r="B6791" s="91">
        <v>35276</v>
      </c>
      <c r="C6791" s="145">
        <v>71.266945000000007</v>
      </c>
      <c r="D6791">
        <f t="shared" si="213"/>
        <v>0.7527662158238364</v>
      </c>
      <c r="E6791">
        <v>-1.7892026469681695E-2</v>
      </c>
      <c r="G6791">
        <v>6783</v>
      </c>
      <c r="H6791">
        <f t="shared" ca="1" si="214"/>
        <v>-2.0340873204398788E-2</v>
      </c>
    </row>
    <row r="6792" spans="2:8" x14ac:dyDescent="0.3">
      <c r="B6792" s="91">
        <v>36364</v>
      </c>
      <c r="C6792" s="145">
        <v>40.659697999999999</v>
      </c>
      <c r="D6792">
        <f t="shared" si="213"/>
        <v>-0.93515716644906455</v>
      </c>
      <c r="E6792">
        <v>-1.7925694392195685E-2</v>
      </c>
      <c r="G6792">
        <v>6784</v>
      </c>
      <c r="H6792">
        <f t="shared" ca="1" si="214"/>
        <v>1.9637472763858931E-2</v>
      </c>
    </row>
    <row r="6793" spans="2:8" x14ac:dyDescent="0.3">
      <c r="B6793" s="91">
        <v>45190</v>
      </c>
      <c r="C6793" s="145">
        <v>627.04998799999998</v>
      </c>
      <c r="D6793">
        <f t="shared" ref="D6793:D6856" si="215">(C6793-C6794)/C6794</f>
        <v>0.53228818643368925</v>
      </c>
      <c r="E6793">
        <v>-1.7932673453406444E-2</v>
      </c>
      <c r="G6793">
        <v>6785</v>
      </c>
      <c r="H6793">
        <f t="shared" ca="1" si="214"/>
        <v>-8.4524640390153949E-3</v>
      </c>
    </row>
    <row r="6794" spans="2:8" x14ac:dyDescent="0.3">
      <c r="B6794" s="91">
        <v>44915</v>
      </c>
      <c r="C6794" s="145">
        <v>409.22457900000001</v>
      </c>
      <c r="D6794">
        <f t="shared" si="215"/>
        <v>0.53477032738960328</v>
      </c>
      <c r="E6794">
        <v>-1.7942551808392233E-2</v>
      </c>
      <c r="G6794">
        <v>6786</v>
      </c>
      <c r="H6794">
        <f t="shared" ref="H6794:H6857" ca="1" si="216">_xlfn.NORM.INV(RAND(),N$11,N$12)</f>
        <v>2.9694742711009682E-3</v>
      </c>
    </row>
    <row r="6795" spans="2:8" x14ac:dyDescent="0.3">
      <c r="B6795" s="91">
        <v>41243</v>
      </c>
      <c r="C6795" s="145">
        <v>266.63571200000001</v>
      </c>
      <c r="D6795">
        <f t="shared" si="215"/>
        <v>1.2763126345424936</v>
      </c>
      <c r="E6795">
        <v>-1.7956416496567353E-2</v>
      </c>
      <c r="G6795">
        <v>6787</v>
      </c>
      <c r="H6795">
        <f t="shared" ca="1" si="216"/>
        <v>-1.072269666636722E-2</v>
      </c>
    </row>
    <row r="6796" spans="2:8" x14ac:dyDescent="0.3">
      <c r="B6796" s="91">
        <v>43745</v>
      </c>
      <c r="C6796" s="145">
        <v>117.13492599999999</v>
      </c>
      <c r="D6796">
        <f t="shared" si="215"/>
        <v>-3.9403688068909822E-2</v>
      </c>
      <c r="E6796">
        <v>-1.7969060644454221E-2</v>
      </c>
      <c r="G6796">
        <v>6788</v>
      </c>
      <c r="H6796">
        <f t="shared" ca="1" si="216"/>
        <v>-2.7561334260080419E-2</v>
      </c>
    </row>
    <row r="6797" spans="2:8" x14ac:dyDescent="0.3">
      <c r="B6797" s="91">
        <v>39147</v>
      </c>
      <c r="C6797" s="145">
        <v>121.939804</v>
      </c>
      <c r="D6797">
        <f t="shared" si="215"/>
        <v>-0.67767840320239214</v>
      </c>
      <c r="E6797">
        <v>-1.797541155948363E-2</v>
      </c>
      <c r="G6797">
        <v>6789</v>
      </c>
      <c r="H6797">
        <f t="shared" ca="1" si="216"/>
        <v>-6.0637285541822766E-2</v>
      </c>
    </row>
    <row r="6798" spans="2:8" x14ac:dyDescent="0.3">
      <c r="B6798" s="91">
        <v>42461</v>
      </c>
      <c r="C6798" s="145">
        <v>378.31720000000001</v>
      </c>
      <c r="D6798">
        <f t="shared" si="215"/>
        <v>29.963253044786072</v>
      </c>
      <c r="E6798">
        <v>-1.7977305472381074E-2</v>
      </c>
      <c r="G6798">
        <v>6790</v>
      </c>
      <c r="H6798">
        <f t="shared" ca="1" si="216"/>
        <v>2.0096151948235504E-2</v>
      </c>
    </row>
    <row r="6799" spans="2:8" x14ac:dyDescent="0.3">
      <c r="B6799" s="91">
        <v>37046</v>
      </c>
      <c r="C6799" s="145">
        <v>12.218264</v>
      </c>
      <c r="D6799">
        <f t="shared" si="215"/>
        <v>-0.97097193307203722</v>
      </c>
      <c r="E6799">
        <v>-1.7978845126923756E-2</v>
      </c>
      <c r="G6799">
        <v>6791</v>
      </c>
      <c r="H6799">
        <f t="shared" ca="1" si="216"/>
        <v>6.2828362129978527E-2</v>
      </c>
    </row>
    <row r="6800" spans="2:8" x14ac:dyDescent="0.3">
      <c r="B6800" s="91">
        <v>41787</v>
      </c>
      <c r="C6800" s="145">
        <v>420.91207900000001</v>
      </c>
      <c r="D6800">
        <f t="shared" si="215"/>
        <v>-0.55567182061444309</v>
      </c>
      <c r="E6800">
        <v>-1.7979882725152198E-2</v>
      </c>
      <c r="G6800">
        <v>6792</v>
      </c>
      <c r="H6800">
        <f t="shared" ca="1" si="216"/>
        <v>-6.044883879157097E-3</v>
      </c>
    </row>
    <row r="6801" spans="2:8" x14ac:dyDescent="0.3">
      <c r="B6801" s="91">
        <v>45427</v>
      </c>
      <c r="C6801" s="145">
        <v>947.29998799999998</v>
      </c>
      <c r="D6801">
        <f t="shared" si="215"/>
        <v>37.127864590817133</v>
      </c>
      <c r="E6801">
        <v>-1.7985834829565138E-2</v>
      </c>
      <c r="G6801">
        <v>6793</v>
      </c>
      <c r="H6801">
        <f t="shared" ca="1" si="216"/>
        <v>-5.6875951600193243E-3</v>
      </c>
    </row>
    <row r="6802" spans="2:8" x14ac:dyDescent="0.3">
      <c r="B6802" s="91">
        <v>37662</v>
      </c>
      <c r="C6802" s="145">
        <v>24.845345999999999</v>
      </c>
      <c r="D6802">
        <f t="shared" si="215"/>
        <v>0</v>
      </c>
      <c r="E6802">
        <v>-1.7987825194860266E-2</v>
      </c>
      <c r="G6802">
        <v>6794</v>
      </c>
      <c r="H6802">
        <f t="shared" ca="1" si="216"/>
        <v>1.5303207018971745E-2</v>
      </c>
    </row>
    <row r="6803" spans="2:8" x14ac:dyDescent="0.3">
      <c r="B6803" s="91">
        <v>37606</v>
      </c>
      <c r="C6803" s="145">
        <v>24.845345999999999</v>
      </c>
      <c r="D6803">
        <f t="shared" si="215"/>
        <v>-0.93811468701973078</v>
      </c>
      <c r="E6803">
        <v>-1.7987825194860266E-2</v>
      </c>
      <c r="G6803">
        <v>6795</v>
      </c>
      <c r="H6803">
        <f t="shared" ca="1" si="216"/>
        <v>-2.2408488835949946E-3</v>
      </c>
    </row>
    <row r="6804" spans="2:8" x14ac:dyDescent="0.3">
      <c r="B6804" s="91">
        <v>41758</v>
      </c>
      <c r="C6804" s="145">
        <v>401.47403000000003</v>
      </c>
      <c r="D6804">
        <f t="shared" si="215"/>
        <v>6.0528437095895553</v>
      </c>
      <c r="E6804">
        <v>-1.80093424734146E-2</v>
      </c>
      <c r="G6804">
        <v>6796</v>
      </c>
      <c r="H6804">
        <f t="shared" ca="1" si="216"/>
        <v>1.8280046389332134E-2</v>
      </c>
    </row>
    <row r="6805" spans="2:8" x14ac:dyDescent="0.3">
      <c r="B6805" s="91">
        <v>35577</v>
      </c>
      <c r="C6805" s="145">
        <v>56.92371</v>
      </c>
      <c r="D6805">
        <f t="shared" si="215"/>
        <v>1.3338720049757598</v>
      </c>
      <c r="E6805">
        <v>-1.8011161614839885E-2</v>
      </c>
      <c r="G6805">
        <v>6797</v>
      </c>
      <c r="H6805">
        <f t="shared" ca="1" si="216"/>
        <v>-3.7810302939355202E-2</v>
      </c>
    </row>
    <row r="6806" spans="2:8" x14ac:dyDescent="0.3">
      <c r="B6806" s="91">
        <v>37749</v>
      </c>
      <c r="C6806" s="145">
        <v>24.390245</v>
      </c>
      <c r="D6806">
        <f t="shared" si="215"/>
        <v>3.7875522911244304E-2</v>
      </c>
      <c r="E6806">
        <v>-1.8012505458954164E-2</v>
      </c>
      <c r="G6806">
        <v>6798</v>
      </c>
      <c r="H6806">
        <f t="shared" ca="1" si="216"/>
        <v>-3.5126908916653848E-2</v>
      </c>
    </row>
    <row r="6807" spans="2:8" x14ac:dyDescent="0.3">
      <c r="B6807" s="91">
        <v>34270</v>
      </c>
      <c r="C6807" s="145">
        <v>23.500164000000002</v>
      </c>
      <c r="D6807">
        <f t="shared" si="215"/>
        <v>0</v>
      </c>
      <c r="E6807">
        <v>-1.8017949503743073E-2</v>
      </c>
      <c r="G6807">
        <v>6799</v>
      </c>
      <c r="H6807">
        <f t="shared" ca="1" si="216"/>
        <v>-1.594467014804336E-2</v>
      </c>
    </row>
    <row r="6808" spans="2:8" x14ac:dyDescent="0.3">
      <c r="B6808" s="91">
        <v>33589</v>
      </c>
      <c r="C6808" s="145">
        <v>23.500164000000002</v>
      </c>
      <c r="D6808">
        <f t="shared" si="215"/>
        <v>-0.77374898237094225</v>
      </c>
      <c r="E6808">
        <v>-1.8017949503743073E-2</v>
      </c>
      <c r="G6808">
        <v>6800</v>
      </c>
      <c r="H6808">
        <f t="shared" ca="1" si="216"/>
        <v>3.9200517117634059E-2</v>
      </c>
    </row>
    <row r="6809" spans="2:8" x14ac:dyDescent="0.3">
      <c r="B6809" s="91">
        <v>38734</v>
      </c>
      <c r="C6809" s="145">
        <v>103.867661</v>
      </c>
      <c r="D6809">
        <f t="shared" si="215"/>
        <v>0.65736497034060482</v>
      </c>
      <c r="E6809">
        <v>-1.8020221600019783E-2</v>
      </c>
      <c r="G6809">
        <v>6801</v>
      </c>
      <c r="H6809">
        <f t="shared" ca="1" si="216"/>
        <v>2.0864630938769051E-2</v>
      </c>
    </row>
    <row r="6810" spans="2:8" x14ac:dyDescent="0.3">
      <c r="B6810" s="91">
        <v>35157</v>
      </c>
      <c r="C6810" s="145">
        <v>62.670361</v>
      </c>
      <c r="D6810">
        <f t="shared" si="215"/>
        <v>-0.70395251257484814</v>
      </c>
      <c r="E6810">
        <v>-1.8023974461061357E-2</v>
      </c>
      <c r="G6810">
        <v>6802</v>
      </c>
      <c r="H6810">
        <f t="shared" ca="1" si="216"/>
        <v>-3.3961999325434152E-2</v>
      </c>
    </row>
    <row r="6811" spans="2:8" x14ac:dyDescent="0.3">
      <c r="B6811" s="91">
        <v>43381</v>
      </c>
      <c r="C6811" s="145">
        <v>211.69023100000001</v>
      </c>
      <c r="D6811">
        <f t="shared" si="215"/>
        <v>-0.27488203992295296</v>
      </c>
      <c r="E6811">
        <v>-1.8034665022343865E-2</v>
      </c>
      <c r="G6811">
        <v>6803</v>
      </c>
      <c r="H6811">
        <f t="shared" ca="1" si="216"/>
        <v>-1.8047104807536511E-2</v>
      </c>
    </row>
    <row r="6812" spans="2:8" x14ac:dyDescent="0.3">
      <c r="B6812" s="91">
        <v>41264</v>
      </c>
      <c r="C6812" s="145">
        <v>291.93902600000001</v>
      </c>
      <c r="D6812">
        <f t="shared" si="215"/>
        <v>-0.68957517967472792</v>
      </c>
      <c r="E6812">
        <v>-1.8038713238130426E-2</v>
      </c>
      <c r="G6812">
        <v>6804</v>
      </c>
      <c r="H6812">
        <f t="shared" ca="1" si="216"/>
        <v>-5.3802804691048065E-3</v>
      </c>
    </row>
    <row r="6813" spans="2:8" x14ac:dyDescent="0.3">
      <c r="B6813" s="91">
        <v>45371</v>
      </c>
      <c r="C6813" s="145">
        <v>940.45001200000002</v>
      </c>
      <c r="D6813">
        <f t="shared" si="215"/>
        <v>15.343399096781527</v>
      </c>
      <c r="E6813">
        <v>-1.8063156356042793E-2</v>
      </c>
      <c r="G6813">
        <v>6805</v>
      </c>
      <c r="H6813">
        <f t="shared" ca="1" si="216"/>
        <v>-1.9211614101305504E-2</v>
      </c>
    </row>
    <row r="6814" spans="2:8" x14ac:dyDescent="0.3">
      <c r="B6814" s="91">
        <v>35114</v>
      </c>
      <c r="C6814" s="145">
        <v>57.543109999999999</v>
      </c>
      <c r="D6814">
        <f t="shared" si="215"/>
        <v>-0.15541618735138391</v>
      </c>
      <c r="E6814">
        <v>-1.8072898327984883E-2</v>
      </c>
      <c r="G6814">
        <v>6806</v>
      </c>
      <c r="H6814">
        <f t="shared" ca="1" si="216"/>
        <v>-4.4953037521316609E-2</v>
      </c>
    </row>
    <row r="6815" spans="2:8" x14ac:dyDescent="0.3">
      <c r="B6815" s="91">
        <v>38446</v>
      </c>
      <c r="C6815" s="145">
        <v>68.131912</v>
      </c>
      <c r="D6815">
        <f t="shared" si="215"/>
        <v>1.406603931283648E-2</v>
      </c>
      <c r="E6815">
        <v>-1.8120847297721076E-2</v>
      </c>
      <c r="G6815">
        <v>6807</v>
      </c>
      <c r="H6815">
        <f t="shared" ca="1" si="216"/>
        <v>-5.8080491150239638E-2</v>
      </c>
    </row>
    <row r="6816" spans="2:8" x14ac:dyDescent="0.3">
      <c r="B6816" s="91">
        <v>38520</v>
      </c>
      <c r="C6816" s="145">
        <v>67.186858999999998</v>
      </c>
      <c r="D6816">
        <f t="shared" si="215"/>
        <v>-0.11355340463719397</v>
      </c>
      <c r="E6816">
        <v>-1.8141441182052263E-2</v>
      </c>
      <c r="G6816">
        <v>6808</v>
      </c>
      <c r="H6816">
        <f t="shared" ca="1" si="216"/>
        <v>2.9956417824225375E-2</v>
      </c>
    </row>
    <row r="6817" spans="2:8" x14ac:dyDescent="0.3">
      <c r="B6817" s="91">
        <v>39693</v>
      </c>
      <c r="C6817" s="145">
        <v>75.793464999999998</v>
      </c>
      <c r="D6817">
        <f t="shared" si="215"/>
        <v>-0.84947460309668599</v>
      </c>
      <c r="E6817">
        <v>-1.8161014543195998E-2</v>
      </c>
      <c r="G6817">
        <v>6809</v>
      </c>
      <c r="H6817">
        <f t="shared" ca="1" si="216"/>
        <v>-2.0273891454572628E-2</v>
      </c>
    </row>
    <row r="6818" spans="2:8" x14ac:dyDescent="0.3">
      <c r="B6818" s="91">
        <v>42149</v>
      </c>
      <c r="C6818" s="145">
        <v>503.526093</v>
      </c>
      <c r="D6818">
        <f t="shared" si="215"/>
        <v>5.8876687107551469</v>
      </c>
      <c r="E6818">
        <v>-1.8167673615647462E-2</v>
      </c>
      <c r="G6818">
        <v>6810</v>
      </c>
      <c r="H6818">
        <f t="shared" ca="1" si="216"/>
        <v>-6.7552843744813351E-3</v>
      </c>
    </row>
    <row r="6819" spans="2:8" x14ac:dyDescent="0.3">
      <c r="B6819" s="91">
        <v>38426</v>
      </c>
      <c r="C6819" s="145">
        <v>73.105446000000001</v>
      </c>
      <c r="D6819">
        <f t="shared" si="215"/>
        <v>5.9436520877623389E-3</v>
      </c>
      <c r="E6819">
        <v>-1.8178000093232588E-2</v>
      </c>
      <c r="G6819">
        <v>6811</v>
      </c>
      <c r="H6819">
        <f t="shared" ca="1" si="216"/>
        <v>7.5127964436783878E-3</v>
      </c>
    </row>
    <row r="6820" spans="2:8" x14ac:dyDescent="0.3">
      <c r="B6820" s="91">
        <v>43936</v>
      </c>
      <c r="C6820" s="145">
        <v>72.673500000000004</v>
      </c>
      <c r="D6820">
        <f t="shared" si="215"/>
        <v>0.54854687583834749</v>
      </c>
      <c r="E6820">
        <v>-1.8181771019672572E-2</v>
      </c>
      <c r="G6820">
        <v>6812</v>
      </c>
      <c r="H6820">
        <f t="shared" ca="1" si="216"/>
        <v>-2.1018892570897858E-2</v>
      </c>
    </row>
    <row r="6821" spans="2:8" x14ac:dyDescent="0.3">
      <c r="B6821" s="91">
        <v>34635</v>
      </c>
      <c r="C6821" s="145">
        <v>46.930126000000001</v>
      </c>
      <c r="D6821">
        <f t="shared" si="215"/>
        <v>2.5249793275126637</v>
      </c>
      <c r="E6821">
        <v>-1.8181974137229481E-2</v>
      </c>
      <c r="G6821">
        <v>6813</v>
      </c>
      <c r="H6821">
        <f t="shared" ca="1" si="216"/>
        <v>-1.5834026036545212E-2</v>
      </c>
    </row>
    <row r="6822" spans="2:8" x14ac:dyDescent="0.3">
      <c r="B6822" s="91">
        <v>36861</v>
      </c>
      <c r="C6822" s="145">
        <v>13.313589</v>
      </c>
      <c r="D6822">
        <f t="shared" si="215"/>
        <v>-0.72515647149221663</v>
      </c>
      <c r="E6822">
        <v>-1.8202312317760087E-2</v>
      </c>
      <c r="G6822">
        <v>6814</v>
      </c>
      <c r="H6822">
        <f t="shared" ca="1" si="216"/>
        <v>1.4999170884061589E-2</v>
      </c>
    </row>
    <row r="6823" spans="2:8" x14ac:dyDescent="0.3">
      <c r="B6823" s="91">
        <v>35739</v>
      </c>
      <c r="C6823" s="145">
        <v>48.440612999999999</v>
      </c>
      <c r="D6823">
        <f t="shared" si="215"/>
        <v>-0.88860846253014891</v>
      </c>
      <c r="E6823">
        <v>-1.8221748066890198E-2</v>
      </c>
      <c r="G6823">
        <v>6815</v>
      </c>
      <c r="H6823">
        <f t="shared" ca="1" si="216"/>
        <v>-2.266585308924177E-2</v>
      </c>
    </row>
    <row r="6824" spans="2:8" x14ac:dyDescent="0.3">
      <c r="B6824" s="91">
        <v>42187</v>
      </c>
      <c r="C6824" s="145">
        <v>434.86798099999999</v>
      </c>
      <c r="D6824">
        <f t="shared" si="215"/>
        <v>-0.16296019071807807</v>
      </c>
      <c r="E6824">
        <v>-1.8222721568019001E-2</v>
      </c>
      <c r="G6824">
        <v>6816</v>
      </c>
      <c r="H6824">
        <f t="shared" ca="1" si="216"/>
        <v>1.1655726618502942E-2</v>
      </c>
    </row>
    <row r="6825" spans="2:8" x14ac:dyDescent="0.3">
      <c r="B6825" s="91">
        <v>45062</v>
      </c>
      <c r="C6825" s="145">
        <v>519.53082300000005</v>
      </c>
      <c r="D6825">
        <f t="shared" si="215"/>
        <v>0.28540713069303181</v>
      </c>
      <c r="E6825">
        <v>-1.8272465261251019E-2</v>
      </c>
      <c r="G6825">
        <v>6817</v>
      </c>
      <c r="H6825">
        <f t="shared" ca="1" si="216"/>
        <v>1.0759363149959246E-2</v>
      </c>
    </row>
    <row r="6826" spans="2:8" x14ac:dyDescent="0.3">
      <c r="B6826" s="91">
        <v>42341</v>
      </c>
      <c r="C6826" s="145">
        <v>404.176086</v>
      </c>
      <c r="D6826">
        <f t="shared" si="215"/>
        <v>0.35983832079732364</v>
      </c>
      <c r="E6826">
        <v>-1.8274244799153769E-2</v>
      </c>
      <c r="G6826">
        <v>6818</v>
      </c>
      <c r="H6826">
        <f t="shared" ca="1" si="216"/>
        <v>4.1274722406916937E-2</v>
      </c>
    </row>
    <row r="6827" spans="2:8" x14ac:dyDescent="0.3">
      <c r="B6827" s="91">
        <v>44412</v>
      </c>
      <c r="C6827" s="145">
        <v>297.22363300000001</v>
      </c>
      <c r="D6827">
        <f t="shared" si="215"/>
        <v>1.6180620892410369</v>
      </c>
      <c r="E6827">
        <v>-1.8274678373530358E-2</v>
      </c>
      <c r="G6827">
        <v>6819</v>
      </c>
      <c r="H6827">
        <f t="shared" ca="1" si="216"/>
        <v>1.489859568672596E-2</v>
      </c>
    </row>
    <row r="6828" spans="2:8" x14ac:dyDescent="0.3">
      <c r="B6828" s="91">
        <v>39322</v>
      </c>
      <c r="C6828" s="145">
        <v>113.52810700000001</v>
      </c>
      <c r="D6828">
        <f t="shared" si="215"/>
        <v>0.70415968553233765</v>
      </c>
      <c r="E6828">
        <v>-1.82854453785814E-2</v>
      </c>
      <c r="G6828">
        <v>6820</v>
      </c>
      <c r="H6828">
        <f t="shared" ca="1" si="216"/>
        <v>4.520348635786943E-2</v>
      </c>
    </row>
    <row r="6829" spans="2:8" x14ac:dyDescent="0.3">
      <c r="B6829" s="91">
        <v>38271</v>
      </c>
      <c r="C6829" s="145">
        <v>66.618233000000004</v>
      </c>
      <c r="D6829">
        <f t="shared" si="215"/>
        <v>2.3539886008688482</v>
      </c>
      <c r="E6829">
        <v>-1.8293441936359702E-2</v>
      </c>
      <c r="G6829">
        <v>6821</v>
      </c>
      <c r="H6829">
        <f t="shared" ca="1" si="216"/>
        <v>1.6322052842615558E-3</v>
      </c>
    </row>
    <row r="6830" spans="2:8" x14ac:dyDescent="0.3">
      <c r="B6830" s="91">
        <v>37335</v>
      </c>
      <c r="C6830" s="145">
        <v>19.862390999999999</v>
      </c>
      <c r="D6830">
        <f t="shared" si="215"/>
        <v>-0.9276633326208702</v>
      </c>
      <c r="E6830">
        <v>-1.8299637699299966E-2</v>
      </c>
      <c r="G6830">
        <v>6822</v>
      </c>
      <c r="H6830">
        <f t="shared" ca="1" si="216"/>
        <v>-1.6018977283228011E-2</v>
      </c>
    </row>
    <row r="6831" spans="2:8" x14ac:dyDescent="0.3">
      <c r="B6831" s="91">
        <v>41352</v>
      </c>
      <c r="C6831" s="145">
        <v>274.58261099999999</v>
      </c>
      <c r="D6831">
        <f t="shared" si="215"/>
        <v>1.3888845886436489</v>
      </c>
      <c r="E6831">
        <v>-1.8302246640673869E-2</v>
      </c>
      <c r="G6831">
        <v>6823</v>
      </c>
      <c r="H6831">
        <f t="shared" ca="1" si="216"/>
        <v>-2.2927375832564552E-2</v>
      </c>
    </row>
    <row r="6832" spans="2:8" x14ac:dyDescent="0.3">
      <c r="B6832" s="91">
        <v>43739</v>
      </c>
      <c r="C6832" s="145">
        <v>114.941765</v>
      </c>
      <c r="D6832">
        <f t="shared" si="215"/>
        <v>-0.74973595850751229</v>
      </c>
      <c r="E6832">
        <v>-1.83055782301886E-2</v>
      </c>
      <c r="G6832">
        <v>6824</v>
      </c>
      <c r="H6832">
        <f t="shared" ca="1" si="216"/>
        <v>-4.8454636933197036E-2</v>
      </c>
    </row>
    <row r="6833" spans="2:8" x14ac:dyDescent="0.3">
      <c r="B6833" s="91">
        <v>42556</v>
      </c>
      <c r="C6833" s="145">
        <v>459.28198200000003</v>
      </c>
      <c r="D6833">
        <f t="shared" si="215"/>
        <v>9.8861810923389868</v>
      </c>
      <c r="E6833">
        <v>-1.8317327067280269E-2</v>
      </c>
      <c r="G6833">
        <v>6825</v>
      </c>
      <c r="H6833">
        <f t="shared" ca="1" si="216"/>
        <v>2.0874737787742771E-4</v>
      </c>
    </row>
    <row r="6834" spans="2:8" x14ac:dyDescent="0.3">
      <c r="B6834" s="91">
        <v>36360</v>
      </c>
      <c r="C6834" s="145">
        <v>42.189449000000003</v>
      </c>
      <c r="D6834">
        <f t="shared" si="215"/>
        <v>-0.83871592544146989</v>
      </c>
      <c r="E6834">
        <v>-1.832601481437279E-2</v>
      </c>
      <c r="G6834">
        <v>6826</v>
      </c>
      <c r="H6834">
        <f t="shared" ca="1" si="216"/>
        <v>-1.0451050885280153E-2</v>
      </c>
    </row>
    <row r="6835" spans="2:8" x14ac:dyDescent="0.3">
      <c r="B6835" s="91">
        <v>43355</v>
      </c>
      <c r="C6835" s="145">
        <v>261.58471700000001</v>
      </c>
      <c r="D6835">
        <f t="shared" si="215"/>
        <v>-0.32819892462659089</v>
      </c>
      <c r="E6835">
        <v>-1.8331423783831333E-2</v>
      </c>
      <c r="G6835">
        <v>6827</v>
      </c>
      <c r="H6835">
        <f t="shared" ca="1" si="216"/>
        <v>-5.6218329187288689E-2</v>
      </c>
    </row>
    <row r="6836" spans="2:8" x14ac:dyDescent="0.3">
      <c r="B6836" s="91">
        <v>42205</v>
      </c>
      <c r="C6836" s="145">
        <v>389.37823500000002</v>
      </c>
      <c r="D6836">
        <f t="shared" si="215"/>
        <v>-0.2150486230877848</v>
      </c>
      <c r="E6836">
        <v>-1.8339430196323576E-2</v>
      </c>
      <c r="G6836">
        <v>6828</v>
      </c>
      <c r="H6836">
        <f t="shared" ca="1" si="216"/>
        <v>3.1356728246115149E-2</v>
      </c>
    </row>
    <row r="6837" spans="2:8" x14ac:dyDescent="0.3">
      <c r="B6837" s="91">
        <v>44483</v>
      </c>
      <c r="C6837" s="145">
        <v>496.05395499999997</v>
      </c>
      <c r="D6837">
        <f t="shared" si="215"/>
        <v>0.33993926181142575</v>
      </c>
      <c r="E6837">
        <v>-1.8346781202371598E-2</v>
      </c>
      <c r="G6837">
        <v>6829</v>
      </c>
      <c r="H6837">
        <f t="shared" ca="1" si="216"/>
        <v>-1.3578412434313068E-2</v>
      </c>
    </row>
    <row r="6838" spans="2:8" x14ac:dyDescent="0.3">
      <c r="B6838" s="91">
        <v>41589</v>
      </c>
      <c r="C6838" s="145">
        <v>370.206299</v>
      </c>
      <c r="D6838">
        <f t="shared" si="215"/>
        <v>-0.27187255322633674</v>
      </c>
      <c r="E6838">
        <v>-1.8352184959581189E-2</v>
      </c>
      <c r="G6838">
        <v>6830</v>
      </c>
      <c r="H6838">
        <f t="shared" ca="1" si="216"/>
        <v>2.0831207153922979E-2</v>
      </c>
    </row>
    <row r="6839" spans="2:8" x14ac:dyDescent="0.3">
      <c r="B6839" s="91">
        <v>41981</v>
      </c>
      <c r="C6839" s="145">
        <v>508.436127</v>
      </c>
      <c r="D6839">
        <f t="shared" si="215"/>
        <v>5.2631951591340818E-3</v>
      </c>
      <c r="E6839">
        <v>-1.8368577157275238E-2</v>
      </c>
      <c r="G6839">
        <v>6831</v>
      </c>
      <c r="H6839">
        <f t="shared" ca="1" si="216"/>
        <v>-1.4595118536714207E-2</v>
      </c>
    </row>
    <row r="6840" spans="2:8" x14ac:dyDescent="0.3">
      <c r="B6840" s="91">
        <v>41886</v>
      </c>
      <c r="C6840" s="145">
        <v>505.77413899999999</v>
      </c>
      <c r="D6840">
        <f t="shared" si="215"/>
        <v>3.6068703936568913</v>
      </c>
      <c r="E6840">
        <v>-1.8369640077558379E-2</v>
      </c>
      <c r="G6840">
        <v>6832</v>
      </c>
      <c r="H6840">
        <f t="shared" ca="1" si="216"/>
        <v>-3.7575928910183007E-2</v>
      </c>
    </row>
    <row r="6841" spans="2:8" x14ac:dyDescent="0.3">
      <c r="B6841" s="91">
        <v>39245</v>
      </c>
      <c r="C6841" s="145">
        <v>109.78692599999999</v>
      </c>
      <c r="D6841">
        <f t="shared" si="215"/>
        <v>1.25259967724897</v>
      </c>
      <c r="E6841">
        <v>-1.8371136610253504E-2</v>
      </c>
      <c r="G6841">
        <v>6833</v>
      </c>
      <c r="H6841">
        <f t="shared" ca="1" si="216"/>
        <v>1.1575365577379147E-2</v>
      </c>
    </row>
    <row r="6842" spans="2:8" x14ac:dyDescent="0.3">
      <c r="B6842" s="91">
        <v>35716</v>
      </c>
      <c r="C6842" s="145">
        <v>48.737876999999997</v>
      </c>
      <c r="D6842">
        <f t="shared" si="215"/>
        <v>-8.722704924287927E-3</v>
      </c>
      <c r="E6842">
        <v>-1.8399665169879138E-2</v>
      </c>
      <c r="G6842">
        <v>6834</v>
      </c>
      <c r="H6842">
        <f t="shared" ca="1" si="216"/>
        <v>-1.5821266014700169E-2</v>
      </c>
    </row>
    <row r="6843" spans="2:8" x14ac:dyDescent="0.3">
      <c r="B6843" s="91">
        <v>35444</v>
      </c>
      <c r="C6843" s="145">
        <v>49.166744000000001</v>
      </c>
      <c r="D6843">
        <f t="shared" si="215"/>
        <v>-0.63708621591915549</v>
      </c>
      <c r="E6843">
        <v>-1.8413698206289294E-2</v>
      </c>
      <c r="G6843">
        <v>6835</v>
      </c>
      <c r="H6843">
        <f t="shared" ca="1" si="216"/>
        <v>-1.6627850944709918E-2</v>
      </c>
    </row>
    <row r="6844" spans="2:8" x14ac:dyDescent="0.3">
      <c r="B6844" s="91">
        <v>44116</v>
      </c>
      <c r="C6844" s="145">
        <v>135.47775300000001</v>
      </c>
      <c r="D6844">
        <f t="shared" si="215"/>
        <v>0.2687511760117467</v>
      </c>
      <c r="E6844">
        <v>-1.8418243881988029E-2</v>
      </c>
      <c r="G6844">
        <v>6836</v>
      </c>
      <c r="H6844">
        <f t="shared" ca="1" si="216"/>
        <v>-1.7893102979348969E-3</v>
      </c>
    </row>
    <row r="6845" spans="2:8" x14ac:dyDescent="0.3">
      <c r="B6845" s="91">
        <v>38722</v>
      </c>
      <c r="C6845" s="145">
        <v>106.780396</v>
      </c>
      <c r="D6845">
        <f t="shared" si="215"/>
        <v>-0.44036990206871235</v>
      </c>
      <c r="E6845">
        <v>-1.8431369243358742E-2</v>
      </c>
      <c r="G6845">
        <v>6837</v>
      </c>
      <c r="H6845">
        <f t="shared" ca="1" si="216"/>
        <v>-1.1666673166967899E-2</v>
      </c>
    </row>
    <row r="6846" spans="2:8" x14ac:dyDescent="0.3">
      <c r="B6846" s="91">
        <v>43851</v>
      </c>
      <c r="C6846" s="145">
        <v>190.80531300000001</v>
      </c>
      <c r="D6846">
        <f t="shared" si="215"/>
        <v>2.6563675333491967</v>
      </c>
      <c r="E6846">
        <v>-1.8461575499692896E-2</v>
      </c>
      <c r="G6846">
        <v>6838</v>
      </c>
      <c r="H6846">
        <f t="shared" ca="1" si="216"/>
        <v>2.685257425351054E-2</v>
      </c>
    </row>
    <row r="6847" spans="2:8" x14ac:dyDescent="0.3">
      <c r="B6847" s="91">
        <v>35016</v>
      </c>
      <c r="C6847" s="145">
        <v>52.184390999999998</v>
      </c>
      <c r="D6847">
        <f t="shared" si="215"/>
        <v>-0.20681289781510551</v>
      </c>
      <c r="E6847">
        <v>-1.8469724436085647E-2</v>
      </c>
      <c r="G6847">
        <v>6839</v>
      </c>
      <c r="H6847">
        <f t="shared" ca="1" si="216"/>
        <v>3.3452038226998833E-2</v>
      </c>
    </row>
    <row r="6848" spans="2:8" x14ac:dyDescent="0.3">
      <c r="B6848" s="91">
        <v>39974</v>
      </c>
      <c r="C6848" s="145">
        <v>65.790771000000007</v>
      </c>
      <c r="D6848">
        <f t="shared" si="215"/>
        <v>-0.76901009863795711</v>
      </c>
      <c r="E6848">
        <v>-1.8473253709606126E-2</v>
      </c>
      <c r="G6848">
        <v>6840</v>
      </c>
      <c r="H6848">
        <f t="shared" ca="1" si="216"/>
        <v>4.5113803652529948E-2</v>
      </c>
    </row>
    <row r="6849" spans="2:8" x14ac:dyDescent="0.3">
      <c r="B6849" s="91">
        <v>41444</v>
      </c>
      <c r="C6849" s="145">
        <v>284.82098400000001</v>
      </c>
      <c r="D6849">
        <f t="shared" si="215"/>
        <v>-0.38271332679807546</v>
      </c>
      <c r="E6849">
        <v>-1.8481090847841931E-2</v>
      </c>
      <c r="G6849">
        <v>6841</v>
      </c>
      <c r="H6849">
        <f t="shared" ca="1" si="216"/>
        <v>-9.2235961336941633E-2</v>
      </c>
    </row>
    <row r="6850" spans="2:8" x14ac:dyDescent="0.3">
      <c r="B6850" s="91">
        <v>41828</v>
      </c>
      <c r="C6850" s="145">
        <v>461.40795900000001</v>
      </c>
      <c r="D6850">
        <f t="shared" si="215"/>
        <v>37.842758236117973</v>
      </c>
      <c r="E6850">
        <v>-1.8481882204958468E-2</v>
      </c>
      <c r="G6850">
        <v>6842</v>
      </c>
      <c r="H6850">
        <f t="shared" ca="1" si="216"/>
        <v>1.0199642687521531E-2</v>
      </c>
    </row>
    <row r="6851" spans="2:8" x14ac:dyDescent="0.3">
      <c r="B6851" s="91">
        <v>37048</v>
      </c>
      <c r="C6851" s="145">
        <v>11.878867</v>
      </c>
      <c r="D6851">
        <f t="shared" si="215"/>
        <v>-0.83913203236966805</v>
      </c>
      <c r="E6851">
        <v>-1.8483114316310004E-2</v>
      </c>
      <c r="G6851">
        <v>6843</v>
      </c>
      <c r="H6851">
        <f t="shared" ca="1" si="216"/>
        <v>-5.1325895021480088E-3</v>
      </c>
    </row>
    <row r="6852" spans="2:8" x14ac:dyDescent="0.3">
      <c r="B6852" s="91">
        <v>35228</v>
      </c>
      <c r="C6852" s="145">
        <v>73.842338999999996</v>
      </c>
      <c r="D6852">
        <f t="shared" si="215"/>
        <v>-0.28224337835085211</v>
      </c>
      <c r="E6852">
        <v>-1.8483951066062952E-2</v>
      </c>
      <c r="G6852">
        <v>6844</v>
      </c>
      <c r="H6852">
        <f t="shared" ca="1" si="216"/>
        <v>-4.6673571108325436E-2</v>
      </c>
    </row>
    <row r="6853" spans="2:8" x14ac:dyDescent="0.3">
      <c r="B6853" s="91">
        <v>44027</v>
      </c>
      <c r="C6853" s="145">
        <v>102.879356</v>
      </c>
      <c r="D6853">
        <f t="shared" si="215"/>
        <v>-0.54860053597089398</v>
      </c>
      <c r="E6853">
        <v>-1.8544923449077558E-2</v>
      </c>
      <c r="G6853">
        <v>6845</v>
      </c>
      <c r="H6853">
        <f t="shared" ca="1" si="216"/>
        <v>1.4441719648878979E-2</v>
      </c>
    </row>
    <row r="6854" spans="2:8" x14ac:dyDescent="0.3">
      <c r="B6854" s="91">
        <v>41092</v>
      </c>
      <c r="C6854" s="145">
        <v>227.912003</v>
      </c>
      <c r="D6854">
        <f t="shared" si="215"/>
        <v>18.977665725250123</v>
      </c>
      <c r="E6854">
        <v>-1.8560460078070128E-2</v>
      </c>
      <c r="G6854">
        <v>6846</v>
      </c>
      <c r="H6854">
        <f t="shared" ca="1" si="216"/>
        <v>1.8810668882323633E-2</v>
      </c>
    </row>
    <row r="6855" spans="2:8" x14ac:dyDescent="0.3">
      <c r="B6855" s="91">
        <v>36818</v>
      </c>
      <c r="C6855" s="145">
        <v>11.408340000000001</v>
      </c>
      <c r="D6855">
        <f t="shared" si="215"/>
        <v>-0.54096843278305107</v>
      </c>
      <c r="E6855">
        <v>-1.858001156196664E-2</v>
      </c>
      <c r="G6855">
        <v>6847</v>
      </c>
      <c r="H6855">
        <f t="shared" ca="1" si="216"/>
        <v>-2.7510036018226477E-2</v>
      </c>
    </row>
    <row r="6856" spans="2:8" x14ac:dyDescent="0.3">
      <c r="B6856" s="91">
        <v>37634</v>
      </c>
      <c r="C6856" s="145">
        <v>24.853062000000001</v>
      </c>
      <c r="D6856">
        <f t="shared" si="215"/>
        <v>-0.95609104764364738</v>
      </c>
      <c r="E6856">
        <v>-1.8580387357492487E-2</v>
      </c>
      <c r="G6856">
        <v>6848</v>
      </c>
      <c r="H6856">
        <f t="shared" ca="1" si="216"/>
        <v>2.4615061959065383E-2</v>
      </c>
    </row>
    <row r="6857" spans="2:8" x14ac:dyDescent="0.3">
      <c r="B6857" s="91">
        <v>42066</v>
      </c>
      <c r="C6857" s="145">
        <v>566.01355000000001</v>
      </c>
      <c r="D6857">
        <f t="shared" ref="D6857:D6920" si="217">(C6857-C6858)/C6858</f>
        <v>19.708522198034807</v>
      </c>
      <c r="E6857">
        <v>-1.8632359994192309E-2</v>
      </c>
      <c r="G6857">
        <v>6849</v>
      </c>
      <c r="H6857">
        <f t="shared" ca="1" si="216"/>
        <v>1.7797328555193836E-2</v>
      </c>
    </row>
    <row r="6858" spans="2:8" x14ac:dyDescent="0.3">
      <c r="B6858" s="91">
        <v>39832</v>
      </c>
      <c r="C6858" s="145">
        <v>27.332397</v>
      </c>
      <c r="D6858">
        <f t="shared" si="217"/>
        <v>-0.5350611800214683</v>
      </c>
      <c r="E6858">
        <v>-1.8633450052930978E-2</v>
      </c>
      <c r="G6858">
        <v>6850</v>
      </c>
      <c r="H6858">
        <f t="shared" ref="H6858:H6921" ca="1" si="218">_xlfn.NORM.INV(RAND(),N$11,N$12)</f>
        <v>-1.6381162471469531E-2</v>
      </c>
    </row>
    <row r="6859" spans="2:8" x14ac:dyDescent="0.3">
      <c r="B6859" s="91">
        <v>35627</v>
      </c>
      <c r="C6859" s="145">
        <v>58.787083000000003</v>
      </c>
      <c r="D6859">
        <f t="shared" si="217"/>
        <v>-0.16575986266866016</v>
      </c>
      <c r="E6859">
        <v>-1.8639611092904042E-2</v>
      </c>
      <c r="G6859">
        <v>6851</v>
      </c>
      <c r="H6859">
        <f t="shared" ca="1" si="218"/>
        <v>2.5184954983232349E-2</v>
      </c>
    </row>
    <row r="6860" spans="2:8" x14ac:dyDescent="0.3">
      <c r="B6860" s="91">
        <v>39639</v>
      </c>
      <c r="C6860" s="145">
        <v>70.467819000000006</v>
      </c>
      <c r="D6860">
        <f t="shared" si="217"/>
        <v>-0.8349966186606701</v>
      </c>
      <c r="E6860">
        <v>-1.8663995359628368E-2</v>
      </c>
      <c r="G6860">
        <v>6852</v>
      </c>
      <c r="H6860">
        <f t="shared" ca="1" si="218"/>
        <v>3.7268627291642153E-2</v>
      </c>
    </row>
    <row r="6861" spans="2:8" x14ac:dyDescent="0.3">
      <c r="B6861" s="91">
        <v>43039</v>
      </c>
      <c r="C6861" s="145">
        <v>427.068939</v>
      </c>
      <c r="D6861">
        <f t="shared" si="217"/>
        <v>-2.8901740531337032E-2</v>
      </c>
      <c r="E6861">
        <v>-1.8669149466464793E-2</v>
      </c>
      <c r="G6861">
        <v>6853</v>
      </c>
      <c r="H6861">
        <f t="shared" ca="1" si="218"/>
        <v>2.9888496885530813E-3</v>
      </c>
    </row>
    <row r="6862" spans="2:8" x14ac:dyDescent="0.3">
      <c r="B6862" s="91">
        <v>44768</v>
      </c>
      <c r="C6862" s="145">
        <v>439.77932700000002</v>
      </c>
      <c r="D6862">
        <f t="shared" si="217"/>
        <v>4.2596116745905395</v>
      </c>
      <c r="E6862">
        <v>-1.8685354602231342E-2</v>
      </c>
      <c r="G6862">
        <v>6854</v>
      </c>
      <c r="H6862">
        <f t="shared" ca="1" si="218"/>
        <v>2.1303972335427922E-2</v>
      </c>
    </row>
    <row r="6863" spans="2:8" x14ac:dyDescent="0.3">
      <c r="B6863" s="91">
        <v>39624</v>
      </c>
      <c r="C6863" s="145">
        <v>83.614410000000007</v>
      </c>
      <c r="D6863">
        <f t="shared" si="217"/>
        <v>-0.79070489486821049</v>
      </c>
      <c r="E6863">
        <v>-1.8729242174672756E-2</v>
      </c>
      <c r="G6863">
        <v>6855</v>
      </c>
      <c r="H6863">
        <f t="shared" ca="1" si="218"/>
        <v>-5.1040602723859706E-2</v>
      </c>
    </row>
    <row r="6864" spans="2:8" x14ac:dyDescent="0.3">
      <c r="B6864" s="91">
        <v>44945</v>
      </c>
      <c r="C6864" s="145">
        <v>399.50485200000003</v>
      </c>
      <c r="D6864">
        <f t="shared" si="217"/>
        <v>1.6127990478147209</v>
      </c>
      <c r="E6864">
        <v>-1.873168599763865E-2</v>
      </c>
      <c r="G6864">
        <v>6856</v>
      </c>
      <c r="H6864">
        <f t="shared" ca="1" si="218"/>
        <v>-5.1054235246478924E-3</v>
      </c>
    </row>
    <row r="6865" spans="2:8" x14ac:dyDescent="0.3">
      <c r="B6865" s="91">
        <v>39091</v>
      </c>
      <c r="C6865" s="145">
        <v>152.90301500000001</v>
      </c>
      <c r="D6865">
        <f t="shared" si="217"/>
        <v>-0.73243862234589752</v>
      </c>
      <c r="E6865">
        <v>-1.8740065139614494E-2</v>
      </c>
      <c r="G6865">
        <v>6857</v>
      </c>
      <c r="H6865">
        <f t="shared" ca="1" si="218"/>
        <v>6.6027286739050017E-3</v>
      </c>
    </row>
    <row r="6866" spans="2:8" x14ac:dyDescent="0.3">
      <c r="B6866" s="91">
        <v>42622</v>
      </c>
      <c r="C6866" s="145">
        <v>571.46893299999999</v>
      </c>
      <c r="D6866">
        <f t="shared" si="217"/>
        <v>1.60992071045438</v>
      </c>
      <c r="E6866">
        <v>-1.8743540955341639E-2</v>
      </c>
      <c r="G6866">
        <v>6858</v>
      </c>
      <c r="H6866">
        <f t="shared" ca="1" si="218"/>
        <v>-5.5566118158795006E-3</v>
      </c>
    </row>
    <row r="6867" spans="2:8" x14ac:dyDescent="0.3">
      <c r="B6867" s="91">
        <v>40568</v>
      </c>
      <c r="C6867" s="145">
        <v>218.96026599999999</v>
      </c>
      <c r="D6867">
        <f t="shared" si="217"/>
        <v>0.29315684094758909</v>
      </c>
      <c r="E6867">
        <v>-1.8766331038493962E-2</v>
      </c>
      <c r="G6867">
        <v>6859</v>
      </c>
      <c r="H6867">
        <f t="shared" ca="1" si="218"/>
        <v>8.0000461686604765E-3</v>
      </c>
    </row>
    <row r="6868" spans="2:8" x14ac:dyDescent="0.3">
      <c r="B6868" s="91">
        <v>43551</v>
      </c>
      <c r="C6868" s="145">
        <v>169.322281</v>
      </c>
      <c r="D6868">
        <f t="shared" si="217"/>
        <v>2.3069190450679224</v>
      </c>
      <c r="E6868">
        <v>-1.877525538910095E-2</v>
      </c>
      <c r="G6868">
        <v>6860</v>
      </c>
      <c r="H6868">
        <f t="shared" ca="1" si="218"/>
        <v>-1.2846016145259626E-2</v>
      </c>
    </row>
    <row r="6869" spans="2:8" x14ac:dyDescent="0.3">
      <c r="B6869" s="91">
        <v>35017</v>
      </c>
      <c r="C6869" s="145">
        <v>51.202427</v>
      </c>
      <c r="D6869">
        <f t="shared" si="217"/>
        <v>-0.32733241127064711</v>
      </c>
      <c r="E6869">
        <v>-1.8817197655904384E-2</v>
      </c>
      <c r="G6869">
        <v>6861</v>
      </c>
      <c r="H6869">
        <f t="shared" ca="1" si="218"/>
        <v>-7.3040273802299528E-3</v>
      </c>
    </row>
    <row r="6870" spans="2:8" x14ac:dyDescent="0.3">
      <c r="B6870" s="91">
        <v>38554</v>
      </c>
      <c r="C6870" s="145">
        <v>76.118469000000005</v>
      </c>
      <c r="D6870">
        <f t="shared" si="217"/>
        <v>-0.75775473881694599</v>
      </c>
      <c r="E6870">
        <v>-1.8825725519947299E-2</v>
      </c>
      <c r="G6870">
        <v>6862</v>
      </c>
      <c r="H6870">
        <f t="shared" ca="1" si="218"/>
        <v>-2.5251338630431453E-3</v>
      </c>
    </row>
    <row r="6871" spans="2:8" x14ac:dyDescent="0.3">
      <c r="B6871" s="91">
        <v>44264</v>
      </c>
      <c r="C6871" s="145">
        <v>314.22067299999998</v>
      </c>
      <c r="D6871">
        <f t="shared" si="217"/>
        <v>1.7321359864170125</v>
      </c>
      <c r="E6871">
        <v>-1.883264304018329E-2</v>
      </c>
      <c r="G6871">
        <v>6863</v>
      </c>
      <c r="H6871">
        <f t="shared" ca="1" si="218"/>
        <v>4.3797078760029438E-3</v>
      </c>
    </row>
    <row r="6872" spans="2:8" x14ac:dyDescent="0.3">
      <c r="B6872" s="91">
        <v>39260</v>
      </c>
      <c r="C6872" s="145">
        <v>115.009163</v>
      </c>
      <c r="D6872">
        <f t="shared" si="217"/>
        <v>1.544901947429524</v>
      </c>
      <c r="E6872">
        <v>-1.8843093015025663E-2</v>
      </c>
      <c r="G6872">
        <v>6864</v>
      </c>
      <c r="H6872">
        <f t="shared" ca="1" si="218"/>
        <v>1.0611734486041614E-2</v>
      </c>
    </row>
    <row r="6873" spans="2:8" x14ac:dyDescent="0.3">
      <c r="B6873" s="91">
        <v>34649</v>
      </c>
      <c r="C6873" s="145">
        <v>45.191982000000003</v>
      </c>
      <c r="D6873">
        <f t="shared" si="217"/>
        <v>7.7519013374996145E-3</v>
      </c>
      <c r="E6873">
        <v>-1.8867741833935584E-2</v>
      </c>
      <c r="G6873">
        <v>6865</v>
      </c>
      <c r="H6873">
        <f t="shared" ca="1" si="218"/>
        <v>1.4787149201200287E-3</v>
      </c>
    </row>
    <row r="6874" spans="2:8" x14ac:dyDescent="0.3">
      <c r="B6874" s="91">
        <v>34395</v>
      </c>
      <c r="C6874" s="145">
        <v>44.844352999999998</v>
      </c>
      <c r="D6874">
        <f t="shared" si="217"/>
        <v>1.0000000445987043</v>
      </c>
      <c r="E6874">
        <v>-1.8867787064568101E-2</v>
      </c>
      <c r="G6874">
        <v>6866</v>
      </c>
      <c r="H6874">
        <f t="shared" ca="1" si="218"/>
        <v>2.3769436860220036E-2</v>
      </c>
    </row>
    <row r="6875" spans="2:8" x14ac:dyDescent="0.3">
      <c r="B6875" s="91">
        <v>34241</v>
      </c>
      <c r="C6875" s="145">
        <v>22.422176</v>
      </c>
      <c r="D6875">
        <f t="shared" si="217"/>
        <v>-0.19999994291365425</v>
      </c>
      <c r="E6875">
        <v>-1.8867808943180343E-2</v>
      </c>
      <c r="G6875">
        <v>6867</v>
      </c>
      <c r="H6875">
        <f t="shared" ca="1" si="218"/>
        <v>1.7539554300364676E-2</v>
      </c>
    </row>
    <row r="6876" spans="2:8" x14ac:dyDescent="0.3">
      <c r="B6876" s="91">
        <v>33501</v>
      </c>
      <c r="C6876" s="145">
        <v>28.027718</v>
      </c>
      <c r="D6876">
        <f t="shared" si="217"/>
        <v>9.5740058506258441E-2</v>
      </c>
      <c r="E6876">
        <v>-1.8867939059001988E-2</v>
      </c>
      <c r="G6876">
        <v>6868</v>
      </c>
      <c r="H6876">
        <f t="shared" ca="1" si="218"/>
        <v>1.7398130559268244E-2</v>
      </c>
    </row>
    <row r="6877" spans="2:8" x14ac:dyDescent="0.3">
      <c r="B6877" s="91">
        <v>36238</v>
      </c>
      <c r="C6877" s="145">
        <v>25.578802</v>
      </c>
      <c r="D6877">
        <f t="shared" si="217"/>
        <v>-0.80455221801673138</v>
      </c>
      <c r="E6877">
        <v>-1.8867998347877359E-2</v>
      </c>
      <c r="G6877">
        <v>6869</v>
      </c>
      <c r="H6877">
        <f t="shared" ca="1" si="218"/>
        <v>-7.6219994523026788E-3</v>
      </c>
    </row>
    <row r="6878" spans="2:8" x14ac:dyDescent="0.3">
      <c r="B6878" s="91">
        <v>39363</v>
      </c>
      <c r="C6878" s="145">
        <v>130.872818</v>
      </c>
      <c r="D6878">
        <f t="shared" si="217"/>
        <v>0.73057533494910143</v>
      </c>
      <c r="E6878">
        <v>-1.8869042828664112E-2</v>
      </c>
      <c r="G6878">
        <v>6870</v>
      </c>
      <c r="H6878">
        <f t="shared" ca="1" si="218"/>
        <v>-1.8742870624682825E-2</v>
      </c>
    </row>
    <row r="6879" spans="2:8" x14ac:dyDescent="0.3">
      <c r="B6879" s="91">
        <v>39713</v>
      </c>
      <c r="C6879" s="145">
        <v>75.623878000000005</v>
      </c>
      <c r="D6879">
        <f t="shared" si="217"/>
        <v>-0.19774841742720184</v>
      </c>
      <c r="E6879">
        <v>-1.8899232586837532E-2</v>
      </c>
      <c r="G6879">
        <v>6871</v>
      </c>
      <c r="H6879">
        <f t="shared" ca="1" si="218"/>
        <v>-3.3011559433025299E-2</v>
      </c>
    </row>
    <row r="6880" spans="2:8" x14ac:dyDescent="0.3">
      <c r="B6880" s="91">
        <v>40059</v>
      </c>
      <c r="C6880" s="145">
        <v>94.264542000000006</v>
      </c>
      <c r="D6880">
        <f t="shared" si="217"/>
        <v>0.42714513946583055</v>
      </c>
      <c r="E6880">
        <v>-1.8936894392365185E-2</v>
      </c>
      <c r="G6880">
        <v>6872</v>
      </c>
      <c r="H6880">
        <f t="shared" ca="1" si="218"/>
        <v>-6.3769156519930641E-3</v>
      </c>
    </row>
    <row r="6881" spans="2:8" x14ac:dyDescent="0.3">
      <c r="B6881" s="91">
        <v>35184</v>
      </c>
      <c r="C6881" s="145">
        <v>66.051124999999999</v>
      </c>
      <c r="D6881">
        <f t="shared" si="217"/>
        <v>0.69261148590947375</v>
      </c>
      <c r="E6881">
        <v>-1.896059182062038E-2</v>
      </c>
      <c r="G6881">
        <v>6873</v>
      </c>
      <c r="H6881">
        <f t="shared" ca="1" si="218"/>
        <v>-1.0382505109267047E-2</v>
      </c>
    </row>
    <row r="6882" spans="2:8" x14ac:dyDescent="0.3">
      <c r="B6882" s="91">
        <v>34365</v>
      </c>
      <c r="C6882" s="145">
        <v>39.023204999999997</v>
      </c>
      <c r="D6882">
        <f t="shared" si="217"/>
        <v>-0.71395813979723122</v>
      </c>
      <c r="E6882">
        <v>-1.8970304090708781E-2</v>
      </c>
      <c r="G6882">
        <v>6874</v>
      </c>
      <c r="H6882">
        <f t="shared" ca="1" si="218"/>
        <v>3.886562376391945E-2</v>
      </c>
    </row>
    <row r="6883" spans="2:8" x14ac:dyDescent="0.3">
      <c r="B6883" s="91">
        <v>43756</v>
      </c>
      <c r="C6883" s="145">
        <v>136.42480499999999</v>
      </c>
      <c r="D6883">
        <f t="shared" si="217"/>
        <v>1.4007394657671746</v>
      </c>
      <c r="E6883">
        <v>-1.8996434038851137E-2</v>
      </c>
      <c r="G6883">
        <v>6875</v>
      </c>
      <c r="H6883">
        <f t="shared" ca="1" si="218"/>
        <v>5.695698336488279E-3</v>
      </c>
    </row>
    <row r="6884" spans="2:8" x14ac:dyDescent="0.3">
      <c r="B6884" s="91">
        <v>37917</v>
      </c>
      <c r="C6884" s="145">
        <v>56.826160000000002</v>
      </c>
      <c r="D6884">
        <f t="shared" si="217"/>
        <v>-0.46951588714041553</v>
      </c>
      <c r="E6884">
        <v>-1.9016484364261954E-2</v>
      </c>
      <c r="G6884">
        <v>6876</v>
      </c>
      <c r="H6884">
        <f t="shared" ca="1" si="218"/>
        <v>4.9492191092083918E-3</v>
      </c>
    </row>
    <row r="6885" spans="2:8" x14ac:dyDescent="0.3">
      <c r="B6885" s="91">
        <v>40087</v>
      </c>
      <c r="C6885" s="145">
        <v>107.121323</v>
      </c>
      <c r="D6885">
        <f t="shared" si="217"/>
        <v>-0.75590666391711103</v>
      </c>
      <c r="E6885">
        <v>-1.9030751531754205E-2</v>
      </c>
      <c r="G6885">
        <v>6877</v>
      </c>
      <c r="H6885">
        <f t="shared" ca="1" si="218"/>
        <v>1.0689069538775448E-3</v>
      </c>
    </row>
    <row r="6886" spans="2:8" x14ac:dyDescent="0.3">
      <c r="B6886" s="91">
        <v>42549</v>
      </c>
      <c r="C6886" s="145">
        <v>438.85394300000002</v>
      </c>
      <c r="D6886">
        <f t="shared" si="217"/>
        <v>18.76234081461542</v>
      </c>
      <c r="E6886">
        <v>-1.9044446693420682E-2</v>
      </c>
      <c r="G6886">
        <v>6878</v>
      </c>
      <c r="H6886">
        <f t="shared" ca="1" si="218"/>
        <v>2.5180632068877995E-2</v>
      </c>
    </row>
    <row r="6887" spans="2:8" x14ac:dyDescent="0.3">
      <c r="B6887" s="91">
        <v>34219</v>
      </c>
      <c r="C6887" s="145">
        <v>22.206576999999999</v>
      </c>
      <c r="D6887">
        <f t="shared" si="217"/>
        <v>-0.50384607607652232</v>
      </c>
      <c r="E6887">
        <v>-1.9047720016653665E-2</v>
      </c>
      <c r="G6887">
        <v>6879</v>
      </c>
      <c r="H6887">
        <f t="shared" ca="1" si="218"/>
        <v>7.4257414773477456E-2</v>
      </c>
    </row>
    <row r="6888" spans="2:8" x14ac:dyDescent="0.3">
      <c r="B6888" s="91">
        <v>34660</v>
      </c>
      <c r="C6888" s="145">
        <v>44.757435000000001</v>
      </c>
      <c r="D6888">
        <f t="shared" si="217"/>
        <v>0</v>
      </c>
      <c r="E6888">
        <v>-1.9047846776486719E-2</v>
      </c>
      <c r="G6888">
        <v>6880</v>
      </c>
      <c r="H6888">
        <f t="shared" ca="1" si="218"/>
        <v>-1.3145120131570957E-2</v>
      </c>
    </row>
    <row r="6889" spans="2:8" x14ac:dyDescent="0.3">
      <c r="B6889" s="91">
        <v>34492</v>
      </c>
      <c r="C6889" s="145">
        <v>44.757435000000001</v>
      </c>
      <c r="D6889">
        <f t="shared" si="217"/>
        <v>-0.88289793851957421</v>
      </c>
      <c r="E6889">
        <v>-1.9047846776486719E-2</v>
      </c>
      <c r="G6889">
        <v>6881</v>
      </c>
      <c r="H6889">
        <f t="shared" ca="1" si="218"/>
        <v>1.9854684940317092E-2</v>
      </c>
    </row>
    <row r="6890" spans="2:8" x14ac:dyDescent="0.3">
      <c r="B6890" s="91">
        <v>42982</v>
      </c>
      <c r="C6890" s="145">
        <v>382.20877100000001</v>
      </c>
      <c r="D6890">
        <f t="shared" si="217"/>
        <v>1.8531197424338448</v>
      </c>
      <c r="E6890">
        <v>-1.9061011413689551E-2</v>
      </c>
      <c r="G6890">
        <v>6882</v>
      </c>
      <c r="H6890">
        <f t="shared" ca="1" si="218"/>
        <v>8.4695031410197616E-3</v>
      </c>
    </row>
    <row r="6891" spans="2:8" x14ac:dyDescent="0.3">
      <c r="B6891" s="91">
        <v>40262</v>
      </c>
      <c r="C6891" s="145">
        <v>133.96170000000001</v>
      </c>
      <c r="D6891">
        <f t="shared" si="217"/>
        <v>-0.58505724614928423</v>
      </c>
      <c r="E6891">
        <v>-1.9072047928896274E-2</v>
      </c>
      <c r="G6891">
        <v>6883</v>
      </c>
      <c r="H6891">
        <f t="shared" ca="1" si="218"/>
        <v>1.7861485661612064E-2</v>
      </c>
    </row>
    <row r="6892" spans="2:8" x14ac:dyDescent="0.3">
      <c r="B6892" s="91">
        <v>44245</v>
      </c>
      <c r="C6892" s="145">
        <v>322.84381100000002</v>
      </c>
      <c r="D6892">
        <f t="shared" si="217"/>
        <v>10.653192572148399</v>
      </c>
      <c r="E6892">
        <v>-1.9082145483148846E-2</v>
      </c>
      <c r="G6892">
        <v>6884</v>
      </c>
      <c r="H6892">
        <f t="shared" ca="1" si="218"/>
        <v>5.2010462432190055E-2</v>
      </c>
    </row>
    <row r="6893" spans="2:8" x14ac:dyDescent="0.3">
      <c r="B6893" s="91">
        <v>33912</v>
      </c>
      <c r="C6893" s="145">
        <v>27.704322999999999</v>
      </c>
      <c r="D6893">
        <f t="shared" si="217"/>
        <v>0.45646526562201634</v>
      </c>
      <c r="E6893">
        <v>-1.9083809325060479E-2</v>
      </c>
      <c r="G6893">
        <v>6885</v>
      </c>
      <c r="H6893">
        <f t="shared" ca="1" si="218"/>
        <v>-1.363560664012867E-2</v>
      </c>
    </row>
    <row r="6894" spans="2:8" x14ac:dyDescent="0.3">
      <c r="B6894" s="91">
        <v>36711</v>
      </c>
      <c r="C6894" s="145">
        <v>19.021616000000002</v>
      </c>
      <c r="D6894">
        <f t="shared" si="217"/>
        <v>-0.86668584956455252</v>
      </c>
      <c r="E6894">
        <v>-1.9093107435194333E-2</v>
      </c>
      <c r="G6894">
        <v>6886</v>
      </c>
      <c r="H6894">
        <f t="shared" ca="1" si="218"/>
        <v>5.8982331430422211E-2</v>
      </c>
    </row>
    <row r="6895" spans="2:8" x14ac:dyDescent="0.3">
      <c r="B6895" s="91">
        <v>39127</v>
      </c>
      <c r="C6895" s="145">
        <v>142.682648</v>
      </c>
      <c r="D6895">
        <f t="shared" si="217"/>
        <v>-0.52771042134353385</v>
      </c>
      <c r="E6895">
        <v>-1.9094347746764478E-2</v>
      </c>
      <c r="G6895">
        <v>6887</v>
      </c>
      <c r="H6895">
        <f t="shared" ca="1" si="218"/>
        <v>-5.6424453381688396E-2</v>
      </c>
    </row>
    <row r="6896" spans="2:8" x14ac:dyDescent="0.3">
      <c r="B6896" s="91">
        <v>44277</v>
      </c>
      <c r="C6896" s="145">
        <v>302.10839800000002</v>
      </c>
      <c r="D6896">
        <f t="shared" si="217"/>
        <v>0.41474531899379347</v>
      </c>
      <c r="E6896">
        <v>-1.9097087116874675E-2</v>
      </c>
      <c r="G6896">
        <v>6888</v>
      </c>
      <c r="H6896">
        <f t="shared" ca="1" si="218"/>
        <v>3.7725189509336003E-2</v>
      </c>
    </row>
    <row r="6897" spans="2:8" x14ac:dyDescent="0.3">
      <c r="B6897" s="91">
        <v>40668</v>
      </c>
      <c r="C6897" s="145">
        <v>213.54260300000001</v>
      </c>
      <c r="D6897">
        <f t="shared" si="217"/>
        <v>-4.0501034241365995E-2</v>
      </c>
      <c r="E6897">
        <v>-1.9106384103234779E-2</v>
      </c>
      <c r="G6897">
        <v>6889</v>
      </c>
      <c r="H6897">
        <f t="shared" ca="1" si="218"/>
        <v>2.116434743210735E-2</v>
      </c>
    </row>
    <row r="6898" spans="2:8" x14ac:dyDescent="0.3">
      <c r="B6898" s="91">
        <v>43377</v>
      </c>
      <c r="C6898" s="145">
        <v>222.556366</v>
      </c>
      <c r="D6898">
        <f t="shared" si="217"/>
        <v>0.35962253095288715</v>
      </c>
      <c r="E6898">
        <v>-1.9112488307421502E-2</v>
      </c>
      <c r="G6898">
        <v>6890</v>
      </c>
      <c r="H6898">
        <f t="shared" ca="1" si="218"/>
        <v>-2.8623262283586685E-2</v>
      </c>
    </row>
    <row r="6899" spans="2:8" x14ac:dyDescent="0.3">
      <c r="B6899" s="91">
        <v>43630</v>
      </c>
      <c r="C6899" s="145">
        <v>163.689819</v>
      </c>
      <c r="D6899">
        <f t="shared" si="217"/>
        <v>-0.60481350908211096</v>
      </c>
      <c r="E6899">
        <v>-1.9115929030223532E-2</v>
      </c>
      <c r="G6899">
        <v>6891</v>
      </c>
      <c r="H6899">
        <f t="shared" ca="1" si="218"/>
        <v>-2.557718476170763E-2</v>
      </c>
    </row>
    <row r="6900" spans="2:8" x14ac:dyDescent="0.3">
      <c r="B6900" s="91">
        <v>43019</v>
      </c>
      <c r="C6900" s="145">
        <v>414.209045</v>
      </c>
      <c r="D6900">
        <f t="shared" si="217"/>
        <v>8.3717635653880951</v>
      </c>
      <c r="E6900">
        <v>-1.9121805207456759E-2</v>
      </c>
      <c r="G6900">
        <v>6892</v>
      </c>
      <c r="H6900">
        <f t="shared" ca="1" si="218"/>
        <v>2.4418306996339356E-2</v>
      </c>
    </row>
    <row r="6901" spans="2:8" x14ac:dyDescent="0.3">
      <c r="B6901" s="91">
        <v>34471</v>
      </c>
      <c r="C6901" s="145">
        <v>44.197555999999999</v>
      </c>
      <c r="D6901">
        <f t="shared" si="217"/>
        <v>-7.6921358508663593E-3</v>
      </c>
      <c r="E6901">
        <v>-1.9138770422016463E-2</v>
      </c>
      <c r="G6901">
        <v>6893</v>
      </c>
      <c r="H6901">
        <f t="shared" ca="1" si="218"/>
        <v>6.244091721024957E-3</v>
      </c>
    </row>
    <row r="6902" spans="2:8" x14ac:dyDescent="0.3">
      <c r="B6902" s="91">
        <v>34509</v>
      </c>
      <c r="C6902" s="145">
        <v>44.540165000000002</v>
      </c>
      <c r="D6902">
        <f t="shared" si="217"/>
        <v>1.126805205181268</v>
      </c>
      <c r="E6902">
        <v>-1.9138985156593204E-2</v>
      </c>
      <c r="G6902">
        <v>6894</v>
      </c>
      <c r="H6902">
        <f t="shared" ca="1" si="218"/>
        <v>-1.6492044451461751E-2</v>
      </c>
    </row>
    <row r="6903" spans="2:8" x14ac:dyDescent="0.3">
      <c r="B6903" s="91">
        <v>37393</v>
      </c>
      <c r="C6903" s="145">
        <v>20.942287</v>
      </c>
      <c r="D6903">
        <f t="shared" si="217"/>
        <v>-0.86738848800309376</v>
      </c>
      <c r="E6903">
        <v>-1.91474849524195E-2</v>
      </c>
      <c r="G6903">
        <v>6895</v>
      </c>
      <c r="H6903">
        <f t="shared" ca="1" si="218"/>
        <v>-2.3360228962332467E-2</v>
      </c>
    </row>
    <row r="6904" spans="2:8" x14ac:dyDescent="0.3">
      <c r="B6904" s="91">
        <v>38848</v>
      </c>
      <c r="C6904" s="145">
        <v>157.922089</v>
      </c>
      <c r="D6904">
        <f t="shared" si="217"/>
        <v>1.1349633889445725</v>
      </c>
      <c r="E6904">
        <v>-1.9166915546457084E-2</v>
      </c>
      <c r="G6904">
        <v>6896</v>
      </c>
      <c r="H6904">
        <f t="shared" ca="1" si="218"/>
        <v>1.1500459651866211E-2</v>
      </c>
    </row>
    <row r="6905" spans="2:8" x14ac:dyDescent="0.3">
      <c r="B6905" s="91">
        <v>43945</v>
      </c>
      <c r="C6905" s="145">
        <v>73.969459999999998</v>
      </c>
      <c r="D6905">
        <f t="shared" si="217"/>
        <v>4.0711505370748924</v>
      </c>
      <c r="E6905">
        <v>-1.9167219552143313E-2</v>
      </c>
      <c r="G6905">
        <v>6897</v>
      </c>
      <c r="H6905">
        <f t="shared" ca="1" si="218"/>
        <v>7.5114171140299377E-3</v>
      </c>
    </row>
    <row r="6906" spans="2:8" x14ac:dyDescent="0.3">
      <c r="B6906" s="91">
        <v>37252</v>
      </c>
      <c r="C6906" s="145">
        <v>14.586327000000001</v>
      </c>
      <c r="D6906">
        <f t="shared" si="217"/>
        <v>-0.96155557581490358</v>
      </c>
      <c r="E6906">
        <v>-1.9190579384071389E-2</v>
      </c>
      <c r="G6906">
        <v>6898</v>
      </c>
      <c r="H6906">
        <f t="shared" ca="1" si="218"/>
        <v>-1.5812850475350805E-3</v>
      </c>
    </row>
    <row r="6907" spans="2:8" x14ac:dyDescent="0.3">
      <c r="B6907" s="91">
        <v>42220</v>
      </c>
      <c r="C6907" s="145">
        <v>379.41332999999997</v>
      </c>
      <c r="D6907">
        <f t="shared" si="217"/>
        <v>1.0361173490728579</v>
      </c>
      <c r="E6907">
        <v>-1.9191171922201229E-2</v>
      </c>
      <c r="G6907">
        <v>6899</v>
      </c>
      <c r="H6907">
        <f t="shared" ca="1" si="218"/>
        <v>1.2962947487084549E-2</v>
      </c>
    </row>
    <row r="6908" spans="2:8" x14ac:dyDescent="0.3">
      <c r="B6908" s="91">
        <v>40415</v>
      </c>
      <c r="C6908" s="145">
        <v>186.34158300000001</v>
      </c>
      <c r="D6908">
        <f t="shared" si="217"/>
        <v>10.2980628479571</v>
      </c>
      <c r="E6908">
        <v>-1.9224107382436888E-2</v>
      </c>
      <c r="G6908">
        <v>6900</v>
      </c>
      <c r="H6908">
        <f t="shared" ca="1" si="218"/>
        <v>2.6229120599587118E-2</v>
      </c>
    </row>
    <row r="6909" spans="2:8" x14ac:dyDescent="0.3">
      <c r="B6909" s="91">
        <v>34141</v>
      </c>
      <c r="C6909" s="145">
        <v>16.493233</v>
      </c>
      <c r="D6909">
        <f t="shared" si="217"/>
        <v>-0.62500004547318944</v>
      </c>
      <c r="E6909">
        <v>-1.923066859777129E-2</v>
      </c>
      <c r="G6909">
        <v>6901</v>
      </c>
      <c r="H6909">
        <f t="shared" ca="1" si="218"/>
        <v>5.3755273593879098E-2</v>
      </c>
    </row>
    <row r="6910" spans="2:8" x14ac:dyDescent="0.3">
      <c r="B6910" s="91">
        <v>34396</v>
      </c>
      <c r="C6910" s="145">
        <v>43.981960000000001</v>
      </c>
      <c r="D6910">
        <f t="shared" si="217"/>
        <v>-0.55636964184123772</v>
      </c>
      <c r="E6910">
        <v>-1.9230804823965178E-2</v>
      </c>
      <c r="G6910">
        <v>6902</v>
      </c>
      <c r="H6910">
        <f t="shared" ca="1" si="218"/>
        <v>-6.1502583368543591E-3</v>
      </c>
    </row>
    <row r="6911" spans="2:8" x14ac:dyDescent="0.3">
      <c r="B6911" s="91">
        <v>44011</v>
      </c>
      <c r="C6911" s="145">
        <v>99.141006000000004</v>
      </c>
      <c r="D6911">
        <f t="shared" si="217"/>
        <v>0.13589694675511327</v>
      </c>
      <c r="E6911">
        <v>-1.9230824591667906E-2</v>
      </c>
      <c r="G6911">
        <v>6903</v>
      </c>
      <c r="H6911">
        <f t="shared" ca="1" si="218"/>
        <v>-1.8620976498560871E-2</v>
      </c>
    </row>
    <row r="6912" spans="2:8" x14ac:dyDescent="0.3">
      <c r="B6912" s="91">
        <v>39609</v>
      </c>
      <c r="C6912" s="145">
        <v>87.279929999999993</v>
      </c>
      <c r="D6912">
        <f t="shared" si="217"/>
        <v>-0.78253364606222731</v>
      </c>
      <c r="E6912">
        <v>-1.9240112967718138E-2</v>
      </c>
      <c r="G6912">
        <v>6904</v>
      </c>
      <c r="H6912">
        <f t="shared" ca="1" si="218"/>
        <v>1.3242678547481552E-2</v>
      </c>
    </row>
    <row r="6913" spans="2:8" x14ac:dyDescent="0.3">
      <c r="B6913" s="91">
        <v>44916</v>
      </c>
      <c r="C6913" s="145">
        <v>401.34912100000003</v>
      </c>
      <c r="D6913">
        <f t="shared" si="217"/>
        <v>7.2915892545726146</v>
      </c>
      <c r="E6913">
        <v>-1.9244831332577362E-2</v>
      </c>
      <c r="G6913">
        <v>6905</v>
      </c>
      <c r="H6913">
        <f t="shared" ca="1" si="218"/>
        <v>2.0353337452770529E-2</v>
      </c>
    </row>
    <row r="6914" spans="2:8" x14ac:dyDescent="0.3">
      <c r="B6914" s="91">
        <v>35746</v>
      </c>
      <c r="C6914" s="145">
        <v>48.404366000000003</v>
      </c>
      <c r="D6914">
        <f t="shared" si="217"/>
        <v>-0.78097351135286552</v>
      </c>
      <c r="E6914">
        <v>-1.9244913850564521E-2</v>
      </c>
      <c r="G6914">
        <v>6906</v>
      </c>
      <c r="H6914">
        <f t="shared" ca="1" si="218"/>
        <v>1.4032079986166434E-3</v>
      </c>
    </row>
    <row r="6915" spans="2:8" x14ac:dyDescent="0.3">
      <c r="B6915" s="91">
        <v>40672</v>
      </c>
      <c r="C6915" s="145">
        <v>220.997772</v>
      </c>
      <c r="D6915">
        <f t="shared" si="217"/>
        <v>-2.5628194417581629E-2</v>
      </c>
      <c r="E6915">
        <v>-1.9250796532815195E-2</v>
      </c>
      <c r="G6915">
        <v>6907</v>
      </c>
      <c r="H6915">
        <f t="shared" ca="1" si="218"/>
        <v>3.4832648881887626E-2</v>
      </c>
    </row>
    <row r="6916" spans="2:8" x14ac:dyDescent="0.3">
      <c r="B6916" s="91">
        <v>41102</v>
      </c>
      <c r="C6916" s="145">
        <v>226.81051600000001</v>
      </c>
      <c r="D6916">
        <f t="shared" si="217"/>
        <v>15.04155588804956</v>
      </c>
      <c r="E6916">
        <v>-1.9258665793807018E-2</v>
      </c>
      <c r="G6916">
        <v>6908</v>
      </c>
      <c r="H6916">
        <f t="shared" ca="1" si="218"/>
        <v>8.1250370071752447E-3</v>
      </c>
    </row>
    <row r="6917" spans="2:8" x14ac:dyDescent="0.3">
      <c r="B6917" s="91">
        <v>36745</v>
      </c>
      <c r="C6917" s="145">
        <v>14.138935</v>
      </c>
      <c r="D6917">
        <f t="shared" si="217"/>
        <v>-0.57431507284427186</v>
      </c>
      <c r="E6917">
        <v>-1.9261789773958867E-2</v>
      </c>
      <c r="G6917">
        <v>6909</v>
      </c>
      <c r="H6917">
        <f t="shared" ca="1" si="218"/>
        <v>-7.5488112572266175E-3</v>
      </c>
    </row>
    <row r="6918" spans="2:8" x14ac:dyDescent="0.3">
      <c r="B6918" s="91">
        <v>35836</v>
      </c>
      <c r="C6918" s="145">
        <v>33.214554</v>
      </c>
      <c r="D6918">
        <f t="shared" si="217"/>
        <v>-0.71851355806572503</v>
      </c>
      <c r="E6918">
        <v>-1.9267844013806937E-2</v>
      </c>
      <c r="G6918">
        <v>6910</v>
      </c>
      <c r="H6918">
        <f t="shared" ca="1" si="218"/>
        <v>1.6426938348786366E-2</v>
      </c>
    </row>
    <row r="6919" spans="2:8" x14ac:dyDescent="0.3">
      <c r="B6919" s="91">
        <v>39336</v>
      </c>
      <c r="C6919" s="145">
        <v>117.996994</v>
      </c>
      <c r="D6919">
        <f t="shared" si="217"/>
        <v>3.8532256284645152</v>
      </c>
      <c r="E6919">
        <v>-1.9282706375270266E-2</v>
      </c>
      <c r="G6919">
        <v>6911</v>
      </c>
      <c r="H6919">
        <f t="shared" ca="1" si="218"/>
        <v>-3.8111737421018928E-2</v>
      </c>
    </row>
    <row r="6920" spans="2:8" x14ac:dyDescent="0.3">
      <c r="B6920" s="91">
        <v>37602</v>
      </c>
      <c r="C6920" s="145">
        <v>24.313106999999999</v>
      </c>
      <c r="D6920">
        <f t="shared" si="217"/>
        <v>-0.83943924026678396</v>
      </c>
      <c r="E6920">
        <v>-1.9290918144651663E-2</v>
      </c>
      <c r="G6920">
        <v>6912</v>
      </c>
      <c r="H6920">
        <f t="shared" ca="1" si="218"/>
        <v>-1.0226279839286539E-2</v>
      </c>
    </row>
    <row r="6921" spans="2:8" x14ac:dyDescent="0.3">
      <c r="B6921" s="91">
        <v>39120</v>
      </c>
      <c r="C6921" s="145">
        <v>151.426208</v>
      </c>
      <c r="D6921">
        <f t="shared" ref="D6921:D6984" si="219">(C6921-C6922)/C6922</f>
        <v>9.5888656603276987E-2</v>
      </c>
      <c r="E6921">
        <v>-1.9292450648961824E-2</v>
      </c>
      <c r="G6921">
        <v>6913</v>
      </c>
      <c r="H6921">
        <f t="shared" ca="1" si="218"/>
        <v>7.0445179573803678E-3</v>
      </c>
    </row>
    <row r="6922" spans="2:8" x14ac:dyDescent="0.3">
      <c r="B6922" s="91">
        <v>39140</v>
      </c>
      <c r="C6922" s="145">
        <v>138.176636</v>
      </c>
      <c r="D6922">
        <f t="shared" si="219"/>
        <v>4.2809268265834394E-2</v>
      </c>
      <c r="E6922">
        <v>-1.9295807011339886E-2</v>
      </c>
      <c r="G6922">
        <v>6914</v>
      </c>
      <c r="H6922">
        <f t="shared" ref="H6922:H6985" ca="1" si="220">_xlfn.NORM.INV(RAND(),N$11,N$12)</f>
        <v>-1.4014066180434007E-2</v>
      </c>
    </row>
    <row r="6923" spans="2:8" x14ac:dyDescent="0.3">
      <c r="B6923" s="91">
        <v>39164</v>
      </c>
      <c r="C6923" s="145">
        <v>132.50422699999999</v>
      </c>
      <c r="D6923">
        <f t="shared" si="219"/>
        <v>2.3336687106729266</v>
      </c>
      <c r="E6923">
        <v>-1.9314441101519572E-2</v>
      </c>
      <c r="G6923">
        <v>6915</v>
      </c>
      <c r="H6923">
        <f t="shared" ca="1" si="220"/>
        <v>-3.5213461710184378E-2</v>
      </c>
    </row>
    <row r="6924" spans="2:8" x14ac:dyDescent="0.3">
      <c r="B6924" s="91">
        <v>35923</v>
      </c>
      <c r="C6924" s="145">
        <v>39.747269000000003</v>
      </c>
      <c r="D6924">
        <f t="shared" si="219"/>
        <v>-9.8816575305328849E-2</v>
      </c>
      <c r="E6924">
        <v>-1.9320007752221979E-2</v>
      </c>
      <c r="G6924">
        <v>6916</v>
      </c>
      <c r="H6924">
        <f t="shared" ca="1" si="220"/>
        <v>-1.9934004038984522E-2</v>
      </c>
    </row>
    <row r="6925" spans="2:8" x14ac:dyDescent="0.3">
      <c r="B6925" s="91">
        <v>34704</v>
      </c>
      <c r="C6925" s="145">
        <v>44.105637000000002</v>
      </c>
      <c r="D6925">
        <f t="shared" si="219"/>
        <v>-0.67448698934689277</v>
      </c>
      <c r="E6925">
        <v>-1.932372402307108E-2</v>
      </c>
      <c r="G6925">
        <v>6917</v>
      </c>
      <c r="H6925">
        <f t="shared" ca="1" si="220"/>
        <v>-5.1530054997661411E-2</v>
      </c>
    </row>
    <row r="6926" spans="2:8" x14ac:dyDescent="0.3">
      <c r="B6926" s="91">
        <v>39373</v>
      </c>
      <c r="C6926" s="145">
        <v>135.49577300000001</v>
      </c>
      <c r="D6926">
        <f t="shared" si="219"/>
        <v>-0.86434143509421024</v>
      </c>
      <c r="E6926">
        <v>-1.9331859144100832E-2</v>
      </c>
      <c r="G6926">
        <v>6918</v>
      </c>
      <c r="H6926">
        <f t="shared" ca="1" si="220"/>
        <v>4.8159569069380279E-3</v>
      </c>
    </row>
    <row r="6927" spans="2:8" x14ac:dyDescent="0.3">
      <c r="B6927" s="91">
        <v>45397</v>
      </c>
      <c r="C6927" s="145">
        <v>998.79998799999998</v>
      </c>
      <c r="D6927">
        <f t="shared" si="219"/>
        <v>14.381219447670381</v>
      </c>
      <c r="E6927">
        <v>-1.9342181639666192E-2</v>
      </c>
      <c r="G6927">
        <v>6919</v>
      </c>
      <c r="H6927">
        <f t="shared" ca="1" si="220"/>
        <v>-2.7918318785277951E-2</v>
      </c>
    </row>
    <row r="6928" spans="2:8" x14ac:dyDescent="0.3">
      <c r="B6928" s="91">
        <v>38197</v>
      </c>
      <c r="C6928" s="145">
        <v>64.936333000000005</v>
      </c>
      <c r="D6928">
        <f t="shared" si="219"/>
        <v>2.9630526089850666</v>
      </c>
      <c r="E6928">
        <v>-1.9352022684058192E-2</v>
      </c>
      <c r="G6928">
        <v>6920</v>
      </c>
      <c r="H6928">
        <f t="shared" ca="1" si="220"/>
        <v>3.083058802247652E-2</v>
      </c>
    </row>
    <row r="6929" spans="2:8" x14ac:dyDescent="0.3">
      <c r="B6929" s="91">
        <v>34143</v>
      </c>
      <c r="C6929" s="145">
        <v>16.385432999999999</v>
      </c>
      <c r="D6929">
        <f t="shared" si="219"/>
        <v>-0.76327019689258924</v>
      </c>
      <c r="E6929">
        <v>-1.9354973465530206E-2</v>
      </c>
      <c r="G6929">
        <v>6921</v>
      </c>
      <c r="H6929">
        <f t="shared" ca="1" si="220"/>
        <v>4.6354202102939616E-4</v>
      </c>
    </row>
    <row r="6930" spans="2:8" x14ac:dyDescent="0.3">
      <c r="B6930" s="91">
        <v>39636</v>
      </c>
      <c r="C6930" s="145">
        <v>69.215759000000006</v>
      </c>
      <c r="D6930">
        <f t="shared" si="219"/>
        <v>-0.85010474275087611</v>
      </c>
      <c r="E6930">
        <v>-1.9362848287072378E-2</v>
      </c>
      <c r="G6930">
        <v>6922</v>
      </c>
      <c r="H6930">
        <f t="shared" ca="1" si="220"/>
        <v>4.1925509732637943E-2</v>
      </c>
    </row>
    <row r="6931" spans="2:8" x14ac:dyDescent="0.3">
      <c r="B6931" s="91">
        <v>42719</v>
      </c>
      <c r="C6931" s="145">
        <v>461.76083399999999</v>
      </c>
      <c r="D6931">
        <f t="shared" si="219"/>
        <v>0.59960096097267546</v>
      </c>
      <c r="E6931">
        <v>-1.9371252121676147E-2</v>
      </c>
      <c r="G6931">
        <v>6923</v>
      </c>
      <c r="H6931">
        <f t="shared" ca="1" si="220"/>
        <v>-9.8924846936563858E-3</v>
      </c>
    </row>
    <row r="6932" spans="2:8" x14ac:dyDescent="0.3">
      <c r="B6932" s="91">
        <v>41435</v>
      </c>
      <c r="C6932" s="145">
        <v>288.67251599999997</v>
      </c>
      <c r="D6932">
        <f t="shared" si="219"/>
        <v>1.8341700118031299</v>
      </c>
      <c r="E6932">
        <v>-1.9377291833587162E-2</v>
      </c>
      <c r="G6932">
        <v>6924</v>
      </c>
      <c r="H6932">
        <f t="shared" ca="1" si="220"/>
        <v>4.1742993133279574E-2</v>
      </c>
    </row>
    <row r="6933" spans="2:8" x14ac:dyDescent="0.3">
      <c r="B6933" s="91">
        <v>38735</v>
      </c>
      <c r="C6933" s="145">
        <v>101.85433999999999</v>
      </c>
      <c r="D6933">
        <f t="shared" si="219"/>
        <v>-0.19628397112985663</v>
      </c>
      <c r="E6933">
        <v>-1.9383521113467694E-2</v>
      </c>
      <c r="G6933">
        <v>6925</v>
      </c>
      <c r="H6933">
        <f t="shared" ca="1" si="220"/>
        <v>8.3994803751666885E-3</v>
      </c>
    </row>
    <row r="6934" spans="2:8" x14ac:dyDescent="0.3">
      <c r="B6934" s="91">
        <v>39391</v>
      </c>
      <c r="C6934" s="145">
        <v>126.729263</v>
      </c>
      <c r="D6934">
        <f t="shared" si="219"/>
        <v>-0.22556052682087768</v>
      </c>
      <c r="E6934">
        <v>-1.9408914393157606E-2</v>
      </c>
      <c r="G6934">
        <v>6926</v>
      </c>
      <c r="H6934">
        <f t="shared" ca="1" si="220"/>
        <v>2.0368584057981285E-2</v>
      </c>
    </row>
    <row r="6935" spans="2:8" x14ac:dyDescent="0.3">
      <c r="B6935" s="91">
        <v>43790</v>
      </c>
      <c r="C6935" s="145">
        <v>163.639984</v>
      </c>
      <c r="D6935">
        <f t="shared" si="219"/>
        <v>2.7285506410890741</v>
      </c>
      <c r="E6935">
        <v>-1.9414556996064099E-2</v>
      </c>
      <c r="G6935">
        <v>6927</v>
      </c>
      <c r="H6935">
        <f t="shared" ca="1" si="220"/>
        <v>-1.0840906372220861E-3</v>
      </c>
    </row>
    <row r="6936" spans="2:8" x14ac:dyDescent="0.3">
      <c r="B6936" s="91">
        <v>34731</v>
      </c>
      <c r="C6936" s="145">
        <v>43.888362999999998</v>
      </c>
      <c r="D6936">
        <f t="shared" si="219"/>
        <v>7.7518039521967362E-3</v>
      </c>
      <c r="E6936">
        <v>-1.9417377246931215E-2</v>
      </c>
      <c r="G6936">
        <v>6928</v>
      </c>
      <c r="H6936">
        <f t="shared" ca="1" si="220"/>
        <v>-2.3200062861006038E-2</v>
      </c>
    </row>
    <row r="6937" spans="2:8" x14ac:dyDescent="0.3">
      <c r="B6937" s="91">
        <v>33700</v>
      </c>
      <c r="C6937" s="145">
        <v>43.550766000000003</v>
      </c>
      <c r="D6937">
        <f t="shared" si="219"/>
        <v>2.1073238656398243</v>
      </c>
      <c r="E6937">
        <v>-1.9417422608233984E-2</v>
      </c>
      <c r="G6937">
        <v>6929</v>
      </c>
      <c r="H6937">
        <f t="shared" ca="1" si="220"/>
        <v>-1.113365165920952E-2</v>
      </c>
    </row>
    <row r="6938" spans="2:8" x14ac:dyDescent="0.3">
      <c r="B6938" s="91">
        <v>36749</v>
      </c>
      <c r="C6938" s="145">
        <v>14.015522000000001</v>
      </c>
      <c r="D6938">
        <f t="shared" si="219"/>
        <v>-0.96449602880390328</v>
      </c>
      <c r="E6938">
        <v>-1.9428034750204048E-2</v>
      </c>
      <c r="G6938">
        <v>6930</v>
      </c>
      <c r="H6938">
        <f t="shared" ca="1" si="220"/>
        <v>6.3567873998452831E-2</v>
      </c>
    </row>
    <row r="6939" spans="2:8" x14ac:dyDescent="0.3">
      <c r="B6939" s="91">
        <v>42314</v>
      </c>
      <c r="C6939" s="145">
        <v>394.759277</v>
      </c>
      <c r="D6939">
        <f t="shared" si="219"/>
        <v>30.728072097345468</v>
      </c>
      <c r="E6939">
        <v>-1.9430710573286197E-2</v>
      </c>
      <c r="G6939">
        <v>6931</v>
      </c>
      <c r="H6939">
        <f t="shared" ca="1" si="220"/>
        <v>-2.7854189033719338E-2</v>
      </c>
    </row>
    <row r="6940" spans="2:8" x14ac:dyDescent="0.3">
      <c r="B6940" s="91">
        <v>37043</v>
      </c>
      <c r="C6940" s="145">
        <v>12.441955999999999</v>
      </c>
      <c r="D6940">
        <f t="shared" si="219"/>
        <v>-0.97050517819911242</v>
      </c>
      <c r="E6940">
        <v>-1.9452918678613155E-2</v>
      </c>
      <c r="G6940">
        <v>6932</v>
      </c>
      <c r="H6940">
        <f t="shared" ca="1" si="220"/>
        <v>5.7266497322448484E-2</v>
      </c>
    </row>
    <row r="6941" spans="2:8" x14ac:dyDescent="0.3">
      <c r="B6941" s="91">
        <v>44882</v>
      </c>
      <c r="C6941" s="145">
        <v>421.83526599999999</v>
      </c>
      <c r="D6941">
        <f t="shared" si="219"/>
        <v>1.5460289557067775</v>
      </c>
      <c r="E6941">
        <v>-1.9464720053257233E-2</v>
      </c>
      <c r="G6941">
        <v>6933</v>
      </c>
      <c r="H6941">
        <f t="shared" ca="1" si="220"/>
        <v>-4.2576363973786308E-2</v>
      </c>
    </row>
    <row r="6942" spans="2:8" x14ac:dyDescent="0.3">
      <c r="B6942" s="91">
        <v>43626</v>
      </c>
      <c r="C6942" s="145">
        <v>165.68360899999999</v>
      </c>
      <c r="D6942">
        <f t="shared" si="219"/>
        <v>-0.5507503103573117</v>
      </c>
      <c r="E6942">
        <v>-1.9469039610374557E-2</v>
      </c>
      <c r="G6942">
        <v>6934</v>
      </c>
      <c r="H6942">
        <f t="shared" ca="1" si="220"/>
        <v>3.6721879352680037E-2</v>
      </c>
    </row>
    <row r="6943" spans="2:8" x14ac:dyDescent="0.3">
      <c r="B6943" s="91">
        <v>42213</v>
      </c>
      <c r="C6943" s="145">
        <v>368.80072000000001</v>
      </c>
      <c r="D6943">
        <f t="shared" si="219"/>
        <v>1.2272735038631981</v>
      </c>
      <c r="E6943">
        <v>-1.9472835328263015E-2</v>
      </c>
      <c r="G6943">
        <v>6935</v>
      </c>
      <c r="H6943">
        <f t="shared" ca="1" si="220"/>
        <v>-3.5004106144853428E-2</v>
      </c>
    </row>
    <row r="6944" spans="2:8" x14ac:dyDescent="0.3">
      <c r="B6944" s="91">
        <v>43804</v>
      </c>
      <c r="C6944" s="145">
        <v>165.58393899999999</v>
      </c>
      <c r="D6944">
        <f t="shared" si="219"/>
        <v>2.7916139134311182</v>
      </c>
      <c r="E6944">
        <v>-1.9480437424254104E-2</v>
      </c>
      <c r="G6944">
        <v>6936</v>
      </c>
      <c r="H6944">
        <f t="shared" ca="1" si="220"/>
        <v>2.4163610671652886E-3</v>
      </c>
    </row>
    <row r="6945" spans="2:8" x14ac:dyDescent="0.3">
      <c r="B6945" s="91">
        <v>34565</v>
      </c>
      <c r="C6945" s="145">
        <v>43.671097000000003</v>
      </c>
      <c r="D6945">
        <f t="shared" si="219"/>
        <v>0</v>
      </c>
      <c r="E6945">
        <v>-1.9512006747168506E-2</v>
      </c>
      <c r="G6945">
        <v>6937</v>
      </c>
      <c r="H6945">
        <f t="shared" ca="1" si="220"/>
        <v>1.4071920149632202E-2</v>
      </c>
    </row>
    <row r="6946" spans="2:8" x14ac:dyDescent="0.3">
      <c r="B6946" s="91">
        <v>34512</v>
      </c>
      <c r="C6946" s="145">
        <v>43.671097000000003</v>
      </c>
      <c r="D6946">
        <f t="shared" si="219"/>
        <v>-0.84836549961844065</v>
      </c>
      <c r="E6946">
        <v>-1.9512006747168506E-2</v>
      </c>
      <c r="G6946">
        <v>6938</v>
      </c>
      <c r="H6946">
        <f t="shared" ca="1" si="220"/>
        <v>-1.4110514852196715E-2</v>
      </c>
    </row>
    <row r="6947" spans="2:8" x14ac:dyDescent="0.3">
      <c r="B6947" s="91">
        <v>43250</v>
      </c>
      <c r="C6947" s="145">
        <v>288.00238000000002</v>
      </c>
      <c r="D6947">
        <f t="shared" si="219"/>
        <v>-0.31480087074005109</v>
      </c>
      <c r="E6947">
        <v>-1.9514723172074599E-2</v>
      </c>
      <c r="G6947">
        <v>6939</v>
      </c>
      <c r="H6947">
        <f t="shared" ca="1" si="220"/>
        <v>-2.433949376931728E-2</v>
      </c>
    </row>
    <row r="6948" spans="2:8" x14ac:dyDescent="0.3">
      <c r="B6948" s="91">
        <v>42167</v>
      </c>
      <c r="C6948" s="145">
        <v>420.31924400000003</v>
      </c>
      <c r="D6948">
        <f t="shared" si="219"/>
        <v>3.3490727793681572</v>
      </c>
      <c r="E6948">
        <v>-1.9525808218632455E-2</v>
      </c>
      <c r="G6948">
        <v>6940</v>
      </c>
      <c r="H6948">
        <f t="shared" ca="1" si="220"/>
        <v>-2.8930408330848884E-2</v>
      </c>
    </row>
    <row r="6949" spans="2:8" x14ac:dyDescent="0.3">
      <c r="B6949" s="91">
        <v>39601</v>
      </c>
      <c r="C6949" s="145">
        <v>96.645713999999998</v>
      </c>
      <c r="D6949">
        <f t="shared" si="219"/>
        <v>0.33184502755001921</v>
      </c>
      <c r="E6949">
        <v>-1.9541520732670892E-2</v>
      </c>
      <c r="G6949">
        <v>6941</v>
      </c>
      <c r="H6949">
        <f t="shared" ca="1" si="220"/>
        <v>-2.6208294233050898E-2</v>
      </c>
    </row>
    <row r="6950" spans="2:8" x14ac:dyDescent="0.3">
      <c r="B6950" s="91">
        <v>35275</v>
      </c>
      <c r="C6950" s="145">
        <v>72.565285000000003</v>
      </c>
      <c r="D6950">
        <f t="shared" si="219"/>
        <v>0.54151287534729853</v>
      </c>
      <c r="E6950">
        <v>-1.9555126895874592E-2</v>
      </c>
      <c r="G6950">
        <v>6942</v>
      </c>
      <c r="H6950">
        <f t="shared" ca="1" si="220"/>
        <v>-2.1897205676058008E-2</v>
      </c>
    </row>
    <row r="6951" spans="2:8" x14ac:dyDescent="0.3">
      <c r="B6951" s="91">
        <v>36403</v>
      </c>
      <c r="C6951" s="145">
        <v>47.074069999999999</v>
      </c>
      <c r="D6951">
        <f t="shared" si="219"/>
        <v>1.2979669998097152</v>
      </c>
      <c r="E6951">
        <v>-1.9558318281546607E-2</v>
      </c>
      <c r="G6951">
        <v>6943</v>
      </c>
      <c r="H6951">
        <f t="shared" ca="1" si="220"/>
        <v>-1.4335735083072614E-2</v>
      </c>
    </row>
    <row r="6952" spans="2:8" x14ac:dyDescent="0.3">
      <c r="B6952" s="91">
        <v>36628</v>
      </c>
      <c r="C6952" s="145">
        <v>20.485094</v>
      </c>
      <c r="D6952">
        <f t="shared" si="219"/>
        <v>-0.94670142222744946</v>
      </c>
      <c r="E6952">
        <v>-1.9572422586899358E-2</v>
      </c>
      <c r="G6952">
        <v>6944</v>
      </c>
      <c r="H6952">
        <f t="shared" ca="1" si="220"/>
        <v>-2.2163885272954788E-2</v>
      </c>
    </row>
    <row r="6953" spans="2:8" x14ac:dyDescent="0.3">
      <c r="B6953" s="91">
        <v>42226</v>
      </c>
      <c r="C6953" s="145">
        <v>384.345978</v>
      </c>
      <c r="D6953">
        <f t="shared" si="219"/>
        <v>-0.38847099761336518</v>
      </c>
      <c r="E6953">
        <v>-1.9572889442241937E-2</v>
      </c>
      <c r="G6953">
        <v>6945</v>
      </c>
      <c r="H6953">
        <f t="shared" ca="1" si="220"/>
        <v>-1.0713319060084542E-2</v>
      </c>
    </row>
    <row r="6954" spans="2:8" x14ac:dyDescent="0.3">
      <c r="B6954" s="91">
        <v>45229</v>
      </c>
      <c r="C6954" s="145">
        <v>628.5</v>
      </c>
      <c r="D6954">
        <f t="shared" si="219"/>
        <v>0.29218231242963733</v>
      </c>
      <c r="E6954">
        <v>-1.9577237711452831E-2</v>
      </c>
      <c r="G6954">
        <v>6946</v>
      </c>
      <c r="H6954">
        <f t="shared" ca="1" si="220"/>
        <v>-1.6166554273775897E-2</v>
      </c>
    </row>
    <row r="6955" spans="2:8" x14ac:dyDescent="0.3">
      <c r="B6955" s="91">
        <v>42131</v>
      </c>
      <c r="C6955" s="145">
        <v>486.38647500000002</v>
      </c>
      <c r="D6955">
        <f t="shared" si="219"/>
        <v>7.0384590638765721</v>
      </c>
      <c r="E6955">
        <v>-1.9584246444801494E-2</v>
      </c>
      <c r="G6955">
        <v>6947</v>
      </c>
      <c r="H6955">
        <f t="shared" ca="1" si="220"/>
        <v>-2.8147236632835311E-2</v>
      </c>
    </row>
    <row r="6956" spans="2:8" x14ac:dyDescent="0.3">
      <c r="B6956" s="91">
        <v>38173</v>
      </c>
      <c r="C6956" s="145">
        <v>60.507427</v>
      </c>
      <c r="D6956">
        <f t="shared" si="219"/>
        <v>-0.78354994790185928</v>
      </c>
      <c r="E6956">
        <v>-1.9594745031215305E-2</v>
      </c>
      <c r="G6956">
        <v>6948</v>
      </c>
      <c r="H6956">
        <f t="shared" ca="1" si="220"/>
        <v>-5.3252732987447482E-2</v>
      </c>
    </row>
    <row r="6957" spans="2:8" x14ac:dyDescent="0.3">
      <c r="B6957" s="91">
        <v>41491</v>
      </c>
      <c r="C6957" s="145">
        <v>279.54452500000002</v>
      </c>
      <c r="D6957">
        <f t="shared" si="219"/>
        <v>7.7972049862231589</v>
      </c>
      <c r="E6957">
        <v>-1.9624809326354513E-2</v>
      </c>
      <c r="G6957">
        <v>6949</v>
      </c>
      <c r="H6957">
        <f t="shared" ca="1" si="220"/>
        <v>3.5707148728743843E-3</v>
      </c>
    </row>
    <row r="6958" spans="2:8" x14ac:dyDescent="0.3">
      <c r="B6958" s="91">
        <v>36511</v>
      </c>
      <c r="C6958" s="145">
        <v>31.776516000000001</v>
      </c>
      <c r="D6958">
        <f t="shared" si="219"/>
        <v>1.9467599891093321</v>
      </c>
      <c r="E6958">
        <v>-1.9625891045046893E-2</v>
      </c>
      <c r="G6958">
        <v>6950</v>
      </c>
      <c r="H6958">
        <f t="shared" ca="1" si="220"/>
        <v>1.8671650092596779E-2</v>
      </c>
    </row>
    <row r="6959" spans="2:8" x14ac:dyDescent="0.3">
      <c r="B6959" s="91">
        <v>37095</v>
      </c>
      <c r="C6959" s="145">
        <v>10.783543999999999</v>
      </c>
      <c r="D6959">
        <f t="shared" si="219"/>
        <v>-0.97366487332027862</v>
      </c>
      <c r="E6959">
        <v>-1.9635127747835615E-2</v>
      </c>
      <c r="G6959">
        <v>6951</v>
      </c>
      <c r="H6959">
        <f t="shared" ca="1" si="220"/>
        <v>-1.8451884617330036E-2</v>
      </c>
    </row>
    <row r="6960" spans="2:8" x14ac:dyDescent="0.3">
      <c r="B6960" s="91">
        <v>45005</v>
      </c>
      <c r="C6960" s="145">
        <v>409.47378500000002</v>
      </c>
      <c r="D6960">
        <f t="shared" si="219"/>
        <v>8.4705456079678143</v>
      </c>
      <c r="E6960">
        <v>-1.9689735231794157E-2</v>
      </c>
      <c r="G6960">
        <v>6952</v>
      </c>
      <c r="H6960">
        <f t="shared" ca="1" si="220"/>
        <v>-1.344872280818902E-3</v>
      </c>
    </row>
    <row r="6961" spans="2:8" x14ac:dyDescent="0.3">
      <c r="B6961" s="91">
        <v>34705</v>
      </c>
      <c r="C6961" s="145">
        <v>43.236556999999998</v>
      </c>
      <c r="D6961">
        <f t="shared" si="219"/>
        <v>-0.92584669070440528</v>
      </c>
      <c r="E6961">
        <v>-1.9704510786229066E-2</v>
      </c>
      <c r="G6961">
        <v>6953</v>
      </c>
      <c r="H6961">
        <f t="shared" ca="1" si="220"/>
        <v>3.8628663961168652E-2</v>
      </c>
    </row>
    <row r="6962" spans="2:8" x14ac:dyDescent="0.3">
      <c r="B6962" s="91">
        <v>42039</v>
      </c>
      <c r="C6962" s="145">
        <v>583.06982400000004</v>
      </c>
      <c r="D6962">
        <f t="shared" si="219"/>
        <v>40.126405809766958</v>
      </c>
      <c r="E6962">
        <v>-1.9724912067665475E-2</v>
      </c>
      <c r="G6962">
        <v>6954</v>
      </c>
      <c r="H6962">
        <f t="shared" ca="1" si="220"/>
        <v>1.5272986005299305E-3</v>
      </c>
    </row>
    <row r="6963" spans="2:8" x14ac:dyDescent="0.3">
      <c r="B6963" s="91">
        <v>36903</v>
      </c>
      <c r="C6963" s="145">
        <v>14.177505</v>
      </c>
      <c r="D6963">
        <f t="shared" si="219"/>
        <v>-0.93243762002563968</v>
      </c>
      <c r="E6963">
        <v>-1.9733173918598919E-2</v>
      </c>
      <c r="G6963">
        <v>6955</v>
      </c>
      <c r="H6963">
        <f t="shared" ca="1" si="220"/>
        <v>3.8330986413175679E-2</v>
      </c>
    </row>
    <row r="6964" spans="2:8" x14ac:dyDescent="0.3">
      <c r="B6964" s="91">
        <v>40620</v>
      </c>
      <c r="C6964" s="145">
        <v>209.84318500000001</v>
      </c>
      <c r="D6964">
        <f t="shared" si="219"/>
        <v>3.9431046315273424</v>
      </c>
      <c r="E6964">
        <v>-1.9737709541956961E-2</v>
      </c>
      <c r="G6964">
        <v>6956</v>
      </c>
      <c r="H6964">
        <f t="shared" ca="1" si="220"/>
        <v>4.3020470027561847E-2</v>
      </c>
    </row>
    <row r="6965" spans="2:8" x14ac:dyDescent="0.3">
      <c r="B6965" s="91">
        <v>35801</v>
      </c>
      <c r="C6965" s="145">
        <v>42.451698</v>
      </c>
      <c r="D6965">
        <f t="shared" si="219"/>
        <v>-0.85695665021441914</v>
      </c>
      <c r="E6965">
        <v>-1.975551209606791E-2</v>
      </c>
      <c r="G6965">
        <v>6957</v>
      </c>
      <c r="H6965">
        <f t="shared" ca="1" si="220"/>
        <v>-1.1424664826126854E-2</v>
      </c>
    </row>
    <row r="6966" spans="2:8" x14ac:dyDescent="0.3">
      <c r="B6966" s="91">
        <v>44425</v>
      </c>
      <c r="C6966" s="145">
        <v>296.77505500000001</v>
      </c>
      <c r="D6966">
        <f t="shared" si="219"/>
        <v>1.9272372931392239</v>
      </c>
      <c r="E6966">
        <v>-1.9756324960242246E-2</v>
      </c>
      <c r="G6966">
        <v>6958</v>
      </c>
      <c r="H6966">
        <f t="shared" ca="1" si="220"/>
        <v>2.1500275202947774E-3</v>
      </c>
    </row>
    <row r="6967" spans="2:8" x14ac:dyDescent="0.3">
      <c r="B6967" s="91">
        <v>44039</v>
      </c>
      <c r="C6967" s="145">
        <v>101.38401</v>
      </c>
      <c r="D6967">
        <f t="shared" si="219"/>
        <v>0.30908803131935753</v>
      </c>
      <c r="E6967">
        <v>-1.9759126307133501E-2</v>
      </c>
      <c r="G6967">
        <v>6959</v>
      </c>
      <c r="H6967">
        <f t="shared" ca="1" si="220"/>
        <v>-2.9808748823934458E-2</v>
      </c>
    </row>
    <row r="6968" spans="2:8" x14ac:dyDescent="0.3">
      <c r="B6968" s="91">
        <v>38329</v>
      </c>
      <c r="C6968" s="145">
        <v>77.446288999999993</v>
      </c>
      <c r="D6968">
        <f t="shared" si="219"/>
        <v>2.1181026388464632</v>
      </c>
      <c r="E6968">
        <v>-1.9766715322488075E-2</v>
      </c>
      <c r="G6968">
        <v>6960</v>
      </c>
      <c r="H6968">
        <f t="shared" ca="1" si="220"/>
        <v>2.7567645092270873E-2</v>
      </c>
    </row>
    <row r="6969" spans="2:8" x14ac:dyDescent="0.3">
      <c r="B6969" s="91">
        <v>37600</v>
      </c>
      <c r="C6969" s="145">
        <v>24.837633</v>
      </c>
      <c r="D6969">
        <f t="shared" si="219"/>
        <v>-0.84314022747756601</v>
      </c>
      <c r="E6969">
        <v>-1.9786686203343062E-2</v>
      </c>
      <c r="G6969">
        <v>6961</v>
      </c>
      <c r="H6969">
        <f t="shared" ca="1" si="220"/>
        <v>1.5567644207516945E-2</v>
      </c>
    </row>
    <row r="6970" spans="2:8" x14ac:dyDescent="0.3">
      <c r="B6970" s="91">
        <v>38831</v>
      </c>
      <c r="C6970" s="145">
        <v>158.34291099999999</v>
      </c>
      <c r="D6970">
        <f t="shared" si="219"/>
        <v>-0.70115444083820078</v>
      </c>
      <c r="E6970">
        <v>-1.9818310191518865E-2</v>
      </c>
      <c r="G6970">
        <v>6962</v>
      </c>
      <c r="H6970">
        <f t="shared" ca="1" si="220"/>
        <v>-5.2285860989563636E-2</v>
      </c>
    </row>
    <row r="6971" spans="2:8" x14ac:dyDescent="0.3">
      <c r="B6971" s="91">
        <v>42768</v>
      </c>
      <c r="C6971" s="145">
        <v>529.84863299999995</v>
      </c>
      <c r="D6971">
        <f t="shared" si="219"/>
        <v>14.729118528245868</v>
      </c>
      <c r="E6971">
        <v>-1.9824829767497151E-2</v>
      </c>
      <c r="G6971">
        <v>6963</v>
      </c>
      <c r="H6971">
        <f t="shared" ca="1" si="220"/>
        <v>3.8083205512046012E-2</v>
      </c>
    </row>
    <row r="6972" spans="2:8" x14ac:dyDescent="0.3">
      <c r="B6972" s="91">
        <v>35828</v>
      </c>
      <c r="C6972" s="145">
        <v>33.685844000000003</v>
      </c>
      <c r="D6972">
        <f t="shared" si="219"/>
        <v>0.7694893056658012</v>
      </c>
      <c r="E6972">
        <v>-1.9831268551559814E-2</v>
      </c>
      <c r="G6972">
        <v>6964</v>
      </c>
      <c r="H6972">
        <f t="shared" ca="1" si="220"/>
        <v>-6.0517731946609359E-2</v>
      </c>
    </row>
    <row r="6973" spans="2:8" x14ac:dyDescent="0.3">
      <c r="B6973" s="91">
        <v>37348</v>
      </c>
      <c r="C6973" s="145">
        <v>19.037043000000001</v>
      </c>
      <c r="D6973">
        <f t="shared" si="219"/>
        <v>-0.81576096583425139</v>
      </c>
      <c r="E6973">
        <v>-1.9856699738254838E-2</v>
      </c>
      <c r="G6973">
        <v>6965</v>
      </c>
      <c r="H6973">
        <f t="shared" ca="1" si="220"/>
        <v>2.6728079786927138E-3</v>
      </c>
    </row>
    <row r="6974" spans="2:8" x14ac:dyDescent="0.3">
      <c r="B6974" s="91">
        <v>44042</v>
      </c>
      <c r="C6974" s="145">
        <v>103.327957</v>
      </c>
      <c r="D6974">
        <f t="shared" si="219"/>
        <v>-0.8129165086739818</v>
      </c>
      <c r="E6974">
        <v>-1.9858153700663048E-2</v>
      </c>
      <c r="G6974">
        <v>6966</v>
      </c>
      <c r="H6974">
        <f t="shared" ca="1" si="220"/>
        <v>-9.09308380691147E-3</v>
      </c>
    </row>
    <row r="6975" spans="2:8" x14ac:dyDescent="0.3">
      <c r="B6975" s="91">
        <v>42081</v>
      </c>
      <c r="C6975" s="145">
        <v>552.30932600000006</v>
      </c>
      <c r="D6975">
        <f t="shared" si="219"/>
        <v>33.618336991503575</v>
      </c>
      <c r="E6975">
        <v>-1.9858271343728365E-2</v>
      </c>
      <c r="G6975">
        <v>6967</v>
      </c>
      <c r="H6975">
        <f t="shared" ca="1" si="220"/>
        <v>-6.3658366598275617E-2</v>
      </c>
    </row>
    <row r="6976" spans="2:8" x14ac:dyDescent="0.3">
      <c r="B6976" s="91">
        <v>34165</v>
      </c>
      <c r="C6976" s="145">
        <v>15.954242000000001</v>
      </c>
      <c r="D6976">
        <f t="shared" si="219"/>
        <v>-0.90154434431255848</v>
      </c>
      <c r="E6976">
        <v>-1.9867441447428635E-2</v>
      </c>
      <c r="G6976">
        <v>6968</v>
      </c>
      <c r="H6976">
        <f t="shared" ca="1" si="220"/>
        <v>-7.4954763708736556E-3</v>
      </c>
    </row>
    <row r="6977" spans="2:8" x14ac:dyDescent="0.3">
      <c r="B6977" s="91">
        <v>43644</v>
      </c>
      <c r="C6977" s="145">
        <v>162.04495199999999</v>
      </c>
      <c r="D6977">
        <f t="shared" si="219"/>
        <v>2.7859178858944174</v>
      </c>
      <c r="E6977">
        <v>-1.9897516735476368E-2</v>
      </c>
      <c r="G6977">
        <v>6969</v>
      </c>
      <c r="H6977">
        <f t="shared" ca="1" si="220"/>
        <v>-3.5494204172187266E-2</v>
      </c>
    </row>
    <row r="6978" spans="2:8" x14ac:dyDescent="0.3">
      <c r="B6978" s="91">
        <v>34676</v>
      </c>
      <c r="C6978" s="145">
        <v>42.802025</v>
      </c>
      <c r="D6978">
        <f t="shared" si="219"/>
        <v>0.24848424265745153</v>
      </c>
      <c r="E6978">
        <v>-1.9900393159347534E-2</v>
      </c>
      <c r="G6978">
        <v>6970</v>
      </c>
      <c r="H6978">
        <f t="shared" ca="1" si="220"/>
        <v>1.5825259049195996E-2</v>
      </c>
    </row>
    <row r="6979" spans="2:8" x14ac:dyDescent="0.3">
      <c r="B6979" s="91">
        <v>36497</v>
      </c>
      <c r="C6979" s="145">
        <v>34.283192</v>
      </c>
      <c r="D6979">
        <f t="shared" si="219"/>
        <v>-0.92711795249290607</v>
      </c>
      <c r="E6979">
        <v>-1.9917717345886952E-2</v>
      </c>
      <c r="G6979">
        <v>6971</v>
      </c>
      <c r="H6979">
        <f t="shared" ca="1" si="220"/>
        <v>9.6166935823400138E-3</v>
      </c>
    </row>
    <row r="6980" spans="2:8" x14ac:dyDescent="0.3">
      <c r="B6980" s="91">
        <v>42156</v>
      </c>
      <c r="C6980" s="145">
        <v>470.39282200000002</v>
      </c>
      <c r="D6980">
        <f t="shared" si="219"/>
        <v>12.190497895895604</v>
      </c>
      <c r="E6980">
        <v>-1.9931519711854084E-2</v>
      </c>
      <c r="G6980">
        <v>6972</v>
      </c>
      <c r="H6980">
        <f t="shared" ca="1" si="220"/>
        <v>2.3215438504693996E-2</v>
      </c>
    </row>
    <row r="6981" spans="2:8" x14ac:dyDescent="0.3">
      <c r="B6981" s="91">
        <v>36538</v>
      </c>
      <c r="C6981" s="145">
        <v>35.661490999999998</v>
      </c>
      <c r="D6981">
        <f t="shared" si="219"/>
        <v>0.77953301237542105</v>
      </c>
      <c r="E6981">
        <v>-1.9978898274242873E-2</v>
      </c>
      <c r="G6981">
        <v>6973</v>
      </c>
      <c r="H6981">
        <f t="shared" ca="1" si="220"/>
        <v>2.2627992511391193E-2</v>
      </c>
    </row>
    <row r="6982" spans="2:8" x14ac:dyDescent="0.3">
      <c r="B6982" s="91">
        <v>37397</v>
      </c>
      <c r="C6982" s="145">
        <v>20.039802999999999</v>
      </c>
      <c r="D6982">
        <f t="shared" si="219"/>
        <v>-5.355200841874716E-2</v>
      </c>
      <c r="E6982">
        <v>-1.9992400465165823E-2</v>
      </c>
      <c r="G6982">
        <v>6974</v>
      </c>
      <c r="H6982">
        <f t="shared" ca="1" si="220"/>
        <v>-3.3038869426099828E-2</v>
      </c>
    </row>
    <row r="6983" spans="2:8" x14ac:dyDescent="0.3">
      <c r="B6983" s="91">
        <v>37511</v>
      </c>
      <c r="C6983" s="145">
        <v>21.173697000000001</v>
      </c>
      <c r="D6983">
        <f t="shared" si="219"/>
        <v>-0.71671480046403557</v>
      </c>
      <c r="E6983">
        <v>-1.999286668268712E-2</v>
      </c>
      <c r="G6983">
        <v>6975</v>
      </c>
      <c r="H6983">
        <f t="shared" ca="1" si="220"/>
        <v>-1.8964204147492749E-2</v>
      </c>
    </row>
    <row r="6984" spans="2:8" x14ac:dyDescent="0.3">
      <c r="B6984" s="91">
        <v>35235</v>
      </c>
      <c r="C6984" s="145">
        <v>74.743392999999998</v>
      </c>
      <c r="D6984">
        <f t="shared" si="219"/>
        <v>2.5375482770120064</v>
      </c>
      <c r="E6984">
        <v>-1.9999802540366776E-2</v>
      </c>
      <c r="G6984">
        <v>6976</v>
      </c>
      <c r="H6984">
        <f t="shared" ca="1" si="220"/>
        <v>2.5590037593698742E-2</v>
      </c>
    </row>
    <row r="6985" spans="2:8" x14ac:dyDescent="0.3">
      <c r="B6985" s="91">
        <v>34067</v>
      </c>
      <c r="C6985" s="145">
        <v>21.128585999999999</v>
      </c>
      <c r="D6985">
        <f t="shared" ref="D6985:D7048" si="221">(C6985-C6986)/C6986</f>
        <v>0</v>
      </c>
      <c r="E6985">
        <v>-2.0000198517740413E-2</v>
      </c>
      <c r="G6985">
        <v>6977</v>
      </c>
      <c r="H6985">
        <f t="shared" ca="1" si="220"/>
        <v>-3.2474981103440461E-6</v>
      </c>
    </row>
    <row r="6986" spans="2:8" x14ac:dyDescent="0.3">
      <c r="B6986" s="91">
        <v>34057</v>
      </c>
      <c r="C6986" s="145">
        <v>21.128585999999999</v>
      </c>
      <c r="D6986">
        <f t="shared" si="221"/>
        <v>-0.9417930266084471</v>
      </c>
      <c r="E6986">
        <v>-2.0000198517740413E-2</v>
      </c>
      <c r="G6986">
        <v>6978</v>
      </c>
      <c r="H6986">
        <f t="shared" ref="H6986:H7049" ca="1" si="222">_xlfn.NORM.INV(RAND(),N$11,N$12)</f>
        <v>4.8138256516196007E-2</v>
      </c>
    </row>
    <row r="6987" spans="2:8" x14ac:dyDescent="0.3">
      <c r="B6987" s="91">
        <v>41655</v>
      </c>
      <c r="C6987" s="145">
        <v>362.99063100000001</v>
      </c>
      <c r="D6987">
        <f t="shared" si="221"/>
        <v>1.2546251894780327</v>
      </c>
      <c r="E6987">
        <v>-2.0010622603104846E-2</v>
      </c>
      <c r="G6987">
        <v>6979</v>
      </c>
      <c r="H6987">
        <f t="shared" ca="1" si="222"/>
        <v>2.0824802106195351E-2</v>
      </c>
    </row>
    <row r="6988" spans="2:8" x14ac:dyDescent="0.3">
      <c r="B6988" s="91">
        <v>43798</v>
      </c>
      <c r="C6988" s="145">
        <v>160.99821499999999</v>
      </c>
      <c r="D6988">
        <f t="shared" si="221"/>
        <v>6.2532807493181615</v>
      </c>
      <c r="E6988">
        <v>-2.002428491961834E-2</v>
      </c>
      <c r="G6988">
        <v>6980</v>
      </c>
      <c r="H6988">
        <f t="shared" ca="1" si="222"/>
        <v>4.6391078352129786E-2</v>
      </c>
    </row>
    <row r="6989" spans="2:8" x14ac:dyDescent="0.3">
      <c r="B6989" s="91">
        <v>36607</v>
      </c>
      <c r="C6989" s="145">
        <v>22.196605999999999</v>
      </c>
      <c r="D6989">
        <f t="shared" si="221"/>
        <v>-0.67930056374289305</v>
      </c>
      <c r="E6989">
        <v>-2.0060140423013888E-2</v>
      </c>
      <c r="G6989">
        <v>6981</v>
      </c>
      <c r="H6989">
        <f t="shared" ca="1" si="222"/>
        <v>3.8670595964420344E-2</v>
      </c>
    </row>
    <row r="6990" spans="2:8" x14ac:dyDescent="0.3">
      <c r="B6990" s="91">
        <v>38502</v>
      </c>
      <c r="C6990" s="145">
        <v>69.213111999999995</v>
      </c>
      <c r="D6990">
        <f t="shared" si="221"/>
        <v>-0.48592243961965947</v>
      </c>
      <c r="E6990">
        <v>-2.0070408760927194E-2</v>
      </c>
      <c r="G6990">
        <v>6982</v>
      </c>
      <c r="H6990">
        <f t="shared" ca="1" si="222"/>
        <v>8.1663616571384587E-3</v>
      </c>
    </row>
    <row r="6991" spans="2:8" x14ac:dyDescent="0.3">
      <c r="B6991" s="91">
        <v>39029</v>
      </c>
      <c r="C6991" s="145">
        <v>134.63554400000001</v>
      </c>
      <c r="D6991">
        <f t="shared" si="221"/>
        <v>2.1778043694556821</v>
      </c>
      <c r="E6991">
        <v>-2.0093058577178732E-2</v>
      </c>
      <c r="G6991">
        <v>6983</v>
      </c>
      <c r="H6991">
        <f t="shared" ca="1" si="222"/>
        <v>-3.292616052274764E-2</v>
      </c>
    </row>
    <row r="6992" spans="2:8" x14ac:dyDescent="0.3">
      <c r="B6992" s="91">
        <v>34745</v>
      </c>
      <c r="C6992" s="145">
        <v>42.367474000000001</v>
      </c>
      <c r="D6992">
        <f t="shared" si="221"/>
        <v>-0.75121781501268214</v>
      </c>
      <c r="E6992">
        <v>-2.0100652325299544E-2</v>
      </c>
      <c r="G6992">
        <v>6984</v>
      </c>
      <c r="H6992">
        <f t="shared" ca="1" si="222"/>
        <v>4.005084565766202E-4</v>
      </c>
    </row>
    <row r="6993" spans="2:8" x14ac:dyDescent="0.3">
      <c r="B6993" s="91">
        <v>40861</v>
      </c>
      <c r="C6993" s="145">
        <v>170.29946899999999</v>
      </c>
      <c r="D6993">
        <f t="shared" si="221"/>
        <v>-0.66068081989644289</v>
      </c>
      <c r="E6993">
        <v>-2.0115610492519708E-2</v>
      </c>
      <c r="G6993">
        <v>6985</v>
      </c>
      <c r="H6993">
        <f t="shared" ca="1" si="222"/>
        <v>-2.1892098553133288E-2</v>
      </c>
    </row>
    <row r="6994" spans="2:8" x14ac:dyDescent="0.3">
      <c r="B6994" s="91">
        <v>42592</v>
      </c>
      <c r="C6994" s="145">
        <v>501.88577299999997</v>
      </c>
      <c r="D6994">
        <f t="shared" si="221"/>
        <v>0.13923069136620286</v>
      </c>
      <c r="E6994">
        <v>-2.0144020342941327E-2</v>
      </c>
      <c r="G6994">
        <v>6986</v>
      </c>
      <c r="H6994">
        <f t="shared" ca="1" si="222"/>
        <v>3.0554758131925867E-2</v>
      </c>
    </row>
    <row r="6995" spans="2:8" x14ac:dyDescent="0.3">
      <c r="B6995" s="91">
        <v>42160</v>
      </c>
      <c r="C6995" s="145">
        <v>440.54797400000001</v>
      </c>
      <c r="D6995">
        <f t="shared" si="221"/>
        <v>19.633495677765094</v>
      </c>
      <c r="E6995">
        <v>-2.0168505636424576E-2</v>
      </c>
      <c r="G6995">
        <v>6987</v>
      </c>
      <c r="H6995">
        <f t="shared" ca="1" si="222"/>
        <v>3.9200675290987641E-2</v>
      </c>
    </row>
    <row r="6996" spans="2:8" x14ac:dyDescent="0.3">
      <c r="B6996" s="91">
        <v>37392</v>
      </c>
      <c r="C6996" s="145">
        <v>21.351106999999999</v>
      </c>
      <c r="D6996">
        <f t="shared" si="221"/>
        <v>2.0949563928905589E-2</v>
      </c>
      <c r="E6996">
        <v>-2.0176974857117388E-2</v>
      </c>
      <c r="G6996">
        <v>6988</v>
      </c>
      <c r="H6996">
        <f t="shared" ca="1" si="222"/>
        <v>9.651178490185737E-2</v>
      </c>
    </row>
    <row r="6997" spans="2:8" x14ac:dyDescent="0.3">
      <c r="B6997" s="91">
        <v>33975</v>
      </c>
      <c r="C6997" s="145">
        <v>20.912989</v>
      </c>
      <c r="D6997">
        <f t="shared" si="221"/>
        <v>-2.1442482291188039E-3</v>
      </c>
      <c r="E6997">
        <v>-2.0201944482953569E-2</v>
      </c>
      <c r="G6997">
        <v>6989</v>
      </c>
      <c r="H6997">
        <f t="shared" ca="1" si="222"/>
        <v>9.2756011911660826E-3</v>
      </c>
    </row>
    <row r="6998" spans="2:8" x14ac:dyDescent="0.3">
      <c r="B6998" s="91">
        <v>36263</v>
      </c>
      <c r="C6998" s="145">
        <v>20.957927999999999</v>
      </c>
      <c r="D6998">
        <f t="shared" si="221"/>
        <v>-0.9512730405950558</v>
      </c>
      <c r="E6998">
        <v>-2.0209018119182909E-2</v>
      </c>
      <c r="G6998">
        <v>6990</v>
      </c>
      <c r="H6998">
        <f t="shared" ca="1" si="222"/>
        <v>4.6841335377891917E-3</v>
      </c>
    </row>
    <row r="6999" spans="2:8" x14ac:dyDescent="0.3">
      <c r="B6999" s="91">
        <v>42950</v>
      </c>
      <c r="C6999" s="145">
        <v>430.10949699999998</v>
      </c>
      <c r="D6999">
        <f t="shared" si="221"/>
        <v>5.7272996111359458</v>
      </c>
      <c r="E6999">
        <v>-2.0211189054147701E-2</v>
      </c>
      <c r="G6999">
        <v>6991</v>
      </c>
      <c r="H6999">
        <f t="shared" ca="1" si="222"/>
        <v>-2.7359681791865941E-2</v>
      </c>
    </row>
    <row r="7000" spans="2:8" x14ac:dyDescent="0.3">
      <c r="B7000" s="91">
        <v>35622</v>
      </c>
      <c r="C7000" s="145">
        <v>63.934939999999997</v>
      </c>
      <c r="D7000">
        <f t="shared" si="221"/>
        <v>-0.54623268050277285</v>
      </c>
      <c r="E7000">
        <v>-2.0222452850680347E-2</v>
      </c>
      <c r="G7000">
        <v>6992</v>
      </c>
      <c r="H7000">
        <f t="shared" ca="1" si="222"/>
        <v>-1.1899330005296121E-2</v>
      </c>
    </row>
    <row r="7001" spans="2:8" x14ac:dyDescent="0.3">
      <c r="B7001" s="91">
        <v>40360</v>
      </c>
      <c r="C7001" s="145">
        <v>140.89807099999999</v>
      </c>
      <c r="D7001">
        <f t="shared" si="221"/>
        <v>1.0181985127234616</v>
      </c>
      <c r="E7001">
        <v>-2.0231175064521302E-2</v>
      </c>
      <c r="G7001">
        <v>6993</v>
      </c>
      <c r="H7001">
        <f t="shared" ca="1" si="222"/>
        <v>-5.771361714833792E-3</v>
      </c>
    </row>
    <row r="7002" spans="2:8" x14ac:dyDescent="0.3">
      <c r="B7002" s="91">
        <v>38310</v>
      </c>
      <c r="C7002" s="145">
        <v>69.813782000000003</v>
      </c>
      <c r="D7002">
        <f t="shared" si="221"/>
        <v>-0.82245818957288308</v>
      </c>
      <c r="E7002">
        <v>-2.0231619237134416E-2</v>
      </c>
      <c r="G7002">
        <v>6994</v>
      </c>
      <c r="H7002">
        <f t="shared" ca="1" si="222"/>
        <v>-4.3092750011309734E-3</v>
      </c>
    </row>
    <row r="7003" spans="2:8" x14ac:dyDescent="0.3">
      <c r="B7003" s="91">
        <v>44917</v>
      </c>
      <c r="C7003" s="145">
        <v>393.22445699999997</v>
      </c>
      <c r="D7003">
        <f t="shared" si="221"/>
        <v>23.497067730117166</v>
      </c>
      <c r="E7003">
        <v>-2.024338306698335E-2</v>
      </c>
      <c r="G7003">
        <v>6995</v>
      </c>
      <c r="H7003">
        <f t="shared" ca="1" si="222"/>
        <v>-4.456481651521018E-2</v>
      </c>
    </row>
    <row r="7004" spans="2:8" x14ac:dyDescent="0.3">
      <c r="B7004" s="91">
        <v>36735</v>
      </c>
      <c r="C7004" s="145">
        <v>16.051898999999999</v>
      </c>
      <c r="D7004">
        <f t="shared" si="221"/>
        <v>-0.96362142902770143</v>
      </c>
      <c r="E7004">
        <v>-2.0244900031940675E-2</v>
      </c>
      <c r="G7004">
        <v>6996</v>
      </c>
      <c r="H7004">
        <f t="shared" ca="1" si="222"/>
        <v>2.4558121660281308E-2</v>
      </c>
    </row>
    <row r="7005" spans="2:8" x14ac:dyDescent="0.3">
      <c r="B7005" s="91">
        <v>41857</v>
      </c>
      <c r="C7005" s="145">
        <v>441.24600199999998</v>
      </c>
      <c r="D7005">
        <f t="shared" si="221"/>
        <v>27.861761733974102</v>
      </c>
      <c r="E7005">
        <v>-2.024965472896428E-2</v>
      </c>
      <c r="G7005">
        <v>6997</v>
      </c>
      <c r="H7005">
        <f t="shared" ca="1" si="222"/>
        <v>-1.740601687769204E-2</v>
      </c>
    </row>
    <row r="7006" spans="2:8" x14ac:dyDescent="0.3">
      <c r="B7006" s="91">
        <v>37215</v>
      </c>
      <c r="C7006" s="145">
        <v>15.288256000000001</v>
      </c>
      <c r="D7006">
        <f t="shared" si="221"/>
        <v>-2.1917121659304366E-2</v>
      </c>
      <c r="E7006">
        <v>-2.0266958684770096E-2</v>
      </c>
      <c r="G7006">
        <v>6998</v>
      </c>
      <c r="H7006">
        <f t="shared" ca="1" si="222"/>
        <v>-1.6741907509586654E-2</v>
      </c>
    </row>
    <row r="7007" spans="2:8" x14ac:dyDescent="0.3">
      <c r="B7007" s="91">
        <v>33308</v>
      </c>
      <c r="C7007" s="145">
        <v>15.630839</v>
      </c>
      <c r="D7007">
        <f t="shared" si="221"/>
        <v>-0.62724200527694918</v>
      </c>
      <c r="E7007">
        <v>-2.0270659051053679E-2</v>
      </c>
      <c r="G7007">
        <v>6999</v>
      </c>
      <c r="H7007">
        <f t="shared" ca="1" si="222"/>
        <v>6.80930391921203E-2</v>
      </c>
    </row>
    <row r="7008" spans="2:8" x14ac:dyDescent="0.3">
      <c r="B7008" s="91">
        <v>34709</v>
      </c>
      <c r="C7008" s="145">
        <v>41.932941</v>
      </c>
      <c r="D7008">
        <f t="shared" si="221"/>
        <v>-4.7331036198268263E-2</v>
      </c>
      <c r="E7008">
        <v>-2.0304740254695912E-2</v>
      </c>
      <c r="G7008">
        <v>7000</v>
      </c>
      <c r="H7008">
        <f t="shared" ca="1" si="222"/>
        <v>-5.2850221637251144E-2</v>
      </c>
    </row>
    <row r="7009" spans="2:8" x14ac:dyDescent="0.3">
      <c r="B7009" s="91">
        <v>37876</v>
      </c>
      <c r="C7009" s="145">
        <v>44.016277000000002</v>
      </c>
      <c r="D7009">
        <f t="shared" si="221"/>
        <v>-0.81273104432171683</v>
      </c>
      <c r="E7009">
        <v>-2.0315308874726414E-2</v>
      </c>
      <c r="G7009">
        <v>7001</v>
      </c>
      <c r="H7009">
        <f t="shared" ca="1" si="222"/>
        <v>-5.5999167462123911E-2</v>
      </c>
    </row>
    <row r="7010" spans="2:8" x14ac:dyDescent="0.3">
      <c r="B7010" s="91">
        <v>41148</v>
      </c>
      <c r="C7010" s="145">
        <v>235.04310599999999</v>
      </c>
      <c r="D7010">
        <f t="shared" si="221"/>
        <v>-0.29082641539177934</v>
      </c>
      <c r="E7010">
        <v>-2.0321115854842066E-2</v>
      </c>
      <c r="G7010">
        <v>7002</v>
      </c>
      <c r="H7010">
        <f t="shared" ca="1" si="222"/>
        <v>-1.5443762897466299E-2</v>
      </c>
    </row>
    <row r="7011" spans="2:8" x14ac:dyDescent="0.3">
      <c r="B7011" s="91">
        <v>42394</v>
      </c>
      <c r="C7011" s="145">
        <v>331.43240400000002</v>
      </c>
      <c r="D7011">
        <f t="shared" si="221"/>
        <v>11.757441241444806</v>
      </c>
      <c r="E7011">
        <v>-2.0323874209161708E-2</v>
      </c>
      <c r="G7011">
        <v>7003</v>
      </c>
      <c r="H7011">
        <f t="shared" ca="1" si="222"/>
        <v>1.2965623756636827E-3</v>
      </c>
    </row>
    <row r="7012" spans="2:8" x14ac:dyDescent="0.3">
      <c r="B7012" s="91">
        <v>33470</v>
      </c>
      <c r="C7012" s="145">
        <v>25.979536</v>
      </c>
      <c r="D7012">
        <f t="shared" si="221"/>
        <v>2.7781208611583653E-2</v>
      </c>
      <c r="E7012">
        <v>-2.0325516424566262E-2</v>
      </c>
      <c r="G7012">
        <v>7004</v>
      </c>
      <c r="H7012">
        <f t="shared" ca="1" si="222"/>
        <v>6.9541936806876634E-3</v>
      </c>
    </row>
    <row r="7013" spans="2:8" x14ac:dyDescent="0.3">
      <c r="B7013" s="91">
        <v>37719</v>
      </c>
      <c r="C7013" s="145">
        <v>25.277301999999999</v>
      </c>
      <c r="D7013">
        <f t="shared" si="221"/>
        <v>-0.88659995487111665</v>
      </c>
      <c r="E7013">
        <v>-2.0329024749719347E-2</v>
      </c>
      <c r="G7013">
        <v>7005</v>
      </c>
      <c r="H7013">
        <f t="shared" ca="1" si="222"/>
        <v>2.6009851112584921E-2</v>
      </c>
    </row>
    <row r="7014" spans="2:8" x14ac:dyDescent="0.3">
      <c r="B7014" s="91">
        <v>40675</v>
      </c>
      <c r="C7014" s="145">
        <v>222.903809</v>
      </c>
      <c r="D7014">
        <f t="shared" si="221"/>
        <v>-6.9712714082094368E-2</v>
      </c>
      <c r="E7014">
        <v>-2.0344176700063717E-2</v>
      </c>
      <c r="G7014">
        <v>7006</v>
      </c>
      <c r="H7014">
        <f t="shared" ca="1" si="222"/>
        <v>-4.6493527716617467E-2</v>
      </c>
    </row>
    <row r="7015" spans="2:8" x14ac:dyDescent="0.3">
      <c r="B7015" s="91">
        <v>40493</v>
      </c>
      <c r="C7015" s="145">
        <v>239.60749799999999</v>
      </c>
      <c r="D7015">
        <f t="shared" si="221"/>
        <v>-0.43439400495291058</v>
      </c>
      <c r="E7015">
        <v>-2.0383957650643061E-2</v>
      </c>
      <c r="G7015">
        <v>7007</v>
      </c>
      <c r="H7015">
        <f t="shared" ca="1" si="222"/>
        <v>2.6430665096766663E-2</v>
      </c>
    </row>
    <row r="7016" spans="2:8" x14ac:dyDescent="0.3">
      <c r="B7016" s="91">
        <v>44670</v>
      </c>
      <c r="C7016" s="145">
        <v>423.62970000000001</v>
      </c>
      <c r="D7016">
        <f t="shared" si="221"/>
        <v>18.729231095950411</v>
      </c>
      <c r="E7016">
        <v>-2.0401051095177824E-2</v>
      </c>
      <c r="G7016">
        <v>7008</v>
      </c>
      <c r="H7016">
        <f t="shared" ca="1" si="222"/>
        <v>2.1143712620576332E-2</v>
      </c>
    </row>
    <row r="7017" spans="2:8" x14ac:dyDescent="0.3">
      <c r="B7017" s="91">
        <v>36270</v>
      </c>
      <c r="C7017" s="145">
        <v>21.472185</v>
      </c>
      <c r="D7017">
        <f t="shared" si="221"/>
        <v>-0.48527289554610514</v>
      </c>
      <c r="E7017">
        <v>-2.0401227827427749E-2</v>
      </c>
      <c r="G7017">
        <v>7009</v>
      </c>
      <c r="H7017">
        <f t="shared" ca="1" si="222"/>
        <v>1.824040174781359E-3</v>
      </c>
    </row>
    <row r="7018" spans="2:8" x14ac:dyDescent="0.3">
      <c r="B7018" s="91">
        <v>34828</v>
      </c>
      <c r="C7018" s="145">
        <v>41.715668000000001</v>
      </c>
      <c r="D7018">
        <f t="shared" si="221"/>
        <v>1.0155037905745605</v>
      </c>
      <c r="E7018">
        <v>-2.0408130677224051E-2</v>
      </c>
      <c r="G7018">
        <v>7010</v>
      </c>
      <c r="H7018">
        <f t="shared" ca="1" si="222"/>
        <v>-2.0419210101814199E-3</v>
      </c>
    </row>
    <row r="7019" spans="2:8" x14ac:dyDescent="0.3">
      <c r="B7019" s="91">
        <v>33441</v>
      </c>
      <c r="C7019" s="145">
        <v>20.697389999999999</v>
      </c>
      <c r="D7019">
        <f t="shared" si="221"/>
        <v>-0.49999998792118205</v>
      </c>
      <c r="E7019">
        <v>-2.0408180651558978E-2</v>
      </c>
      <c r="G7019">
        <v>7011</v>
      </c>
      <c r="H7019">
        <f t="shared" ca="1" si="222"/>
        <v>-3.1912919558845877E-2</v>
      </c>
    </row>
    <row r="7020" spans="2:8" x14ac:dyDescent="0.3">
      <c r="B7020" s="91">
        <v>34411</v>
      </c>
      <c r="C7020" s="145">
        <v>41.394779</v>
      </c>
      <c r="D7020">
        <f t="shared" si="221"/>
        <v>-0.67185313242610156</v>
      </c>
      <c r="E7020">
        <v>-2.0408204316180869E-2</v>
      </c>
      <c r="G7020">
        <v>7012</v>
      </c>
      <c r="H7020">
        <f t="shared" ca="1" si="222"/>
        <v>1.2556953532612989E-2</v>
      </c>
    </row>
    <row r="7021" spans="2:8" x14ac:dyDescent="0.3">
      <c r="B7021" s="91">
        <v>39443</v>
      </c>
      <c r="C7021" s="145">
        <v>126.14711</v>
      </c>
      <c r="D7021">
        <f t="shared" si="221"/>
        <v>0.96541286448980368</v>
      </c>
      <c r="E7021">
        <v>-2.0409458037173107E-2</v>
      </c>
      <c r="G7021">
        <v>7013</v>
      </c>
      <c r="H7021">
        <f t="shared" ca="1" si="222"/>
        <v>3.7288524286140705E-2</v>
      </c>
    </row>
    <row r="7022" spans="2:8" x14ac:dyDescent="0.3">
      <c r="B7022" s="91">
        <v>38212</v>
      </c>
      <c r="C7022" s="145">
        <v>64.183516999999995</v>
      </c>
      <c r="D7022">
        <f t="shared" si="221"/>
        <v>-0.45182153233450129</v>
      </c>
      <c r="E7022">
        <v>-2.0413207604504251E-2</v>
      </c>
      <c r="G7022">
        <v>7014</v>
      </c>
      <c r="H7022">
        <f t="shared" ca="1" si="222"/>
        <v>4.4962773772117028E-2</v>
      </c>
    </row>
    <row r="7023" spans="2:8" x14ac:dyDescent="0.3">
      <c r="B7023" s="91">
        <v>43738</v>
      </c>
      <c r="C7023" s="145">
        <v>117.085075</v>
      </c>
      <c r="D7023">
        <f t="shared" si="221"/>
        <v>0.67982604884076214</v>
      </c>
      <c r="E7023">
        <v>-2.0433779270143167E-2</v>
      </c>
      <c r="G7023">
        <v>7015</v>
      </c>
      <c r="H7023">
        <f t="shared" ca="1" si="222"/>
        <v>9.4158697000959017E-3</v>
      </c>
    </row>
    <row r="7024" spans="2:8" x14ac:dyDescent="0.3">
      <c r="B7024" s="91">
        <v>39661</v>
      </c>
      <c r="C7024" s="145">
        <v>69.700714000000005</v>
      </c>
      <c r="D7024">
        <f t="shared" si="221"/>
        <v>-0.67902098257946819</v>
      </c>
      <c r="E7024">
        <v>-2.0446033151336262E-2</v>
      </c>
      <c r="G7024">
        <v>7016</v>
      </c>
      <c r="H7024">
        <f t="shared" ca="1" si="222"/>
        <v>1.1580514724645934E-2</v>
      </c>
    </row>
    <row r="7025" spans="2:8" x14ac:dyDescent="0.3">
      <c r="B7025" s="91">
        <v>41123</v>
      </c>
      <c r="C7025" s="145">
        <v>217.150375</v>
      </c>
      <c r="D7025">
        <f t="shared" si="221"/>
        <v>1.8325902280827973</v>
      </c>
      <c r="E7025">
        <v>-2.0453093544754608E-2</v>
      </c>
      <c r="G7025">
        <v>7017</v>
      </c>
      <c r="H7025">
        <f t="shared" ca="1" si="222"/>
        <v>-2.1663353522764911E-2</v>
      </c>
    </row>
    <row r="7026" spans="2:8" x14ac:dyDescent="0.3">
      <c r="B7026" s="91">
        <v>38401</v>
      </c>
      <c r="C7026" s="145">
        <v>76.661415000000005</v>
      </c>
      <c r="D7026">
        <f t="shared" si="221"/>
        <v>0.11783286566563901</v>
      </c>
      <c r="E7026">
        <v>-2.0466630810733855E-2</v>
      </c>
      <c r="G7026">
        <v>7018</v>
      </c>
      <c r="H7026">
        <f t="shared" ca="1" si="222"/>
        <v>2.0679331340776406E-2</v>
      </c>
    </row>
    <row r="7027" spans="2:8" x14ac:dyDescent="0.3">
      <c r="B7027" s="91">
        <v>38482</v>
      </c>
      <c r="C7027" s="145">
        <v>68.580391000000006</v>
      </c>
      <c r="D7027">
        <f t="shared" si="221"/>
        <v>-0.70345456041499232</v>
      </c>
      <c r="E7027">
        <v>-2.0476243220732229E-2</v>
      </c>
      <c r="G7027">
        <v>7019</v>
      </c>
      <c r="H7027">
        <f t="shared" ca="1" si="222"/>
        <v>-3.7580468053167025E-2</v>
      </c>
    </row>
    <row r="7028" spans="2:8" x14ac:dyDescent="0.3">
      <c r="B7028" s="91">
        <v>41101</v>
      </c>
      <c r="C7028" s="145">
        <v>231.26435900000001</v>
      </c>
      <c r="D7028">
        <f t="shared" si="221"/>
        <v>8.5028741481741612</v>
      </c>
      <c r="E7028">
        <v>-2.0486669263744116E-2</v>
      </c>
      <c r="G7028">
        <v>7020</v>
      </c>
      <c r="H7028">
        <f t="shared" ca="1" si="222"/>
        <v>-2.2047246528584211E-2</v>
      </c>
    </row>
    <row r="7029" spans="2:8" x14ac:dyDescent="0.3">
      <c r="B7029" s="91">
        <v>37607</v>
      </c>
      <c r="C7029" s="145">
        <v>24.336254</v>
      </c>
      <c r="D7029">
        <f t="shared" si="221"/>
        <v>-0.85614553928293824</v>
      </c>
      <c r="E7029">
        <v>-2.0490437122509746E-2</v>
      </c>
      <c r="G7029">
        <v>7021</v>
      </c>
      <c r="H7029">
        <f t="shared" ca="1" si="222"/>
        <v>7.2088721266084666E-3</v>
      </c>
    </row>
    <row r="7030" spans="2:8" x14ac:dyDescent="0.3">
      <c r="B7030" s="91">
        <v>43622</v>
      </c>
      <c r="C7030" s="145">
        <v>169.17274499999999</v>
      </c>
      <c r="D7030">
        <f t="shared" si="221"/>
        <v>0.11521506864011979</v>
      </c>
      <c r="E7030">
        <v>-2.0490624967214172E-2</v>
      </c>
      <c r="G7030">
        <v>7022</v>
      </c>
      <c r="H7030">
        <f t="shared" ca="1" si="222"/>
        <v>5.7424519110626203E-4</v>
      </c>
    </row>
    <row r="7031" spans="2:8" x14ac:dyDescent="0.3">
      <c r="B7031" s="91">
        <v>40385</v>
      </c>
      <c r="C7031" s="145">
        <v>151.69517500000001</v>
      </c>
      <c r="D7031">
        <f t="shared" si="221"/>
        <v>-0.65325745688585057</v>
      </c>
      <c r="E7031">
        <v>-2.0515057457852429E-2</v>
      </c>
      <c r="G7031">
        <v>7023</v>
      </c>
      <c r="H7031">
        <f t="shared" ca="1" si="222"/>
        <v>1.038116321860739E-2</v>
      </c>
    </row>
    <row r="7032" spans="2:8" x14ac:dyDescent="0.3">
      <c r="B7032" s="91">
        <v>44673</v>
      </c>
      <c r="C7032" s="145">
        <v>437.48648100000003</v>
      </c>
      <c r="D7032">
        <f t="shared" si="221"/>
        <v>5.1939990286659912</v>
      </c>
      <c r="E7032">
        <v>-2.0533426233067444E-2</v>
      </c>
      <c r="G7032">
        <v>7024</v>
      </c>
      <c r="H7032">
        <f t="shared" ca="1" si="222"/>
        <v>-1.619928901987636E-2</v>
      </c>
    </row>
    <row r="7033" spans="2:8" x14ac:dyDescent="0.3">
      <c r="B7033" s="91">
        <v>38499</v>
      </c>
      <c r="C7033" s="145">
        <v>70.630699000000007</v>
      </c>
      <c r="D7033">
        <f t="shared" si="221"/>
        <v>-0.83009392472693144</v>
      </c>
      <c r="E7033">
        <v>-2.0546330050598811E-2</v>
      </c>
      <c r="G7033">
        <v>7025</v>
      </c>
      <c r="H7033">
        <f t="shared" ca="1" si="222"/>
        <v>1.8671643340555683E-2</v>
      </c>
    </row>
    <row r="7034" spans="2:8" x14ac:dyDescent="0.3">
      <c r="B7034" s="91">
        <v>44706</v>
      </c>
      <c r="C7034" s="145">
        <v>415.70437600000002</v>
      </c>
      <c r="D7034">
        <f t="shared" si="221"/>
        <v>0.2698914968716094</v>
      </c>
      <c r="E7034">
        <v>-2.0551956397420641E-2</v>
      </c>
      <c r="G7034">
        <v>7026</v>
      </c>
      <c r="H7034">
        <f t="shared" ca="1" si="222"/>
        <v>-6.6556893019229305E-3</v>
      </c>
    </row>
    <row r="7035" spans="2:8" x14ac:dyDescent="0.3">
      <c r="B7035" s="91">
        <v>41529</v>
      </c>
      <c r="C7035" s="145">
        <v>327.35424799999998</v>
      </c>
      <c r="D7035">
        <f t="shared" si="221"/>
        <v>-0.23300747894812091</v>
      </c>
      <c r="E7035">
        <v>-2.0561039770755633E-2</v>
      </c>
      <c r="G7035">
        <v>7027</v>
      </c>
      <c r="H7035">
        <f t="shared" ca="1" si="222"/>
        <v>-1.8527330305682557E-2</v>
      </c>
    </row>
    <row r="7036" spans="2:8" x14ac:dyDescent="0.3">
      <c r="B7036" s="91">
        <v>41859</v>
      </c>
      <c r="C7036" s="145">
        <v>426.80239899999998</v>
      </c>
      <c r="D7036">
        <f t="shared" si="221"/>
        <v>1.4336440237662362</v>
      </c>
      <c r="E7036">
        <v>-2.058818764396797E-2</v>
      </c>
      <c r="G7036">
        <v>7028</v>
      </c>
      <c r="H7036">
        <f t="shared" ca="1" si="222"/>
        <v>7.0352968085214077E-3</v>
      </c>
    </row>
    <row r="7037" spans="2:8" x14ac:dyDescent="0.3">
      <c r="B7037" s="91">
        <v>40836</v>
      </c>
      <c r="C7037" s="145">
        <v>175.375854</v>
      </c>
      <c r="D7037">
        <f t="shared" si="221"/>
        <v>-0.32738495620506353</v>
      </c>
      <c r="E7037">
        <v>-2.0593773226055278E-2</v>
      </c>
      <c r="G7037">
        <v>7029</v>
      </c>
      <c r="H7037">
        <f t="shared" ca="1" si="222"/>
        <v>-8.6818661520013927E-4</v>
      </c>
    </row>
    <row r="7038" spans="2:8" x14ac:dyDescent="0.3">
      <c r="B7038" s="91">
        <v>43286</v>
      </c>
      <c r="C7038" s="145">
        <v>260.73733499999997</v>
      </c>
      <c r="D7038">
        <f t="shared" si="221"/>
        <v>0.1129126517219587</v>
      </c>
      <c r="E7038">
        <v>-2.0595390857671265E-2</v>
      </c>
      <c r="G7038">
        <v>7030</v>
      </c>
      <c r="H7038">
        <f t="shared" ca="1" si="222"/>
        <v>-2.297542449032651E-3</v>
      </c>
    </row>
    <row r="7039" spans="2:8" x14ac:dyDescent="0.3">
      <c r="B7039" s="91">
        <v>40522</v>
      </c>
      <c r="C7039" s="145">
        <v>234.283737</v>
      </c>
      <c r="D7039">
        <f t="shared" si="221"/>
        <v>1.5542885819037977</v>
      </c>
      <c r="E7039">
        <v>-2.0606781023534911E-2</v>
      </c>
      <c r="G7039">
        <v>7031</v>
      </c>
      <c r="H7039">
        <f t="shared" ca="1" si="222"/>
        <v>-1.4430654750389925E-2</v>
      </c>
    </row>
    <row r="7040" spans="2:8" x14ac:dyDescent="0.3">
      <c r="B7040" s="91">
        <v>38691</v>
      </c>
      <c r="C7040" s="145">
        <v>91.721717999999996</v>
      </c>
      <c r="D7040">
        <f t="shared" si="221"/>
        <v>1.221879536802509</v>
      </c>
      <c r="E7040">
        <v>-2.0616731463103079E-2</v>
      </c>
      <c r="G7040">
        <v>7032</v>
      </c>
      <c r="H7040">
        <f t="shared" ca="1" si="222"/>
        <v>-2.9558090756411713E-2</v>
      </c>
    </row>
    <row r="7041" spans="2:8" x14ac:dyDescent="0.3">
      <c r="B7041" s="91">
        <v>34814</v>
      </c>
      <c r="C7041" s="145">
        <v>41.281139000000003</v>
      </c>
      <c r="D7041">
        <f t="shared" si="221"/>
        <v>-0.33369762130964731</v>
      </c>
      <c r="E7041">
        <v>-2.0618286924542501E-2</v>
      </c>
      <c r="G7041">
        <v>7033</v>
      </c>
      <c r="H7041">
        <f t="shared" ca="1" si="222"/>
        <v>6.1134360995041929E-3</v>
      </c>
    </row>
    <row r="7042" spans="2:8" x14ac:dyDescent="0.3">
      <c r="B7042" s="91">
        <v>35619</v>
      </c>
      <c r="C7042" s="145">
        <v>61.955562999999998</v>
      </c>
      <c r="D7042">
        <f t="shared" si="221"/>
        <v>0.7586113979577529</v>
      </c>
      <c r="E7042">
        <v>-2.0630204470100055E-2</v>
      </c>
      <c r="G7042">
        <v>7034</v>
      </c>
      <c r="H7042">
        <f t="shared" ca="1" si="222"/>
        <v>3.525426688743518E-2</v>
      </c>
    </row>
    <row r="7043" spans="2:8" x14ac:dyDescent="0.3">
      <c r="B7043" s="91">
        <v>36490</v>
      </c>
      <c r="C7043" s="145">
        <v>35.229819999999997</v>
      </c>
      <c r="D7043">
        <f t="shared" si="221"/>
        <v>0.48432380889462934</v>
      </c>
      <c r="E7043">
        <v>-2.0631641054186117E-2</v>
      </c>
      <c r="G7043">
        <v>7035</v>
      </c>
      <c r="H7043">
        <f t="shared" ca="1" si="222"/>
        <v>-1.9122260409252744E-3</v>
      </c>
    </row>
    <row r="7044" spans="2:8" x14ac:dyDescent="0.3">
      <c r="B7044" s="91">
        <v>37421</v>
      </c>
      <c r="C7044" s="145">
        <v>23.734591999999999</v>
      </c>
      <c r="D7044">
        <f t="shared" si="221"/>
        <v>0.55052593358813728</v>
      </c>
      <c r="E7044">
        <v>-2.0687552285393946E-2</v>
      </c>
      <c r="G7044">
        <v>7036</v>
      </c>
      <c r="H7044">
        <f t="shared" ca="1" si="222"/>
        <v>-1.7012244369582128E-2</v>
      </c>
    </row>
    <row r="7045" spans="2:8" x14ac:dyDescent="0.3">
      <c r="B7045" s="91">
        <v>33315</v>
      </c>
      <c r="C7045" s="145">
        <v>15.307446000000001</v>
      </c>
      <c r="D7045">
        <f t="shared" si="221"/>
        <v>-0.73626543683944556</v>
      </c>
      <c r="E7045">
        <v>-2.0689420446336846E-2</v>
      </c>
      <c r="G7045">
        <v>7037</v>
      </c>
      <c r="H7045">
        <f t="shared" ca="1" si="222"/>
        <v>4.7841966989103629E-3</v>
      </c>
    </row>
    <row r="7046" spans="2:8" x14ac:dyDescent="0.3">
      <c r="B7046" s="91">
        <v>34969</v>
      </c>
      <c r="C7046" s="145">
        <v>58.041106999999997</v>
      </c>
      <c r="D7046">
        <f t="shared" si="221"/>
        <v>-0.88728637142764788</v>
      </c>
      <c r="E7046">
        <v>-2.0710051983377057E-2</v>
      </c>
      <c r="G7046">
        <v>7038</v>
      </c>
      <c r="H7046">
        <f t="shared" ca="1" si="222"/>
        <v>1.5338485881329465E-2</v>
      </c>
    </row>
    <row r="7047" spans="2:8" x14ac:dyDescent="0.3">
      <c r="B7047" s="91">
        <v>41953</v>
      </c>
      <c r="C7047" s="145">
        <v>514.94311500000003</v>
      </c>
      <c r="D7047">
        <f t="shared" si="221"/>
        <v>1.0681782229331704</v>
      </c>
      <c r="E7047">
        <v>-2.0718203822974023E-2</v>
      </c>
      <c r="G7047">
        <v>7039</v>
      </c>
      <c r="H7047">
        <f t="shared" ca="1" si="222"/>
        <v>5.7486210854629256E-3</v>
      </c>
    </row>
    <row r="7048" spans="2:8" x14ac:dyDescent="0.3">
      <c r="B7048" s="91">
        <v>40966</v>
      </c>
      <c r="C7048" s="145">
        <v>248.98391699999999</v>
      </c>
      <c r="D7048">
        <f t="shared" si="221"/>
        <v>-0.56132442835110152</v>
      </c>
      <c r="E7048">
        <v>-2.0719511499249756E-2</v>
      </c>
      <c r="G7048">
        <v>7040</v>
      </c>
      <c r="H7048">
        <f t="shared" ca="1" si="222"/>
        <v>2.8483176254966722E-3</v>
      </c>
    </row>
    <row r="7049" spans="2:8" x14ac:dyDescent="0.3">
      <c r="B7049" s="91">
        <v>45099</v>
      </c>
      <c r="C7049" s="145">
        <v>567.58099400000003</v>
      </c>
      <c r="D7049">
        <f t="shared" ref="D7049:D7112" si="223">(C7049-C7050)/C7050</f>
        <v>6.0774618349492862</v>
      </c>
      <c r="E7049">
        <v>-2.0725959395812985E-2</v>
      </c>
      <c r="G7049">
        <v>7041</v>
      </c>
      <c r="H7049">
        <f t="shared" ca="1" si="222"/>
        <v>-8.4081027353828143E-3</v>
      </c>
    </row>
    <row r="7050" spans="2:8" x14ac:dyDescent="0.3">
      <c r="B7050" s="91">
        <v>38020</v>
      </c>
      <c r="C7050" s="145">
        <v>80.195556999999994</v>
      </c>
      <c r="D7050">
        <f t="shared" si="223"/>
        <v>-0.43537828026606623</v>
      </c>
      <c r="E7050">
        <v>-2.0753088944210105E-2</v>
      </c>
      <c r="G7050">
        <v>7042</v>
      </c>
      <c r="H7050">
        <f t="shared" ref="H7050:H7113" ca="1" si="224">_xlfn.NORM.INV(RAND(),N$11,N$12)</f>
        <v>-1.2860033266695095E-2</v>
      </c>
    </row>
    <row r="7051" spans="2:8" x14ac:dyDescent="0.3">
      <c r="B7051" s="91">
        <v>40354</v>
      </c>
      <c r="C7051" s="145">
        <v>142.03413399999999</v>
      </c>
      <c r="D7051">
        <f t="shared" si="223"/>
        <v>0.10018129883795635</v>
      </c>
      <c r="E7051">
        <v>-2.0758961073630074E-2</v>
      </c>
      <c r="G7051">
        <v>7043</v>
      </c>
      <c r="H7051">
        <f t="shared" ca="1" si="224"/>
        <v>3.9321734958221638E-2</v>
      </c>
    </row>
    <row r="7052" spans="2:8" x14ac:dyDescent="0.3">
      <c r="B7052" s="91">
        <v>39483</v>
      </c>
      <c r="C7052" s="145">
        <v>129.100662</v>
      </c>
      <c r="D7052">
        <f t="shared" si="223"/>
        <v>-0.18206467738128995</v>
      </c>
      <c r="E7052">
        <v>-2.077919408417133E-2</v>
      </c>
      <c r="G7052">
        <v>7044</v>
      </c>
      <c r="H7052">
        <f t="shared" ca="1" si="224"/>
        <v>-1.525516149483417E-2</v>
      </c>
    </row>
    <row r="7053" spans="2:8" x14ac:dyDescent="0.3">
      <c r="B7053" s="91">
        <v>40301</v>
      </c>
      <c r="C7053" s="145">
        <v>157.83725000000001</v>
      </c>
      <c r="D7053">
        <f t="shared" si="223"/>
        <v>1.8677089606660879E-2</v>
      </c>
      <c r="E7053">
        <v>-2.0799817497331657E-2</v>
      </c>
      <c r="G7053">
        <v>7045</v>
      </c>
      <c r="H7053">
        <f t="shared" ca="1" si="224"/>
        <v>2.6204682217398755E-2</v>
      </c>
    </row>
    <row r="7054" spans="2:8" x14ac:dyDescent="0.3">
      <c r="B7054" s="91">
        <v>38834</v>
      </c>
      <c r="C7054" s="145">
        <v>154.94335899999999</v>
      </c>
      <c r="D7054">
        <f t="shared" si="223"/>
        <v>-6.9582346467376557E-2</v>
      </c>
      <c r="E7054">
        <v>-2.0806197511469622E-2</v>
      </c>
      <c r="G7054">
        <v>7046</v>
      </c>
      <c r="H7054">
        <f t="shared" ca="1" si="224"/>
        <v>-4.9857575147357412E-2</v>
      </c>
    </row>
    <row r="7055" spans="2:8" x14ac:dyDescent="0.3">
      <c r="B7055" s="91">
        <v>43783</v>
      </c>
      <c r="C7055" s="145">
        <v>166.53097500000001</v>
      </c>
      <c r="D7055">
        <f t="shared" si="223"/>
        <v>-0.55870701185411009</v>
      </c>
      <c r="E7055">
        <v>-2.0808914703835887E-2</v>
      </c>
      <c r="G7055">
        <v>7047</v>
      </c>
      <c r="H7055">
        <f t="shared" ca="1" si="224"/>
        <v>3.9218543486698405E-2</v>
      </c>
    </row>
    <row r="7056" spans="2:8" x14ac:dyDescent="0.3">
      <c r="B7056" s="91">
        <v>42296</v>
      </c>
      <c r="C7056" s="145">
        <v>377.370544</v>
      </c>
      <c r="D7056">
        <f t="shared" si="223"/>
        <v>8.3103443137358237</v>
      </c>
      <c r="E7056">
        <v>-2.0814528306757674E-2</v>
      </c>
      <c r="G7056">
        <v>7048</v>
      </c>
      <c r="H7056">
        <f t="shared" ca="1" si="224"/>
        <v>-1.047738622187331E-2</v>
      </c>
    </row>
    <row r="7057" spans="2:8" x14ac:dyDescent="0.3">
      <c r="B7057" s="91">
        <v>34415</v>
      </c>
      <c r="C7057" s="145">
        <v>40.532393999999996</v>
      </c>
      <c r="D7057">
        <f t="shared" si="223"/>
        <v>0</v>
      </c>
      <c r="E7057">
        <v>-2.0833182851393007E-2</v>
      </c>
      <c r="G7057">
        <v>7049</v>
      </c>
      <c r="H7057">
        <f t="shared" ca="1" si="224"/>
        <v>9.9474902461433728E-3</v>
      </c>
    </row>
    <row r="7058" spans="2:8" x14ac:dyDescent="0.3">
      <c r="B7058" s="91">
        <v>33690</v>
      </c>
      <c r="C7058" s="145">
        <v>40.532393999999996</v>
      </c>
      <c r="D7058">
        <f t="shared" si="223"/>
        <v>-0.48693192284949871</v>
      </c>
      <c r="E7058">
        <v>-2.0833182851393007E-2</v>
      </c>
      <c r="G7058">
        <v>7050</v>
      </c>
      <c r="H7058">
        <f t="shared" ca="1" si="224"/>
        <v>1.4138442052219022E-2</v>
      </c>
    </row>
    <row r="7059" spans="2:8" x14ac:dyDescent="0.3">
      <c r="B7059" s="91">
        <v>38358</v>
      </c>
      <c r="C7059" s="145">
        <v>79.000031000000007</v>
      </c>
      <c r="D7059">
        <f t="shared" si="223"/>
        <v>0.60138123739774296</v>
      </c>
      <c r="E7059">
        <v>-2.0845582054520955E-2</v>
      </c>
      <c r="G7059">
        <v>7051</v>
      </c>
      <c r="H7059">
        <f t="shared" ca="1" si="224"/>
        <v>7.602949785660354E-3</v>
      </c>
    </row>
    <row r="7060" spans="2:8" x14ac:dyDescent="0.3">
      <c r="B7060" s="91">
        <v>35723</v>
      </c>
      <c r="C7060" s="145">
        <v>49.332431999999997</v>
      </c>
      <c r="D7060">
        <f t="shared" si="223"/>
        <v>-0.2201718215225856</v>
      </c>
      <c r="E7060">
        <v>-2.0866153523675053E-2</v>
      </c>
      <c r="G7060">
        <v>7052</v>
      </c>
      <c r="H7060">
        <f t="shared" ca="1" si="224"/>
        <v>1.7062479575621989E-2</v>
      </c>
    </row>
    <row r="7061" spans="2:8" x14ac:dyDescent="0.3">
      <c r="B7061" s="91">
        <v>35618</v>
      </c>
      <c r="C7061" s="145">
        <v>63.260643000000002</v>
      </c>
      <c r="D7061">
        <f t="shared" si="223"/>
        <v>0.15867887261215405</v>
      </c>
      <c r="E7061">
        <v>-2.0873098673598395E-2</v>
      </c>
      <c r="G7061">
        <v>7053</v>
      </c>
      <c r="H7061">
        <f t="shared" ca="1" si="224"/>
        <v>1.2557009584571472E-2</v>
      </c>
    </row>
    <row r="7062" spans="2:8" x14ac:dyDescent="0.3">
      <c r="B7062" s="91">
        <v>35101</v>
      </c>
      <c r="C7062" s="145">
        <v>54.597217999999998</v>
      </c>
      <c r="D7062">
        <f t="shared" si="223"/>
        <v>-0.86796677333044425</v>
      </c>
      <c r="E7062">
        <v>-2.0880640792746961E-2</v>
      </c>
      <c r="G7062">
        <v>7054</v>
      </c>
      <c r="H7062">
        <f t="shared" ca="1" si="224"/>
        <v>1.0666872263608448E-2</v>
      </c>
    </row>
    <row r="7063" spans="2:8" x14ac:dyDescent="0.3">
      <c r="B7063" s="91">
        <v>42998</v>
      </c>
      <c r="C7063" s="145">
        <v>413.51119999999997</v>
      </c>
      <c r="D7063">
        <f t="shared" si="223"/>
        <v>-8.7147882821369774E-2</v>
      </c>
      <c r="E7063">
        <v>-2.0889902442312792E-2</v>
      </c>
      <c r="G7063">
        <v>7055</v>
      </c>
      <c r="H7063">
        <f t="shared" ca="1" si="224"/>
        <v>2.9626123638252622E-2</v>
      </c>
    </row>
    <row r="7064" spans="2:8" x14ac:dyDescent="0.3">
      <c r="B7064" s="91">
        <v>42716</v>
      </c>
      <c r="C7064" s="145">
        <v>452.988159</v>
      </c>
      <c r="D7064">
        <f t="shared" si="223"/>
        <v>20.997483917379373</v>
      </c>
      <c r="E7064">
        <v>-2.0900732147855792E-2</v>
      </c>
      <c r="G7064">
        <v>7056</v>
      </c>
      <c r="H7064">
        <f t="shared" ca="1" si="224"/>
        <v>3.4724881616297644E-3</v>
      </c>
    </row>
    <row r="7065" spans="2:8" x14ac:dyDescent="0.3">
      <c r="B7065" s="91">
        <v>36115</v>
      </c>
      <c r="C7065" s="145">
        <v>20.592725999999999</v>
      </c>
      <c r="D7065">
        <f t="shared" si="223"/>
        <v>-0.59495806659719119</v>
      </c>
      <c r="E7065">
        <v>-2.0907164665275636E-2</v>
      </c>
      <c r="G7065">
        <v>7057</v>
      </c>
      <c r="H7065">
        <f t="shared" ca="1" si="224"/>
        <v>-4.7910349494507273E-2</v>
      </c>
    </row>
    <row r="7066" spans="2:8" x14ac:dyDescent="0.3">
      <c r="B7066" s="91">
        <v>34596</v>
      </c>
      <c r="C7066" s="145">
        <v>50.840972999999998</v>
      </c>
      <c r="D7066">
        <f t="shared" si="223"/>
        <v>-0.899921370489421</v>
      </c>
      <c r="E7066">
        <v>-2.0920566633495917E-2</v>
      </c>
      <c r="G7066">
        <v>7058</v>
      </c>
      <c r="H7066">
        <f t="shared" ca="1" si="224"/>
        <v>-4.252458913928886E-2</v>
      </c>
    </row>
    <row r="7067" spans="2:8" x14ac:dyDescent="0.3">
      <c r="B7067" s="91">
        <v>42143</v>
      </c>
      <c r="C7067" s="145">
        <v>508.01028400000001</v>
      </c>
      <c r="D7067">
        <f t="shared" si="223"/>
        <v>0.88007243683634995</v>
      </c>
      <c r="E7067">
        <v>-2.093334157865516E-2</v>
      </c>
      <c r="G7067">
        <v>7059</v>
      </c>
      <c r="H7067">
        <f t="shared" ca="1" si="224"/>
        <v>2.7011781385643287E-2</v>
      </c>
    </row>
    <row r="7068" spans="2:8" x14ac:dyDescent="0.3">
      <c r="B7068" s="91">
        <v>43278</v>
      </c>
      <c r="C7068" s="145">
        <v>270.20782500000001</v>
      </c>
      <c r="D7068">
        <f t="shared" si="223"/>
        <v>16.872587683934491</v>
      </c>
      <c r="E7068">
        <v>-2.0950093821932698E-2</v>
      </c>
      <c r="G7068">
        <v>7060</v>
      </c>
      <c r="H7068">
        <f t="shared" ca="1" si="224"/>
        <v>-6.3904146146485539E-4</v>
      </c>
    </row>
    <row r="7069" spans="2:8" x14ac:dyDescent="0.3">
      <c r="B7069" s="91">
        <v>36773</v>
      </c>
      <c r="C7069" s="145">
        <v>15.118562000000001</v>
      </c>
      <c r="D7069">
        <f t="shared" si="223"/>
        <v>-0.9614879464007543</v>
      </c>
      <c r="E7069">
        <v>-2.0978819012016599E-2</v>
      </c>
      <c r="G7069">
        <v>7061</v>
      </c>
      <c r="H7069">
        <f t="shared" ca="1" si="224"/>
        <v>3.3683321811013175E-2</v>
      </c>
    </row>
    <row r="7070" spans="2:8" x14ac:dyDescent="0.3">
      <c r="B7070" s="91">
        <v>42347</v>
      </c>
      <c r="C7070" s="145">
        <v>392.56701700000002</v>
      </c>
      <c r="D7070">
        <f t="shared" si="223"/>
        <v>18.167442852198885</v>
      </c>
      <c r="E7070">
        <v>-2.0998962473465534E-2</v>
      </c>
      <c r="G7070">
        <v>7062</v>
      </c>
      <c r="H7070">
        <f t="shared" ca="1" si="224"/>
        <v>-1.9432684367348886E-2</v>
      </c>
    </row>
    <row r="7071" spans="2:8" x14ac:dyDescent="0.3">
      <c r="B7071" s="91">
        <v>36031</v>
      </c>
      <c r="C7071" s="145">
        <v>20.480927999999999</v>
      </c>
      <c r="D7071">
        <f t="shared" si="223"/>
        <v>-0.60752769923098271</v>
      </c>
      <c r="E7071">
        <v>-2.1019124538219747E-2</v>
      </c>
      <c r="G7071">
        <v>7063</v>
      </c>
      <c r="H7071">
        <f t="shared" ca="1" si="224"/>
        <v>1.5172782952007198E-2</v>
      </c>
    </row>
    <row r="7072" spans="2:8" x14ac:dyDescent="0.3">
      <c r="B7072" s="91">
        <v>35044</v>
      </c>
      <c r="C7072" s="145">
        <v>52.184390999999998</v>
      </c>
      <c r="D7072">
        <f t="shared" si="223"/>
        <v>-0.87627739802136506</v>
      </c>
      <c r="E7072">
        <v>-2.1052779086974612E-2</v>
      </c>
      <c r="G7072">
        <v>7064</v>
      </c>
      <c r="H7072">
        <f t="shared" ca="1" si="224"/>
        <v>4.3527293861662965E-2</v>
      </c>
    </row>
    <row r="7073" spans="2:8" x14ac:dyDescent="0.3">
      <c r="B7073" s="91">
        <v>44827</v>
      </c>
      <c r="C7073" s="145">
        <v>421.78543100000002</v>
      </c>
      <c r="D7073">
        <f t="shared" si="223"/>
        <v>0.45375526624060558</v>
      </c>
      <c r="E7073">
        <v>-2.1055043564125863E-2</v>
      </c>
      <c r="G7073">
        <v>7065</v>
      </c>
      <c r="H7073">
        <f t="shared" ca="1" si="224"/>
        <v>2.5311412371656537E-2</v>
      </c>
    </row>
    <row r="7074" spans="2:8" x14ac:dyDescent="0.3">
      <c r="B7074" s="91">
        <v>41326</v>
      </c>
      <c r="C7074" s="145">
        <v>290.13510100000002</v>
      </c>
      <c r="D7074">
        <f t="shared" si="223"/>
        <v>-0.16478134235906713</v>
      </c>
      <c r="E7074">
        <v>-2.1056282990245818E-2</v>
      </c>
      <c r="G7074">
        <v>7066</v>
      </c>
      <c r="H7074">
        <f t="shared" ca="1" si="224"/>
        <v>8.4834129352530947E-3</v>
      </c>
    </row>
    <row r="7075" spans="2:8" x14ac:dyDescent="0.3">
      <c r="B7075" s="91">
        <v>42234</v>
      </c>
      <c r="C7075" s="145">
        <v>347.37622099999999</v>
      </c>
      <c r="D7075">
        <f t="shared" si="223"/>
        <v>-9.6320339397240412E-2</v>
      </c>
      <c r="E7075">
        <v>-2.1061477929072644E-2</v>
      </c>
      <c r="G7075">
        <v>7067</v>
      </c>
      <c r="H7075">
        <f t="shared" ca="1" si="224"/>
        <v>-2.1544824341404697E-2</v>
      </c>
    </row>
    <row r="7076" spans="2:8" x14ac:dyDescent="0.3">
      <c r="B7076" s="91">
        <v>44930</v>
      </c>
      <c r="C7076" s="145">
        <v>384.40194700000001</v>
      </c>
      <c r="D7076">
        <f t="shared" si="223"/>
        <v>8.930187493080032</v>
      </c>
      <c r="E7076">
        <v>-2.1071307904016914E-2</v>
      </c>
      <c r="G7076">
        <v>7068</v>
      </c>
      <c r="H7076">
        <f t="shared" ca="1" si="224"/>
        <v>-1.9699240925065985E-2</v>
      </c>
    </row>
    <row r="7077" spans="2:8" x14ac:dyDescent="0.3">
      <c r="B7077" s="91">
        <v>35930</v>
      </c>
      <c r="C7077" s="145">
        <v>38.710442</v>
      </c>
      <c r="D7077">
        <f t="shared" si="223"/>
        <v>-0.9123748385857019</v>
      </c>
      <c r="E7077">
        <v>-2.1085442257723883E-2</v>
      </c>
      <c r="G7077">
        <v>7069</v>
      </c>
      <c r="H7077">
        <f t="shared" ca="1" si="224"/>
        <v>2.0909203297312988E-2</v>
      </c>
    </row>
    <row r="7078" spans="2:8" x14ac:dyDescent="0.3">
      <c r="B7078" s="91">
        <v>42909</v>
      </c>
      <c r="C7078" s="145">
        <v>441.77313199999998</v>
      </c>
      <c r="D7078">
        <f t="shared" si="223"/>
        <v>-0.1099618457650708</v>
      </c>
      <c r="E7078">
        <v>-2.1095641543945571E-2</v>
      </c>
      <c r="G7078">
        <v>7070</v>
      </c>
      <c r="H7078">
        <f t="shared" ca="1" si="224"/>
        <v>-2.2867072173342187E-2</v>
      </c>
    </row>
    <row r="7079" spans="2:8" x14ac:dyDescent="0.3">
      <c r="B7079" s="91">
        <v>44496</v>
      </c>
      <c r="C7079" s="145">
        <v>496.353027</v>
      </c>
      <c r="D7079">
        <f t="shared" si="223"/>
        <v>5.7700701382354369</v>
      </c>
      <c r="E7079">
        <v>-2.113434480695001E-2</v>
      </c>
      <c r="G7079">
        <v>7071</v>
      </c>
      <c r="H7079">
        <f t="shared" ca="1" si="224"/>
        <v>1.326565790166174E-2</v>
      </c>
    </row>
    <row r="7080" spans="2:8" x14ac:dyDescent="0.3">
      <c r="B7080" s="91">
        <v>39681</v>
      </c>
      <c r="C7080" s="145">
        <v>73.315787999999998</v>
      </c>
      <c r="D7080">
        <f t="shared" si="223"/>
        <v>-0.30534473565740133</v>
      </c>
      <c r="E7080">
        <v>-2.1189135013114934E-2</v>
      </c>
      <c r="G7080">
        <v>7072</v>
      </c>
      <c r="H7080">
        <f t="shared" ca="1" si="224"/>
        <v>-4.7723653712931212E-2</v>
      </c>
    </row>
    <row r="7081" spans="2:8" x14ac:dyDescent="0.3">
      <c r="B7081" s="91">
        <v>38719</v>
      </c>
      <c r="C7081" s="145">
        <v>105.542694</v>
      </c>
      <c r="D7081">
        <f t="shared" si="223"/>
        <v>7.4723013230227666</v>
      </c>
      <c r="E7081">
        <v>-2.1196862612599864E-2</v>
      </c>
      <c r="G7081">
        <v>7073</v>
      </c>
      <c r="H7081">
        <f t="shared" ca="1" si="224"/>
        <v>-1.3734954229246863E-3</v>
      </c>
    </row>
    <row r="7082" spans="2:8" x14ac:dyDescent="0.3">
      <c r="B7082" s="91">
        <v>36805</v>
      </c>
      <c r="C7082" s="145">
        <v>12.457382000000001</v>
      </c>
      <c r="D7082">
        <f t="shared" si="223"/>
        <v>-0.7997199831350007</v>
      </c>
      <c r="E7082">
        <v>-2.121218097363017E-2</v>
      </c>
      <c r="G7082">
        <v>7074</v>
      </c>
      <c r="H7082">
        <f t="shared" ca="1" si="224"/>
        <v>-3.1865244791458584E-3</v>
      </c>
    </row>
    <row r="7083" spans="2:8" x14ac:dyDescent="0.3">
      <c r="B7083" s="91">
        <v>35339</v>
      </c>
      <c r="C7083" s="145">
        <v>62.199824999999997</v>
      </c>
      <c r="D7083">
        <f t="shared" si="223"/>
        <v>-0.17877589442746261</v>
      </c>
      <c r="E7083">
        <v>-2.1212431977810021E-2</v>
      </c>
      <c r="G7083">
        <v>7075</v>
      </c>
      <c r="H7083">
        <f t="shared" ca="1" si="224"/>
        <v>1.2672790189197414E-2</v>
      </c>
    </row>
    <row r="7084" spans="2:8" x14ac:dyDescent="0.3">
      <c r="B7084" s="91">
        <v>38369</v>
      </c>
      <c r="C7084" s="145">
        <v>75.740379000000004</v>
      </c>
      <c r="D7084">
        <f t="shared" si="223"/>
        <v>-0.81699038462772156</v>
      </c>
      <c r="E7084">
        <v>-2.1217163479823026E-2</v>
      </c>
      <c r="G7084">
        <v>7076</v>
      </c>
      <c r="H7084">
        <f t="shared" ca="1" si="224"/>
        <v>1.7907434215926568E-2</v>
      </c>
    </row>
    <row r="7085" spans="2:8" x14ac:dyDescent="0.3">
      <c r="B7085" s="91">
        <v>44699</v>
      </c>
      <c r="C7085" s="145">
        <v>413.86010700000003</v>
      </c>
      <c r="D7085">
        <f t="shared" si="223"/>
        <v>7.1578088548176719</v>
      </c>
      <c r="E7085">
        <v>-2.1218930339954485E-2</v>
      </c>
      <c r="G7085">
        <v>7077</v>
      </c>
      <c r="H7085">
        <f t="shared" ca="1" si="224"/>
        <v>-1.0885716632532754E-2</v>
      </c>
    </row>
    <row r="7086" spans="2:8" x14ac:dyDescent="0.3">
      <c r="B7086" s="91">
        <v>35683</v>
      </c>
      <c r="C7086" s="145">
        <v>50.731772999999997</v>
      </c>
      <c r="D7086">
        <f t="shared" si="223"/>
        <v>-0.70498614434116991</v>
      </c>
      <c r="E7086">
        <v>-2.1261818168839708E-2</v>
      </c>
      <c r="G7086">
        <v>7078</v>
      </c>
      <c r="H7086">
        <f t="shared" ca="1" si="224"/>
        <v>-4.058344650943695E-3</v>
      </c>
    </row>
    <row r="7087" spans="2:8" x14ac:dyDescent="0.3">
      <c r="B7087" s="91">
        <v>43458</v>
      </c>
      <c r="C7087" s="145">
        <v>171.964035</v>
      </c>
      <c r="D7087">
        <f t="shared" si="223"/>
        <v>10.559635996975043</v>
      </c>
      <c r="E7087">
        <v>-2.1276648178605088E-2</v>
      </c>
      <c r="G7087">
        <v>7079</v>
      </c>
      <c r="H7087">
        <f t="shared" ca="1" si="224"/>
        <v>-7.2193530602539732E-3</v>
      </c>
    </row>
    <row r="7088" spans="2:8" x14ac:dyDescent="0.3">
      <c r="B7088" s="91">
        <v>34089</v>
      </c>
      <c r="C7088" s="145">
        <v>14.876250000000001</v>
      </c>
      <c r="D7088">
        <f t="shared" si="223"/>
        <v>-0.62499994328206865</v>
      </c>
      <c r="E7088">
        <v>-2.1276676933571041E-2</v>
      </c>
      <c r="G7088">
        <v>7080</v>
      </c>
      <c r="H7088">
        <f t="shared" ca="1" si="224"/>
        <v>-2.3644065031746455E-2</v>
      </c>
    </row>
    <row r="7089" spans="2:8" x14ac:dyDescent="0.3">
      <c r="B7089" s="91">
        <v>34416</v>
      </c>
      <c r="C7089" s="145">
        <v>39.669994000000003</v>
      </c>
      <c r="D7089">
        <f t="shared" si="223"/>
        <v>-0.35855676511541723</v>
      </c>
      <c r="E7089">
        <v>-2.1276808865521094E-2</v>
      </c>
      <c r="G7089">
        <v>7081</v>
      </c>
      <c r="H7089">
        <f t="shared" ca="1" si="224"/>
        <v>5.124218749531154E-3</v>
      </c>
    </row>
    <row r="7090" spans="2:8" x14ac:dyDescent="0.3">
      <c r="B7090" s="91">
        <v>38217</v>
      </c>
      <c r="C7090" s="145">
        <v>61.844901999999998</v>
      </c>
      <c r="D7090">
        <f t="shared" si="223"/>
        <v>2.2913362175656249</v>
      </c>
      <c r="E7090">
        <v>-2.1293038447696349E-2</v>
      </c>
      <c r="G7090">
        <v>7082</v>
      </c>
      <c r="H7090">
        <f t="shared" ca="1" si="224"/>
        <v>1.866798443376921E-2</v>
      </c>
    </row>
    <row r="7091" spans="2:8" x14ac:dyDescent="0.3">
      <c r="B7091" s="91">
        <v>36727</v>
      </c>
      <c r="C7091" s="145">
        <v>18.790210999999999</v>
      </c>
      <c r="D7091">
        <f t="shared" si="223"/>
        <v>-0.86295612670255961</v>
      </c>
      <c r="E7091">
        <v>-2.1293528119603597E-2</v>
      </c>
      <c r="G7091">
        <v>7083</v>
      </c>
      <c r="H7091">
        <f t="shared" ca="1" si="224"/>
        <v>1.4947191317315693E-2</v>
      </c>
    </row>
    <row r="7092" spans="2:8" x14ac:dyDescent="0.3">
      <c r="B7092" s="91">
        <v>39136</v>
      </c>
      <c r="C7092" s="145">
        <v>137.110916</v>
      </c>
      <c r="D7092">
        <f t="shared" si="223"/>
        <v>3.3593991719136387</v>
      </c>
      <c r="E7092">
        <v>-2.1322933144168849E-2</v>
      </c>
      <c r="G7092">
        <v>7084</v>
      </c>
      <c r="H7092">
        <f t="shared" ca="1" si="224"/>
        <v>-4.9827410287253529E-2</v>
      </c>
    </row>
    <row r="7093" spans="2:8" x14ac:dyDescent="0.3">
      <c r="B7093" s="91">
        <v>36188</v>
      </c>
      <c r="C7093" s="145">
        <v>31.451792000000001</v>
      </c>
      <c r="D7093">
        <f t="shared" si="223"/>
        <v>-0.77955085425414961</v>
      </c>
      <c r="E7093">
        <v>-2.1335902130951438E-2</v>
      </c>
      <c r="G7093">
        <v>7085</v>
      </c>
      <c r="H7093">
        <f t="shared" ca="1" si="224"/>
        <v>-1.493082307401767E-2</v>
      </c>
    </row>
    <row r="7094" spans="2:8" x14ac:dyDescent="0.3">
      <c r="B7094" s="91">
        <v>40316</v>
      </c>
      <c r="C7094" s="145">
        <v>142.67141699999999</v>
      </c>
      <c r="D7094">
        <f t="shared" si="223"/>
        <v>10.209822824958865</v>
      </c>
      <c r="E7094">
        <v>-2.1350830156447918E-2</v>
      </c>
      <c r="G7094">
        <v>7086</v>
      </c>
      <c r="H7094">
        <f t="shared" ca="1" si="224"/>
        <v>1.4303301645955833E-2</v>
      </c>
    </row>
    <row r="7095" spans="2:8" x14ac:dyDescent="0.3">
      <c r="B7095" s="91">
        <v>36804</v>
      </c>
      <c r="C7095" s="145">
        <v>12.727357</v>
      </c>
      <c r="D7095">
        <f t="shared" si="223"/>
        <v>-0.97017584314242966</v>
      </c>
      <c r="E7095">
        <v>-2.1352479541211944E-2</v>
      </c>
      <c r="G7095">
        <v>7087</v>
      </c>
      <c r="H7095">
        <f t="shared" ca="1" si="224"/>
        <v>-4.4594477223960857E-3</v>
      </c>
    </row>
    <row r="7096" spans="2:8" x14ac:dyDescent="0.3">
      <c r="B7096" s="91">
        <v>42184</v>
      </c>
      <c r="C7096" s="145">
        <v>426.74658199999999</v>
      </c>
      <c r="D7096">
        <f t="shared" si="223"/>
        <v>7.5770223479297822</v>
      </c>
      <c r="E7096">
        <v>-2.1366599072426551E-2</v>
      </c>
      <c r="G7096">
        <v>7088</v>
      </c>
      <c r="H7096">
        <f t="shared" ca="1" si="224"/>
        <v>-2.101283878535164E-2</v>
      </c>
    </row>
    <row r="7097" spans="2:8" x14ac:dyDescent="0.3">
      <c r="B7097" s="91">
        <v>34597</v>
      </c>
      <c r="C7097" s="145">
        <v>49.754631000000003</v>
      </c>
      <c r="D7097">
        <f t="shared" si="223"/>
        <v>4.2804732312523568E-2</v>
      </c>
      <c r="E7097">
        <v>-2.1367451012394959E-2</v>
      </c>
      <c r="G7097">
        <v>7089</v>
      </c>
      <c r="H7097">
        <f t="shared" ca="1" si="224"/>
        <v>-2.3459809894232311E-2</v>
      </c>
    </row>
    <row r="7098" spans="2:8" x14ac:dyDescent="0.3">
      <c r="B7098" s="91">
        <v>35485</v>
      </c>
      <c r="C7098" s="145">
        <v>47.712318000000003</v>
      </c>
      <c r="D7098">
        <f t="shared" si="223"/>
        <v>2.2306918829407443</v>
      </c>
      <c r="E7098">
        <v>-2.1391153186398369E-2</v>
      </c>
      <c r="G7098">
        <v>7090</v>
      </c>
      <c r="H7098">
        <f t="shared" ca="1" si="224"/>
        <v>-2.3559901587858912E-2</v>
      </c>
    </row>
    <row r="7099" spans="2:8" x14ac:dyDescent="0.3">
      <c r="B7099" s="91">
        <v>34114</v>
      </c>
      <c r="C7099" s="145">
        <v>14.768452</v>
      </c>
      <c r="D7099">
        <f t="shared" si="223"/>
        <v>-0.93082247785831973</v>
      </c>
      <c r="E7099">
        <v>-2.1428716729313072E-2</v>
      </c>
      <c r="G7099">
        <v>7091</v>
      </c>
      <c r="H7099">
        <f t="shared" ca="1" si="224"/>
        <v>-1.5503168149356761E-2</v>
      </c>
    </row>
    <row r="7100" spans="2:8" x14ac:dyDescent="0.3">
      <c r="B7100" s="91">
        <v>40596</v>
      </c>
      <c r="C7100" s="145">
        <v>213.48628199999999</v>
      </c>
      <c r="D7100">
        <f t="shared" si="223"/>
        <v>9.296268580593491</v>
      </c>
      <c r="E7100">
        <v>-2.1433155239836122E-2</v>
      </c>
      <c r="G7100">
        <v>7092</v>
      </c>
      <c r="H7100">
        <f t="shared" ca="1" si="224"/>
        <v>2.209977709843924E-2</v>
      </c>
    </row>
    <row r="7101" spans="2:8" x14ac:dyDescent="0.3">
      <c r="B7101" s="91">
        <v>36119</v>
      </c>
      <c r="C7101" s="145">
        <v>20.734335000000002</v>
      </c>
      <c r="D7101">
        <f t="shared" si="223"/>
        <v>-0.93240508107366726</v>
      </c>
      <c r="E7101">
        <v>-2.1456164290013291E-2</v>
      </c>
      <c r="G7101">
        <v>7093</v>
      </c>
      <c r="H7101">
        <f t="shared" ca="1" si="224"/>
        <v>3.9366511980422327E-2</v>
      </c>
    </row>
    <row r="7102" spans="2:8" x14ac:dyDescent="0.3">
      <c r="B7102" s="91">
        <v>44336</v>
      </c>
      <c r="C7102" s="145">
        <v>306.743988</v>
      </c>
      <c r="D7102">
        <f t="shared" si="223"/>
        <v>9.8880800216977871</v>
      </c>
      <c r="E7102">
        <v>-2.1466070531581543E-2</v>
      </c>
      <c r="G7102">
        <v>7094</v>
      </c>
      <c r="H7102">
        <f t="shared" ca="1" si="224"/>
        <v>1.9240923973541952E-2</v>
      </c>
    </row>
    <row r="7103" spans="2:8" x14ac:dyDescent="0.3">
      <c r="B7103" s="91">
        <v>36300</v>
      </c>
      <c r="C7103" s="145">
        <v>28.172459</v>
      </c>
      <c r="D7103">
        <f t="shared" si="223"/>
        <v>1.6737434170628214</v>
      </c>
      <c r="E7103">
        <v>-2.1485836974596894E-2</v>
      </c>
      <c r="G7103">
        <v>7095</v>
      </c>
      <c r="H7103">
        <f t="shared" ca="1" si="224"/>
        <v>8.8517175862074596E-3</v>
      </c>
    </row>
    <row r="7104" spans="2:8" x14ac:dyDescent="0.3">
      <c r="B7104" s="91">
        <v>37174</v>
      </c>
      <c r="C7104" s="145">
        <v>10.536709999999999</v>
      </c>
      <c r="D7104">
        <f t="shared" si="223"/>
        <v>-0.46294454960108894</v>
      </c>
      <c r="E7104">
        <v>-2.1489924514186121E-2</v>
      </c>
      <c r="G7104">
        <v>7096</v>
      </c>
      <c r="H7104">
        <f t="shared" ca="1" si="224"/>
        <v>1.4948316474389073E-2</v>
      </c>
    </row>
    <row r="7105" spans="2:8" x14ac:dyDescent="0.3">
      <c r="B7105" s="91">
        <v>33423</v>
      </c>
      <c r="C7105" s="145">
        <v>19.619408</v>
      </c>
      <c r="D7105">
        <f t="shared" si="223"/>
        <v>-0.49999998725751532</v>
      </c>
      <c r="E7105">
        <v>-2.1505191864582576E-2</v>
      </c>
      <c r="G7105">
        <v>7097</v>
      </c>
      <c r="H7105">
        <f t="shared" ca="1" si="224"/>
        <v>-1.2841180098655119E-2</v>
      </c>
    </row>
    <row r="7106" spans="2:8" x14ac:dyDescent="0.3">
      <c r="B7106" s="91">
        <v>33738</v>
      </c>
      <c r="C7106" s="145">
        <v>39.238815000000002</v>
      </c>
      <c r="D7106">
        <f t="shared" si="223"/>
        <v>-0.70158366891798063</v>
      </c>
      <c r="E7106">
        <v>-2.150521680149213E-2</v>
      </c>
      <c r="G7106">
        <v>7098</v>
      </c>
      <c r="H7106">
        <f t="shared" ca="1" si="224"/>
        <v>4.7669240931727849E-2</v>
      </c>
    </row>
    <row r="7107" spans="2:8" x14ac:dyDescent="0.3">
      <c r="B7107" s="91">
        <v>44133</v>
      </c>
      <c r="C7107" s="145">
        <v>131.490173</v>
      </c>
      <c r="D7107">
        <f t="shared" si="223"/>
        <v>1.0171961565660024</v>
      </c>
      <c r="E7107">
        <v>-2.1513481277661069E-2</v>
      </c>
      <c r="G7107">
        <v>7099</v>
      </c>
      <c r="H7107">
        <f t="shared" ca="1" si="224"/>
        <v>-2.5767404487377138E-3</v>
      </c>
    </row>
    <row r="7108" spans="2:8" x14ac:dyDescent="0.3">
      <c r="B7108" s="91">
        <v>38272</v>
      </c>
      <c r="C7108" s="145">
        <v>65.184623999999999</v>
      </c>
      <c r="D7108">
        <f t="shared" si="223"/>
        <v>-0.7459121121746124</v>
      </c>
      <c r="E7108">
        <v>-2.1519769219937191E-2</v>
      </c>
      <c r="G7108">
        <v>7100</v>
      </c>
      <c r="H7108">
        <f t="shared" ca="1" si="224"/>
        <v>-1.3627888913008428E-3</v>
      </c>
    </row>
    <row r="7109" spans="2:8" x14ac:dyDescent="0.3">
      <c r="B7109" s="91">
        <v>41178</v>
      </c>
      <c r="C7109" s="145">
        <v>256.54361</v>
      </c>
      <c r="D7109">
        <f t="shared" si="223"/>
        <v>-0.39234195453285747</v>
      </c>
      <c r="E7109">
        <v>-2.1569437365377326E-2</v>
      </c>
      <c r="G7109">
        <v>7101</v>
      </c>
      <c r="H7109">
        <f t="shared" ca="1" si="224"/>
        <v>-1.2000794236227009E-2</v>
      </c>
    </row>
    <row r="7110" spans="2:8" x14ac:dyDescent="0.3">
      <c r="B7110" s="91">
        <v>44685</v>
      </c>
      <c r="C7110" s="145">
        <v>422.18417399999998</v>
      </c>
      <c r="D7110">
        <f t="shared" si="223"/>
        <v>-0.56536347924921349</v>
      </c>
      <c r="E7110">
        <v>-2.1601024916675048E-2</v>
      </c>
      <c r="G7110">
        <v>7102</v>
      </c>
      <c r="H7110">
        <f t="shared" ca="1" si="224"/>
        <v>-5.2269349293229544E-3</v>
      </c>
    </row>
    <row r="7111" spans="2:8" x14ac:dyDescent="0.3">
      <c r="B7111" s="91">
        <v>45400</v>
      </c>
      <c r="C7111" s="145">
        <v>971.34997599999997</v>
      </c>
      <c r="D7111">
        <f t="shared" si="223"/>
        <v>2.4922850662613603</v>
      </c>
      <c r="E7111">
        <v>-2.1605572380405808E-2</v>
      </c>
      <c r="G7111">
        <v>7103</v>
      </c>
      <c r="H7111">
        <f t="shared" ca="1" si="224"/>
        <v>1.6936457348764231E-2</v>
      </c>
    </row>
    <row r="7112" spans="2:8" x14ac:dyDescent="0.3">
      <c r="B7112" s="91">
        <v>41472</v>
      </c>
      <c r="C7112" s="145">
        <v>278.14166299999999</v>
      </c>
      <c r="D7112">
        <f t="shared" si="223"/>
        <v>-0.38987851714648497</v>
      </c>
      <c r="E7112">
        <v>-2.1608639829989059E-2</v>
      </c>
      <c r="G7112">
        <v>7104</v>
      </c>
      <c r="H7112">
        <f t="shared" ca="1" si="224"/>
        <v>-1.5278733077466841E-2</v>
      </c>
    </row>
    <row r="7113" spans="2:8" x14ac:dyDescent="0.3">
      <c r="B7113" s="91">
        <v>42907</v>
      </c>
      <c r="C7113" s="145">
        <v>455.87914999999998</v>
      </c>
      <c r="D7113">
        <f t="shared" ref="D7113:D7176" si="225">(C7113-C7114)/C7114</f>
        <v>1.3903113914075398E-3</v>
      </c>
      <c r="E7113">
        <v>-2.1608932042908979E-2</v>
      </c>
      <c r="G7113">
        <v>7105</v>
      </c>
      <c r="H7113">
        <f t="shared" ca="1" si="224"/>
        <v>-2.3932791901476586E-2</v>
      </c>
    </row>
    <row r="7114" spans="2:8" x14ac:dyDescent="0.3">
      <c r="B7114" s="91">
        <v>42158</v>
      </c>
      <c r="C7114" s="145">
        <v>455.246216</v>
      </c>
      <c r="D7114">
        <f t="shared" si="225"/>
        <v>1.5895383102354457</v>
      </c>
      <c r="E7114">
        <v>-2.1629725476367691E-2</v>
      </c>
      <c r="G7114">
        <v>7106</v>
      </c>
      <c r="H7114">
        <f t="shared" ref="H7114:H7177" ca="1" si="226">_xlfn.NORM.INV(RAND(),N$11,N$12)</f>
        <v>6.7896782815244791E-2</v>
      </c>
    </row>
    <row r="7115" spans="2:8" x14ac:dyDescent="0.3">
      <c r="B7115" s="91">
        <v>43614</v>
      </c>
      <c r="C7115" s="145">
        <v>175.80207799999999</v>
      </c>
      <c r="D7115">
        <f t="shared" si="225"/>
        <v>0.6997589909468116</v>
      </c>
      <c r="E7115">
        <v>-2.1636595972917942E-2</v>
      </c>
      <c r="G7115">
        <v>7107</v>
      </c>
      <c r="H7115">
        <f t="shared" ca="1" si="226"/>
        <v>-1.5207136176789947E-3</v>
      </c>
    </row>
    <row r="7116" spans="2:8" x14ac:dyDescent="0.3">
      <c r="B7116" s="91">
        <v>44036</v>
      </c>
      <c r="C7116" s="145">
        <v>103.42765</v>
      </c>
      <c r="D7116">
        <f t="shared" si="225"/>
        <v>-0.65662748968321938</v>
      </c>
      <c r="E7116">
        <v>-2.1687892996727579E-2</v>
      </c>
      <c r="G7116">
        <v>7108</v>
      </c>
      <c r="H7116">
        <f t="shared" ca="1" si="226"/>
        <v>1.4177155307376682E-2</v>
      </c>
    </row>
    <row r="7117" spans="2:8" x14ac:dyDescent="0.3">
      <c r="B7117" s="91">
        <v>44397</v>
      </c>
      <c r="C7117" s="145">
        <v>301.21121199999999</v>
      </c>
      <c r="D7117">
        <f t="shared" si="225"/>
        <v>9.0991035339444665E-2</v>
      </c>
      <c r="E7117">
        <v>-2.1693429744390393E-2</v>
      </c>
      <c r="G7117">
        <v>7109</v>
      </c>
      <c r="H7117">
        <f t="shared" ca="1" si="226"/>
        <v>3.6059246622352235E-2</v>
      </c>
    </row>
    <row r="7118" spans="2:8" x14ac:dyDescent="0.3">
      <c r="B7118" s="91">
        <v>44431</v>
      </c>
      <c r="C7118" s="145">
        <v>276.089539</v>
      </c>
      <c r="D7118">
        <f t="shared" si="225"/>
        <v>17.068043847130049</v>
      </c>
      <c r="E7118">
        <v>-2.1723656558658766E-2</v>
      </c>
      <c r="G7118">
        <v>7110</v>
      </c>
      <c r="H7118">
        <f t="shared" ca="1" si="226"/>
        <v>4.2574638192085901E-2</v>
      </c>
    </row>
    <row r="7119" spans="2:8" x14ac:dyDescent="0.3">
      <c r="B7119" s="91">
        <v>36900</v>
      </c>
      <c r="C7119" s="145">
        <v>15.280544000000001</v>
      </c>
      <c r="D7119">
        <f t="shared" si="225"/>
        <v>-0.94093464938051874</v>
      </c>
      <c r="E7119">
        <v>-2.1728443148408817E-2</v>
      </c>
      <c r="G7119">
        <v>7111</v>
      </c>
      <c r="H7119">
        <f t="shared" ca="1" si="226"/>
        <v>2.2467513842760557E-2</v>
      </c>
    </row>
    <row r="7120" spans="2:8" x14ac:dyDescent="0.3">
      <c r="B7120" s="91">
        <v>40990</v>
      </c>
      <c r="C7120" s="145">
        <v>258.70571899999999</v>
      </c>
      <c r="D7120">
        <f t="shared" si="225"/>
        <v>-0.21562030970567123</v>
      </c>
      <c r="E7120">
        <v>-2.1731369613833703E-2</v>
      </c>
      <c r="G7120">
        <v>7112</v>
      </c>
      <c r="H7120">
        <f t="shared" ca="1" si="226"/>
        <v>-2.0561962492060722E-4</v>
      </c>
    </row>
    <row r="7121" spans="2:8" x14ac:dyDescent="0.3">
      <c r="B7121" s="91">
        <v>43182</v>
      </c>
      <c r="C7121" s="145">
        <v>329.82205199999999</v>
      </c>
      <c r="D7121">
        <f t="shared" si="225"/>
        <v>8.8735185062059951</v>
      </c>
      <c r="E7121">
        <v>-2.1732747182211434E-2</v>
      </c>
      <c r="G7121">
        <v>7113</v>
      </c>
      <c r="H7121">
        <f t="shared" ca="1" si="226"/>
        <v>2.3524434764623004E-2</v>
      </c>
    </row>
    <row r="7122" spans="2:8" x14ac:dyDescent="0.3">
      <c r="B7122" s="91">
        <v>36503</v>
      </c>
      <c r="C7122" s="145">
        <v>33.404713000000001</v>
      </c>
      <c r="D7122">
        <f t="shared" si="225"/>
        <v>-0.13922252766635487</v>
      </c>
      <c r="E7122">
        <v>-2.1734347388119503E-2</v>
      </c>
      <c r="G7122">
        <v>7114</v>
      </c>
      <c r="H7122">
        <f t="shared" ca="1" si="226"/>
        <v>-7.2102484410030022E-3</v>
      </c>
    </row>
    <row r="7123" spans="2:8" x14ac:dyDescent="0.3">
      <c r="B7123" s="91">
        <v>34347</v>
      </c>
      <c r="C7123" s="145">
        <v>38.807606</v>
      </c>
      <c r="D7123">
        <f t="shared" si="225"/>
        <v>0</v>
      </c>
      <c r="E7123">
        <v>-2.1739050426879389E-2</v>
      </c>
      <c r="G7123">
        <v>7115</v>
      </c>
      <c r="H7123">
        <f t="shared" ca="1" si="226"/>
        <v>-6.5852963478320661E-2</v>
      </c>
    </row>
    <row r="7124" spans="2:8" x14ac:dyDescent="0.3">
      <c r="B7124" s="91">
        <v>33746</v>
      </c>
      <c r="C7124" s="145">
        <v>38.807606</v>
      </c>
      <c r="D7124">
        <f t="shared" si="225"/>
        <v>0.33333331042831638</v>
      </c>
      <c r="E7124">
        <v>-2.1739050426879389E-2</v>
      </c>
      <c r="G7124">
        <v>7116</v>
      </c>
      <c r="H7124">
        <f t="shared" ca="1" si="226"/>
        <v>0.10152380524402851</v>
      </c>
    </row>
    <row r="7125" spans="2:8" x14ac:dyDescent="0.3">
      <c r="B7125" s="91">
        <v>33652</v>
      </c>
      <c r="C7125" s="145">
        <v>29.105705</v>
      </c>
      <c r="D7125">
        <f t="shared" si="225"/>
        <v>0.19999985982131252</v>
      </c>
      <c r="E7125">
        <v>-2.1739214461332122E-2</v>
      </c>
      <c r="G7125">
        <v>7117</v>
      </c>
      <c r="H7125">
        <f t="shared" ca="1" si="226"/>
        <v>5.1496621928457137E-2</v>
      </c>
    </row>
    <row r="7126" spans="2:8" x14ac:dyDescent="0.3">
      <c r="B7126" s="91">
        <v>34263</v>
      </c>
      <c r="C7126" s="145">
        <v>24.254757000000001</v>
      </c>
      <c r="D7126">
        <f t="shared" si="225"/>
        <v>-0.83124110680253083</v>
      </c>
      <c r="E7126">
        <v>-2.1739304040904368E-2</v>
      </c>
      <c r="G7126">
        <v>7118</v>
      </c>
      <c r="H7126">
        <f t="shared" ca="1" si="226"/>
        <v>2.0664541498727859E-2</v>
      </c>
    </row>
    <row r="7127" spans="2:8" x14ac:dyDescent="0.3">
      <c r="B7127" s="91">
        <v>40276</v>
      </c>
      <c r="C7127" s="145">
        <v>143.72431900000001</v>
      </c>
      <c r="D7127">
        <f t="shared" si="225"/>
        <v>0.80556635913371866</v>
      </c>
      <c r="E7127">
        <v>-2.175155674284068E-2</v>
      </c>
      <c r="G7127">
        <v>7119</v>
      </c>
      <c r="H7127">
        <f t="shared" ca="1" si="226"/>
        <v>6.5114420800398462E-2</v>
      </c>
    </row>
    <row r="7128" spans="2:8" x14ac:dyDescent="0.3">
      <c r="B7128" s="91">
        <v>38351</v>
      </c>
      <c r="C7128" s="145">
        <v>79.600684999999999</v>
      </c>
      <c r="D7128">
        <f t="shared" si="225"/>
        <v>3.2502439330692723</v>
      </c>
      <c r="E7128">
        <v>-2.1751896761892646E-2</v>
      </c>
      <c r="G7128">
        <v>7120</v>
      </c>
      <c r="H7128">
        <f t="shared" ca="1" si="226"/>
        <v>-2.113189217427603E-2</v>
      </c>
    </row>
    <row r="7129" spans="2:8" x14ac:dyDescent="0.3">
      <c r="B7129" s="91">
        <v>37280</v>
      </c>
      <c r="C7129" s="145">
        <v>18.728497999999998</v>
      </c>
      <c r="D7129">
        <f t="shared" si="225"/>
        <v>-0.32480544329050109</v>
      </c>
      <c r="E7129">
        <v>-2.175681807390999E-2</v>
      </c>
      <c r="G7129">
        <v>7121</v>
      </c>
      <c r="H7129">
        <f t="shared" ca="1" si="226"/>
        <v>3.5482999045433818E-2</v>
      </c>
    </row>
    <row r="7130" spans="2:8" x14ac:dyDescent="0.3">
      <c r="B7130" s="91">
        <v>37782</v>
      </c>
      <c r="C7130" s="145">
        <v>27.737928</v>
      </c>
      <c r="D7130">
        <f t="shared" si="225"/>
        <v>-0.91401613593166009</v>
      </c>
      <c r="E7130">
        <v>-2.1762680449157992E-2</v>
      </c>
      <c r="G7130">
        <v>7122</v>
      </c>
      <c r="H7130">
        <f t="shared" ca="1" si="226"/>
        <v>2.6754812227798262E-3</v>
      </c>
    </row>
    <row r="7131" spans="2:8" x14ac:dyDescent="0.3">
      <c r="B7131" s="91">
        <v>43234</v>
      </c>
      <c r="C7131" s="145">
        <v>322.59457400000002</v>
      </c>
      <c r="D7131">
        <f t="shared" si="225"/>
        <v>8.7337190973513681E-2</v>
      </c>
      <c r="E7131">
        <v>-2.1765365014743705E-2</v>
      </c>
      <c r="G7131">
        <v>7123</v>
      </c>
      <c r="H7131">
        <f t="shared" ca="1" si="226"/>
        <v>-5.573436177828019E-3</v>
      </c>
    </row>
    <row r="7132" spans="2:8" x14ac:dyDescent="0.3">
      <c r="B7132" s="91">
        <v>41022</v>
      </c>
      <c r="C7132" s="145">
        <v>296.68310500000001</v>
      </c>
      <c r="D7132">
        <f t="shared" si="225"/>
        <v>1.3465414865110397</v>
      </c>
      <c r="E7132">
        <v>-2.1790412632168604E-2</v>
      </c>
      <c r="G7132">
        <v>7124</v>
      </c>
      <c r="H7132">
        <f t="shared" ca="1" si="226"/>
        <v>-3.8098187318476598E-2</v>
      </c>
    </row>
    <row r="7133" spans="2:8" x14ac:dyDescent="0.3">
      <c r="B7133" s="91">
        <v>40233</v>
      </c>
      <c r="C7133" s="145">
        <v>126.43420399999999</v>
      </c>
      <c r="D7133">
        <f t="shared" si="225"/>
        <v>0.70758954488613113</v>
      </c>
      <c r="E7133">
        <v>-2.1794896622291816E-2</v>
      </c>
      <c r="G7133">
        <v>7125</v>
      </c>
      <c r="H7133">
        <f t="shared" ca="1" si="226"/>
        <v>-1.8387001291335133E-2</v>
      </c>
    </row>
    <row r="7134" spans="2:8" x14ac:dyDescent="0.3">
      <c r="B7134" s="91">
        <v>38376</v>
      </c>
      <c r="C7134" s="145">
        <v>74.042502999999996</v>
      </c>
      <c r="D7134">
        <f t="shared" si="225"/>
        <v>-0.81828390832134257</v>
      </c>
      <c r="E7134">
        <v>-2.1796385107593977E-2</v>
      </c>
      <c r="G7134">
        <v>7126</v>
      </c>
      <c r="H7134">
        <f t="shared" ca="1" si="226"/>
        <v>9.474190571287221E-3</v>
      </c>
    </row>
    <row r="7135" spans="2:8" x14ac:dyDescent="0.3">
      <c r="B7135" s="91">
        <v>41789</v>
      </c>
      <c r="C7135" s="145">
        <v>407.46255500000001</v>
      </c>
      <c r="D7135">
        <f t="shared" si="225"/>
        <v>-0.10515809108406603</v>
      </c>
      <c r="E7135">
        <v>-2.1800540859332775E-2</v>
      </c>
      <c r="G7135">
        <v>7127</v>
      </c>
      <c r="H7135">
        <f t="shared" ca="1" si="226"/>
        <v>1.2657878619154672E-3</v>
      </c>
    </row>
    <row r="7136" spans="2:8" x14ac:dyDescent="0.3">
      <c r="B7136" s="91">
        <v>42531</v>
      </c>
      <c r="C7136" s="145">
        <v>455.34585600000003</v>
      </c>
      <c r="D7136">
        <f t="shared" si="225"/>
        <v>8.432555927735379</v>
      </c>
      <c r="E7136">
        <v>-2.1834447770521619E-2</v>
      </c>
      <c r="G7136">
        <v>7128</v>
      </c>
      <c r="H7136">
        <f t="shared" ca="1" si="226"/>
        <v>-1.4362576174967563E-2</v>
      </c>
    </row>
    <row r="7137" spans="2:8" x14ac:dyDescent="0.3">
      <c r="B7137" s="91">
        <v>35671</v>
      </c>
      <c r="C7137" s="145">
        <v>48.273857</v>
      </c>
      <c r="D7137">
        <f t="shared" si="225"/>
        <v>-0.64505381049142252</v>
      </c>
      <c r="E7137">
        <v>-2.1889248982198722E-2</v>
      </c>
      <c r="G7137">
        <v>7129</v>
      </c>
      <c r="H7137">
        <f t="shared" ca="1" si="226"/>
        <v>-9.5442675702412522E-3</v>
      </c>
    </row>
    <row r="7138" spans="2:8" x14ac:dyDescent="0.3">
      <c r="B7138" s="91">
        <v>39049</v>
      </c>
      <c r="C7138" s="145">
        <v>136.003311</v>
      </c>
      <c r="D7138">
        <f t="shared" si="225"/>
        <v>4.1100676515155472</v>
      </c>
      <c r="E7138">
        <v>-2.1905616463102549E-2</v>
      </c>
      <c r="G7138">
        <v>7130</v>
      </c>
      <c r="H7138">
        <f t="shared" ca="1" si="226"/>
        <v>-2.5184715523211977E-2</v>
      </c>
    </row>
    <row r="7139" spans="2:8" x14ac:dyDescent="0.3">
      <c r="B7139" s="91">
        <v>36325</v>
      </c>
      <c r="C7139" s="145">
        <v>26.614777</v>
      </c>
      <c r="D7139">
        <f t="shared" si="225"/>
        <v>-0.73818140826883261</v>
      </c>
      <c r="E7139">
        <v>-2.1911856964132243E-2</v>
      </c>
      <c r="G7139">
        <v>7131</v>
      </c>
      <c r="H7139">
        <f t="shared" ca="1" si="226"/>
        <v>-1.7783324491647125E-2</v>
      </c>
    </row>
    <row r="7140" spans="2:8" x14ac:dyDescent="0.3">
      <c r="B7140" s="91">
        <v>40067</v>
      </c>
      <c r="C7140" s="145">
        <v>101.653503</v>
      </c>
      <c r="D7140">
        <f t="shared" si="225"/>
        <v>-0.80075854615050002</v>
      </c>
      <c r="E7140">
        <v>-2.1949732065314528E-2</v>
      </c>
      <c r="G7140">
        <v>7132</v>
      </c>
      <c r="H7140">
        <f t="shared" ca="1" si="226"/>
        <v>6.1283234664494066E-3</v>
      </c>
    </row>
    <row r="7141" spans="2:8" x14ac:dyDescent="0.3">
      <c r="B7141" s="91">
        <v>42117</v>
      </c>
      <c r="C7141" s="145">
        <v>510.20257600000002</v>
      </c>
      <c r="D7141">
        <f t="shared" si="225"/>
        <v>2.2381695371214883</v>
      </c>
      <c r="E7141">
        <v>-2.196757656392417E-2</v>
      </c>
      <c r="G7141">
        <v>7133</v>
      </c>
      <c r="H7141">
        <f t="shared" ca="1" si="226"/>
        <v>1.7268618665219233E-2</v>
      </c>
    </row>
    <row r="7142" spans="2:8" x14ac:dyDescent="0.3">
      <c r="B7142" s="91">
        <v>43880</v>
      </c>
      <c r="C7142" s="145">
        <v>157.55894499999999</v>
      </c>
      <c r="D7142">
        <f t="shared" si="225"/>
        <v>3.074036911497342</v>
      </c>
      <c r="E7142">
        <v>-2.1967826076657652E-2</v>
      </c>
      <c r="G7142">
        <v>7134</v>
      </c>
      <c r="H7142">
        <f t="shared" ca="1" si="226"/>
        <v>1.7528511967489592E-2</v>
      </c>
    </row>
    <row r="7143" spans="2:8" x14ac:dyDescent="0.3">
      <c r="B7143" s="91">
        <v>34752</v>
      </c>
      <c r="C7143" s="145">
        <v>38.673912000000001</v>
      </c>
      <c r="D7143">
        <f t="shared" si="225"/>
        <v>7.7520789787164819E-3</v>
      </c>
      <c r="E7143">
        <v>-2.1977906371456329E-2</v>
      </c>
      <c r="G7143">
        <v>7135</v>
      </c>
      <c r="H7143">
        <f t="shared" ca="1" si="226"/>
        <v>-1.4129962245912273E-2</v>
      </c>
    </row>
    <row r="7144" spans="2:8" x14ac:dyDescent="0.3">
      <c r="B7144" s="91">
        <v>34351</v>
      </c>
      <c r="C7144" s="145">
        <v>38.376415000000001</v>
      </c>
      <c r="D7144">
        <f t="shared" si="225"/>
        <v>-0.11224100832193344</v>
      </c>
      <c r="E7144">
        <v>-2.1978237620070864E-2</v>
      </c>
      <c r="G7144">
        <v>7136</v>
      </c>
      <c r="H7144">
        <f t="shared" ca="1" si="226"/>
        <v>-2.389605044674074E-2</v>
      </c>
    </row>
    <row r="7145" spans="2:8" x14ac:dyDescent="0.3">
      <c r="B7145" s="91">
        <v>35408</v>
      </c>
      <c r="C7145" s="145">
        <v>43.228416000000003</v>
      </c>
      <c r="D7145">
        <f t="shared" si="225"/>
        <v>-0.8063931633492295</v>
      </c>
      <c r="E7145">
        <v>-2.1990676874444469E-2</v>
      </c>
      <c r="G7145">
        <v>7137</v>
      </c>
      <c r="H7145">
        <f t="shared" ca="1" si="226"/>
        <v>-2.9673303165272228E-2</v>
      </c>
    </row>
    <row r="7146" spans="2:8" x14ac:dyDescent="0.3">
      <c r="B7146" s="91">
        <v>40680</v>
      </c>
      <c r="C7146" s="145">
        <v>223.27938800000001</v>
      </c>
      <c r="D7146">
        <f t="shared" si="225"/>
        <v>0.83396475568077655</v>
      </c>
      <c r="E7146">
        <v>-2.2002875620781057E-2</v>
      </c>
      <c r="G7146">
        <v>7138</v>
      </c>
      <c r="H7146">
        <f t="shared" ca="1" si="226"/>
        <v>-2.6590235990982276E-2</v>
      </c>
    </row>
    <row r="7147" spans="2:8" x14ac:dyDescent="0.3">
      <c r="B7147" s="91">
        <v>39223</v>
      </c>
      <c r="C7147" s="145">
        <v>121.746826</v>
      </c>
      <c r="D7147">
        <f t="shared" si="225"/>
        <v>-9.0129087853910356E-2</v>
      </c>
      <c r="E7147">
        <v>-2.2040850004972676E-2</v>
      </c>
      <c r="G7147">
        <v>7139</v>
      </c>
      <c r="H7147">
        <f t="shared" ca="1" si="226"/>
        <v>-3.9200091796766368E-3</v>
      </c>
    </row>
    <row r="7148" spans="2:8" x14ac:dyDescent="0.3">
      <c r="B7148" s="91">
        <v>40781</v>
      </c>
      <c r="C7148" s="145">
        <v>133.806702</v>
      </c>
      <c r="D7148">
        <f t="shared" si="225"/>
        <v>0.91245458683831193</v>
      </c>
      <c r="E7148">
        <v>-2.2051130833050443E-2</v>
      </c>
      <c r="G7148">
        <v>7140</v>
      </c>
      <c r="H7148">
        <f t="shared" ca="1" si="226"/>
        <v>3.5551548645279277E-2</v>
      </c>
    </row>
    <row r="7149" spans="2:8" x14ac:dyDescent="0.3">
      <c r="B7149" s="91">
        <v>38490</v>
      </c>
      <c r="C7149" s="145">
        <v>69.965950000000007</v>
      </c>
      <c r="D7149">
        <f t="shared" si="225"/>
        <v>-0.59929195709897476</v>
      </c>
      <c r="E7149">
        <v>-2.2052873031688798E-2</v>
      </c>
      <c r="G7149">
        <v>7141</v>
      </c>
      <c r="H7149">
        <f t="shared" ca="1" si="226"/>
        <v>-4.7173835126667868E-2</v>
      </c>
    </row>
    <row r="7150" spans="2:8" x14ac:dyDescent="0.3">
      <c r="B7150" s="91">
        <v>43608</v>
      </c>
      <c r="C7150" s="145">
        <v>174.60580400000001</v>
      </c>
      <c r="D7150">
        <f t="shared" si="225"/>
        <v>3.6028065273008139</v>
      </c>
      <c r="E7150">
        <v>-2.2054727683695999E-2</v>
      </c>
      <c r="G7150">
        <v>7142</v>
      </c>
      <c r="H7150">
        <f t="shared" ca="1" si="226"/>
        <v>-2.2782886206707483E-2</v>
      </c>
    </row>
    <row r="7151" spans="2:8" x14ac:dyDescent="0.3">
      <c r="B7151" s="91">
        <v>35941</v>
      </c>
      <c r="C7151" s="145">
        <v>37.934638999999997</v>
      </c>
      <c r="D7151">
        <f t="shared" si="225"/>
        <v>1.6458789807308984</v>
      </c>
      <c r="E7151">
        <v>-2.2055986055238959E-2</v>
      </c>
      <c r="G7151">
        <v>7143</v>
      </c>
      <c r="H7151">
        <f t="shared" ca="1" si="226"/>
        <v>-1.8047668266543603E-2</v>
      </c>
    </row>
    <row r="7152" spans="2:8" x14ac:dyDescent="0.3">
      <c r="B7152" s="91">
        <v>33289</v>
      </c>
      <c r="C7152" s="145">
        <v>14.337254</v>
      </c>
      <c r="D7152">
        <f t="shared" si="225"/>
        <v>-0.95119721938071999</v>
      </c>
      <c r="E7152">
        <v>-2.2058776384403192E-2</v>
      </c>
      <c r="G7152">
        <v>7144</v>
      </c>
      <c r="H7152">
        <f t="shared" ca="1" si="226"/>
        <v>4.3201951284154508E-2</v>
      </c>
    </row>
    <row r="7153" spans="2:8" x14ac:dyDescent="0.3">
      <c r="B7153" s="91">
        <v>41516</v>
      </c>
      <c r="C7153" s="145">
        <v>293.779449</v>
      </c>
      <c r="D7153">
        <f t="shared" si="225"/>
        <v>1.1178126355579607</v>
      </c>
      <c r="E7153">
        <v>-2.2058868737827482E-2</v>
      </c>
      <c r="G7153">
        <v>7145</v>
      </c>
      <c r="H7153">
        <f t="shared" ca="1" si="226"/>
        <v>2.6051364405603541E-2</v>
      </c>
    </row>
    <row r="7154" spans="2:8" x14ac:dyDescent="0.3">
      <c r="B7154" s="91">
        <v>40366</v>
      </c>
      <c r="C7154" s="145">
        <v>138.71833799999999</v>
      </c>
      <c r="D7154">
        <f t="shared" si="225"/>
        <v>1.7933989693297547</v>
      </c>
      <c r="E7154">
        <v>-2.2073218196161665E-2</v>
      </c>
      <c r="G7154">
        <v>7146</v>
      </c>
      <c r="H7154">
        <f t="shared" ca="1" si="226"/>
        <v>-3.7083983700538579E-2</v>
      </c>
    </row>
    <row r="7155" spans="2:8" x14ac:dyDescent="0.3">
      <c r="B7155" s="91">
        <v>35031</v>
      </c>
      <c r="C7155" s="145">
        <v>49.659336000000003</v>
      </c>
      <c r="D7155">
        <f t="shared" si="225"/>
        <v>-0.9200075113403513</v>
      </c>
      <c r="E7155">
        <v>-2.209954608349558E-2</v>
      </c>
      <c r="G7155">
        <v>7147</v>
      </c>
      <c r="H7155">
        <f t="shared" ca="1" si="226"/>
        <v>-1.5071880590212462E-2</v>
      </c>
    </row>
    <row r="7156" spans="2:8" x14ac:dyDescent="0.3">
      <c r="B7156" s="91">
        <v>45181</v>
      </c>
      <c r="C7156" s="145">
        <v>620.79998799999998</v>
      </c>
      <c r="D7156">
        <f t="shared" si="225"/>
        <v>1.2043709722913831</v>
      </c>
      <c r="E7156">
        <v>-2.213119403189516E-2</v>
      </c>
      <c r="G7156">
        <v>7148</v>
      </c>
      <c r="H7156">
        <f t="shared" ca="1" si="226"/>
        <v>-1.3925745047576302E-2</v>
      </c>
    </row>
    <row r="7157" spans="2:8" x14ac:dyDescent="0.3">
      <c r="B7157" s="91">
        <v>43251</v>
      </c>
      <c r="C7157" s="145">
        <v>281.62228399999998</v>
      </c>
      <c r="D7157">
        <f t="shared" si="225"/>
        <v>3.0469054407732168</v>
      </c>
      <c r="E7157">
        <v>-2.2152928041775339E-2</v>
      </c>
      <c r="G7157">
        <v>7149</v>
      </c>
      <c r="H7157">
        <f t="shared" ca="1" si="226"/>
        <v>-2.0069374674301269E-2</v>
      </c>
    </row>
    <row r="7158" spans="2:8" x14ac:dyDescent="0.3">
      <c r="B7158" s="91">
        <v>38468</v>
      </c>
      <c r="C7158" s="145">
        <v>69.589539000000002</v>
      </c>
      <c r="D7158">
        <f t="shared" si="225"/>
        <v>3.4551729740848574</v>
      </c>
      <c r="E7158">
        <v>-2.2169609099910819E-2</v>
      </c>
      <c r="G7158">
        <v>7150</v>
      </c>
      <c r="H7158">
        <f t="shared" ca="1" si="226"/>
        <v>9.473160458847784E-3</v>
      </c>
    </row>
    <row r="7159" spans="2:8" x14ac:dyDescent="0.3">
      <c r="B7159" s="91">
        <v>36899</v>
      </c>
      <c r="C7159" s="145">
        <v>15.619941000000001</v>
      </c>
      <c r="D7159">
        <f t="shared" si="225"/>
        <v>-0.34136881870509495</v>
      </c>
      <c r="E7159">
        <v>-2.2211286916905996E-2</v>
      </c>
      <c r="G7159">
        <v>7151</v>
      </c>
      <c r="H7159">
        <f t="shared" ca="1" si="226"/>
        <v>1.6871876437127273E-2</v>
      </c>
    </row>
    <row r="7160" spans="2:8" x14ac:dyDescent="0.3">
      <c r="B7160" s="91">
        <v>34264</v>
      </c>
      <c r="C7160" s="145">
        <v>23.715762999999999</v>
      </c>
      <c r="D7160">
        <f t="shared" si="225"/>
        <v>-0.92155796293546288</v>
      </c>
      <c r="E7160">
        <v>-2.2222197484806892E-2</v>
      </c>
      <c r="G7160">
        <v>7152</v>
      </c>
      <c r="H7160">
        <f t="shared" ca="1" si="226"/>
        <v>1.7117510906131724E-2</v>
      </c>
    </row>
    <row r="7161" spans="2:8" x14ac:dyDescent="0.3">
      <c r="B7161" s="91">
        <v>42271</v>
      </c>
      <c r="C7161" s="145">
        <v>302.33486900000003</v>
      </c>
      <c r="D7161">
        <f t="shared" si="225"/>
        <v>9.3721177552097519</v>
      </c>
      <c r="E7161">
        <v>-2.2236600553454992E-2</v>
      </c>
      <c r="G7161">
        <v>7153</v>
      </c>
      <c r="H7161">
        <f t="shared" ca="1" si="226"/>
        <v>9.4724886532269372E-3</v>
      </c>
    </row>
    <row r="7162" spans="2:8" x14ac:dyDescent="0.3">
      <c r="B7162" s="91">
        <v>36318</v>
      </c>
      <c r="C7162" s="145">
        <v>29.148807999999999</v>
      </c>
      <c r="D7162">
        <f t="shared" si="225"/>
        <v>-1.46193202143546E-2</v>
      </c>
      <c r="E7162">
        <v>-2.2249873910359482E-2</v>
      </c>
      <c r="G7162">
        <v>7154</v>
      </c>
      <c r="H7162">
        <f t="shared" ca="1" si="226"/>
        <v>-2.6442739034943031E-2</v>
      </c>
    </row>
    <row r="7163" spans="2:8" x14ac:dyDescent="0.3">
      <c r="B7163" s="91">
        <v>39896</v>
      </c>
      <c r="C7163" s="145">
        <v>29.581265999999999</v>
      </c>
      <c r="D7163">
        <f t="shared" si="225"/>
        <v>-0.60314402731765537</v>
      </c>
      <c r="E7163">
        <v>-2.2269099294536871E-2</v>
      </c>
      <c r="G7163">
        <v>7155</v>
      </c>
      <c r="H7163">
        <f t="shared" ca="1" si="226"/>
        <v>-1.6455450335543815E-2</v>
      </c>
    </row>
    <row r="7164" spans="2:8" x14ac:dyDescent="0.3">
      <c r="B7164" s="91">
        <v>38412</v>
      </c>
      <c r="C7164" s="145">
        <v>74.539046999999997</v>
      </c>
      <c r="D7164">
        <f t="shared" si="225"/>
        <v>0.51383682624743088</v>
      </c>
      <c r="E7164">
        <v>-2.2271340722384219E-2</v>
      </c>
      <c r="G7164">
        <v>7156</v>
      </c>
      <c r="H7164">
        <f t="shared" ca="1" si="226"/>
        <v>-3.5899580845277383E-2</v>
      </c>
    </row>
    <row r="7165" spans="2:8" x14ac:dyDescent="0.3">
      <c r="B7165" s="91">
        <v>35024</v>
      </c>
      <c r="C7165" s="145">
        <v>49.238495</v>
      </c>
      <c r="D7165">
        <f t="shared" si="225"/>
        <v>1.912124662144179</v>
      </c>
      <c r="E7165">
        <v>-2.2284202155551883E-2</v>
      </c>
      <c r="G7165">
        <v>7157</v>
      </c>
      <c r="H7165">
        <f t="shared" ca="1" si="226"/>
        <v>1.3766727435895286E-2</v>
      </c>
    </row>
    <row r="7166" spans="2:8" x14ac:dyDescent="0.3">
      <c r="B7166" s="91">
        <v>36942</v>
      </c>
      <c r="C7166" s="145">
        <v>16.908100000000001</v>
      </c>
      <c r="D7166">
        <f t="shared" si="225"/>
        <v>-0.96761159037477407</v>
      </c>
      <c r="E7166">
        <v>-2.2301829507170304E-2</v>
      </c>
      <c r="G7166">
        <v>7158</v>
      </c>
      <c r="H7166">
        <f t="shared" ca="1" si="226"/>
        <v>1.856453131873588E-2</v>
      </c>
    </row>
    <row r="7167" spans="2:8" x14ac:dyDescent="0.3">
      <c r="B7167" s="91">
        <v>41962</v>
      </c>
      <c r="C7167" s="145">
        <v>522.04168700000002</v>
      </c>
      <c r="D7167">
        <f t="shared" si="225"/>
        <v>6.2320535786434732</v>
      </c>
      <c r="E7167">
        <v>-2.2341212107051832E-2</v>
      </c>
      <c r="G7167">
        <v>7159</v>
      </c>
      <c r="H7167">
        <f t="shared" ca="1" si="226"/>
        <v>-3.4238147636946693E-2</v>
      </c>
    </row>
    <row r="7168" spans="2:8" x14ac:dyDescent="0.3">
      <c r="B7168" s="91">
        <v>38432</v>
      </c>
      <c r="C7168" s="145">
        <v>72.184432999999999</v>
      </c>
      <c r="D7168">
        <f t="shared" si="225"/>
        <v>-0.77886136779948867</v>
      </c>
      <c r="E7168">
        <v>-2.2345098922699383E-2</v>
      </c>
      <c r="G7168">
        <v>7160</v>
      </c>
      <c r="H7168">
        <f t="shared" ca="1" si="226"/>
        <v>4.3692376170417623E-2</v>
      </c>
    </row>
    <row r="7169" spans="2:8" x14ac:dyDescent="0.3">
      <c r="B7169" s="91">
        <v>41547</v>
      </c>
      <c r="C7169" s="145">
        <v>326.42163099999999</v>
      </c>
      <c r="D7169">
        <f t="shared" si="225"/>
        <v>0.24447526578689915</v>
      </c>
      <c r="E7169">
        <v>-2.2346348653175262E-2</v>
      </c>
      <c r="G7169">
        <v>7161</v>
      </c>
      <c r="H7169">
        <f t="shared" ca="1" si="226"/>
        <v>-5.2144868942518428E-2</v>
      </c>
    </row>
    <row r="7170" spans="2:8" x14ac:dyDescent="0.3">
      <c r="B7170" s="91">
        <v>41379</v>
      </c>
      <c r="C7170" s="145">
        <v>262.29660000000001</v>
      </c>
      <c r="D7170">
        <f t="shared" si="225"/>
        <v>7.4435727997672982</v>
      </c>
      <c r="E7170">
        <v>-2.2351521812699254E-2</v>
      </c>
      <c r="G7170">
        <v>7162</v>
      </c>
      <c r="H7170">
        <f t="shared" ca="1" si="226"/>
        <v>1.9870059776741712E-2</v>
      </c>
    </row>
    <row r="7171" spans="2:8" x14ac:dyDescent="0.3">
      <c r="B7171" s="91">
        <v>36514</v>
      </c>
      <c r="C7171" s="145">
        <v>31.064646</v>
      </c>
      <c r="D7171">
        <f t="shared" si="225"/>
        <v>-0.93506675218123436</v>
      </c>
      <c r="E7171">
        <v>-2.2402393012500209E-2</v>
      </c>
      <c r="G7171">
        <v>7163</v>
      </c>
      <c r="H7171">
        <f t="shared" ca="1" si="226"/>
        <v>-2.578927878992936E-2</v>
      </c>
    </row>
    <row r="7172" spans="2:8" x14ac:dyDescent="0.3">
      <c r="B7172" s="91">
        <v>44494</v>
      </c>
      <c r="C7172" s="145">
        <v>478.40893599999998</v>
      </c>
      <c r="D7172">
        <f t="shared" si="225"/>
        <v>1.3929193518460834</v>
      </c>
      <c r="E7172">
        <v>-2.2407817047269206E-2</v>
      </c>
      <c r="G7172">
        <v>7164</v>
      </c>
      <c r="H7172">
        <f t="shared" ca="1" si="226"/>
        <v>-1.3050276241127388E-2</v>
      </c>
    </row>
    <row r="7173" spans="2:8" x14ac:dyDescent="0.3">
      <c r="B7173" s="91">
        <v>43563</v>
      </c>
      <c r="C7173" s="145">
        <v>199.926895</v>
      </c>
      <c r="D7173">
        <f t="shared" si="225"/>
        <v>13.520403797399128</v>
      </c>
      <c r="E7173">
        <v>-2.2422551210282658E-2</v>
      </c>
      <c r="G7173">
        <v>7165</v>
      </c>
      <c r="H7173">
        <f t="shared" ca="1" si="226"/>
        <v>1.111812794106371E-2</v>
      </c>
    </row>
    <row r="7174" spans="2:8" x14ac:dyDescent="0.3">
      <c r="B7174" s="91">
        <v>36790</v>
      </c>
      <c r="C7174" s="145">
        <v>13.768687</v>
      </c>
      <c r="D7174">
        <f t="shared" si="225"/>
        <v>-0.88456665240645227</v>
      </c>
      <c r="E7174">
        <v>-2.2453411593743158E-2</v>
      </c>
      <c r="G7174">
        <v>7166</v>
      </c>
      <c r="H7174">
        <f t="shared" ca="1" si="226"/>
        <v>1.0275153919842218E-2</v>
      </c>
    </row>
    <row r="7175" spans="2:8" x14ac:dyDescent="0.3">
      <c r="B7175" s="91">
        <v>43742</v>
      </c>
      <c r="C7175" s="145">
        <v>119.278244</v>
      </c>
      <c r="D7175">
        <f t="shared" si="225"/>
        <v>-0.79324560399760735</v>
      </c>
      <c r="E7175">
        <v>-2.2467378978380893E-2</v>
      </c>
      <c r="G7175">
        <v>7167</v>
      </c>
      <c r="H7175">
        <f t="shared" ca="1" si="226"/>
        <v>1.2124594942526127E-2</v>
      </c>
    </row>
    <row r="7176" spans="2:8" x14ac:dyDescent="0.3">
      <c r="B7176" s="91">
        <v>42034</v>
      </c>
      <c r="C7176" s="145">
        <v>576.90789800000005</v>
      </c>
      <c r="D7176">
        <f t="shared" si="225"/>
        <v>14.378458249763481</v>
      </c>
      <c r="E7176">
        <v>-2.2469108341383187E-2</v>
      </c>
      <c r="G7176">
        <v>7168</v>
      </c>
      <c r="H7176">
        <f t="shared" ca="1" si="226"/>
        <v>1.5638551215130192E-2</v>
      </c>
    </row>
    <row r="7177" spans="2:8" x14ac:dyDescent="0.3">
      <c r="B7177" s="91">
        <v>34379</v>
      </c>
      <c r="C7177" s="145">
        <v>37.514026999999999</v>
      </c>
      <c r="D7177">
        <f t="shared" ref="D7177:D7240" si="227">(C7177-C7178)/C7178</f>
        <v>-0.70169605241519595</v>
      </c>
      <c r="E7177">
        <v>-2.2471822863078868E-2</v>
      </c>
      <c r="G7177">
        <v>7169</v>
      </c>
      <c r="H7177">
        <f t="shared" ca="1" si="226"/>
        <v>-4.3747991201858127E-2</v>
      </c>
    </row>
    <row r="7178" spans="2:8" x14ac:dyDescent="0.3">
      <c r="B7178" s="91">
        <v>39199</v>
      </c>
      <c r="C7178" s="145">
        <v>125.757729</v>
      </c>
      <c r="D7178">
        <f t="shared" si="227"/>
        <v>2.1206703577068478</v>
      </c>
      <c r="E7178">
        <v>-2.2502293189160302E-2</v>
      </c>
      <c r="G7178">
        <v>7170</v>
      </c>
      <c r="H7178">
        <f t="shared" ref="H7178:H7241" ca="1" si="228">_xlfn.NORM.INV(RAND(),N$11,N$12)</f>
        <v>-2.8521767761277777E-2</v>
      </c>
    </row>
    <row r="7179" spans="2:8" x14ac:dyDescent="0.3">
      <c r="B7179" s="91">
        <v>35908</v>
      </c>
      <c r="C7179" s="145">
        <v>40.298305999999997</v>
      </c>
      <c r="D7179">
        <f t="shared" si="227"/>
        <v>1.1473266550976133</v>
      </c>
      <c r="E7179">
        <v>-2.2511369422598765E-2</v>
      </c>
      <c r="G7179">
        <v>7171</v>
      </c>
      <c r="H7179">
        <f t="shared" ca="1" si="228"/>
        <v>-5.3426571521896116E-2</v>
      </c>
    </row>
    <row r="7180" spans="2:8" x14ac:dyDescent="0.3">
      <c r="B7180" s="91">
        <v>36039</v>
      </c>
      <c r="C7180" s="145">
        <v>18.766732999999999</v>
      </c>
      <c r="D7180">
        <f t="shared" si="227"/>
        <v>-0.19774103197697476</v>
      </c>
      <c r="E7180">
        <v>-2.2515435303503098E-2</v>
      </c>
      <c r="G7180">
        <v>7172</v>
      </c>
      <c r="H7180">
        <f t="shared" ca="1" si="228"/>
        <v>7.0331238856391372E-3</v>
      </c>
    </row>
    <row r="7181" spans="2:8" x14ac:dyDescent="0.3">
      <c r="B7181" s="91">
        <v>33576</v>
      </c>
      <c r="C7181" s="145">
        <v>23.392363</v>
      </c>
      <c r="D7181">
        <f t="shared" si="227"/>
        <v>-0.76075139465085562</v>
      </c>
      <c r="E7181">
        <v>-2.2522541345125501E-2</v>
      </c>
      <c r="G7181">
        <v>7173</v>
      </c>
      <c r="H7181">
        <f t="shared" ca="1" si="228"/>
        <v>2.1559793402546263E-3</v>
      </c>
    </row>
    <row r="7182" spans="2:8" x14ac:dyDescent="0.3">
      <c r="B7182" s="91">
        <v>40109</v>
      </c>
      <c r="C7182" s="145">
        <v>97.774292000000003</v>
      </c>
      <c r="D7182">
        <f t="shared" si="227"/>
        <v>4.1318436471409559</v>
      </c>
      <c r="E7182">
        <v>-2.2530028714781644E-2</v>
      </c>
      <c r="G7182">
        <v>7174</v>
      </c>
      <c r="H7182">
        <f t="shared" ca="1" si="228"/>
        <v>-7.0743815296331024E-3</v>
      </c>
    </row>
    <row r="7183" spans="2:8" x14ac:dyDescent="0.3">
      <c r="B7183" s="91">
        <v>36707</v>
      </c>
      <c r="C7183" s="145">
        <v>19.052468999999999</v>
      </c>
      <c r="D7183">
        <f t="shared" si="227"/>
        <v>-0.17391311134377305</v>
      </c>
      <c r="E7183">
        <v>-2.2556422993430001E-2</v>
      </c>
      <c r="G7183">
        <v>7175</v>
      </c>
      <c r="H7183">
        <f t="shared" ca="1" si="228"/>
        <v>-2.6016817597873353E-2</v>
      </c>
    </row>
    <row r="7184" spans="2:8" x14ac:dyDescent="0.3">
      <c r="B7184" s="91">
        <v>37735</v>
      </c>
      <c r="C7184" s="145">
        <v>23.063517000000001</v>
      </c>
      <c r="D7184">
        <f t="shared" si="227"/>
        <v>-0.86450718373117841</v>
      </c>
      <c r="E7184">
        <v>-2.2556432083349811E-2</v>
      </c>
      <c r="G7184">
        <v>7176</v>
      </c>
      <c r="H7184">
        <f t="shared" ca="1" si="228"/>
        <v>1.8306542728895536E-2</v>
      </c>
    </row>
    <row r="7185" spans="2:8" x14ac:dyDescent="0.3">
      <c r="B7185" s="91">
        <v>43395</v>
      </c>
      <c r="C7185" s="145">
        <v>170.219482</v>
      </c>
      <c r="D7185">
        <f t="shared" si="227"/>
        <v>-0.60882015924119826</v>
      </c>
      <c r="E7185">
        <v>-2.2610113681435246E-2</v>
      </c>
      <c r="G7185">
        <v>7177</v>
      </c>
      <c r="H7185">
        <f t="shared" ca="1" si="228"/>
        <v>1.6356444704527719E-2</v>
      </c>
    </row>
    <row r="7186" spans="2:8" x14ac:dyDescent="0.3">
      <c r="B7186" s="91">
        <v>42859</v>
      </c>
      <c r="C7186" s="145">
        <v>435.143799</v>
      </c>
      <c r="D7186">
        <f t="shared" si="227"/>
        <v>7.8746993898753521</v>
      </c>
      <c r="E7186">
        <v>-2.2615279706426499E-2</v>
      </c>
      <c r="G7186">
        <v>7178</v>
      </c>
      <c r="H7186">
        <f t="shared" ca="1" si="228"/>
        <v>-1.6360681353239599E-2</v>
      </c>
    </row>
    <row r="7187" spans="2:8" x14ac:dyDescent="0.3">
      <c r="B7187" s="91">
        <v>35447</v>
      </c>
      <c r="C7187" s="145">
        <v>49.031948</v>
      </c>
      <c r="D7187">
        <f t="shared" si="227"/>
        <v>-0.94816096712572095</v>
      </c>
      <c r="E7187">
        <v>-2.2627477612171418E-2</v>
      </c>
      <c r="G7187">
        <v>7179</v>
      </c>
      <c r="H7187">
        <f t="shared" ca="1" si="228"/>
        <v>8.6342166067997876E-3</v>
      </c>
    </row>
    <row r="7188" spans="2:8" x14ac:dyDescent="0.3">
      <c r="B7188" s="91">
        <v>45366</v>
      </c>
      <c r="C7188" s="145">
        <v>945.84997599999997</v>
      </c>
      <c r="D7188">
        <f t="shared" si="227"/>
        <v>34.429394685302235</v>
      </c>
      <c r="E7188">
        <v>-2.2629836218031548E-2</v>
      </c>
      <c r="G7188">
        <v>7180</v>
      </c>
      <c r="H7188">
        <f t="shared" ca="1" si="228"/>
        <v>-2.4337118882879229E-2</v>
      </c>
    </row>
    <row r="7189" spans="2:8" x14ac:dyDescent="0.3">
      <c r="B7189" s="91">
        <v>36228</v>
      </c>
      <c r="C7189" s="145">
        <v>26.696757999999999</v>
      </c>
      <c r="D7189">
        <f t="shared" si="227"/>
        <v>-0.36662802391181787</v>
      </c>
      <c r="E7189">
        <v>-2.2646636275217971E-2</v>
      </c>
      <c r="G7189">
        <v>7181</v>
      </c>
      <c r="H7189">
        <f t="shared" ca="1" si="228"/>
        <v>4.8920819966590742E-2</v>
      </c>
    </row>
    <row r="7190" spans="2:8" x14ac:dyDescent="0.3">
      <c r="B7190" s="91">
        <v>34813</v>
      </c>
      <c r="C7190" s="145">
        <v>42.150204000000002</v>
      </c>
      <c r="D7190">
        <f t="shared" si="227"/>
        <v>3.0747753622694135E-2</v>
      </c>
      <c r="E7190">
        <v>-2.2670185686201064E-2</v>
      </c>
      <c r="G7190">
        <v>7182</v>
      </c>
      <c r="H7190">
        <f t="shared" ca="1" si="228"/>
        <v>2.3910822441069058E-2</v>
      </c>
    </row>
    <row r="7191" spans="2:8" x14ac:dyDescent="0.3">
      <c r="B7191" s="91">
        <v>35804</v>
      </c>
      <c r="C7191" s="145">
        <v>40.892840999999997</v>
      </c>
      <c r="D7191">
        <f t="shared" si="227"/>
        <v>2.6236697186733626</v>
      </c>
      <c r="E7191">
        <v>-2.2699845848721544E-2</v>
      </c>
      <c r="G7191">
        <v>7183</v>
      </c>
      <c r="H7191">
        <f t="shared" ca="1" si="228"/>
        <v>6.7296211337739935E-3</v>
      </c>
    </row>
    <row r="7192" spans="2:8" x14ac:dyDescent="0.3">
      <c r="B7192" s="91">
        <v>36970</v>
      </c>
      <c r="C7192" s="145">
        <v>11.284924999999999</v>
      </c>
      <c r="D7192">
        <f t="shared" si="227"/>
        <v>-0.69568324419728</v>
      </c>
      <c r="E7192">
        <v>-2.2712028949046996E-2</v>
      </c>
      <c r="G7192">
        <v>7184</v>
      </c>
      <c r="H7192">
        <f t="shared" ca="1" si="228"/>
        <v>-2.1728769488986568E-2</v>
      </c>
    </row>
    <row r="7193" spans="2:8" x14ac:dyDescent="0.3">
      <c r="B7193" s="91">
        <v>34353</v>
      </c>
      <c r="C7193" s="145">
        <v>37.082825</v>
      </c>
      <c r="D7193">
        <f t="shared" si="227"/>
        <v>0</v>
      </c>
      <c r="E7193">
        <v>-2.2727291294710471E-2</v>
      </c>
      <c r="G7193">
        <v>7185</v>
      </c>
      <c r="H7193">
        <f t="shared" ca="1" si="228"/>
        <v>6.1059603933069292E-3</v>
      </c>
    </row>
    <row r="7194" spans="2:8" x14ac:dyDescent="0.3">
      <c r="B7194" s="91">
        <v>33780</v>
      </c>
      <c r="C7194" s="145">
        <v>37.082825</v>
      </c>
      <c r="D7194">
        <f t="shared" si="227"/>
        <v>0.60000004314666</v>
      </c>
      <c r="E7194">
        <v>-2.2727291294710471E-2</v>
      </c>
      <c r="G7194">
        <v>7186</v>
      </c>
      <c r="H7194">
        <f t="shared" ca="1" si="228"/>
        <v>-5.6448393426990304E-2</v>
      </c>
    </row>
    <row r="7195" spans="2:8" x14ac:dyDescent="0.3">
      <c r="B7195" s="91">
        <v>34215</v>
      </c>
      <c r="C7195" s="145">
        <v>23.176765</v>
      </c>
      <c r="D7195">
        <f t="shared" si="227"/>
        <v>-0.94822258336488208</v>
      </c>
      <c r="E7195">
        <v>-2.2727415516844197E-2</v>
      </c>
      <c r="G7195">
        <v>7187</v>
      </c>
      <c r="H7195">
        <f t="shared" ca="1" si="228"/>
        <v>-1.6099259494145965E-2</v>
      </c>
    </row>
    <row r="7196" spans="2:8" x14ac:dyDescent="0.3">
      <c r="B7196" s="91">
        <v>42522</v>
      </c>
      <c r="C7196" s="145">
        <v>447.62304699999999</v>
      </c>
      <c r="D7196">
        <f t="shared" si="227"/>
        <v>20.495774708219248</v>
      </c>
      <c r="E7196">
        <v>-2.2734656520030826E-2</v>
      </c>
      <c r="G7196">
        <v>7188</v>
      </c>
      <c r="H7196">
        <f t="shared" ca="1" si="228"/>
        <v>4.8500797674708544E-3</v>
      </c>
    </row>
    <row r="7197" spans="2:8" x14ac:dyDescent="0.3">
      <c r="B7197" s="91">
        <v>36143</v>
      </c>
      <c r="C7197" s="145">
        <v>20.823768999999999</v>
      </c>
      <c r="D7197">
        <f t="shared" si="227"/>
        <v>-0.48400812582233715</v>
      </c>
      <c r="E7197">
        <v>-2.2735404458936504E-2</v>
      </c>
      <c r="G7197">
        <v>7189</v>
      </c>
      <c r="H7197">
        <f t="shared" ca="1" si="228"/>
        <v>9.1580676167291979E-3</v>
      </c>
    </row>
    <row r="7198" spans="2:8" x14ac:dyDescent="0.3">
      <c r="B7198" s="91">
        <v>36434</v>
      </c>
      <c r="C7198" s="145">
        <v>40.356777000000001</v>
      </c>
      <c r="D7198">
        <f t="shared" si="227"/>
        <v>-0.81147719113430128</v>
      </c>
      <c r="E7198">
        <v>-2.2739751423836076E-2</v>
      </c>
      <c r="G7198">
        <v>7190</v>
      </c>
      <c r="H7198">
        <f t="shared" ca="1" si="228"/>
        <v>-6.6680209940109647E-2</v>
      </c>
    </row>
    <row r="7199" spans="2:8" x14ac:dyDescent="0.3">
      <c r="B7199" s="91">
        <v>40619</v>
      </c>
      <c r="C7199" s="145">
        <v>214.06840500000001</v>
      </c>
      <c r="D7199">
        <f t="shared" si="227"/>
        <v>2.1287294613939864</v>
      </c>
      <c r="E7199">
        <v>-2.2760415940771203E-2</v>
      </c>
      <c r="G7199">
        <v>7191</v>
      </c>
      <c r="H7199">
        <f t="shared" ca="1" si="228"/>
        <v>-5.9953089391523579E-2</v>
      </c>
    </row>
    <row r="7200" spans="2:8" x14ac:dyDescent="0.3">
      <c r="B7200" s="91">
        <v>38266</v>
      </c>
      <c r="C7200" s="145">
        <v>68.420235000000005</v>
      </c>
      <c r="D7200">
        <f t="shared" si="227"/>
        <v>0.98739570783257224</v>
      </c>
      <c r="E7200">
        <v>-2.2763728090725768E-2</v>
      </c>
      <c r="G7200">
        <v>7192</v>
      </c>
      <c r="H7200">
        <f t="shared" ca="1" si="228"/>
        <v>3.2342053452856574E-2</v>
      </c>
    </row>
    <row r="7201" spans="2:8" x14ac:dyDescent="0.3">
      <c r="B7201" s="91">
        <v>36493</v>
      </c>
      <c r="C7201" s="145">
        <v>34.427081999999999</v>
      </c>
      <c r="D7201">
        <f t="shared" si="227"/>
        <v>-0.28450195691688279</v>
      </c>
      <c r="E7201">
        <v>-2.2785753659825627E-2</v>
      </c>
      <c r="G7201">
        <v>7193</v>
      </c>
      <c r="H7201">
        <f t="shared" ca="1" si="228"/>
        <v>6.5929552144966524E-3</v>
      </c>
    </row>
    <row r="7202" spans="2:8" x14ac:dyDescent="0.3">
      <c r="B7202" s="91">
        <v>35025</v>
      </c>
      <c r="C7202" s="145">
        <v>48.116249000000003</v>
      </c>
      <c r="D7202">
        <f t="shared" si="227"/>
        <v>-0.76768932852395366</v>
      </c>
      <c r="E7202">
        <v>-2.2792045126480753E-2</v>
      </c>
      <c r="G7202">
        <v>7194</v>
      </c>
      <c r="H7202">
        <f t="shared" ca="1" si="228"/>
        <v>-2.985648016262298E-3</v>
      </c>
    </row>
    <row r="7203" spans="2:8" x14ac:dyDescent="0.3">
      <c r="B7203" s="91">
        <v>40459</v>
      </c>
      <c r="C7203" s="145">
        <v>207.12027</v>
      </c>
      <c r="D7203">
        <f t="shared" si="227"/>
        <v>3.3900912767715576</v>
      </c>
      <c r="E7203">
        <v>-2.2813837196572002E-2</v>
      </c>
      <c r="G7203">
        <v>7195</v>
      </c>
      <c r="H7203">
        <f t="shared" ca="1" si="228"/>
        <v>4.9337360875649348E-2</v>
      </c>
    </row>
    <row r="7204" spans="2:8" x14ac:dyDescent="0.3">
      <c r="B7204" s="91">
        <v>35730</v>
      </c>
      <c r="C7204" s="145">
        <v>47.179034999999999</v>
      </c>
      <c r="D7204">
        <f t="shared" si="227"/>
        <v>2.0225927792606086E-2</v>
      </c>
      <c r="E7204">
        <v>-2.2826032902605115E-2</v>
      </c>
      <c r="G7204">
        <v>7196</v>
      </c>
      <c r="H7204">
        <f t="shared" ca="1" si="228"/>
        <v>1.4780729322821455E-2</v>
      </c>
    </row>
    <row r="7205" spans="2:8" x14ac:dyDescent="0.3">
      <c r="B7205" s="91">
        <v>35733</v>
      </c>
      <c r="C7205" s="145">
        <v>46.243713</v>
      </c>
      <c r="D7205">
        <f t="shared" si="227"/>
        <v>-0.87317128409680045</v>
      </c>
      <c r="E7205">
        <v>-2.2828436460643371E-2</v>
      </c>
      <c r="G7205">
        <v>7197</v>
      </c>
      <c r="H7205">
        <f t="shared" ca="1" si="228"/>
        <v>-4.1342187735363155E-2</v>
      </c>
    </row>
    <row r="7206" spans="2:8" x14ac:dyDescent="0.3">
      <c r="B7206" s="91">
        <v>42375</v>
      </c>
      <c r="C7206" s="145">
        <v>364.61547899999999</v>
      </c>
      <c r="D7206">
        <f t="shared" si="227"/>
        <v>0.60351460967821247</v>
      </c>
      <c r="E7206">
        <v>-2.2833500781008601E-2</v>
      </c>
      <c r="G7206">
        <v>7198</v>
      </c>
      <c r="H7206">
        <f t="shared" ca="1" si="228"/>
        <v>-2.5660331113784785E-2</v>
      </c>
    </row>
    <row r="7207" spans="2:8" x14ac:dyDescent="0.3">
      <c r="B7207" s="91">
        <v>41073</v>
      </c>
      <c r="C7207" s="145">
        <v>227.38519299999999</v>
      </c>
      <c r="D7207">
        <f t="shared" si="227"/>
        <v>18.691829047512442</v>
      </c>
      <c r="E7207">
        <v>-2.2844210016830017E-2</v>
      </c>
      <c r="G7207">
        <v>7199</v>
      </c>
      <c r="H7207">
        <f t="shared" ca="1" si="228"/>
        <v>6.7896710364277902E-3</v>
      </c>
    </row>
    <row r="7208" spans="2:8" x14ac:dyDescent="0.3">
      <c r="B7208" s="91">
        <v>36816</v>
      </c>
      <c r="C7208" s="145">
        <v>11.547185000000001</v>
      </c>
      <c r="D7208">
        <f t="shared" si="227"/>
        <v>-0.44268801448997597</v>
      </c>
      <c r="E7208">
        <v>-2.284593107361926E-2</v>
      </c>
      <c r="G7208">
        <v>7200</v>
      </c>
      <c r="H7208">
        <f t="shared" ca="1" si="228"/>
        <v>-3.0977633461034397E-3</v>
      </c>
    </row>
    <row r="7209" spans="2:8" x14ac:dyDescent="0.3">
      <c r="B7209" s="91">
        <v>36068</v>
      </c>
      <c r="C7209" s="145">
        <v>20.719427</v>
      </c>
      <c r="D7209">
        <f t="shared" si="227"/>
        <v>-0.94572392720617682</v>
      </c>
      <c r="E7209">
        <v>-2.2847144684639029E-2</v>
      </c>
      <c r="G7209">
        <v>7201</v>
      </c>
      <c r="H7209">
        <f t="shared" ca="1" si="228"/>
        <v>-1.0961721730058939E-2</v>
      </c>
    </row>
    <row r="7210" spans="2:8" x14ac:dyDescent="0.3">
      <c r="B7210" s="91">
        <v>41710</v>
      </c>
      <c r="C7210" s="145">
        <v>381.74145499999997</v>
      </c>
      <c r="D7210">
        <f t="shared" si="227"/>
        <v>1.7731474239549814</v>
      </c>
      <c r="E7210">
        <v>-2.286729839016638E-2</v>
      </c>
      <c r="G7210">
        <v>7202</v>
      </c>
      <c r="H7210">
        <f t="shared" ca="1" si="228"/>
        <v>2.4473578081036319E-2</v>
      </c>
    </row>
    <row r="7211" spans="2:8" x14ac:dyDescent="0.3">
      <c r="B7211" s="91">
        <v>39063</v>
      </c>
      <c r="C7211" s="145">
        <v>137.656387</v>
      </c>
      <c r="D7211">
        <f t="shared" si="227"/>
        <v>-0.66961258800725865</v>
      </c>
      <c r="E7211">
        <v>-2.2872066185282352E-2</v>
      </c>
      <c r="G7211">
        <v>7203</v>
      </c>
      <c r="H7211">
        <f t="shared" ca="1" si="228"/>
        <v>5.0271544897898326E-3</v>
      </c>
    </row>
    <row r="7212" spans="2:8" x14ac:dyDescent="0.3">
      <c r="B7212" s="91">
        <v>44984</v>
      </c>
      <c r="C7212" s="145">
        <v>416.65142800000001</v>
      </c>
      <c r="D7212">
        <f t="shared" si="227"/>
        <v>38.60082316964796</v>
      </c>
      <c r="E7212">
        <v>-2.2910602970083644E-2</v>
      </c>
      <c r="G7212">
        <v>7204</v>
      </c>
      <c r="H7212">
        <f t="shared" ca="1" si="228"/>
        <v>5.8305983667571067E-3</v>
      </c>
    </row>
    <row r="7213" spans="2:8" x14ac:dyDescent="0.3">
      <c r="B7213" s="91">
        <v>37161</v>
      </c>
      <c r="C7213" s="145">
        <v>10.521281999999999</v>
      </c>
      <c r="D7213">
        <f t="shared" si="227"/>
        <v>-0.97666135271379806</v>
      </c>
      <c r="E7213">
        <v>-2.292267282410403E-2</v>
      </c>
      <c r="G7213">
        <v>7205</v>
      </c>
      <c r="H7213">
        <f t="shared" ca="1" si="228"/>
        <v>-1.762053783367248E-2</v>
      </c>
    </row>
    <row r="7214" spans="2:8" x14ac:dyDescent="0.3">
      <c r="B7214" s="91">
        <v>41829</v>
      </c>
      <c r="C7214" s="145">
        <v>450.80941799999999</v>
      </c>
      <c r="D7214">
        <f t="shared" si="227"/>
        <v>1.0765844466650516</v>
      </c>
      <c r="E7214">
        <v>-2.2970000393946415E-2</v>
      </c>
      <c r="G7214">
        <v>7206</v>
      </c>
      <c r="H7214">
        <f t="shared" ca="1" si="228"/>
        <v>-7.2122087546394285E-3</v>
      </c>
    </row>
    <row r="7215" spans="2:8" x14ac:dyDescent="0.3">
      <c r="B7215" s="91">
        <v>40466</v>
      </c>
      <c r="C7215" s="145">
        <v>217.09178199999999</v>
      </c>
      <c r="D7215">
        <f t="shared" si="227"/>
        <v>0.19521623871350535</v>
      </c>
      <c r="E7215">
        <v>-2.2987521129651037E-2</v>
      </c>
      <c r="G7215">
        <v>7207</v>
      </c>
      <c r="H7215">
        <f t="shared" ca="1" si="228"/>
        <v>-2.1000992936364496E-2</v>
      </c>
    </row>
    <row r="7216" spans="2:8" x14ac:dyDescent="0.3">
      <c r="B7216" s="91">
        <v>43857</v>
      </c>
      <c r="C7216" s="145">
        <v>181.63389599999999</v>
      </c>
      <c r="D7216">
        <f t="shared" si="227"/>
        <v>0.17814419772212381</v>
      </c>
      <c r="E7216">
        <v>-2.305635966099006E-2</v>
      </c>
      <c r="G7216">
        <v>7208</v>
      </c>
      <c r="H7216">
        <f t="shared" ca="1" si="228"/>
        <v>2.2591254337776825E-2</v>
      </c>
    </row>
    <row r="7217" spans="2:8" x14ac:dyDescent="0.3">
      <c r="B7217" s="91">
        <v>43635</v>
      </c>
      <c r="C7217" s="145">
        <v>154.16949500000001</v>
      </c>
      <c r="D7217">
        <f t="shared" si="227"/>
        <v>5.0796050989587102E-2</v>
      </c>
      <c r="E7217">
        <v>-2.3057564568251945E-2</v>
      </c>
      <c r="G7217">
        <v>7209</v>
      </c>
      <c r="H7217">
        <f t="shared" ca="1" si="228"/>
        <v>-5.9291940962121897E-2</v>
      </c>
    </row>
    <row r="7218" spans="2:8" x14ac:dyDescent="0.3">
      <c r="B7218" s="91">
        <v>40242</v>
      </c>
      <c r="C7218" s="145">
        <v>146.716858</v>
      </c>
      <c r="D7218">
        <f t="shared" si="227"/>
        <v>-0.55417492476396402</v>
      </c>
      <c r="E7218">
        <v>-2.3062868702284522E-2</v>
      </c>
      <c r="G7218">
        <v>7210</v>
      </c>
      <c r="H7218">
        <f t="shared" ca="1" si="228"/>
        <v>1.5754186543964259E-2</v>
      </c>
    </row>
    <row r="7219" spans="2:8" x14ac:dyDescent="0.3">
      <c r="B7219" s="91">
        <v>42265</v>
      </c>
      <c r="C7219" s="145">
        <v>329.09063700000002</v>
      </c>
      <c r="D7219">
        <f t="shared" si="227"/>
        <v>6.4540772289740671</v>
      </c>
      <c r="E7219">
        <v>-2.3073499341131683E-2</v>
      </c>
      <c r="G7219">
        <v>7211</v>
      </c>
      <c r="H7219">
        <f t="shared" ca="1" si="228"/>
        <v>1.5350389281602072E-2</v>
      </c>
    </row>
    <row r="7220" spans="2:8" x14ac:dyDescent="0.3">
      <c r="B7220" s="91">
        <v>34841</v>
      </c>
      <c r="C7220" s="145">
        <v>44.149078000000003</v>
      </c>
      <c r="D7220">
        <f t="shared" si="227"/>
        <v>-0.58377978872013447</v>
      </c>
      <c r="E7220">
        <v>-2.3077190993747519E-2</v>
      </c>
      <c r="G7220">
        <v>7212</v>
      </c>
      <c r="H7220">
        <f t="shared" ca="1" si="228"/>
        <v>6.2844633835025705E-3</v>
      </c>
    </row>
    <row r="7221" spans="2:8" x14ac:dyDescent="0.3">
      <c r="B7221" s="91">
        <v>39316</v>
      </c>
      <c r="C7221" s="145">
        <v>106.071442</v>
      </c>
      <c r="D7221">
        <f t="shared" si="227"/>
        <v>4.9329686090866617E-2</v>
      </c>
      <c r="E7221">
        <v>-2.3101750043327502E-2</v>
      </c>
      <c r="G7221">
        <v>7213</v>
      </c>
      <c r="H7221">
        <f t="shared" ca="1" si="228"/>
        <v>-5.340817221087147E-2</v>
      </c>
    </row>
    <row r="7222" spans="2:8" x14ac:dyDescent="0.3">
      <c r="B7222" s="91">
        <v>44008</v>
      </c>
      <c r="C7222" s="145">
        <v>101.084953</v>
      </c>
      <c r="D7222">
        <f t="shared" si="227"/>
        <v>-0.65691082053712657</v>
      </c>
      <c r="E7222">
        <v>-2.3121356448015194E-2</v>
      </c>
      <c r="G7222">
        <v>7214</v>
      </c>
      <c r="H7222">
        <f t="shared" ca="1" si="228"/>
        <v>-4.0006150506351208E-2</v>
      </c>
    </row>
    <row r="7223" spans="2:8" x14ac:dyDescent="0.3">
      <c r="B7223" s="91">
        <v>44400</v>
      </c>
      <c r="C7223" s="145">
        <v>294.63171399999999</v>
      </c>
      <c r="D7223">
        <f t="shared" si="227"/>
        <v>7.753992955428342</v>
      </c>
      <c r="E7223">
        <v>-2.3136640168259781E-2</v>
      </c>
      <c r="G7223">
        <v>7215</v>
      </c>
      <c r="H7223">
        <f t="shared" ca="1" si="228"/>
        <v>-1.3749195196661617E-3</v>
      </c>
    </row>
    <row r="7224" spans="2:8" x14ac:dyDescent="0.3">
      <c r="B7224" s="91">
        <v>35846</v>
      </c>
      <c r="C7224" s="145">
        <v>33.656837000000003</v>
      </c>
      <c r="D7224">
        <f t="shared" si="227"/>
        <v>0.47970973860532917</v>
      </c>
      <c r="E7224">
        <v>-2.3148109046536278E-2</v>
      </c>
      <c r="G7224">
        <v>7216</v>
      </c>
      <c r="H7224">
        <f t="shared" ca="1" si="228"/>
        <v>2.5340415674068334E-2</v>
      </c>
    </row>
    <row r="7225" spans="2:8" x14ac:dyDescent="0.3">
      <c r="B7225" s="91">
        <v>34274</v>
      </c>
      <c r="C7225" s="145">
        <v>22.745567000000001</v>
      </c>
      <c r="D7225">
        <f t="shared" si="227"/>
        <v>2.7807730593388452E-2</v>
      </c>
      <c r="E7225">
        <v>-2.3148128066490019E-2</v>
      </c>
      <c r="G7225">
        <v>7217</v>
      </c>
      <c r="H7225">
        <f t="shared" ca="1" si="228"/>
        <v>6.0168721068852835E-2</v>
      </c>
    </row>
    <row r="7226" spans="2:8" x14ac:dyDescent="0.3">
      <c r="B7226" s="91">
        <v>37314</v>
      </c>
      <c r="C7226" s="145">
        <v>22.130177</v>
      </c>
      <c r="D7226">
        <f t="shared" si="227"/>
        <v>-0.84460543370638197</v>
      </c>
      <c r="E7226">
        <v>-2.3152771504857159E-2</v>
      </c>
      <c r="G7226">
        <v>7218</v>
      </c>
      <c r="H7226">
        <f t="shared" ca="1" si="228"/>
        <v>-1.151642114753627E-2</v>
      </c>
    </row>
    <row r="7227" spans="2:8" x14ac:dyDescent="0.3">
      <c r="B7227" s="91">
        <v>40358</v>
      </c>
      <c r="C7227" s="145">
        <v>142.412811</v>
      </c>
      <c r="D7227">
        <f t="shared" si="227"/>
        <v>-0.48835119268943189</v>
      </c>
      <c r="E7227">
        <v>-2.3186586425096658E-2</v>
      </c>
      <c r="G7227">
        <v>7219</v>
      </c>
      <c r="H7227">
        <f t="shared" ca="1" si="228"/>
        <v>1.0939312256109722E-2</v>
      </c>
    </row>
    <row r="7228" spans="2:8" x14ac:dyDescent="0.3">
      <c r="B7228" s="91">
        <v>41043</v>
      </c>
      <c r="C7228" s="145">
        <v>278.34094199999998</v>
      </c>
      <c r="D7228">
        <f t="shared" si="227"/>
        <v>4.2352831232998289</v>
      </c>
      <c r="E7228">
        <v>-2.3193160084332032E-2</v>
      </c>
      <c r="G7228">
        <v>7220</v>
      </c>
      <c r="H7228">
        <f t="shared" ca="1" si="228"/>
        <v>-1.3813711550262446E-2</v>
      </c>
    </row>
    <row r="7229" spans="2:8" x14ac:dyDescent="0.3">
      <c r="B7229" s="91">
        <v>35013</v>
      </c>
      <c r="C7229" s="145">
        <v>53.166359</v>
      </c>
      <c r="D7229">
        <f t="shared" si="227"/>
        <v>-0.3263253147842376</v>
      </c>
      <c r="E7229">
        <v>-2.3195774434377054E-2</v>
      </c>
      <c r="G7229">
        <v>7221</v>
      </c>
      <c r="H7229">
        <f t="shared" ca="1" si="228"/>
        <v>-2.4900505303605807E-2</v>
      </c>
    </row>
    <row r="7230" spans="2:8" x14ac:dyDescent="0.3">
      <c r="B7230" s="91">
        <v>38384</v>
      </c>
      <c r="C7230" s="145">
        <v>78.919929999999994</v>
      </c>
      <c r="D7230">
        <f t="shared" si="227"/>
        <v>5.8363941696271744E-2</v>
      </c>
      <c r="E7230">
        <v>-2.3195827354239515E-2</v>
      </c>
      <c r="G7230">
        <v>7222</v>
      </c>
      <c r="H7230">
        <f t="shared" ca="1" si="228"/>
        <v>-8.5801761634829079E-3</v>
      </c>
    </row>
    <row r="7231" spans="2:8" x14ac:dyDescent="0.3">
      <c r="B7231" s="91">
        <v>39687</v>
      </c>
      <c r="C7231" s="145">
        <v>74.567856000000006</v>
      </c>
      <c r="D7231">
        <f t="shared" si="227"/>
        <v>-0.83605422258942363</v>
      </c>
      <c r="E7231">
        <v>-2.3215636974000302E-2</v>
      </c>
      <c r="G7231">
        <v>7223</v>
      </c>
      <c r="H7231">
        <f t="shared" ca="1" si="228"/>
        <v>4.3006825928637242E-2</v>
      </c>
    </row>
    <row r="7232" spans="2:8" x14ac:dyDescent="0.3">
      <c r="B7232" s="91">
        <v>42898</v>
      </c>
      <c r="C7232" s="145">
        <v>454.83242799999999</v>
      </c>
      <c r="D7232">
        <f t="shared" si="227"/>
        <v>7.1108481296867101</v>
      </c>
      <c r="E7232">
        <v>-2.322842031183369E-2</v>
      </c>
      <c r="G7232">
        <v>7224</v>
      </c>
      <c r="H7232">
        <f t="shared" ca="1" si="228"/>
        <v>-8.8452261765438272E-4</v>
      </c>
    </row>
    <row r="7233" spans="2:8" x14ac:dyDescent="0.3">
      <c r="B7233" s="91">
        <v>35345</v>
      </c>
      <c r="C7233" s="145">
        <v>56.077049000000002</v>
      </c>
      <c r="D7233">
        <f t="shared" si="227"/>
        <v>1.4771449049210885</v>
      </c>
      <c r="E7233">
        <v>-2.3232763862698999E-2</v>
      </c>
      <c r="G7233">
        <v>7225</v>
      </c>
      <c r="H7233">
        <f t="shared" ca="1" si="228"/>
        <v>4.1367292456573074E-3</v>
      </c>
    </row>
    <row r="7234" spans="2:8" x14ac:dyDescent="0.3">
      <c r="B7234" s="91">
        <v>34218</v>
      </c>
      <c r="C7234" s="145">
        <v>22.637775000000001</v>
      </c>
      <c r="D7234">
        <f t="shared" si="227"/>
        <v>-0.37980766504305863</v>
      </c>
      <c r="E7234">
        <v>-2.3255618288402127E-2</v>
      </c>
      <c r="G7234">
        <v>7226</v>
      </c>
      <c r="H7234">
        <f t="shared" ca="1" si="228"/>
        <v>8.5642985176474035E-2</v>
      </c>
    </row>
    <row r="7235" spans="2:8" x14ac:dyDescent="0.3">
      <c r="B7235" s="91">
        <v>34787</v>
      </c>
      <c r="C7235" s="145">
        <v>36.501216999999997</v>
      </c>
      <c r="D7235">
        <f t="shared" si="227"/>
        <v>0.34366924103882551</v>
      </c>
      <c r="E7235">
        <v>-2.325569384812632E-2</v>
      </c>
      <c r="G7235">
        <v>7227</v>
      </c>
      <c r="H7235">
        <f t="shared" ca="1" si="228"/>
        <v>1.7294385096645524E-2</v>
      </c>
    </row>
    <row r="7236" spans="2:8" x14ac:dyDescent="0.3">
      <c r="B7236" s="91">
        <v>33557</v>
      </c>
      <c r="C7236" s="145">
        <v>27.165329</v>
      </c>
      <c r="D7236">
        <f t="shared" si="227"/>
        <v>-0.88392383714970957</v>
      </c>
      <c r="E7236">
        <v>-2.3255794721452713E-2</v>
      </c>
      <c r="G7236">
        <v>7228</v>
      </c>
      <c r="H7236">
        <f t="shared" ca="1" si="228"/>
        <v>-3.0387721411026403E-2</v>
      </c>
    </row>
    <row r="7237" spans="2:8" x14ac:dyDescent="0.3">
      <c r="B7237" s="91">
        <v>40494</v>
      </c>
      <c r="C7237" s="145">
        <v>234.03021200000001</v>
      </c>
      <c r="D7237">
        <f t="shared" si="227"/>
        <v>0.21727862902104361</v>
      </c>
      <c r="E7237">
        <v>-2.327675906035289E-2</v>
      </c>
      <c r="G7237">
        <v>7229</v>
      </c>
      <c r="H7237">
        <f t="shared" ca="1" si="228"/>
        <v>-4.9635220286377513E-2</v>
      </c>
    </row>
    <row r="7238" spans="2:8" x14ac:dyDescent="0.3">
      <c r="B7238" s="91">
        <v>40697</v>
      </c>
      <c r="C7238" s="145">
        <v>192.25689700000001</v>
      </c>
      <c r="D7238">
        <f t="shared" si="227"/>
        <v>8.4518649396864838</v>
      </c>
      <c r="E7238">
        <v>-2.3277998898520547E-2</v>
      </c>
      <c r="G7238">
        <v>7230</v>
      </c>
      <c r="H7238">
        <f t="shared" ca="1" si="228"/>
        <v>-5.5822694500914559E-2</v>
      </c>
    </row>
    <row r="7239" spans="2:8" x14ac:dyDescent="0.3">
      <c r="B7239" s="91">
        <v>37518</v>
      </c>
      <c r="C7239" s="145">
        <v>20.340630999999998</v>
      </c>
      <c r="D7239">
        <f t="shared" si="227"/>
        <v>-0.19184804989726587</v>
      </c>
      <c r="E7239">
        <v>-2.3333397033964212E-2</v>
      </c>
      <c r="G7239">
        <v>7231</v>
      </c>
      <c r="H7239">
        <f t="shared" ca="1" si="228"/>
        <v>5.147337922263736E-2</v>
      </c>
    </row>
    <row r="7240" spans="2:8" x14ac:dyDescent="0.3">
      <c r="B7240" s="91">
        <v>37587</v>
      </c>
      <c r="C7240" s="145">
        <v>25.169315000000001</v>
      </c>
      <c r="D7240">
        <f t="shared" si="227"/>
        <v>-0.77447229269221507</v>
      </c>
      <c r="E7240">
        <v>-2.3346268171269079E-2</v>
      </c>
      <c r="G7240">
        <v>7232</v>
      </c>
      <c r="H7240">
        <f t="shared" ca="1" si="228"/>
        <v>2.9796660314563499E-2</v>
      </c>
    </row>
    <row r="7241" spans="2:8" x14ac:dyDescent="0.3">
      <c r="B7241" s="91">
        <v>39296</v>
      </c>
      <c r="C7241" s="145">
        <v>111.60187500000001</v>
      </c>
      <c r="D7241">
        <f t="shared" ref="D7241:D7304" si="229">(C7241-C7242)/C7242</f>
        <v>-0.34646993938715925</v>
      </c>
      <c r="E7241">
        <v>-2.3374311777051997E-2</v>
      </c>
      <c r="G7241">
        <v>7233</v>
      </c>
      <c r="H7241">
        <f t="shared" ca="1" si="228"/>
        <v>6.3634141127079085E-3</v>
      </c>
    </row>
    <row r="7242" spans="2:8" x14ac:dyDescent="0.3">
      <c r="B7242" s="91">
        <v>43549</v>
      </c>
      <c r="C7242" s="145">
        <v>170.767776</v>
      </c>
      <c r="D7242">
        <f t="shared" si="229"/>
        <v>-0.54884986126496837</v>
      </c>
      <c r="E7242">
        <v>-2.3375078735226127E-2</v>
      </c>
      <c r="G7242">
        <v>7234</v>
      </c>
      <c r="H7242">
        <f t="shared" ref="H7242:H7305" ca="1" si="230">_xlfn.NORM.INV(RAND(),N$11,N$12)</f>
        <v>2.4149404354789177E-3</v>
      </c>
    </row>
    <row r="7243" spans="2:8" x14ac:dyDescent="0.3">
      <c r="B7243" s="91">
        <v>42501</v>
      </c>
      <c r="C7243" s="145">
        <v>378.51650999999998</v>
      </c>
      <c r="D7243">
        <f t="shared" si="229"/>
        <v>7.815439028841368</v>
      </c>
      <c r="E7243">
        <v>-2.3396323905200769E-2</v>
      </c>
      <c r="G7243">
        <v>7235</v>
      </c>
      <c r="H7243">
        <f t="shared" ca="1" si="230"/>
        <v>1.3048817080618091E-2</v>
      </c>
    </row>
    <row r="7244" spans="2:8" x14ac:dyDescent="0.3">
      <c r="B7244" s="91">
        <v>39920</v>
      </c>
      <c r="C7244" s="145">
        <v>42.937908</v>
      </c>
      <c r="D7244">
        <f t="shared" si="229"/>
        <v>1.1525737820082484</v>
      </c>
      <c r="E7244">
        <v>-2.3400300540797413E-2</v>
      </c>
      <c r="G7244">
        <v>7236</v>
      </c>
      <c r="H7244">
        <f t="shared" ca="1" si="230"/>
        <v>-3.2284610627853198E-2</v>
      </c>
    </row>
    <row r="7245" spans="2:8" x14ac:dyDescent="0.3">
      <c r="B7245" s="91">
        <v>37530</v>
      </c>
      <c r="C7245" s="145">
        <v>19.947241000000002</v>
      </c>
      <c r="D7245">
        <f t="shared" si="229"/>
        <v>-0.61635026668594606</v>
      </c>
      <c r="E7245">
        <v>-2.3414035133757373E-2</v>
      </c>
      <c r="G7245">
        <v>7237</v>
      </c>
      <c r="H7245">
        <f t="shared" ca="1" si="230"/>
        <v>7.8898330661344197E-3</v>
      </c>
    </row>
    <row r="7246" spans="2:8" x14ac:dyDescent="0.3">
      <c r="B7246" s="91">
        <v>35663</v>
      </c>
      <c r="C7246" s="145">
        <v>51.993366000000002</v>
      </c>
      <c r="D7246">
        <f t="shared" si="229"/>
        <v>1.8907704769529219</v>
      </c>
      <c r="E7246">
        <v>-2.3423783780677013E-2</v>
      </c>
      <c r="G7246">
        <v>7238</v>
      </c>
      <c r="H7246">
        <f t="shared" ca="1" si="230"/>
        <v>-5.0257135601099075E-2</v>
      </c>
    </row>
    <row r="7247" spans="2:8" x14ac:dyDescent="0.3">
      <c r="B7247" s="91">
        <v>36672</v>
      </c>
      <c r="C7247" s="145">
        <v>17.985989</v>
      </c>
      <c r="D7247">
        <f t="shared" si="229"/>
        <v>-0.84062350116461615</v>
      </c>
      <c r="E7247">
        <v>-2.3437460974938627E-2</v>
      </c>
      <c r="G7247">
        <v>7239</v>
      </c>
      <c r="H7247">
        <f t="shared" ca="1" si="230"/>
        <v>-3.781312281285637E-2</v>
      </c>
    </row>
    <row r="7248" spans="2:8" x14ac:dyDescent="0.3">
      <c r="B7248" s="91">
        <v>38919</v>
      </c>
      <c r="C7248" s="145">
        <v>112.852203</v>
      </c>
      <c r="D7248">
        <f t="shared" si="229"/>
        <v>-0.74101138342792028</v>
      </c>
      <c r="E7248">
        <v>-2.3453472546373241E-2</v>
      </c>
      <c r="G7248">
        <v>7240</v>
      </c>
      <c r="H7248">
        <f t="shared" ca="1" si="230"/>
        <v>1.3211122369815618E-2</v>
      </c>
    </row>
    <row r="7249" spans="2:8" x14ac:dyDescent="0.3">
      <c r="B7249" s="91">
        <v>44623</v>
      </c>
      <c r="C7249" s="145">
        <v>435.74194299999999</v>
      </c>
      <c r="D7249">
        <f t="shared" si="229"/>
        <v>27.273505921162336</v>
      </c>
      <c r="E7249">
        <v>-2.345844546680468E-2</v>
      </c>
      <c r="G7249">
        <v>7241</v>
      </c>
      <c r="H7249">
        <f t="shared" ca="1" si="230"/>
        <v>-5.2370765527865043E-2</v>
      </c>
    </row>
    <row r="7250" spans="2:8" x14ac:dyDescent="0.3">
      <c r="B7250" s="91">
        <v>36777</v>
      </c>
      <c r="C7250" s="145">
        <v>15.411670000000001</v>
      </c>
      <c r="D7250">
        <f t="shared" si="229"/>
        <v>-0.90142270638164712</v>
      </c>
      <c r="E7250">
        <v>-2.3460513871504302E-2</v>
      </c>
      <c r="G7250">
        <v>7242</v>
      </c>
      <c r="H7250">
        <f t="shared" ca="1" si="230"/>
        <v>-4.0875589436002141E-2</v>
      </c>
    </row>
    <row r="7251" spans="2:8" x14ac:dyDescent="0.3">
      <c r="B7251" s="91">
        <v>40389</v>
      </c>
      <c r="C7251" s="145">
        <v>156.34097299999999</v>
      </c>
      <c r="D7251">
        <f t="shared" si="229"/>
        <v>-0.57436253856519159</v>
      </c>
      <c r="E7251">
        <v>-2.3479841967367264E-2</v>
      </c>
      <c r="G7251">
        <v>7243</v>
      </c>
      <c r="H7251">
        <f t="shared" ca="1" si="230"/>
        <v>-1.0869274112586083E-2</v>
      </c>
    </row>
    <row r="7252" spans="2:8" x14ac:dyDescent="0.3">
      <c r="B7252" s="91">
        <v>41600</v>
      </c>
      <c r="C7252" s="145">
        <v>367.310181</v>
      </c>
      <c r="D7252">
        <f t="shared" si="229"/>
        <v>1.4919536044343142</v>
      </c>
      <c r="E7252">
        <v>-2.3489595152639937E-2</v>
      </c>
      <c r="G7252">
        <v>7244</v>
      </c>
      <c r="H7252">
        <f t="shared" ca="1" si="230"/>
        <v>6.8158286508004425E-3</v>
      </c>
    </row>
    <row r="7253" spans="2:8" x14ac:dyDescent="0.3">
      <c r="B7253" s="91">
        <v>39113</v>
      </c>
      <c r="C7253" s="145">
        <v>147.398483</v>
      </c>
      <c r="D7253">
        <f t="shared" si="229"/>
        <v>0.8569698357342096</v>
      </c>
      <c r="E7253">
        <v>-2.3514127799241658E-2</v>
      </c>
      <c r="G7253">
        <v>7245</v>
      </c>
      <c r="H7253">
        <f t="shared" ca="1" si="230"/>
        <v>-9.7328727211177558E-3</v>
      </c>
    </row>
    <row r="7254" spans="2:8" x14ac:dyDescent="0.3">
      <c r="B7254" s="91">
        <v>40044</v>
      </c>
      <c r="C7254" s="145">
        <v>79.375809000000004</v>
      </c>
      <c r="D7254">
        <f t="shared" si="229"/>
        <v>1.2178683399594414</v>
      </c>
      <c r="E7254">
        <v>-2.3520197000993153E-2</v>
      </c>
      <c r="G7254">
        <v>7246</v>
      </c>
      <c r="H7254">
        <f t="shared" ca="1" si="230"/>
        <v>3.1970635138906821E-2</v>
      </c>
    </row>
    <row r="7255" spans="2:8" x14ac:dyDescent="0.3">
      <c r="B7255" s="91">
        <v>33751</v>
      </c>
      <c r="C7255" s="145">
        <v>35.789234</v>
      </c>
      <c r="D7255">
        <f t="shared" si="229"/>
        <v>1.6007774885137134</v>
      </c>
      <c r="E7255">
        <v>-2.3529646727346479E-2</v>
      </c>
      <c r="G7255">
        <v>7247</v>
      </c>
      <c r="H7255">
        <f t="shared" ca="1" si="230"/>
        <v>-2.4643977572089092E-2</v>
      </c>
    </row>
    <row r="7256" spans="2:8" x14ac:dyDescent="0.3">
      <c r="B7256" s="91">
        <v>37207</v>
      </c>
      <c r="C7256" s="145">
        <v>13.760975</v>
      </c>
      <c r="D7256">
        <f t="shared" si="229"/>
        <v>-0.89271279933717418</v>
      </c>
      <c r="E7256">
        <v>-2.3535733789287108E-2</v>
      </c>
      <c r="G7256">
        <v>7248</v>
      </c>
      <c r="H7256">
        <f t="shared" ca="1" si="230"/>
        <v>1.7887400922958367E-2</v>
      </c>
    </row>
    <row r="7257" spans="2:8" x14ac:dyDescent="0.3">
      <c r="B7257" s="91">
        <v>40207</v>
      </c>
      <c r="C7257" s="145">
        <v>128.26297</v>
      </c>
      <c r="D7257">
        <f t="shared" si="229"/>
        <v>-0.57746232403353048</v>
      </c>
      <c r="E7257">
        <v>-2.3555110279116196E-2</v>
      </c>
      <c r="G7257">
        <v>7249</v>
      </c>
      <c r="H7257">
        <f t="shared" ca="1" si="230"/>
        <v>1.8167127719756891E-2</v>
      </c>
    </row>
    <row r="7258" spans="2:8" x14ac:dyDescent="0.3">
      <c r="B7258" s="91">
        <v>44249</v>
      </c>
      <c r="C7258" s="145">
        <v>303.55392499999999</v>
      </c>
      <c r="D7258">
        <f t="shared" si="229"/>
        <v>4.9693931118125532</v>
      </c>
      <c r="E7258">
        <v>-2.3568974236009607E-2</v>
      </c>
      <c r="G7258">
        <v>7250</v>
      </c>
      <c r="H7258">
        <f t="shared" ca="1" si="230"/>
        <v>-1.5264592492592256E-2</v>
      </c>
    </row>
    <row r="7259" spans="2:8" x14ac:dyDescent="0.3">
      <c r="B7259" s="91">
        <v>34914</v>
      </c>
      <c r="C7259" s="145">
        <v>50.851723</v>
      </c>
      <c r="D7259">
        <f t="shared" si="229"/>
        <v>1.4868046352272184</v>
      </c>
      <c r="E7259">
        <v>-2.3569147635470921E-2</v>
      </c>
      <c r="G7259">
        <v>7251</v>
      </c>
      <c r="H7259">
        <f t="shared" ca="1" si="230"/>
        <v>5.0669138937342369E-3</v>
      </c>
    </row>
    <row r="7260" spans="2:8" x14ac:dyDescent="0.3">
      <c r="B7260" s="91">
        <v>37396</v>
      </c>
      <c r="C7260" s="145">
        <v>20.448619999999998</v>
      </c>
      <c r="D7260">
        <f t="shared" si="229"/>
        <v>5.1149940543049811E-2</v>
      </c>
      <c r="E7260">
        <v>-2.3572735871684028E-2</v>
      </c>
      <c r="G7260">
        <v>7252</v>
      </c>
      <c r="H7260">
        <f t="shared" ca="1" si="230"/>
        <v>-2.625988129117356E-2</v>
      </c>
    </row>
    <row r="7261" spans="2:8" x14ac:dyDescent="0.3">
      <c r="B7261" s="91">
        <v>36703</v>
      </c>
      <c r="C7261" s="145">
        <v>19.453571</v>
      </c>
      <c r="D7261">
        <f t="shared" si="229"/>
        <v>-0.27233196937143528</v>
      </c>
      <c r="E7261">
        <v>-2.3616023991850175E-2</v>
      </c>
      <c r="G7261">
        <v>7253</v>
      </c>
      <c r="H7261">
        <f t="shared" ca="1" si="230"/>
        <v>1.8124458121277762E-2</v>
      </c>
    </row>
    <row r="7262" spans="2:8" x14ac:dyDescent="0.3">
      <c r="B7262" s="91">
        <v>33641</v>
      </c>
      <c r="C7262" s="145">
        <v>26.734128999999999</v>
      </c>
      <c r="D7262">
        <f t="shared" si="229"/>
        <v>-0.89351816357118774</v>
      </c>
      <c r="E7262">
        <v>-2.362217406379899E-2</v>
      </c>
      <c r="G7262">
        <v>7254</v>
      </c>
      <c r="H7262">
        <f t="shared" ca="1" si="230"/>
        <v>-4.7912256107091628E-2</v>
      </c>
    </row>
    <row r="7263" spans="2:8" x14ac:dyDescent="0.3">
      <c r="B7263" s="91">
        <v>43299</v>
      </c>
      <c r="C7263" s="145">
        <v>251.06750500000001</v>
      </c>
      <c r="D7263">
        <f t="shared" si="229"/>
        <v>-0.37684024544135569</v>
      </c>
      <c r="E7263">
        <v>-2.3648022761628393E-2</v>
      </c>
      <c r="G7263">
        <v>7255</v>
      </c>
      <c r="H7263">
        <f t="shared" ca="1" si="230"/>
        <v>4.9343124942509635E-2</v>
      </c>
    </row>
    <row r="7264" spans="2:8" x14ac:dyDescent="0.3">
      <c r="B7264" s="91">
        <v>43069</v>
      </c>
      <c r="C7264" s="145">
        <v>402.89428700000002</v>
      </c>
      <c r="D7264">
        <f t="shared" si="229"/>
        <v>8.9255725965170924</v>
      </c>
      <c r="E7264">
        <v>-2.36744539494817E-2</v>
      </c>
      <c r="G7264">
        <v>7256</v>
      </c>
      <c r="H7264">
        <f t="shared" ca="1" si="230"/>
        <v>1.3427341200801499E-2</v>
      </c>
    </row>
    <row r="7265" spans="2:8" x14ac:dyDescent="0.3">
      <c r="B7265" s="91">
        <v>36426</v>
      </c>
      <c r="C7265" s="145">
        <v>40.591540999999999</v>
      </c>
      <c r="D7265">
        <f t="shared" si="229"/>
        <v>0.82790625498022508</v>
      </c>
      <c r="E7265">
        <v>-2.367936240192212E-2</v>
      </c>
      <c r="G7265">
        <v>7257</v>
      </c>
      <c r="H7265">
        <f t="shared" ca="1" si="230"/>
        <v>-2.3650805116394096E-2</v>
      </c>
    </row>
    <row r="7266" spans="2:8" x14ac:dyDescent="0.3">
      <c r="B7266" s="91">
        <v>34243</v>
      </c>
      <c r="C7266" s="145">
        <v>22.206576999999999</v>
      </c>
      <c r="D7266">
        <f t="shared" si="229"/>
        <v>-0.10370341369696597</v>
      </c>
      <c r="E7266">
        <v>-2.369648556134045E-2</v>
      </c>
      <c r="G7266">
        <v>7258</v>
      </c>
      <c r="H7266">
        <f t="shared" ca="1" si="230"/>
        <v>6.3326337449954341E-3</v>
      </c>
    </row>
    <row r="7267" spans="2:8" x14ac:dyDescent="0.3">
      <c r="B7267" s="91">
        <v>37446</v>
      </c>
      <c r="C7267" s="145">
        <v>24.775925000000001</v>
      </c>
      <c r="D7267">
        <f t="shared" si="229"/>
        <v>-0.79184146814650214</v>
      </c>
      <c r="E7267">
        <v>-2.3708246762506911E-2</v>
      </c>
      <c r="G7267">
        <v>7259</v>
      </c>
      <c r="H7267">
        <f t="shared" ca="1" si="230"/>
        <v>1.1339952380328701E-2</v>
      </c>
    </row>
    <row r="7268" spans="2:8" x14ac:dyDescent="0.3">
      <c r="B7268" s="91">
        <v>39332</v>
      </c>
      <c r="C7268" s="145">
        <v>119.02430699999999</v>
      </c>
      <c r="D7268">
        <f t="shared" si="229"/>
        <v>2.0329657585918985</v>
      </c>
      <c r="E7268">
        <v>-2.3734131363113926E-2</v>
      </c>
      <c r="G7268">
        <v>7260</v>
      </c>
      <c r="H7268">
        <f t="shared" ca="1" si="230"/>
        <v>2.6988923650996194E-3</v>
      </c>
    </row>
    <row r="7269" spans="2:8" x14ac:dyDescent="0.3">
      <c r="B7269" s="91">
        <v>36384</v>
      </c>
      <c r="C7269" s="145">
        <v>39.243538000000001</v>
      </c>
      <c r="D7269">
        <f t="shared" si="229"/>
        <v>-0.75662634348177993</v>
      </c>
      <c r="E7269">
        <v>-2.3737848385827435E-2</v>
      </c>
      <c r="G7269">
        <v>7261</v>
      </c>
      <c r="H7269">
        <f t="shared" ca="1" si="230"/>
        <v>-7.9943457873767488E-3</v>
      </c>
    </row>
    <row r="7270" spans="2:8" x14ac:dyDescent="0.3">
      <c r="B7270" s="91">
        <v>40870</v>
      </c>
      <c r="C7270" s="145">
        <v>161.24809300000001</v>
      </c>
      <c r="D7270">
        <f t="shared" si="229"/>
        <v>0.3235423231240625</v>
      </c>
      <c r="E7270">
        <v>-2.3775048714957878E-2</v>
      </c>
      <c r="G7270">
        <v>7262</v>
      </c>
      <c r="H7270">
        <f t="shared" ca="1" si="230"/>
        <v>2.7353156344251665E-2</v>
      </c>
    </row>
    <row r="7271" spans="2:8" x14ac:dyDescent="0.3">
      <c r="B7271" s="91">
        <v>39156</v>
      </c>
      <c r="C7271" s="145">
        <v>121.830704</v>
      </c>
      <c r="D7271">
        <f t="shared" si="229"/>
        <v>2.4456283803651955</v>
      </c>
      <c r="E7271">
        <v>-2.3801290520345589E-2</v>
      </c>
      <c r="G7271">
        <v>7263</v>
      </c>
      <c r="H7271">
        <f t="shared" ca="1" si="230"/>
        <v>4.6476089966383111E-4</v>
      </c>
    </row>
    <row r="7272" spans="2:8" x14ac:dyDescent="0.3">
      <c r="B7272" s="91">
        <v>33681</v>
      </c>
      <c r="C7272" s="145">
        <v>35.358051000000003</v>
      </c>
      <c r="D7272">
        <f t="shared" si="229"/>
        <v>-0.11111099099945236</v>
      </c>
      <c r="E7272">
        <v>-2.3809348954275319E-2</v>
      </c>
      <c r="G7272">
        <v>7264</v>
      </c>
      <c r="H7272">
        <f t="shared" ca="1" si="230"/>
        <v>3.7876889879833705E-3</v>
      </c>
    </row>
    <row r="7273" spans="2:8" x14ac:dyDescent="0.3">
      <c r="B7273" s="91">
        <v>34374</v>
      </c>
      <c r="C7273" s="145">
        <v>39.777802000000001</v>
      </c>
      <c r="D7273">
        <f t="shared" si="229"/>
        <v>-0.31175048375644848</v>
      </c>
      <c r="E7273">
        <v>-2.3809540754559367E-2</v>
      </c>
      <c r="G7273">
        <v>7265</v>
      </c>
      <c r="H7273">
        <f t="shared" ca="1" si="230"/>
        <v>-1.9710627473333141E-2</v>
      </c>
    </row>
    <row r="7274" spans="2:8" x14ac:dyDescent="0.3">
      <c r="B7274" s="91">
        <v>35135</v>
      </c>
      <c r="C7274" s="145">
        <v>57.795611999999998</v>
      </c>
      <c r="D7274">
        <f t="shared" si="229"/>
        <v>-0.77723057822158115</v>
      </c>
      <c r="E7274">
        <v>-2.3812292619313741E-2</v>
      </c>
      <c r="G7274">
        <v>7266</v>
      </c>
      <c r="H7274">
        <f t="shared" ca="1" si="230"/>
        <v>-3.0155842309878625E-2</v>
      </c>
    </row>
    <row r="7275" spans="2:8" x14ac:dyDescent="0.3">
      <c r="B7275" s="91">
        <v>43360</v>
      </c>
      <c r="C7275" s="145">
        <v>259.44140599999997</v>
      </c>
      <c r="D7275">
        <f t="shared" si="229"/>
        <v>2.5664255461358509</v>
      </c>
      <c r="E7275">
        <v>-2.3818419289968962E-2</v>
      </c>
      <c r="G7275">
        <v>7267</v>
      </c>
      <c r="H7275">
        <f t="shared" ca="1" si="230"/>
        <v>1.8217260060471207E-2</v>
      </c>
    </row>
    <row r="7276" spans="2:8" x14ac:dyDescent="0.3">
      <c r="B7276" s="91">
        <v>38062</v>
      </c>
      <c r="C7276" s="145">
        <v>72.745498999999995</v>
      </c>
      <c r="D7276">
        <f t="shared" si="229"/>
        <v>-0.7434620448430489</v>
      </c>
      <c r="E7276">
        <v>-2.3827359272451356E-2</v>
      </c>
      <c r="G7276">
        <v>7268</v>
      </c>
      <c r="H7276">
        <f t="shared" ca="1" si="230"/>
        <v>-4.7834455925104602E-2</v>
      </c>
    </row>
    <row r="7277" spans="2:8" x14ac:dyDescent="0.3">
      <c r="B7277" s="91">
        <v>44405</v>
      </c>
      <c r="C7277" s="145">
        <v>283.56622299999998</v>
      </c>
      <c r="D7277">
        <f t="shared" si="229"/>
        <v>-0.15693532797375462</v>
      </c>
      <c r="E7277">
        <v>-2.3850271391277357E-2</v>
      </c>
      <c r="G7277">
        <v>7269</v>
      </c>
      <c r="H7277">
        <f t="shared" ca="1" si="230"/>
        <v>2.7149184496360997E-2</v>
      </c>
    </row>
    <row r="7278" spans="2:8" x14ac:dyDescent="0.3">
      <c r="B7278" s="91">
        <v>44365</v>
      </c>
      <c r="C7278" s="145">
        <v>336.35168499999997</v>
      </c>
      <c r="D7278">
        <f t="shared" si="229"/>
        <v>-0.25329205754084155</v>
      </c>
      <c r="E7278">
        <v>-2.3868069182405551E-2</v>
      </c>
      <c r="G7278">
        <v>7270</v>
      </c>
      <c r="H7278">
        <f t="shared" ca="1" si="230"/>
        <v>2.4152458446439908E-2</v>
      </c>
    </row>
    <row r="7279" spans="2:8" x14ac:dyDescent="0.3">
      <c r="B7279" s="91">
        <v>43046</v>
      </c>
      <c r="C7279" s="145">
        <v>450.44610599999999</v>
      </c>
      <c r="D7279">
        <f t="shared" si="229"/>
        <v>22.094374906079754</v>
      </c>
      <c r="E7279">
        <v>-2.3871219526681513E-2</v>
      </c>
      <c r="G7279">
        <v>7271</v>
      </c>
      <c r="H7279">
        <f t="shared" ca="1" si="230"/>
        <v>-4.1728519877740674E-3</v>
      </c>
    </row>
    <row r="7280" spans="2:8" x14ac:dyDescent="0.3">
      <c r="B7280" s="91">
        <v>36018</v>
      </c>
      <c r="C7280" s="145">
        <v>19.504581000000002</v>
      </c>
      <c r="D7280">
        <f t="shared" si="229"/>
        <v>-1.5095245693694716E-2</v>
      </c>
      <c r="E7280">
        <v>-2.3871789498896893E-2</v>
      </c>
      <c r="G7280">
        <v>7272</v>
      </c>
      <c r="H7280">
        <f t="shared" ca="1" si="230"/>
        <v>-2.8694458761258359E-3</v>
      </c>
    </row>
    <row r="7281" spans="2:8" x14ac:dyDescent="0.3">
      <c r="B7281" s="91">
        <v>36664</v>
      </c>
      <c r="C7281" s="145">
        <v>19.803519999999999</v>
      </c>
      <c r="D7281">
        <f t="shared" si="229"/>
        <v>-0.60511687928373281</v>
      </c>
      <c r="E7281">
        <v>-2.3889652496490933E-2</v>
      </c>
      <c r="G7281">
        <v>7273</v>
      </c>
      <c r="H7281">
        <f t="shared" ca="1" si="230"/>
        <v>-5.2406705631976767E-2</v>
      </c>
    </row>
    <row r="7282" spans="2:8" x14ac:dyDescent="0.3">
      <c r="B7282" s="91">
        <v>34908</v>
      </c>
      <c r="C7282" s="145">
        <v>50.150333000000003</v>
      </c>
      <c r="D7282">
        <f t="shared" si="229"/>
        <v>1.0666206917013885</v>
      </c>
      <c r="E7282">
        <v>-2.3890714634739497E-2</v>
      </c>
      <c r="G7282">
        <v>7274</v>
      </c>
      <c r="H7282">
        <f t="shared" ca="1" si="230"/>
        <v>-6.026687423179352E-3</v>
      </c>
    </row>
    <row r="7283" spans="2:8" x14ac:dyDescent="0.3">
      <c r="B7283" s="91">
        <v>37627</v>
      </c>
      <c r="C7283" s="145">
        <v>24.266829999999999</v>
      </c>
      <c r="D7283">
        <f t="shared" si="229"/>
        <v>-2.8069393936323312E-2</v>
      </c>
      <c r="E7283">
        <v>-2.3890848133254153E-2</v>
      </c>
      <c r="G7283">
        <v>7275</v>
      </c>
      <c r="H7283">
        <f t="shared" ca="1" si="230"/>
        <v>4.9303396846581502E-3</v>
      </c>
    </row>
    <row r="7284" spans="2:8" x14ac:dyDescent="0.3">
      <c r="B7284" s="91">
        <v>36241</v>
      </c>
      <c r="C7284" s="145">
        <v>24.967656999999999</v>
      </c>
      <c r="D7284">
        <f t="shared" si="229"/>
        <v>-0.96143097563040614</v>
      </c>
      <c r="E7284">
        <v>-2.3892635784897216E-2</v>
      </c>
      <c r="G7284">
        <v>7276</v>
      </c>
      <c r="H7284">
        <f t="shared" ca="1" si="230"/>
        <v>9.1125304641770405E-2</v>
      </c>
    </row>
    <row r="7285" spans="2:8" x14ac:dyDescent="0.3">
      <c r="B7285" s="91">
        <v>45222</v>
      </c>
      <c r="C7285" s="145">
        <v>647.34997599999997</v>
      </c>
      <c r="D7285">
        <f t="shared" si="229"/>
        <v>14.748114811801322</v>
      </c>
      <c r="E7285">
        <v>-2.3899330086260683E-2</v>
      </c>
      <c r="G7285">
        <v>7277</v>
      </c>
      <c r="H7285">
        <f t="shared" ca="1" si="230"/>
        <v>-3.2399268607399925E-3</v>
      </c>
    </row>
    <row r="7286" spans="2:8" x14ac:dyDescent="0.3">
      <c r="B7286" s="91">
        <v>36424</v>
      </c>
      <c r="C7286" s="145">
        <v>41.106506000000003</v>
      </c>
      <c r="D7286">
        <f t="shared" si="229"/>
        <v>-0.31521813913611257</v>
      </c>
      <c r="E7286">
        <v>-2.3916436155859377E-2</v>
      </c>
      <c r="G7286">
        <v>7278</v>
      </c>
      <c r="H7286">
        <f t="shared" ca="1" si="230"/>
        <v>1.8461536031157334E-2</v>
      </c>
    </row>
    <row r="7287" spans="2:8" x14ac:dyDescent="0.3">
      <c r="B7287" s="91">
        <v>37929</v>
      </c>
      <c r="C7287" s="145">
        <v>60.028613999999997</v>
      </c>
      <c r="D7287">
        <f t="shared" si="229"/>
        <v>-0.5236206485624102</v>
      </c>
      <c r="E7287">
        <v>-2.3925404130310468E-2</v>
      </c>
      <c r="G7287">
        <v>7279</v>
      </c>
      <c r="H7287">
        <f t="shared" ca="1" si="230"/>
        <v>7.3105366442255491E-3</v>
      </c>
    </row>
    <row r="7288" spans="2:8" x14ac:dyDescent="0.3">
      <c r="B7288" s="91">
        <v>39484</v>
      </c>
      <c r="C7288" s="145">
        <v>126.010109</v>
      </c>
      <c r="D7288">
        <f t="shared" si="229"/>
        <v>1.612813620043815</v>
      </c>
      <c r="E7288">
        <v>-2.393909490564812E-2</v>
      </c>
      <c r="G7288">
        <v>7280</v>
      </c>
      <c r="H7288">
        <f t="shared" ca="1" si="230"/>
        <v>3.4681172583058507E-2</v>
      </c>
    </row>
    <row r="7289" spans="2:8" x14ac:dyDescent="0.3">
      <c r="B7289" s="91">
        <v>39939</v>
      </c>
      <c r="C7289" s="145">
        <v>48.227744999999999</v>
      </c>
      <c r="D7289">
        <f t="shared" si="229"/>
        <v>-0.62184398544924369</v>
      </c>
      <c r="E7289">
        <v>-2.395442781322828E-2</v>
      </c>
      <c r="G7289">
        <v>7281</v>
      </c>
      <c r="H7289">
        <f t="shared" ca="1" si="230"/>
        <v>1.6495251213636923E-2</v>
      </c>
    </row>
    <row r="7290" spans="2:8" x14ac:dyDescent="0.3">
      <c r="B7290" s="91">
        <v>39430</v>
      </c>
      <c r="C7290" s="145">
        <v>127.53398900000001</v>
      </c>
      <c r="D7290">
        <f t="shared" si="229"/>
        <v>4.0678158893410874</v>
      </c>
      <c r="E7290">
        <v>-2.3979401795765111E-2</v>
      </c>
      <c r="G7290">
        <v>7282</v>
      </c>
      <c r="H7290">
        <f t="shared" ca="1" si="230"/>
        <v>-7.8408266001622727E-3</v>
      </c>
    </row>
    <row r="7291" spans="2:8" x14ac:dyDescent="0.3">
      <c r="B7291" s="91">
        <v>39854</v>
      </c>
      <c r="C7291" s="145">
        <v>25.165474</v>
      </c>
      <c r="D7291">
        <f t="shared" si="229"/>
        <v>-0.56407201349655445</v>
      </c>
      <c r="E7291">
        <v>-2.4011274949247791E-2</v>
      </c>
      <c r="G7291">
        <v>7283</v>
      </c>
      <c r="H7291">
        <f t="shared" ca="1" si="230"/>
        <v>-9.8204507534175589E-3</v>
      </c>
    </row>
    <row r="7292" spans="2:8" x14ac:dyDescent="0.3">
      <c r="B7292" s="91">
        <v>35635</v>
      </c>
      <c r="C7292" s="145">
        <v>57.728512000000002</v>
      </c>
      <c r="D7292">
        <f t="shared" si="229"/>
        <v>-0.1164473035849455</v>
      </c>
      <c r="E7292">
        <v>-2.40256488545488E-2</v>
      </c>
      <c r="G7292">
        <v>7284</v>
      </c>
      <c r="H7292">
        <f t="shared" ca="1" si="230"/>
        <v>-3.7404392800838474E-2</v>
      </c>
    </row>
    <row r="7293" spans="2:8" x14ac:dyDescent="0.3">
      <c r="B7293" s="91">
        <v>38440</v>
      </c>
      <c r="C7293" s="145">
        <v>65.336806999999993</v>
      </c>
      <c r="D7293">
        <f t="shared" si="229"/>
        <v>-0.48374353062645226</v>
      </c>
      <c r="E7293">
        <v>-2.4045838687476936E-2</v>
      </c>
      <c r="G7293">
        <v>7285</v>
      </c>
      <c r="H7293">
        <f t="shared" ca="1" si="230"/>
        <v>-1.6223333631432649E-2</v>
      </c>
    </row>
    <row r="7294" spans="2:8" x14ac:dyDescent="0.3">
      <c r="B7294" s="91">
        <v>38874</v>
      </c>
      <c r="C7294" s="145">
        <v>126.558815</v>
      </c>
      <c r="D7294">
        <f t="shared" si="229"/>
        <v>0.26523484582165274</v>
      </c>
      <c r="E7294">
        <v>-2.4051886563692813E-2</v>
      </c>
      <c r="G7294">
        <v>7286</v>
      </c>
      <c r="H7294">
        <f t="shared" ca="1" si="230"/>
        <v>3.1456554408736161E-2</v>
      </c>
    </row>
    <row r="7295" spans="2:8" x14ac:dyDescent="0.3">
      <c r="B7295" s="91">
        <v>40108</v>
      </c>
      <c r="C7295" s="145">
        <v>100.027924</v>
      </c>
      <c r="D7295">
        <f t="shared" si="229"/>
        <v>-0.24951622315053493</v>
      </c>
      <c r="E7295">
        <v>-2.4060648391540877E-2</v>
      </c>
      <c r="G7295">
        <v>7287</v>
      </c>
      <c r="H7295">
        <f t="shared" ca="1" si="230"/>
        <v>6.9577598815533853E-2</v>
      </c>
    </row>
    <row r="7296" spans="2:8" x14ac:dyDescent="0.3">
      <c r="B7296" s="91">
        <v>44130</v>
      </c>
      <c r="C7296" s="145">
        <v>133.284592</v>
      </c>
      <c r="D7296">
        <f t="shared" si="229"/>
        <v>6.6322154748488282</v>
      </c>
      <c r="E7296">
        <v>-2.4087606617117049E-2</v>
      </c>
      <c r="G7296">
        <v>7288</v>
      </c>
      <c r="H7296">
        <f t="shared" ca="1" si="230"/>
        <v>-1.7067469239656644E-2</v>
      </c>
    </row>
    <row r="7297" spans="2:8" x14ac:dyDescent="0.3">
      <c r="B7297" s="91">
        <v>34131</v>
      </c>
      <c r="C7297" s="145">
        <v>17.463421</v>
      </c>
      <c r="D7297">
        <f t="shared" si="229"/>
        <v>-0.70847491064987267</v>
      </c>
      <c r="E7297">
        <v>-2.4096408433888241E-2</v>
      </c>
      <c r="G7297">
        <v>7289</v>
      </c>
      <c r="H7297">
        <f t="shared" ca="1" si="230"/>
        <v>-2.0579113001931496E-2</v>
      </c>
    </row>
    <row r="7298" spans="2:8" x14ac:dyDescent="0.3">
      <c r="B7298" s="91">
        <v>35626</v>
      </c>
      <c r="C7298" s="145">
        <v>59.903663999999999</v>
      </c>
      <c r="D7298">
        <f t="shared" si="229"/>
        <v>-0.86745259651860607</v>
      </c>
      <c r="E7298">
        <v>-2.4096452080991898E-2</v>
      </c>
      <c r="G7298">
        <v>7290</v>
      </c>
      <c r="H7298">
        <f t="shared" ca="1" si="230"/>
        <v>1.6600788568029611E-2</v>
      </c>
    </row>
    <row r="7299" spans="2:8" x14ac:dyDescent="0.3">
      <c r="B7299" s="91">
        <v>42838</v>
      </c>
      <c r="C7299" s="145">
        <v>451.94143700000001</v>
      </c>
      <c r="D7299">
        <f t="shared" si="229"/>
        <v>0.72205664013521342</v>
      </c>
      <c r="E7299">
        <v>-2.4109331037257348E-2</v>
      </c>
      <c r="G7299">
        <v>7291</v>
      </c>
      <c r="H7299">
        <f t="shared" ca="1" si="230"/>
        <v>1.1212028701986997E-2</v>
      </c>
    </row>
    <row r="7300" spans="2:8" x14ac:dyDescent="0.3">
      <c r="B7300" s="91">
        <v>41361</v>
      </c>
      <c r="C7300" s="145">
        <v>262.44284099999999</v>
      </c>
      <c r="D7300">
        <f t="shared" si="229"/>
        <v>0.37642397750556095</v>
      </c>
      <c r="E7300">
        <v>-2.4111785959287153E-2</v>
      </c>
      <c r="G7300">
        <v>7292</v>
      </c>
      <c r="H7300">
        <f t="shared" ca="1" si="230"/>
        <v>1.1912025322507994E-2</v>
      </c>
    </row>
    <row r="7301" spans="2:8" x14ac:dyDescent="0.3">
      <c r="B7301" s="91">
        <v>40410</v>
      </c>
      <c r="C7301" s="145">
        <v>190.67005900000001</v>
      </c>
      <c r="D7301">
        <f t="shared" si="229"/>
        <v>-0.61570966124336424</v>
      </c>
      <c r="E7301">
        <v>-2.4124273106007923E-2</v>
      </c>
      <c r="G7301">
        <v>7293</v>
      </c>
      <c r="H7301">
        <f t="shared" ca="1" si="230"/>
        <v>-7.3896293411828309E-2</v>
      </c>
    </row>
    <row r="7302" spans="2:8" x14ac:dyDescent="0.3">
      <c r="B7302" s="91">
        <v>41982</v>
      </c>
      <c r="C7302" s="145">
        <v>496.16146900000001</v>
      </c>
      <c r="D7302">
        <f t="shared" si="229"/>
        <v>3.5695548360889804</v>
      </c>
      <c r="E7302">
        <v>-2.4141986275495304E-2</v>
      </c>
      <c r="G7302">
        <v>7294</v>
      </c>
      <c r="H7302">
        <f t="shared" ca="1" si="230"/>
        <v>-4.9768731084935732E-3</v>
      </c>
    </row>
    <row r="7303" spans="2:8" x14ac:dyDescent="0.3">
      <c r="B7303" s="91">
        <v>39315</v>
      </c>
      <c r="C7303" s="145">
        <v>108.579826</v>
      </c>
      <c r="D7303">
        <f t="shared" si="229"/>
        <v>-0.75698743976893934</v>
      </c>
      <c r="E7303">
        <v>-2.4159365150750008E-2</v>
      </c>
      <c r="G7303">
        <v>7295</v>
      </c>
      <c r="H7303">
        <f t="shared" ca="1" si="230"/>
        <v>-3.0807516555984019E-2</v>
      </c>
    </row>
    <row r="7304" spans="2:8" x14ac:dyDescent="0.3">
      <c r="B7304" s="91">
        <v>42705</v>
      </c>
      <c r="C7304" s="145">
        <v>446.80746499999998</v>
      </c>
      <c r="D7304">
        <f t="shared" si="229"/>
        <v>6.233713708186979E-2</v>
      </c>
      <c r="E7304">
        <v>-2.4167098327554593E-2</v>
      </c>
      <c r="G7304">
        <v>7296</v>
      </c>
      <c r="H7304">
        <f t="shared" ca="1" si="230"/>
        <v>7.7842187249575479E-3</v>
      </c>
    </row>
    <row r="7305" spans="2:8" x14ac:dyDescent="0.3">
      <c r="B7305" s="91">
        <v>43116</v>
      </c>
      <c r="C7305" s="145">
        <v>420.58914199999998</v>
      </c>
      <c r="D7305">
        <f t="shared" ref="D7305:D7368" si="231">(C7305-C7306)/C7306</f>
        <v>1.4745750675430518</v>
      </c>
      <c r="E7305">
        <v>-2.4170253991166138E-2</v>
      </c>
      <c r="G7305">
        <v>7297</v>
      </c>
      <c r="H7305">
        <f t="shared" ca="1" si="230"/>
        <v>-2.9841967271935464E-2</v>
      </c>
    </row>
    <row r="7306" spans="2:8" x14ac:dyDescent="0.3">
      <c r="B7306" s="91">
        <v>40876</v>
      </c>
      <c r="C7306" s="145">
        <v>169.96418800000001</v>
      </c>
      <c r="D7306">
        <f t="shared" si="231"/>
        <v>4.5662943701345871</v>
      </c>
      <c r="E7306">
        <v>-2.4195861409808419E-2</v>
      </c>
      <c r="G7306">
        <v>7298</v>
      </c>
      <c r="H7306">
        <f t="shared" ref="H7306:H7369" ca="1" si="232">_xlfn.NORM.INV(RAND(),N$11,N$12)</f>
        <v>3.5744470944438782E-3</v>
      </c>
    </row>
    <row r="7307" spans="2:8" x14ac:dyDescent="0.3">
      <c r="B7307" s="91">
        <v>36524</v>
      </c>
      <c r="C7307" s="145">
        <v>30.534531000000001</v>
      </c>
      <c r="D7307">
        <f t="shared" si="231"/>
        <v>-0.74203097272629459</v>
      </c>
      <c r="E7307">
        <v>-2.420123564513571E-2</v>
      </c>
      <c r="G7307">
        <v>7299</v>
      </c>
      <c r="H7307">
        <f t="shared" ca="1" si="232"/>
        <v>-2.4679378507679744E-2</v>
      </c>
    </row>
    <row r="7308" spans="2:8" x14ac:dyDescent="0.3">
      <c r="B7308" s="91">
        <v>39407</v>
      </c>
      <c r="C7308" s="145">
        <v>118.365105</v>
      </c>
      <c r="D7308">
        <f t="shared" si="231"/>
        <v>0.81393296976140472</v>
      </c>
      <c r="E7308">
        <v>-2.4207706453051758E-2</v>
      </c>
      <c r="G7308">
        <v>7300</v>
      </c>
      <c r="H7308">
        <f t="shared" ca="1" si="232"/>
        <v>-2.9811100810707446E-2</v>
      </c>
    </row>
    <row r="7309" spans="2:8" x14ac:dyDescent="0.3">
      <c r="B7309" s="91">
        <v>37960</v>
      </c>
      <c r="C7309" s="145">
        <v>65.253296000000006</v>
      </c>
      <c r="D7309">
        <f t="shared" si="231"/>
        <v>-0.71183422782831174</v>
      </c>
      <c r="E7309">
        <v>-2.4238311047663143E-2</v>
      </c>
      <c r="G7309">
        <v>7301</v>
      </c>
      <c r="H7309">
        <f t="shared" ca="1" si="232"/>
        <v>-8.8922634244407057E-3</v>
      </c>
    </row>
    <row r="7310" spans="2:8" x14ac:dyDescent="0.3">
      <c r="B7310" s="91">
        <v>40651</v>
      </c>
      <c r="C7310" s="145">
        <v>226.44360399999999</v>
      </c>
      <c r="D7310">
        <f t="shared" si="231"/>
        <v>-0.55289454424894302</v>
      </c>
      <c r="E7310">
        <v>-2.4274701614495964E-2</v>
      </c>
      <c r="G7310">
        <v>7302</v>
      </c>
      <c r="H7310">
        <f t="shared" ca="1" si="232"/>
        <v>-2.373693068363809E-2</v>
      </c>
    </row>
    <row r="7311" spans="2:8" x14ac:dyDescent="0.3">
      <c r="B7311" s="91">
        <v>42124</v>
      </c>
      <c r="C7311" s="145">
        <v>506.46575899999999</v>
      </c>
      <c r="D7311">
        <f t="shared" si="231"/>
        <v>3.7596106677858194</v>
      </c>
      <c r="E7311">
        <v>-2.4284890699515702E-2</v>
      </c>
      <c r="G7311">
        <v>7303</v>
      </c>
      <c r="H7311">
        <f t="shared" ca="1" si="232"/>
        <v>-1.6369368061017755E-3</v>
      </c>
    </row>
    <row r="7312" spans="2:8" x14ac:dyDescent="0.3">
      <c r="B7312" s="91">
        <v>38740</v>
      </c>
      <c r="C7312" s="145">
        <v>106.40907300000001</v>
      </c>
      <c r="D7312">
        <f t="shared" si="231"/>
        <v>-0.69689485169440935</v>
      </c>
      <c r="E7312">
        <v>-2.4360815986575461E-2</v>
      </c>
      <c r="G7312">
        <v>7304</v>
      </c>
      <c r="H7312">
        <f t="shared" ca="1" si="232"/>
        <v>4.9676716904260045E-2</v>
      </c>
    </row>
    <row r="7313" spans="2:8" x14ac:dyDescent="0.3">
      <c r="B7313" s="91">
        <v>42291</v>
      </c>
      <c r="C7313" s="145">
        <v>351.06323200000003</v>
      </c>
      <c r="D7313">
        <f t="shared" si="231"/>
        <v>10.6308871589045</v>
      </c>
      <c r="E7313">
        <v>-2.4369972130575752E-2</v>
      </c>
      <c r="G7313">
        <v>7305</v>
      </c>
      <c r="H7313">
        <f t="shared" ca="1" si="232"/>
        <v>4.0019555606308462E-3</v>
      </c>
    </row>
    <row r="7314" spans="2:8" x14ac:dyDescent="0.3">
      <c r="B7314" s="91">
        <v>33891</v>
      </c>
      <c r="C7314" s="145">
        <v>30.183702</v>
      </c>
      <c r="D7314">
        <f t="shared" si="231"/>
        <v>-0.5674452132583937</v>
      </c>
      <c r="E7314">
        <v>-2.4390037354361682E-2</v>
      </c>
      <c r="G7314">
        <v>7306</v>
      </c>
      <c r="H7314">
        <f t="shared" ca="1" si="232"/>
        <v>2.1725212460680845E-2</v>
      </c>
    </row>
    <row r="7315" spans="2:8" x14ac:dyDescent="0.3">
      <c r="B7315" s="91">
        <v>39645</v>
      </c>
      <c r="C7315" s="145">
        <v>69.780067000000003</v>
      </c>
      <c r="D7315">
        <f t="shared" si="231"/>
        <v>-0.79017521306088467</v>
      </c>
      <c r="E7315">
        <v>-2.440843038931546E-2</v>
      </c>
      <c r="G7315">
        <v>7307</v>
      </c>
      <c r="H7315">
        <f t="shared" ca="1" si="232"/>
        <v>1.1725082204341361E-2</v>
      </c>
    </row>
    <row r="7316" spans="2:8" x14ac:dyDescent="0.3">
      <c r="B7316" s="91">
        <v>43230</v>
      </c>
      <c r="C7316" s="145">
        <v>332.56350700000002</v>
      </c>
      <c r="D7316">
        <f t="shared" si="231"/>
        <v>10.729756780471078</v>
      </c>
      <c r="E7316">
        <v>-2.4418801561886094E-2</v>
      </c>
      <c r="G7316">
        <v>7308</v>
      </c>
      <c r="H7316">
        <f t="shared" ca="1" si="232"/>
        <v>-1.4533363639542203E-2</v>
      </c>
    </row>
    <row r="7317" spans="2:8" x14ac:dyDescent="0.3">
      <c r="B7317" s="91">
        <v>39808</v>
      </c>
      <c r="C7317" s="145">
        <v>28.352122999999999</v>
      </c>
      <c r="D7317">
        <f t="shared" si="231"/>
        <v>-0.47258784814710736</v>
      </c>
      <c r="E7317">
        <v>-2.4436231741635315E-2</v>
      </c>
      <c r="G7317">
        <v>7309</v>
      </c>
      <c r="H7317">
        <f t="shared" ca="1" si="232"/>
        <v>-4.4107984133504169E-3</v>
      </c>
    </row>
    <row r="7318" spans="2:8" x14ac:dyDescent="0.3">
      <c r="B7318" s="91">
        <v>35507</v>
      </c>
      <c r="C7318" s="145">
        <v>53.757052999999999</v>
      </c>
      <c r="D7318">
        <f t="shared" si="231"/>
        <v>1.024663340778974</v>
      </c>
      <c r="E7318">
        <v>-2.4462632003285138E-2</v>
      </c>
      <c r="G7318">
        <v>7310</v>
      </c>
      <c r="H7318">
        <f t="shared" ca="1" si="232"/>
        <v>-6.5123336397892879E-3</v>
      </c>
    </row>
    <row r="7319" spans="2:8" x14ac:dyDescent="0.3">
      <c r="B7319" s="91">
        <v>36557</v>
      </c>
      <c r="C7319" s="145">
        <v>26.551106999999998</v>
      </c>
      <c r="D7319">
        <f t="shared" si="231"/>
        <v>-0.38691318579300399</v>
      </c>
      <c r="E7319">
        <v>-2.4485316213586919E-2</v>
      </c>
      <c r="G7319">
        <v>7311</v>
      </c>
      <c r="H7319">
        <f t="shared" ca="1" si="232"/>
        <v>-7.5603013556449893E-3</v>
      </c>
    </row>
    <row r="7320" spans="2:8" x14ac:dyDescent="0.3">
      <c r="B7320" s="91">
        <v>35800</v>
      </c>
      <c r="C7320" s="145">
        <v>43.307254999999998</v>
      </c>
      <c r="D7320">
        <f t="shared" si="231"/>
        <v>2.9261812108671537</v>
      </c>
      <c r="E7320">
        <v>-2.4497916829786245E-2</v>
      </c>
      <c r="G7320">
        <v>7312</v>
      </c>
      <c r="H7320">
        <f t="shared" ca="1" si="232"/>
        <v>-1.7434743838627566E-2</v>
      </c>
    </row>
    <row r="7321" spans="2:8" x14ac:dyDescent="0.3">
      <c r="B7321" s="91">
        <v>37056</v>
      </c>
      <c r="C7321" s="145">
        <v>11.030376</v>
      </c>
      <c r="D7321">
        <f t="shared" si="231"/>
        <v>-0.70732480802833486</v>
      </c>
      <c r="E7321">
        <v>-2.4556548721032082E-2</v>
      </c>
      <c r="G7321">
        <v>7313</v>
      </c>
      <c r="H7321">
        <f t="shared" ca="1" si="232"/>
        <v>-2.821295280737058E-2</v>
      </c>
    </row>
    <row r="7322" spans="2:8" x14ac:dyDescent="0.3">
      <c r="B7322" s="91">
        <v>35927</v>
      </c>
      <c r="C7322" s="145">
        <v>37.688113999999999</v>
      </c>
      <c r="D7322">
        <f t="shared" si="231"/>
        <v>0.46897060387769179</v>
      </c>
      <c r="E7322">
        <v>-2.4582703544306649E-2</v>
      </c>
      <c r="G7322">
        <v>7314</v>
      </c>
      <c r="H7322">
        <f t="shared" ca="1" si="232"/>
        <v>2.6674429971835136E-3</v>
      </c>
    </row>
    <row r="7323" spans="2:8" x14ac:dyDescent="0.3">
      <c r="B7323" s="91">
        <v>33619</v>
      </c>
      <c r="C7323" s="145">
        <v>25.656139</v>
      </c>
      <c r="D7323">
        <f t="shared" si="231"/>
        <v>-0.62382966074152724</v>
      </c>
      <c r="E7323">
        <v>-2.4590333771472E-2</v>
      </c>
      <c r="G7323">
        <v>7315</v>
      </c>
      <c r="H7323">
        <f t="shared" ca="1" si="232"/>
        <v>2.8245167736547599E-2</v>
      </c>
    </row>
    <row r="7324" spans="2:8" x14ac:dyDescent="0.3">
      <c r="B7324" s="91">
        <v>39717</v>
      </c>
      <c r="C7324" s="145">
        <v>68.203513999999998</v>
      </c>
      <c r="D7324">
        <f t="shared" si="231"/>
        <v>-0.76464814434640316</v>
      </c>
      <c r="E7324">
        <v>-2.4609395854022605E-2</v>
      </c>
      <c r="G7324">
        <v>7316</v>
      </c>
      <c r="H7324">
        <f t="shared" ca="1" si="232"/>
        <v>4.5745530272871832E-3</v>
      </c>
    </row>
    <row r="7325" spans="2:8" x14ac:dyDescent="0.3">
      <c r="B7325" s="91">
        <v>41319</v>
      </c>
      <c r="C7325" s="145">
        <v>289.79382299999997</v>
      </c>
      <c r="D7325">
        <f t="shared" si="231"/>
        <v>26.891198811028094</v>
      </c>
      <c r="E7325">
        <v>-2.4614505501796415E-2</v>
      </c>
      <c r="G7325">
        <v>7317</v>
      </c>
      <c r="H7325">
        <f t="shared" ca="1" si="232"/>
        <v>1.365456509650915E-2</v>
      </c>
    </row>
    <row r="7326" spans="2:8" x14ac:dyDescent="0.3">
      <c r="B7326" s="91">
        <v>37165</v>
      </c>
      <c r="C7326" s="145">
        <v>10.390153</v>
      </c>
      <c r="D7326">
        <f t="shared" si="231"/>
        <v>-0.84744567101310897</v>
      </c>
      <c r="E7326">
        <v>-2.4619590813760469E-2</v>
      </c>
      <c r="G7326">
        <v>7318</v>
      </c>
      <c r="H7326">
        <f t="shared" ca="1" si="232"/>
        <v>2.6935547000573341E-3</v>
      </c>
    </row>
    <row r="7327" spans="2:8" x14ac:dyDescent="0.3">
      <c r="B7327" s="91">
        <v>38205</v>
      </c>
      <c r="C7327" s="145">
        <v>68.107887000000005</v>
      </c>
      <c r="D7327">
        <f t="shared" si="231"/>
        <v>0.49507216740340398</v>
      </c>
      <c r="E7327">
        <v>-2.4658657172648715E-2</v>
      </c>
      <c r="G7327">
        <v>7319</v>
      </c>
      <c r="H7327">
        <f t="shared" ca="1" si="232"/>
        <v>-1.4147533030737547E-2</v>
      </c>
    </row>
    <row r="7328" spans="2:8" x14ac:dyDescent="0.3">
      <c r="B7328" s="91">
        <v>35762</v>
      </c>
      <c r="C7328" s="145">
        <v>45.554915999999999</v>
      </c>
      <c r="D7328">
        <f t="shared" si="231"/>
        <v>-0.90817434366717587</v>
      </c>
      <c r="E7328">
        <v>-2.4681752458826776E-2</v>
      </c>
      <c r="G7328">
        <v>7320</v>
      </c>
      <c r="H7328">
        <f t="shared" ca="1" si="232"/>
        <v>-1.0503403254344252E-2</v>
      </c>
    </row>
    <row r="7329" spans="2:8" x14ac:dyDescent="0.3">
      <c r="B7329" s="91">
        <v>42130</v>
      </c>
      <c r="C7329" s="145">
        <v>496.10226399999999</v>
      </c>
      <c r="D7329">
        <f t="shared" si="231"/>
        <v>6.883305791652204E-3</v>
      </c>
      <c r="E7329">
        <v>-2.4684140898420595E-2</v>
      </c>
      <c r="G7329">
        <v>7321</v>
      </c>
      <c r="H7329">
        <f t="shared" ca="1" si="232"/>
        <v>2.3306430690988752E-2</v>
      </c>
    </row>
    <row r="7330" spans="2:8" x14ac:dyDescent="0.3">
      <c r="B7330" s="91">
        <v>41898</v>
      </c>
      <c r="C7330" s="145">
        <v>492.71078499999999</v>
      </c>
      <c r="D7330">
        <f t="shared" si="231"/>
        <v>1.8114131047806648</v>
      </c>
      <c r="E7330">
        <v>-2.4687711573875021E-2</v>
      </c>
      <c r="G7330">
        <v>7322</v>
      </c>
      <c r="H7330">
        <f t="shared" ca="1" si="232"/>
        <v>5.0836071487753716E-2</v>
      </c>
    </row>
    <row r="7331" spans="2:8" x14ac:dyDescent="0.3">
      <c r="B7331" s="91">
        <v>43501</v>
      </c>
      <c r="C7331" s="145">
        <v>175.253784</v>
      </c>
      <c r="D7331">
        <f t="shared" si="231"/>
        <v>1.9336790753618176</v>
      </c>
      <c r="E7331">
        <v>-2.4687929554126371E-2</v>
      </c>
      <c r="G7331">
        <v>7323</v>
      </c>
      <c r="H7331">
        <f t="shared" ca="1" si="232"/>
        <v>-4.2506070879525633E-2</v>
      </c>
    </row>
    <row r="7332" spans="2:8" x14ac:dyDescent="0.3">
      <c r="B7332" s="91">
        <v>38222</v>
      </c>
      <c r="C7332" s="145">
        <v>59.738567000000003</v>
      </c>
      <c r="D7332">
        <f t="shared" si="231"/>
        <v>-0.7492963394855755</v>
      </c>
      <c r="E7332">
        <v>-2.4712299961025069E-2</v>
      </c>
      <c r="G7332">
        <v>7324</v>
      </c>
      <c r="H7332">
        <f t="shared" ca="1" si="232"/>
        <v>1.887337805978602E-2</v>
      </c>
    </row>
    <row r="7333" spans="2:8" x14ac:dyDescent="0.3">
      <c r="B7333" s="91">
        <v>40540</v>
      </c>
      <c r="C7333" s="145">
        <v>238.28358499999999</v>
      </c>
      <c r="D7333">
        <f t="shared" si="231"/>
        <v>20.187624134642</v>
      </c>
      <c r="E7333">
        <v>-2.4748389033654651E-2</v>
      </c>
      <c r="G7333">
        <v>7325</v>
      </c>
      <c r="H7333">
        <f t="shared" ca="1" si="232"/>
        <v>-1.8153586660904658E-3</v>
      </c>
    </row>
    <row r="7334" spans="2:8" x14ac:dyDescent="0.3">
      <c r="B7334" s="91">
        <v>37014</v>
      </c>
      <c r="C7334" s="145">
        <v>11.246357</v>
      </c>
      <c r="D7334">
        <f t="shared" si="231"/>
        <v>5.7288037916759356E-2</v>
      </c>
      <c r="E7334">
        <v>-2.4749131919001442E-2</v>
      </c>
      <c r="G7334">
        <v>7326</v>
      </c>
      <c r="H7334">
        <f t="shared" ca="1" si="232"/>
        <v>-7.8353787181041253E-3</v>
      </c>
    </row>
    <row r="7335" spans="2:8" x14ac:dyDescent="0.3">
      <c r="B7335" s="91">
        <v>37104</v>
      </c>
      <c r="C7335" s="145">
        <v>10.636984999999999</v>
      </c>
      <c r="D7335">
        <f t="shared" si="231"/>
        <v>-0.65025289378572793</v>
      </c>
      <c r="E7335">
        <v>-2.4752543330130532E-2</v>
      </c>
      <c r="G7335">
        <v>7327</v>
      </c>
      <c r="H7335">
        <f t="shared" ca="1" si="232"/>
        <v>1.8456275514699375E-2</v>
      </c>
    </row>
    <row r="7336" spans="2:8" x14ac:dyDescent="0.3">
      <c r="B7336" s="91">
        <v>36342</v>
      </c>
      <c r="C7336" s="145">
        <v>30.413360999999998</v>
      </c>
      <c r="D7336">
        <f t="shared" si="231"/>
        <v>-0.76314914891823038</v>
      </c>
      <c r="E7336">
        <v>-2.4769433642525204E-2</v>
      </c>
      <c r="G7336">
        <v>7328</v>
      </c>
      <c r="H7336">
        <f t="shared" ca="1" si="232"/>
        <v>1.201693407650715E-2</v>
      </c>
    </row>
    <row r="7337" spans="2:8" x14ac:dyDescent="0.3">
      <c r="B7337" s="91">
        <v>39463</v>
      </c>
      <c r="C7337" s="145">
        <v>128.40722700000001</v>
      </c>
      <c r="D7337">
        <f t="shared" si="231"/>
        <v>-0.42683747293705876</v>
      </c>
      <c r="E7337">
        <v>-2.4772453827036613E-2</v>
      </c>
      <c r="G7337">
        <v>7329</v>
      </c>
      <c r="H7337">
        <f t="shared" ca="1" si="232"/>
        <v>1.534798429992985E-3</v>
      </c>
    </row>
    <row r="7338" spans="2:8" x14ac:dyDescent="0.3">
      <c r="B7338" s="91">
        <v>40938</v>
      </c>
      <c r="C7338" s="145">
        <v>224.032837</v>
      </c>
      <c r="D7338">
        <f t="shared" si="231"/>
        <v>0.82095122904442119</v>
      </c>
      <c r="E7338">
        <v>-2.4807205437372498E-2</v>
      </c>
      <c r="G7338">
        <v>7330</v>
      </c>
      <c r="H7338">
        <f t="shared" ca="1" si="232"/>
        <v>6.9398869053625034E-4</v>
      </c>
    </row>
    <row r="7339" spans="2:8" x14ac:dyDescent="0.3">
      <c r="B7339" s="91">
        <v>39205</v>
      </c>
      <c r="C7339" s="145">
        <v>123.030663</v>
      </c>
      <c r="D7339">
        <f t="shared" si="231"/>
        <v>10.599954762023067</v>
      </c>
      <c r="E7339">
        <v>-2.4808606939111546E-2</v>
      </c>
      <c r="G7339">
        <v>7331</v>
      </c>
      <c r="H7339">
        <f t="shared" ca="1" si="232"/>
        <v>-1.1234989000742705E-2</v>
      </c>
    </row>
    <row r="7340" spans="2:8" x14ac:dyDescent="0.3">
      <c r="B7340" s="91">
        <v>37168</v>
      </c>
      <c r="C7340" s="145">
        <v>10.606133</v>
      </c>
      <c r="D7340">
        <f t="shared" si="231"/>
        <v>-0.975706841313429</v>
      </c>
      <c r="E7340">
        <v>-2.4822399638694148E-2</v>
      </c>
      <c r="G7340">
        <v>7332</v>
      </c>
      <c r="H7340">
        <f t="shared" ca="1" si="232"/>
        <v>-1.4235708472055793E-2</v>
      </c>
    </row>
    <row r="7341" spans="2:8" x14ac:dyDescent="0.3">
      <c r="B7341" s="91">
        <v>42873</v>
      </c>
      <c r="C7341" s="145">
        <v>436.589294</v>
      </c>
      <c r="D7341">
        <f t="shared" si="231"/>
        <v>7.9573213792766682</v>
      </c>
      <c r="E7341">
        <v>-2.4827432494106516E-2</v>
      </c>
      <c r="G7341">
        <v>7333</v>
      </c>
      <c r="H7341">
        <f t="shared" ca="1" si="232"/>
        <v>-2.3329254266388953E-2</v>
      </c>
    </row>
    <row r="7342" spans="2:8" x14ac:dyDescent="0.3">
      <c r="B7342" s="91">
        <v>35395</v>
      </c>
      <c r="C7342" s="145">
        <v>48.741055000000003</v>
      </c>
      <c r="D7342">
        <f t="shared" si="231"/>
        <v>3.1998305645365939E-2</v>
      </c>
      <c r="E7342">
        <v>-2.4840305050719633E-2</v>
      </c>
      <c r="G7342">
        <v>7334</v>
      </c>
      <c r="H7342">
        <f t="shared" ca="1" si="232"/>
        <v>-2.5839454275976774E-2</v>
      </c>
    </row>
    <row r="7343" spans="2:8" x14ac:dyDescent="0.3">
      <c r="B7343" s="91">
        <v>35695</v>
      </c>
      <c r="C7343" s="145">
        <v>47.229782</v>
      </c>
      <c r="D7343">
        <f t="shared" si="231"/>
        <v>0.79619835506567171</v>
      </c>
      <c r="E7343">
        <v>-2.4850508046352218E-2</v>
      </c>
      <c r="G7343">
        <v>7335</v>
      </c>
      <c r="H7343">
        <f t="shared" ca="1" si="232"/>
        <v>-2.7547984745257843E-2</v>
      </c>
    </row>
    <row r="7344" spans="2:8" x14ac:dyDescent="0.3">
      <c r="B7344" s="91">
        <v>36243</v>
      </c>
      <c r="C7344" s="145">
        <v>26.294301999999998</v>
      </c>
      <c r="D7344">
        <f t="shared" si="231"/>
        <v>0.581097354587646</v>
      </c>
      <c r="E7344">
        <v>-2.4875259896462363E-2</v>
      </c>
      <c r="G7344">
        <v>7336</v>
      </c>
      <c r="H7344">
        <f t="shared" ca="1" si="232"/>
        <v>2.7634272002488625E-2</v>
      </c>
    </row>
    <row r="7345" spans="2:8" x14ac:dyDescent="0.3">
      <c r="B7345" s="91">
        <v>37230</v>
      </c>
      <c r="C7345" s="145">
        <v>16.630413000000001</v>
      </c>
      <c r="D7345">
        <f t="shared" si="231"/>
        <v>-0.33807109552841708</v>
      </c>
      <c r="E7345">
        <v>-2.4875665939729438E-2</v>
      </c>
      <c r="G7345">
        <v>7337</v>
      </c>
      <c r="H7345">
        <f t="shared" ca="1" si="232"/>
        <v>5.5778003209280808E-2</v>
      </c>
    </row>
    <row r="7346" spans="2:8" x14ac:dyDescent="0.3">
      <c r="B7346" s="91">
        <v>35993</v>
      </c>
      <c r="C7346" s="145">
        <v>25.124168000000001</v>
      </c>
      <c r="D7346">
        <f t="shared" si="231"/>
        <v>-0.12190679021122043</v>
      </c>
      <c r="E7346">
        <v>-2.4877148887773919E-2</v>
      </c>
      <c r="G7346">
        <v>7338</v>
      </c>
      <c r="H7346">
        <f t="shared" ca="1" si="232"/>
        <v>3.9498049668025507E-3</v>
      </c>
    </row>
    <row r="7347" spans="2:8" x14ac:dyDescent="0.3">
      <c r="B7347" s="91">
        <v>36297</v>
      </c>
      <c r="C7347" s="145">
        <v>28.612188</v>
      </c>
      <c r="D7347">
        <f t="shared" si="231"/>
        <v>-0.83595626243832744</v>
      </c>
      <c r="E7347">
        <v>-2.489211329594088E-2</v>
      </c>
      <c r="G7347">
        <v>7339</v>
      </c>
      <c r="H7347">
        <f t="shared" ca="1" si="232"/>
        <v>3.5901539617728545E-2</v>
      </c>
    </row>
    <row r="7348" spans="2:8" x14ac:dyDescent="0.3">
      <c r="B7348" s="91">
        <v>40904</v>
      </c>
      <c r="C7348" s="145">
        <v>174.41804500000001</v>
      </c>
      <c r="D7348">
        <f t="shared" si="231"/>
        <v>-0.63270026043490213</v>
      </c>
      <c r="E7348">
        <v>-2.4899538145382576E-2</v>
      </c>
      <c r="G7348">
        <v>7340</v>
      </c>
      <c r="H7348">
        <f t="shared" ca="1" si="232"/>
        <v>-1.0853931201940691E-2</v>
      </c>
    </row>
    <row r="7349" spans="2:8" x14ac:dyDescent="0.3">
      <c r="B7349" s="91">
        <v>41989</v>
      </c>
      <c r="C7349" s="145">
        <v>474.86569200000002</v>
      </c>
      <c r="D7349">
        <f t="shared" si="231"/>
        <v>2.8517826870145795</v>
      </c>
      <c r="E7349">
        <v>-2.4901412597339564E-2</v>
      </c>
      <c r="G7349">
        <v>7341</v>
      </c>
      <c r="H7349">
        <f t="shared" ca="1" si="232"/>
        <v>-1.2878974721071192E-2</v>
      </c>
    </row>
    <row r="7350" spans="2:8" x14ac:dyDescent="0.3">
      <c r="B7350" s="91">
        <v>40234</v>
      </c>
      <c r="C7350" s="145">
        <v>123.28465300000001</v>
      </c>
      <c r="D7350">
        <f t="shared" si="231"/>
        <v>3.9454817320326394</v>
      </c>
      <c r="E7350">
        <v>-2.491059302275505E-2</v>
      </c>
      <c r="G7350">
        <v>7342</v>
      </c>
      <c r="H7350">
        <f t="shared" ca="1" si="232"/>
        <v>5.0781989221438888E-2</v>
      </c>
    </row>
    <row r="7351" spans="2:8" x14ac:dyDescent="0.3">
      <c r="B7351" s="91">
        <v>39780</v>
      </c>
      <c r="C7351" s="145">
        <v>24.928744999999999</v>
      </c>
      <c r="D7351">
        <f t="shared" si="231"/>
        <v>-8.0346664415806679E-2</v>
      </c>
      <c r="E7351">
        <v>-2.4928700433238249E-2</v>
      </c>
      <c r="G7351">
        <v>7343</v>
      </c>
      <c r="H7351">
        <f t="shared" ca="1" si="232"/>
        <v>-2.577009004258422E-2</v>
      </c>
    </row>
    <row r="7352" spans="2:8" x14ac:dyDescent="0.3">
      <c r="B7352" s="91">
        <v>36217</v>
      </c>
      <c r="C7352" s="145">
        <v>27.106676</v>
      </c>
      <c r="D7352">
        <f t="shared" si="231"/>
        <v>5.7267391178008976E-2</v>
      </c>
      <c r="E7352">
        <v>-2.493294287978334E-2</v>
      </c>
      <c r="G7352">
        <v>7344</v>
      </c>
      <c r="H7352">
        <f t="shared" ca="1" si="232"/>
        <v>-2.473137996215059E-2</v>
      </c>
    </row>
    <row r="7353" spans="2:8" x14ac:dyDescent="0.3">
      <c r="B7353" s="91">
        <v>36244</v>
      </c>
      <c r="C7353" s="145">
        <v>25.63843</v>
      </c>
      <c r="D7353">
        <f t="shared" si="231"/>
        <v>-0.42401078972035339</v>
      </c>
      <c r="E7353">
        <v>-2.4943502968818063E-2</v>
      </c>
      <c r="G7353">
        <v>7345</v>
      </c>
      <c r="H7353">
        <f t="shared" ca="1" si="232"/>
        <v>-2.4145170472730803E-2</v>
      </c>
    </row>
    <row r="7354" spans="2:8" x14ac:dyDescent="0.3">
      <c r="B7354" s="91">
        <v>37873</v>
      </c>
      <c r="C7354" s="145">
        <v>44.511997000000001</v>
      </c>
      <c r="D7354">
        <f t="shared" si="231"/>
        <v>1.9592946703639238</v>
      </c>
      <c r="E7354">
        <v>-2.4991152810479769E-2</v>
      </c>
      <c r="G7354">
        <v>7346</v>
      </c>
      <c r="H7354">
        <f t="shared" ca="1" si="232"/>
        <v>-4.5395266415251441E-3</v>
      </c>
    </row>
    <row r="7355" spans="2:8" x14ac:dyDescent="0.3">
      <c r="B7355" s="91">
        <v>36872</v>
      </c>
      <c r="C7355" s="145">
        <v>15.041421</v>
      </c>
      <c r="D7355">
        <f t="shared" si="231"/>
        <v>-0.21502855977141544</v>
      </c>
      <c r="E7355">
        <v>-2.5000034031025561E-2</v>
      </c>
      <c r="G7355">
        <v>7347</v>
      </c>
      <c r="H7355">
        <f t="shared" ca="1" si="232"/>
        <v>-6.2913962754238464E-3</v>
      </c>
    </row>
    <row r="7356" spans="2:8" x14ac:dyDescent="0.3">
      <c r="B7356" s="91">
        <v>36010</v>
      </c>
      <c r="C7356" s="145">
        <v>19.161743000000001</v>
      </c>
      <c r="D7356">
        <f t="shared" si="231"/>
        <v>-0.41456398103787573</v>
      </c>
      <c r="E7356">
        <v>-2.5028537963314165E-2</v>
      </c>
      <c r="G7356">
        <v>7348</v>
      </c>
      <c r="H7356">
        <f t="shared" ca="1" si="232"/>
        <v>-1.1387232843907281E-2</v>
      </c>
    </row>
    <row r="7357" spans="2:8" x14ac:dyDescent="0.3">
      <c r="B7357" s="91">
        <v>36507</v>
      </c>
      <c r="C7357" s="145">
        <v>32.730721000000003</v>
      </c>
      <c r="D7357">
        <f t="shared" si="231"/>
        <v>-0.77763132204921059</v>
      </c>
      <c r="E7357">
        <v>-2.5039287251205352E-2</v>
      </c>
      <c r="G7357">
        <v>7349</v>
      </c>
      <c r="H7357">
        <f t="shared" ca="1" si="232"/>
        <v>-1.8737540800351025E-2</v>
      </c>
    </row>
    <row r="7358" spans="2:8" x14ac:dyDescent="0.3">
      <c r="B7358" s="91">
        <v>44091</v>
      </c>
      <c r="C7358" s="145">
        <v>147.191238</v>
      </c>
      <c r="D7358">
        <f t="shared" si="231"/>
        <v>4.5535765652887443</v>
      </c>
      <c r="E7358">
        <v>-2.509088555007678E-2</v>
      </c>
      <c r="G7358">
        <v>7350</v>
      </c>
      <c r="H7358">
        <f t="shared" ca="1" si="232"/>
        <v>-2.0191223270401442E-2</v>
      </c>
    </row>
    <row r="7359" spans="2:8" x14ac:dyDescent="0.3">
      <c r="B7359" s="91">
        <v>39874</v>
      </c>
      <c r="C7359" s="145">
        <v>26.503864</v>
      </c>
      <c r="D7359">
        <f t="shared" si="231"/>
        <v>-0.83972671547371225</v>
      </c>
      <c r="E7359">
        <v>-2.5117263134353869E-2</v>
      </c>
      <c r="G7359">
        <v>7351</v>
      </c>
      <c r="H7359">
        <f t="shared" ca="1" si="232"/>
        <v>-2.8279338761234663E-2</v>
      </c>
    </row>
    <row r="7360" spans="2:8" x14ac:dyDescent="0.3">
      <c r="B7360" s="91">
        <v>40892</v>
      </c>
      <c r="C7360" s="145">
        <v>165.36669900000001</v>
      </c>
      <c r="D7360">
        <f t="shared" si="231"/>
        <v>-0.61563938075513924</v>
      </c>
      <c r="E7360">
        <v>-2.5127005578003535E-2</v>
      </c>
      <c r="G7360">
        <v>7352</v>
      </c>
      <c r="H7360">
        <f t="shared" ca="1" si="232"/>
        <v>4.8982891961029899E-3</v>
      </c>
    </row>
    <row r="7361" spans="2:8" x14ac:dyDescent="0.3">
      <c r="B7361" s="91">
        <v>41803</v>
      </c>
      <c r="C7361" s="145">
        <v>430.23840300000001</v>
      </c>
      <c r="D7361">
        <f t="shared" si="231"/>
        <v>21.13371371593631</v>
      </c>
      <c r="E7361">
        <v>-2.5136289280441811E-2</v>
      </c>
      <c r="G7361">
        <v>7353</v>
      </c>
      <c r="H7361">
        <f t="shared" ca="1" si="232"/>
        <v>-1.0378302189919461E-2</v>
      </c>
    </row>
    <row r="7362" spans="2:8" x14ac:dyDescent="0.3">
      <c r="B7362" s="91">
        <v>37368</v>
      </c>
      <c r="C7362" s="145">
        <v>19.438148000000002</v>
      </c>
      <c r="D7362">
        <f t="shared" si="231"/>
        <v>-0.94918897432245497</v>
      </c>
      <c r="E7362">
        <v>-2.5145028508197262E-2</v>
      </c>
      <c r="G7362">
        <v>7354</v>
      </c>
      <c r="H7362">
        <f t="shared" ca="1" si="232"/>
        <v>-6.1263858528315101E-3</v>
      </c>
    </row>
    <row r="7363" spans="2:8" x14ac:dyDescent="0.3">
      <c r="B7363" s="91">
        <v>43133</v>
      </c>
      <c r="C7363" s="145">
        <v>382.55767800000001</v>
      </c>
      <c r="D7363">
        <f t="shared" si="231"/>
        <v>-0.15352378277276663</v>
      </c>
      <c r="E7363">
        <v>-2.5149223329256423E-2</v>
      </c>
      <c r="G7363">
        <v>7355</v>
      </c>
      <c r="H7363">
        <f t="shared" ca="1" si="232"/>
        <v>-1.4931162424896741E-2</v>
      </c>
    </row>
    <row r="7364" spans="2:8" x14ac:dyDescent="0.3">
      <c r="B7364" s="91">
        <v>44802</v>
      </c>
      <c r="C7364" s="145">
        <v>451.94143700000001</v>
      </c>
      <c r="D7364">
        <f t="shared" si="231"/>
        <v>-4.0546659253914964E-2</v>
      </c>
      <c r="E7364">
        <v>-2.5158557799384904E-2</v>
      </c>
      <c r="G7364">
        <v>7356</v>
      </c>
      <c r="H7364">
        <f t="shared" ca="1" si="232"/>
        <v>-1.8568250345248997E-2</v>
      </c>
    </row>
    <row r="7365" spans="2:8" x14ac:dyDescent="0.3">
      <c r="B7365" s="91">
        <v>42543</v>
      </c>
      <c r="C7365" s="145">
        <v>471.04055799999998</v>
      </c>
      <c r="D7365">
        <f t="shared" si="231"/>
        <v>1.3166652830988526</v>
      </c>
      <c r="E7365">
        <v>-2.51597538152982E-2</v>
      </c>
      <c r="G7365">
        <v>7357</v>
      </c>
      <c r="H7365">
        <f t="shared" ca="1" si="232"/>
        <v>-3.8236287758075999E-2</v>
      </c>
    </row>
    <row r="7366" spans="2:8" x14ac:dyDescent="0.3">
      <c r="B7366" s="91">
        <v>40602</v>
      </c>
      <c r="C7366" s="145">
        <v>203.32698099999999</v>
      </c>
      <c r="D7366">
        <f t="shared" si="231"/>
        <v>9.734897695986805E-2</v>
      </c>
      <c r="E7366">
        <v>-2.5164141078107959E-2</v>
      </c>
      <c r="G7366">
        <v>7358</v>
      </c>
      <c r="H7366">
        <f t="shared" ca="1" si="232"/>
        <v>-8.1996826760670737E-3</v>
      </c>
    </row>
    <row r="7367" spans="2:8" x14ac:dyDescent="0.3">
      <c r="B7367" s="91">
        <v>40848</v>
      </c>
      <c r="C7367" s="145">
        <v>185.28926100000001</v>
      </c>
      <c r="D7367">
        <f t="shared" si="231"/>
        <v>8.2782026764333967</v>
      </c>
      <c r="E7367">
        <v>-2.5195126421264136E-2</v>
      </c>
      <c r="G7367">
        <v>7359</v>
      </c>
      <c r="H7367">
        <f t="shared" ca="1" si="232"/>
        <v>5.5607195149809552E-2</v>
      </c>
    </row>
    <row r="7368" spans="2:8" x14ac:dyDescent="0.3">
      <c r="B7368" s="91">
        <v>37466</v>
      </c>
      <c r="C7368" s="145">
        <v>19.970383000000002</v>
      </c>
      <c r="D7368">
        <f t="shared" si="231"/>
        <v>-0.83917074482884069</v>
      </c>
      <c r="E7368">
        <v>-2.5225860647555692E-2</v>
      </c>
      <c r="G7368">
        <v>7360</v>
      </c>
      <c r="H7368">
        <f t="shared" ca="1" si="232"/>
        <v>-1.8468009150543068E-2</v>
      </c>
    </row>
    <row r="7369" spans="2:8" x14ac:dyDescent="0.3">
      <c r="B7369" s="91">
        <v>40214</v>
      </c>
      <c r="C7369" s="145">
        <v>124.171333</v>
      </c>
      <c r="D7369">
        <f t="shared" ref="D7369:D7432" si="233">(C7369-C7370)/C7370</f>
        <v>-0.23933839482435648</v>
      </c>
      <c r="E7369">
        <v>-2.5232034009137733E-2</v>
      </c>
      <c r="G7369">
        <v>7361</v>
      </c>
      <c r="H7369">
        <f t="shared" ca="1" si="232"/>
        <v>2.5610705882863061E-2</v>
      </c>
    </row>
    <row r="7370" spans="2:8" x14ac:dyDescent="0.3">
      <c r="B7370" s="91">
        <v>43648</v>
      </c>
      <c r="C7370" s="145">
        <v>163.24122600000001</v>
      </c>
      <c r="D7370">
        <f t="shared" si="233"/>
        <v>9.3638162301704799</v>
      </c>
      <c r="E7370">
        <v>-2.5297652927329897E-2</v>
      </c>
      <c r="G7370">
        <v>7362</v>
      </c>
      <c r="H7370">
        <f t="shared" ref="H7370:H7433" ca="1" si="234">_xlfn.NORM.INV(RAND(),N$11,N$12)</f>
        <v>1.3986863505758127E-2</v>
      </c>
    </row>
    <row r="7371" spans="2:8" x14ac:dyDescent="0.3">
      <c r="B7371" s="91">
        <v>36767</v>
      </c>
      <c r="C7371" s="145">
        <v>15.751073</v>
      </c>
      <c r="D7371">
        <f t="shared" si="233"/>
        <v>-0.94722764953060457</v>
      </c>
      <c r="E7371">
        <v>-2.529795230597243E-2</v>
      </c>
      <c r="G7371">
        <v>7363</v>
      </c>
      <c r="H7371">
        <f t="shared" ca="1" si="234"/>
        <v>-5.4286242361785392E-2</v>
      </c>
    </row>
    <row r="7372" spans="2:8" x14ac:dyDescent="0.3">
      <c r="B7372" s="91">
        <v>41429</v>
      </c>
      <c r="C7372" s="145">
        <v>298.47207600000002</v>
      </c>
      <c r="D7372">
        <f t="shared" si="233"/>
        <v>1.1485941761214737</v>
      </c>
      <c r="E7372">
        <v>-2.5314356711067965E-2</v>
      </c>
      <c r="G7372">
        <v>7364</v>
      </c>
      <c r="H7372">
        <f t="shared" ca="1" si="234"/>
        <v>3.1690882540426173E-2</v>
      </c>
    </row>
    <row r="7373" spans="2:8" x14ac:dyDescent="0.3">
      <c r="B7373" s="91">
        <v>39021</v>
      </c>
      <c r="C7373" s="145">
        <v>138.915054</v>
      </c>
      <c r="D7373">
        <f t="shared" si="233"/>
        <v>1.6094510687493302</v>
      </c>
      <c r="E7373">
        <v>-2.5316262700764831E-2</v>
      </c>
      <c r="G7373">
        <v>7365</v>
      </c>
      <c r="H7373">
        <f t="shared" ca="1" si="234"/>
        <v>4.4225333952771888E-3</v>
      </c>
    </row>
    <row r="7374" spans="2:8" x14ac:dyDescent="0.3">
      <c r="B7374" s="91">
        <v>39731</v>
      </c>
      <c r="C7374" s="145">
        <v>53.235354999999998</v>
      </c>
      <c r="D7374">
        <f t="shared" si="233"/>
        <v>-0.21062554250133669</v>
      </c>
      <c r="E7374">
        <v>-2.5337486202214012E-2</v>
      </c>
      <c r="G7374">
        <v>7366</v>
      </c>
      <c r="H7374">
        <f t="shared" ca="1" si="234"/>
        <v>3.244896603640645E-2</v>
      </c>
    </row>
    <row r="7375" spans="2:8" x14ac:dyDescent="0.3">
      <c r="B7375" s="91">
        <v>35205</v>
      </c>
      <c r="C7375" s="145">
        <v>67.439926</v>
      </c>
      <c r="D7375">
        <f t="shared" si="233"/>
        <v>-0.48240156879160473</v>
      </c>
      <c r="E7375">
        <v>-2.5341819748073514E-2</v>
      </c>
      <c r="G7375">
        <v>7367</v>
      </c>
      <c r="H7375">
        <f t="shared" ca="1" si="234"/>
        <v>1.2857568811516938E-2</v>
      </c>
    </row>
    <row r="7376" spans="2:8" x14ac:dyDescent="0.3">
      <c r="B7376" s="91">
        <v>44118</v>
      </c>
      <c r="C7376" s="145">
        <v>130.293915</v>
      </c>
      <c r="D7376">
        <f t="shared" si="233"/>
        <v>-0.67455179730556958</v>
      </c>
      <c r="E7376">
        <v>-2.5354204543796905E-2</v>
      </c>
      <c r="G7376">
        <v>7368</v>
      </c>
      <c r="H7376">
        <f t="shared" ca="1" si="234"/>
        <v>4.9518069774037873E-2</v>
      </c>
    </row>
    <row r="7377" spans="2:8" x14ac:dyDescent="0.3">
      <c r="B7377" s="91">
        <v>45013</v>
      </c>
      <c r="C7377" s="145">
        <v>400.35223400000001</v>
      </c>
      <c r="D7377">
        <f t="shared" si="233"/>
        <v>-0.23693711143702717</v>
      </c>
      <c r="E7377">
        <v>-2.5360950086525946E-2</v>
      </c>
      <c r="G7377">
        <v>7369</v>
      </c>
      <c r="H7377">
        <f t="shared" ca="1" si="234"/>
        <v>-1.2478768860633037E-2</v>
      </c>
    </row>
    <row r="7378" spans="2:8" x14ac:dyDescent="0.3">
      <c r="B7378" s="91">
        <v>42642</v>
      </c>
      <c r="C7378" s="145">
        <v>524.66479500000003</v>
      </c>
      <c r="D7378">
        <f t="shared" si="233"/>
        <v>6.8312976489081905</v>
      </c>
      <c r="E7378">
        <v>-2.5370326308572066E-2</v>
      </c>
      <c r="G7378">
        <v>7370</v>
      </c>
      <c r="H7378">
        <f t="shared" ca="1" si="234"/>
        <v>2.1293289577829416E-2</v>
      </c>
    </row>
    <row r="7379" spans="2:8" x14ac:dyDescent="0.3">
      <c r="B7379" s="91">
        <v>35318</v>
      </c>
      <c r="C7379" s="145">
        <v>66.995895000000004</v>
      </c>
      <c r="D7379">
        <f t="shared" si="233"/>
        <v>-0.88466896082077817</v>
      </c>
      <c r="E7379">
        <v>-2.5389546935918394E-2</v>
      </c>
      <c r="G7379">
        <v>7371</v>
      </c>
      <c r="H7379">
        <f t="shared" ca="1" si="234"/>
        <v>-2.0196494344817267E-2</v>
      </c>
    </row>
    <row r="7380" spans="2:8" x14ac:dyDescent="0.3">
      <c r="B7380" s="91">
        <v>42032</v>
      </c>
      <c r="C7380" s="145">
        <v>580.90081799999996</v>
      </c>
      <c r="D7380">
        <f t="shared" si="233"/>
        <v>9.074552065910682</v>
      </c>
      <c r="E7380">
        <v>-2.5390789095573591E-2</v>
      </c>
      <c r="G7380">
        <v>7372</v>
      </c>
      <c r="H7380">
        <f t="shared" ca="1" si="234"/>
        <v>8.9047454847824142E-3</v>
      </c>
    </row>
    <row r="7381" spans="2:8" x14ac:dyDescent="0.3">
      <c r="B7381" s="91">
        <v>37921</v>
      </c>
      <c r="C7381" s="145">
        <v>57.660212999999999</v>
      </c>
      <c r="D7381">
        <f t="shared" si="233"/>
        <v>1.232286258412467</v>
      </c>
      <c r="E7381">
        <v>-2.5402388924974661E-2</v>
      </c>
      <c r="G7381">
        <v>7373</v>
      </c>
      <c r="H7381">
        <f t="shared" ca="1" si="234"/>
        <v>-4.9499289525907261E-3</v>
      </c>
    </row>
    <row r="7382" spans="2:8" x14ac:dyDescent="0.3">
      <c r="B7382" s="91">
        <v>39875</v>
      </c>
      <c r="C7382" s="145">
        <v>25.830116</v>
      </c>
      <c r="D7382">
        <f t="shared" si="233"/>
        <v>-0.89762224348633068</v>
      </c>
      <c r="E7382">
        <v>-2.5420746197611026E-2</v>
      </c>
      <c r="G7382">
        <v>7374</v>
      </c>
      <c r="H7382">
        <f t="shared" ca="1" si="234"/>
        <v>5.1513677625951361E-2</v>
      </c>
    </row>
    <row r="7383" spans="2:8" x14ac:dyDescent="0.3">
      <c r="B7383" s="91">
        <v>41235</v>
      </c>
      <c r="C7383" s="145">
        <v>252.302032</v>
      </c>
      <c r="D7383">
        <f t="shared" si="233"/>
        <v>12.549684299731855</v>
      </c>
      <c r="E7383">
        <v>-2.5423713231672869E-2</v>
      </c>
      <c r="G7383">
        <v>7375</v>
      </c>
      <c r="H7383">
        <f t="shared" ca="1" si="234"/>
        <v>1.2621231206664689E-2</v>
      </c>
    </row>
    <row r="7384" spans="2:8" x14ac:dyDescent="0.3">
      <c r="B7384" s="91">
        <v>37406</v>
      </c>
      <c r="C7384" s="145">
        <v>18.620509999999999</v>
      </c>
      <c r="D7384">
        <f t="shared" si="233"/>
        <v>-0.85443544395793791</v>
      </c>
      <c r="E7384">
        <v>-2.5434010186290858E-2</v>
      </c>
      <c r="G7384">
        <v>7376</v>
      </c>
      <c r="H7384">
        <f t="shared" ca="1" si="234"/>
        <v>3.7135427227326726E-3</v>
      </c>
    </row>
    <row r="7385" spans="2:8" x14ac:dyDescent="0.3">
      <c r="B7385" s="91">
        <v>39287</v>
      </c>
      <c r="C7385" s="145">
        <v>127.919258</v>
      </c>
      <c r="D7385">
        <f t="shared" si="233"/>
        <v>7.3335227800563931</v>
      </c>
      <c r="E7385">
        <v>-2.5436907084492411E-2</v>
      </c>
      <c r="G7385">
        <v>7377</v>
      </c>
      <c r="H7385">
        <f t="shared" ca="1" si="234"/>
        <v>3.4460701319856644E-2</v>
      </c>
    </row>
    <row r="7386" spans="2:8" x14ac:dyDescent="0.3">
      <c r="B7386" s="91">
        <v>36768</v>
      </c>
      <c r="C7386" s="145">
        <v>15.349962</v>
      </c>
      <c r="D7386">
        <f t="shared" si="233"/>
        <v>-0.87764436587696493</v>
      </c>
      <c r="E7386">
        <v>-2.5465630182781848E-2</v>
      </c>
      <c r="G7386">
        <v>7378</v>
      </c>
      <c r="H7386">
        <f t="shared" ca="1" si="234"/>
        <v>6.2953540336412261E-2</v>
      </c>
    </row>
    <row r="7387" spans="2:8" x14ac:dyDescent="0.3">
      <c r="B7387" s="91">
        <v>39496</v>
      </c>
      <c r="C7387" s="145">
        <v>125.453659</v>
      </c>
      <c r="D7387">
        <f t="shared" si="233"/>
        <v>5.5448952896857291</v>
      </c>
      <c r="E7387">
        <v>-2.5470407716452131E-2</v>
      </c>
      <c r="G7387">
        <v>7379</v>
      </c>
      <c r="H7387">
        <f t="shared" ca="1" si="234"/>
        <v>-2.6201587061205397E-2</v>
      </c>
    </row>
    <row r="7388" spans="2:8" x14ac:dyDescent="0.3">
      <c r="B7388" s="91">
        <v>37292</v>
      </c>
      <c r="C7388" s="145">
        <v>19.168168999999999</v>
      </c>
      <c r="D7388">
        <f t="shared" si="233"/>
        <v>-0.85629954114542006</v>
      </c>
      <c r="E7388">
        <v>-2.5490311116389462E-2</v>
      </c>
      <c r="G7388">
        <v>7380</v>
      </c>
      <c r="H7388">
        <f t="shared" ca="1" si="234"/>
        <v>1.798157305241465E-2</v>
      </c>
    </row>
    <row r="7389" spans="2:8" x14ac:dyDescent="0.3">
      <c r="B7389" s="91">
        <v>39360</v>
      </c>
      <c r="C7389" s="145">
        <v>133.38975500000001</v>
      </c>
      <c r="D7389">
        <f t="shared" si="233"/>
        <v>3.6344355138428956</v>
      </c>
      <c r="E7389">
        <v>-2.5517405804073912E-2</v>
      </c>
      <c r="G7389">
        <v>7381</v>
      </c>
      <c r="H7389">
        <f t="shared" ca="1" si="234"/>
        <v>-4.4273390741133567E-2</v>
      </c>
    </row>
    <row r="7390" spans="2:8" x14ac:dyDescent="0.3">
      <c r="B7390" s="91">
        <v>33498</v>
      </c>
      <c r="C7390" s="145">
        <v>28.782309000000001</v>
      </c>
      <c r="D7390">
        <f t="shared" si="233"/>
        <v>5.0597620904850503E-2</v>
      </c>
      <c r="E7390">
        <v>-2.5547499004888813E-2</v>
      </c>
      <c r="G7390">
        <v>7382</v>
      </c>
      <c r="H7390">
        <f t="shared" ca="1" si="234"/>
        <v>1.7324394679198975E-2</v>
      </c>
    </row>
    <row r="7391" spans="2:8" x14ac:dyDescent="0.3">
      <c r="B7391" s="91">
        <v>39764</v>
      </c>
      <c r="C7391" s="145">
        <v>27.396129999999999</v>
      </c>
      <c r="D7391">
        <f t="shared" si="233"/>
        <v>0.27758587965586107</v>
      </c>
      <c r="E7391">
        <v>-2.5582846014437218E-2</v>
      </c>
      <c r="G7391">
        <v>7383</v>
      </c>
      <c r="H7391">
        <f t="shared" ca="1" si="234"/>
        <v>2.6344288163387491E-2</v>
      </c>
    </row>
    <row r="7392" spans="2:8" x14ac:dyDescent="0.3">
      <c r="B7392" s="91">
        <v>37302</v>
      </c>
      <c r="C7392" s="145">
        <v>21.443670000000001</v>
      </c>
      <c r="D7392">
        <f t="shared" si="233"/>
        <v>-0.85729295055657706</v>
      </c>
      <c r="E7392">
        <v>-2.558687210299165E-2</v>
      </c>
      <c r="G7392">
        <v>7384</v>
      </c>
      <c r="H7392">
        <f t="shared" ca="1" si="234"/>
        <v>-1.2424996871443071E-2</v>
      </c>
    </row>
    <row r="7393" spans="2:8" x14ac:dyDescent="0.3">
      <c r="B7393" s="91">
        <v>40304</v>
      </c>
      <c r="C7393" s="145">
        <v>150.263565</v>
      </c>
      <c r="D7393">
        <f t="shared" si="233"/>
        <v>8.1705580804608591</v>
      </c>
      <c r="E7393">
        <v>-2.563338487553803E-2</v>
      </c>
      <c r="G7393">
        <v>7385</v>
      </c>
      <c r="H7393">
        <f t="shared" ca="1" si="234"/>
        <v>2.0516103593967952E-2</v>
      </c>
    </row>
    <row r="7394" spans="2:8" x14ac:dyDescent="0.3">
      <c r="B7394" s="91">
        <v>34137</v>
      </c>
      <c r="C7394" s="145">
        <v>16.385432999999999</v>
      </c>
      <c r="D7394">
        <f t="shared" si="233"/>
        <v>-0.44282918862703824</v>
      </c>
      <c r="E7394">
        <v>-2.5640990571950715E-2</v>
      </c>
      <c r="G7394">
        <v>7386</v>
      </c>
      <c r="H7394">
        <f t="shared" ca="1" si="234"/>
        <v>2.2142290088430747E-2</v>
      </c>
    </row>
    <row r="7395" spans="2:8" x14ac:dyDescent="0.3">
      <c r="B7395" s="91">
        <v>39825</v>
      </c>
      <c r="C7395" s="145">
        <v>29.408276000000001</v>
      </c>
      <c r="D7395">
        <f t="shared" si="233"/>
        <v>3.8301385701316288E-3</v>
      </c>
      <c r="E7395">
        <v>-2.5640993358431324E-2</v>
      </c>
      <c r="G7395">
        <v>7387</v>
      </c>
      <c r="H7395">
        <f t="shared" ca="1" si="234"/>
        <v>2.6180024132223485E-2</v>
      </c>
    </row>
    <row r="7396" spans="2:8" x14ac:dyDescent="0.3">
      <c r="B7396" s="91">
        <v>37795</v>
      </c>
      <c r="C7396" s="145">
        <v>29.296068000000002</v>
      </c>
      <c r="D7396">
        <f t="shared" si="233"/>
        <v>-0.19382371775794241</v>
      </c>
      <c r="E7396">
        <v>-2.5654047658696586E-2</v>
      </c>
      <c r="G7396">
        <v>7388</v>
      </c>
      <c r="H7396">
        <f t="shared" ca="1" si="234"/>
        <v>-8.6777493542923041E-3</v>
      </c>
    </row>
    <row r="7397" spans="2:8" x14ac:dyDescent="0.3">
      <c r="B7397" s="91">
        <v>35944</v>
      </c>
      <c r="C7397" s="145">
        <v>36.339531000000001</v>
      </c>
      <c r="D7397">
        <f t="shared" si="233"/>
        <v>-0.89343205976510442</v>
      </c>
      <c r="E7397">
        <v>-2.5660947029564053E-2</v>
      </c>
      <c r="G7397">
        <v>7389</v>
      </c>
      <c r="H7397">
        <f t="shared" ca="1" si="234"/>
        <v>3.9725253116406088E-2</v>
      </c>
    </row>
    <row r="7398" spans="2:8" x14ac:dyDescent="0.3">
      <c r="B7398" s="91">
        <v>42236</v>
      </c>
      <c r="C7398" s="145">
        <v>340.998718</v>
      </c>
      <c r="D7398">
        <f t="shared" si="233"/>
        <v>7.3041051193588098</v>
      </c>
      <c r="E7398">
        <v>-2.5765009688517724E-2</v>
      </c>
      <c r="G7398">
        <v>7390</v>
      </c>
      <c r="H7398">
        <f t="shared" ca="1" si="234"/>
        <v>-1.5535433598502174E-3</v>
      </c>
    </row>
    <row r="7399" spans="2:8" x14ac:dyDescent="0.3">
      <c r="B7399" s="91">
        <v>34530</v>
      </c>
      <c r="C7399" s="145">
        <v>41.063873000000001</v>
      </c>
      <c r="D7399">
        <f t="shared" si="233"/>
        <v>3.1428806931618549</v>
      </c>
      <c r="E7399">
        <v>-2.5772852724508789E-2</v>
      </c>
      <c r="G7399">
        <v>7391</v>
      </c>
      <c r="H7399">
        <f t="shared" ca="1" si="234"/>
        <v>2.0207775855422262E-2</v>
      </c>
    </row>
    <row r="7400" spans="2:8" x14ac:dyDescent="0.3">
      <c r="B7400" s="91">
        <v>37063</v>
      </c>
      <c r="C7400" s="145">
        <v>9.9119130000000002</v>
      </c>
      <c r="D7400">
        <f t="shared" si="233"/>
        <v>-0.81505510555385885</v>
      </c>
      <c r="E7400">
        <v>-2.577712942593674E-2</v>
      </c>
      <c r="G7400">
        <v>7392</v>
      </c>
      <c r="H7400">
        <f t="shared" ca="1" si="234"/>
        <v>3.3395881051420134E-2</v>
      </c>
    </row>
    <row r="7401" spans="2:8" x14ac:dyDescent="0.3">
      <c r="B7401" s="91">
        <v>35390</v>
      </c>
      <c r="C7401" s="145">
        <v>53.593871999999998</v>
      </c>
      <c r="D7401">
        <f t="shared" si="233"/>
        <v>-0.84002110530056662</v>
      </c>
      <c r="E7401">
        <v>-2.5793201800256554E-2</v>
      </c>
      <c r="G7401">
        <v>7393</v>
      </c>
      <c r="H7401">
        <f t="shared" ca="1" si="234"/>
        <v>-4.6293007947703559E-2</v>
      </c>
    </row>
    <row r="7402" spans="2:8" x14ac:dyDescent="0.3">
      <c r="B7402" s="91">
        <v>44475</v>
      </c>
      <c r="C7402" s="145">
        <v>335.00589000000002</v>
      </c>
      <c r="D7402">
        <f t="shared" si="233"/>
        <v>15.43239905914152</v>
      </c>
      <c r="E7402">
        <v>-2.5800833251339663E-2</v>
      </c>
      <c r="G7402">
        <v>7394</v>
      </c>
      <c r="H7402">
        <f t="shared" ca="1" si="234"/>
        <v>-7.1337855058895144E-2</v>
      </c>
    </row>
    <row r="7403" spans="2:8" x14ac:dyDescent="0.3">
      <c r="B7403" s="91">
        <v>37554</v>
      </c>
      <c r="C7403" s="145">
        <v>20.386913</v>
      </c>
      <c r="D7403">
        <f t="shared" si="233"/>
        <v>0.75497985298290182</v>
      </c>
      <c r="E7403">
        <v>-2.5801764937248409E-2</v>
      </c>
      <c r="G7403">
        <v>7395</v>
      </c>
      <c r="H7403">
        <f t="shared" ca="1" si="234"/>
        <v>1.3967725221772011E-2</v>
      </c>
    </row>
    <row r="7404" spans="2:8" x14ac:dyDescent="0.3">
      <c r="B7404" s="91">
        <v>37022</v>
      </c>
      <c r="C7404" s="145">
        <v>11.616607999999999</v>
      </c>
      <c r="D7404">
        <f t="shared" si="233"/>
        <v>-0.91735592940348942</v>
      </c>
      <c r="E7404">
        <v>-2.5873054154128796E-2</v>
      </c>
      <c r="G7404">
        <v>7396</v>
      </c>
      <c r="H7404">
        <f t="shared" ca="1" si="234"/>
        <v>1.0711662959617656E-3</v>
      </c>
    </row>
    <row r="7405" spans="2:8" x14ac:dyDescent="0.3">
      <c r="B7405" s="91">
        <v>44111</v>
      </c>
      <c r="C7405" s="145">
        <v>140.561905</v>
      </c>
      <c r="D7405">
        <f t="shared" si="233"/>
        <v>2.4678905223313481</v>
      </c>
      <c r="E7405">
        <v>-2.5906792878865374E-2</v>
      </c>
      <c r="G7405">
        <v>7397</v>
      </c>
      <c r="H7405">
        <f t="shared" ca="1" si="234"/>
        <v>1.803145223159797E-2</v>
      </c>
    </row>
    <row r="7406" spans="2:8" x14ac:dyDescent="0.3">
      <c r="B7406" s="91">
        <v>34439</v>
      </c>
      <c r="C7406" s="145">
        <v>40.532393999999996</v>
      </c>
      <c r="D7406">
        <f t="shared" si="233"/>
        <v>-0.88616718972791375</v>
      </c>
      <c r="E7406">
        <v>-2.5906801249092039E-2</v>
      </c>
      <c r="G7406">
        <v>7398</v>
      </c>
      <c r="H7406">
        <f t="shared" ca="1" si="234"/>
        <v>-7.7407783578848782E-3</v>
      </c>
    </row>
    <row r="7407" spans="2:8" x14ac:dyDescent="0.3">
      <c r="B7407" s="91">
        <v>41642</v>
      </c>
      <c r="C7407" s="145">
        <v>356.06951900000001</v>
      </c>
      <c r="D7407">
        <f t="shared" si="233"/>
        <v>3.732930274513119</v>
      </c>
      <c r="E7407">
        <v>-2.5916510134518362E-2</v>
      </c>
      <c r="G7407">
        <v>7399</v>
      </c>
      <c r="H7407">
        <f t="shared" ca="1" si="234"/>
        <v>-7.566462926461754E-3</v>
      </c>
    </row>
    <row r="7408" spans="2:8" x14ac:dyDescent="0.3">
      <c r="B7408" s="91">
        <v>39703</v>
      </c>
      <c r="C7408" s="145">
        <v>75.232360999999997</v>
      </c>
      <c r="D7408">
        <f t="shared" si="233"/>
        <v>3.6526348436348162</v>
      </c>
      <c r="E7408">
        <v>-2.5934562050980044E-2</v>
      </c>
      <c r="G7408">
        <v>7400</v>
      </c>
      <c r="H7408">
        <f t="shared" ca="1" si="234"/>
        <v>1.2777836614460591E-2</v>
      </c>
    </row>
    <row r="7409" spans="2:8" x14ac:dyDescent="0.3">
      <c r="B7409" s="91">
        <v>34145</v>
      </c>
      <c r="C7409" s="145">
        <v>16.169840000000001</v>
      </c>
      <c r="D7409">
        <f t="shared" si="233"/>
        <v>0</v>
      </c>
      <c r="E7409">
        <v>-2.5973924274837211E-2</v>
      </c>
      <c r="G7409">
        <v>7401</v>
      </c>
      <c r="H7409">
        <f t="shared" ca="1" si="234"/>
        <v>-3.6943162414670619E-2</v>
      </c>
    </row>
    <row r="7410" spans="2:8" x14ac:dyDescent="0.3">
      <c r="B7410" s="91">
        <v>33297</v>
      </c>
      <c r="C7410" s="145">
        <v>16.169840000000001</v>
      </c>
      <c r="D7410">
        <f t="shared" si="233"/>
        <v>-0.96783613565912552</v>
      </c>
      <c r="E7410">
        <v>-2.5973924274837211E-2</v>
      </c>
      <c r="G7410">
        <v>7402</v>
      </c>
      <c r="H7410">
        <f t="shared" ca="1" si="234"/>
        <v>2.7410568804185981E-2</v>
      </c>
    </row>
    <row r="7411" spans="2:8" x14ac:dyDescent="0.3">
      <c r="B7411" s="91">
        <v>44593</v>
      </c>
      <c r="C7411" s="145">
        <v>502.73312399999998</v>
      </c>
      <c r="D7411">
        <f t="shared" si="233"/>
        <v>0.13109784687718049</v>
      </c>
      <c r="E7411">
        <v>-2.5977831108000123E-2</v>
      </c>
      <c r="G7411">
        <v>7403</v>
      </c>
      <c r="H7411">
        <f t="shared" ca="1" si="234"/>
        <v>1.5843526960475543E-2</v>
      </c>
    </row>
    <row r="7412" spans="2:8" x14ac:dyDescent="0.3">
      <c r="B7412" s="91">
        <v>44811</v>
      </c>
      <c r="C7412" s="145">
        <v>444.46475199999998</v>
      </c>
      <c r="D7412">
        <f t="shared" si="233"/>
        <v>1.0103416419921408E-3</v>
      </c>
      <c r="E7412">
        <v>-2.5996680600796056E-2</v>
      </c>
      <c r="G7412">
        <v>7404</v>
      </c>
      <c r="H7412">
        <f t="shared" ca="1" si="234"/>
        <v>-6.0993207175529321E-3</v>
      </c>
    </row>
    <row r="7413" spans="2:8" x14ac:dyDescent="0.3">
      <c r="B7413" s="91">
        <v>42943</v>
      </c>
      <c r="C7413" s="145">
        <v>444.016144</v>
      </c>
      <c r="D7413">
        <f t="shared" si="233"/>
        <v>1.4029067447183214</v>
      </c>
      <c r="E7413">
        <v>-2.6022260504785063E-2</v>
      </c>
      <c r="G7413">
        <v>7405</v>
      </c>
      <c r="H7413">
        <f t="shared" ca="1" si="234"/>
        <v>-1.0926272048458299E-2</v>
      </c>
    </row>
    <row r="7414" spans="2:8" x14ac:dyDescent="0.3">
      <c r="B7414" s="91">
        <v>40708</v>
      </c>
      <c r="C7414" s="145">
        <v>184.782928</v>
      </c>
      <c r="D7414">
        <f t="shared" si="233"/>
        <v>1.0765829358944909</v>
      </c>
      <c r="E7414">
        <v>-2.6031953868274341E-2</v>
      </c>
      <c r="G7414">
        <v>7406</v>
      </c>
      <c r="H7414">
        <f t="shared" ca="1" si="234"/>
        <v>2.8307733757248306E-5</v>
      </c>
    </row>
    <row r="7415" spans="2:8" x14ac:dyDescent="0.3">
      <c r="B7415" s="91">
        <v>39618</v>
      </c>
      <c r="C7415" s="145">
        <v>88.984131000000005</v>
      </c>
      <c r="D7415">
        <f t="shared" si="233"/>
        <v>0.36547073269771257</v>
      </c>
      <c r="E7415">
        <v>-2.6056816384453087E-2</v>
      </c>
      <c r="G7415">
        <v>7407</v>
      </c>
      <c r="H7415">
        <f t="shared" ca="1" si="234"/>
        <v>7.1892181501455425E-3</v>
      </c>
    </row>
    <row r="7416" spans="2:8" x14ac:dyDescent="0.3">
      <c r="B7416" s="91">
        <v>38134</v>
      </c>
      <c r="C7416" s="145">
        <v>65.167366000000001</v>
      </c>
      <c r="D7416">
        <f t="shared" si="233"/>
        <v>-0.45153762428073158</v>
      </c>
      <c r="E7416">
        <v>-2.606305023795831E-2</v>
      </c>
      <c r="G7416">
        <v>7408</v>
      </c>
      <c r="H7416">
        <f t="shared" ca="1" si="234"/>
        <v>-2.1263032773120947E-3</v>
      </c>
    </row>
    <row r="7417" spans="2:8" x14ac:dyDescent="0.3">
      <c r="B7417" s="91">
        <v>39225</v>
      </c>
      <c r="C7417" s="145">
        <v>118.818298</v>
      </c>
      <c r="D7417">
        <f t="shared" si="233"/>
        <v>-0.53538784678728291</v>
      </c>
      <c r="E7417">
        <v>-2.6067709673855063E-2</v>
      </c>
      <c r="G7417">
        <v>7409</v>
      </c>
      <c r="H7417">
        <f t="shared" ca="1" si="234"/>
        <v>4.6903145987817821E-2</v>
      </c>
    </row>
    <row r="7418" spans="2:8" x14ac:dyDescent="0.3">
      <c r="B7418" s="91">
        <v>40974</v>
      </c>
      <c r="C7418" s="145">
        <v>255.736526</v>
      </c>
      <c r="D7418">
        <f t="shared" si="233"/>
        <v>9.0926021255449303</v>
      </c>
      <c r="E7418">
        <v>-2.6080382348350244E-2</v>
      </c>
      <c r="G7418">
        <v>7410</v>
      </c>
      <c r="H7418">
        <f t="shared" ca="1" si="234"/>
        <v>-1.7941500877543547E-2</v>
      </c>
    </row>
    <row r="7419" spans="2:8" x14ac:dyDescent="0.3">
      <c r="B7419" s="91">
        <v>37599</v>
      </c>
      <c r="C7419" s="145">
        <v>25.339008</v>
      </c>
      <c r="D7419">
        <f t="shared" si="233"/>
        <v>-0.85680634695734881</v>
      </c>
      <c r="E7419">
        <v>-2.6089785353546571E-2</v>
      </c>
      <c r="G7419">
        <v>7411</v>
      </c>
      <c r="H7419">
        <f t="shared" ca="1" si="234"/>
        <v>-1.4896445843229633E-2</v>
      </c>
    </row>
    <row r="7420" spans="2:8" x14ac:dyDescent="0.3">
      <c r="B7420" s="91">
        <v>40856</v>
      </c>
      <c r="C7420" s="145">
        <v>176.95622299999999</v>
      </c>
      <c r="D7420">
        <f t="shared" si="233"/>
        <v>5.2894245171023861</v>
      </c>
      <c r="E7420">
        <v>-2.6094070258520865E-2</v>
      </c>
      <c r="G7420">
        <v>7412</v>
      </c>
      <c r="H7420">
        <f t="shared" ca="1" si="234"/>
        <v>3.9306529480155936E-2</v>
      </c>
    </row>
    <row r="7421" spans="2:8" x14ac:dyDescent="0.3">
      <c r="B7421" s="91">
        <v>33905</v>
      </c>
      <c r="C7421" s="145">
        <v>28.135518999999999</v>
      </c>
      <c r="D7421">
        <f t="shared" si="233"/>
        <v>-0.58489644319984679</v>
      </c>
      <c r="E7421">
        <v>-2.6119421066972667E-2</v>
      </c>
      <c r="G7421">
        <v>7413</v>
      </c>
      <c r="H7421">
        <f t="shared" ca="1" si="234"/>
        <v>-2.797811879397092E-2</v>
      </c>
    </row>
    <row r="7422" spans="2:8" x14ac:dyDescent="0.3">
      <c r="B7422" s="91">
        <v>38434</v>
      </c>
      <c r="C7422" s="145">
        <v>67.779517999999996</v>
      </c>
      <c r="D7422">
        <f t="shared" si="233"/>
        <v>-9.1436092919001066E-2</v>
      </c>
      <c r="E7422">
        <v>-2.612174711322722E-2</v>
      </c>
      <c r="G7422">
        <v>7414</v>
      </c>
      <c r="H7422">
        <f t="shared" ca="1" si="234"/>
        <v>-4.1289830432745048E-2</v>
      </c>
    </row>
    <row r="7423" spans="2:8" x14ac:dyDescent="0.3">
      <c r="B7423" s="91">
        <v>40035</v>
      </c>
      <c r="C7423" s="145">
        <v>74.600716000000006</v>
      </c>
      <c r="D7423">
        <f t="shared" si="233"/>
        <v>-0.7767957857342449</v>
      </c>
      <c r="E7423">
        <v>-2.616334571973776E-2</v>
      </c>
      <c r="G7423">
        <v>7415</v>
      </c>
      <c r="H7423">
        <f t="shared" ca="1" si="234"/>
        <v>4.2903121823254696E-2</v>
      </c>
    </row>
    <row r="7424" spans="2:8" x14ac:dyDescent="0.3">
      <c r="B7424" s="91">
        <v>41528</v>
      </c>
      <c r="C7424" s="145">
        <v>334.22628800000001</v>
      </c>
      <c r="D7424">
        <f t="shared" si="233"/>
        <v>6.4058860153169688</v>
      </c>
      <c r="E7424">
        <v>-2.6172759477194999E-2</v>
      </c>
      <c r="G7424">
        <v>7416</v>
      </c>
      <c r="H7424">
        <f t="shared" ca="1" si="234"/>
        <v>1.609225904642727E-3</v>
      </c>
    </row>
    <row r="7425" spans="2:8" x14ac:dyDescent="0.3">
      <c r="B7425" s="91">
        <v>35411</v>
      </c>
      <c r="C7425" s="145">
        <v>45.129818</v>
      </c>
      <c r="D7425">
        <f t="shared" si="233"/>
        <v>-0.7976249240641976</v>
      </c>
      <c r="E7425">
        <v>-2.6178847841719376E-2</v>
      </c>
      <c r="G7425">
        <v>7417</v>
      </c>
      <c r="H7425">
        <f t="shared" ca="1" si="234"/>
        <v>2.1926337601305176E-2</v>
      </c>
    </row>
    <row r="7426" spans="2:8" x14ac:dyDescent="0.3">
      <c r="B7426" s="91">
        <v>41157</v>
      </c>
      <c r="C7426" s="145">
        <v>223.00086999999999</v>
      </c>
      <c r="D7426">
        <f t="shared" si="233"/>
        <v>0.81876599345618695</v>
      </c>
      <c r="E7426">
        <v>-2.6186885344005623E-2</v>
      </c>
      <c r="G7426">
        <v>7418</v>
      </c>
      <c r="H7426">
        <f t="shared" ca="1" si="234"/>
        <v>-1.4062474377441113E-2</v>
      </c>
    </row>
    <row r="7427" spans="2:8" x14ac:dyDescent="0.3">
      <c r="B7427" s="91">
        <v>39189</v>
      </c>
      <c r="C7427" s="145">
        <v>122.61108400000001</v>
      </c>
      <c r="D7427">
        <f t="shared" si="233"/>
        <v>-0.259193906295691</v>
      </c>
      <c r="E7427">
        <v>-2.6191353129025728E-2</v>
      </c>
      <c r="G7427">
        <v>7419</v>
      </c>
      <c r="H7427">
        <f t="shared" ca="1" si="234"/>
        <v>2.6296877067168486E-2</v>
      </c>
    </row>
    <row r="7428" spans="2:8" x14ac:dyDescent="0.3">
      <c r="B7428" s="91">
        <v>40877</v>
      </c>
      <c r="C7428" s="145">
        <v>165.51036099999999</v>
      </c>
      <c r="D7428">
        <f t="shared" si="233"/>
        <v>5.5226066487802106</v>
      </c>
      <c r="E7428">
        <v>-2.6204502562622297E-2</v>
      </c>
      <c r="G7428">
        <v>7420</v>
      </c>
      <c r="H7428">
        <f t="shared" ca="1" si="234"/>
        <v>1.7124994903884829E-2</v>
      </c>
    </row>
    <row r="7429" spans="2:8" x14ac:dyDescent="0.3">
      <c r="B7429" s="91">
        <v>39877</v>
      </c>
      <c r="C7429" s="145">
        <v>25.374880000000001</v>
      </c>
      <c r="D7429">
        <f t="shared" si="233"/>
        <v>-0.60719525715635569</v>
      </c>
      <c r="E7429">
        <v>-2.6205462600644297E-2</v>
      </c>
      <c r="G7429">
        <v>7421</v>
      </c>
      <c r="H7429">
        <f t="shared" ca="1" si="234"/>
        <v>1.5422621544611293E-2</v>
      </c>
    </row>
    <row r="7430" spans="2:8" x14ac:dyDescent="0.3">
      <c r="B7430" s="91">
        <v>35195</v>
      </c>
      <c r="C7430" s="145">
        <v>64.599220000000003</v>
      </c>
      <c r="D7430">
        <f t="shared" si="233"/>
        <v>-0.38422477104347413</v>
      </c>
      <c r="E7430">
        <v>-2.6221180490741954E-2</v>
      </c>
      <c r="G7430">
        <v>7422</v>
      </c>
      <c r="H7430">
        <f t="shared" ca="1" si="234"/>
        <v>-4.2759066303030162E-2</v>
      </c>
    </row>
    <row r="7431" spans="2:8" x14ac:dyDescent="0.3">
      <c r="B7431" s="91">
        <v>39542</v>
      </c>
      <c r="C7431" s="145">
        <v>104.907143</v>
      </c>
      <c r="D7431">
        <f t="shared" si="233"/>
        <v>2.8176941574554883E-2</v>
      </c>
      <c r="E7431">
        <v>-2.6223654402106358E-2</v>
      </c>
      <c r="G7431">
        <v>7423</v>
      </c>
      <c r="H7431">
        <f t="shared" ca="1" si="234"/>
        <v>-4.0528820276952617E-3</v>
      </c>
    </row>
    <row r="7432" spans="2:8" x14ac:dyDescent="0.3">
      <c r="B7432" s="91">
        <v>40120</v>
      </c>
      <c r="C7432" s="145">
        <v>102.032188</v>
      </c>
      <c r="D7432">
        <f t="shared" si="233"/>
        <v>0.96552792614705019</v>
      </c>
      <c r="E7432">
        <v>-2.6267045102795619E-2</v>
      </c>
      <c r="G7432">
        <v>7424</v>
      </c>
      <c r="H7432">
        <f t="shared" ca="1" si="234"/>
        <v>2.027271316141379E-2</v>
      </c>
    </row>
    <row r="7433" spans="2:8" x14ac:dyDescent="0.3">
      <c r="B7433" s="91">
        <v>35087</v>
      </c>
      <c r="C7433" s="145">
        <v>51.910831000000002</v>
      </c>
      <c r="D7433">
        <f t="shared" ref="D7433:D7496" si="235">(C7433-C7434)/C7434</f>
        <v>-0.56499004227783289</v>
      </c>
      <c r="E7433">
        <v>-2.6312603758601942E-2</v>
      </c>
      <c r="G7433">
        <v>7425</v>
      </c>
      <c r="H7433">
        <f t="shared" ca="1" si="234"/>
        <v>3.5762492996149822E-2</v>
      </c>
    </row>
    <row r="7434" spans="2:8" x14ac:dyDescent="0.3">
      <c r="B7434" s="91">
        <v>39477</v>
      </c>
      <c r="C7434" s="145">
        <v>119.33251199999999</v>
      </c>
      <c r="D7434">
        <f t="shared" si="235"/>
        <v>0.55152078210083277</v>
      </c>
      <c r="E7434">
        <v>-2.6334228557178319E-2</v>
      </c>
      <c r="G7434">
        <v>7426</v>
      </c>
      <c r="H7434">
        <f t="shared" ref="H7434:H7497" ca="1" si="236">_xlfn.NORM.INV(RAND(),N$11,N$12)</f>
        <v>-7.489804450046704E-2</v>
      </c>
    </row>
    <row r="7435" spans="2:8" x14ac:dyDescent="0.3">
      <c r="B7435" s="91">
        <v>39672</v>
      </c>
      <c r="C7435" s="145">
        <v>76.913253999999995</v>
      </c>
      <c r="D7435">
        <f t="shared" si="235"/>
        <v>-0.69927986419801436</v>
      </c>
      <c r="E7435">
        <v>-2.6342295436822386E-2</v>
      </c>
      <c r="G7435">
        <v>7427</v>
      </c>
      <c r="H7435">
        <f t="shared" ca="1" si="236"/>
        <v>-5.3248747951941851E-3</v>
      </c>
    </row>
    <row r="7436" spans="2:8" x14ac:dyDescent="0.3">
      <c r="B7436" s="91">
        <v>41198</v>
      </c>
      <c r="C7436" s="145">
        <v>255.763565</v>
      </c>
      <c r="D7436">
        <f t="shared" si="235"/>
        <v>11.070599801245638</v>
      </c>
      <c r="E7436">
        <v>-2.6354902715534295E-2</v>
      </c>
      <c r="G7436">
        <v>7428</v>
      </c>
      <c r="H7436">
        <f t="shared" ca="1" si="236"/>
        <v>-4.9047053074091733E-3</v>
      </c>
    </row>
    <row r="7437" spans="2:8" x14ac:dyDescent="0.3">
      <c r="B7437" s="91">
        <v>36118</v>
      </c>
      <c r="C7437" s="145">
        <v>21.188969</v>
      </c>
      <c r="D7437">
        <f t="shared" si="235"/>
        <v>-0.74319977738857945</v>
      </c>
      <c r="E7437">
        <v>-2.637002239044357E-2</v>
      </c>
      <c r="G7437">
        <v>7429</v>
      </c>
      <c r="H7437">
        <f t="shared" ca="1" si="236"/>
        <v>2.9227402650120981E-2</v>
      </c>
    </row>
    <row r="7438" spans="2:8" x14ac:dyDescent="0.3">
      <c r="B7438" s="91">
        <v>38055</v>
      </c>
      <c r="C7438" s="145">
        <v>82.511489999999995</v>
      </c>
      <c r="D7438">
        <f t="shared" si="235"/>
        <v>-0.2128515974159027</v>
      </c>
      <c r="E7438">
        <v>-2.6377426571203583E-2</v>
      </c>
      <c r="G7438">
        <v>7430</v>
      </c>
      <c r="H7438">
        <f t="shared" ca="1" si="236"/>
        <v>2.0160266167540859E-2</v>
      </c>
    </row>
    <row r="7439" spans="2:8" x14ac:dyDescent="0.3">
      <c r="B7439" s="91">
        <v>44026</v>
      </c>
      <c r="C7439" s="145">
        <v>104.823296</v>
      </c>
      <c r="D7439">
        <f t="shared" si="235"/>
        <v>-0.20964315417171028</v>
      </c>
      <c r="E7439">
        <v>-2.6388916288835374E-2</v>
      </c>
      <c r="G7439">
        <v>7431</v>
      </c>
      <c r="H7439">
        <f t="shared" ca="1" si="236"/>
        <v>-3.7089007102408478E-2</v>
      </c>
    </row>
    <row r="7440" spans="2:8" x14ac:dyDescent="0.3">
      <c r="B7440" s="91">
        <v>39379</v>
      </c>
      <c r="C7440" s="145">
        <v>132.62780799999999</v>
      </c>
      <c r="D7440">
        <f t="shared" si="235"/>
        <v>-0.5961309122160332</v>
      </c>
      <c r="E7440">
        <v>-2.6395062100695612E-2</v>
      </c>
      <c r="G7440">
        <v>7432</v>
      </c>
      <c r="H7440">
        <f t="shared" ca="1" si="236"/>
        <v>3.592605021016001E-3</v>
      </c>
    </row>
    <row r="7441" spans="2:8" x14ac:dyDescent="0.3">
      <c r="B7441" s="91">
        <v>42402</v>
      </c>
      <c r="C7441" s="145">
        <v>328.39306599999998</v>
      </c>
      <c r="D7441">
        <f t="shared" si="235"/>
        <v>0.10513073937361785</v>
      </c>
      <c r="E7441">
        <v>-2.6440264700472456E-2</v>
      </c>
      <c r="G7441">
        <v>7433</v>
      </c>
      <c r="H7441">
        <f t="shared" ca="1" si="236"/>
        <v>5.6846066336707149E-3</v>
      </c>
    </row>
    <row r="7442" spans="2:8" x14ac:dyDescent="0.3">
      <c r="B7442" s="91">
        <v>42425</v>
      </c>
      <c r="C7442" s="145">
        <v>297.15313700000002</v>
      </c>
      <c r="D7442">
        <f t="shared" si="235"/>
        <v>1.7962527146255156</v>
      </c>
      <c r="E7442">
        <v>-2.6444661829646506E-2</v>
      </c>
      <c r="G7442">
        <v>7434</v>
      </c>
      <c r="H7442">
        <f t="shared" ca="1" si="236"/>
        <v>-2.8762318872696747E-2</v>
      </c>
    </row>
    <row r="7443" spans="2:8" x14ac:dyDescent="0.3">
      <c r="B7443" s="91">
        <v>39594</v>
      </c>
      <c r="C7443" s="145">
        <v>106.26834100000001</v>
      </c>
      <c r="D7443">
        <f t="shared" si="235"/>
        <v>-0.44785180499735422</v>
      </c>
      <c r="E7443">
        <v>-2.6507754806206273E-2</v>
      </c>
      <c r="G7443">
        <v>7435</v>
      </c>
      <c r="H7443">
        <f t="shared" ca="1" si="236"/>
        <v>4.6986944649688167E-3</v>
      </c>
    </row>
    <row r="7444" spans="2:8" x14ac:dyDescent="0.3">
      <c r="B7444" s="91">
        <v>40736</v>
      </c>
      <c r="C7444" s="145">
        <v>192.46343999999999</v>
      </c>
      <c r="D7444">
        <f t="shared" si="235"/>
        <v>-0.25516178344983353</v>
      </c>
      <c r="E7444">
        <v>-2.6547122086511634E-2</v>
      </c>
      <c r="G7444">
        <v>7436</v>
      </c>
      <c r="H7444">
        <f t="shared" ca="1" si="236"/>
        <v>-2.6185971419818172E-2</v>
      </c>
    </row>
    <row r="7445" spans="2:8" x14ac:dyDescent="0.3">
      <c r="B7445" s="91">
        <v>41229</v>
      </c>
      <c r="C7445" s="145">
        <v>258.39630099999999</v>
      </c>
      <c r="D7445">
        <f t="shared" si="235"/>
        <v>0.70920969232607689</v>
      </c>
      <c r="E7445">
        <v>-2.6629947589035866E-2</v>
      </c>
      <c r="G7445">
        <v>7437</v>
      </c>
      <c r="H7445">
        <f t="shared" ca="1" si="236"/>
        <v>4.5914853890401657E-3</v>
      </c>
    </row>
    <row r="7446" spans="2:8" x14ac:dyDescent="0.3">
      <c r="B7446" s="91">
        <v>43656</v>
      </c>
      <c r="C7446" s="145">
        <v>151.17881800000001</v>
      </c>
      <c r="D7446">
        <f t="shared" si="235"/>
        <v>-0.13540478956549984</v>
      </c>
      <c r="E7446">
        <v>-2.6636771386487401E-2</v>
      </c>
      <c r="G7446">
        <v>7438</v>
      </c>
      <c r="H7446">
        <f t="shared" ca="1" si="236"/>
        <v>-3.4528697043782822E-2</v>
      </c>
    </row>
    <row r="7447" spans="2:8" x14ac:dyDescent="0.3">
      <c r="B7447" s="91">
        <v>43546</v>
      </c>
      <c r="C7447" s="145">
        <v>174.85502600000001</v>
      </c>
      <c r="D7447">
        <f t="shared" si="235"/>
        <v>2.6057912024949344E-2</v>
      </c>
      <c r="E7447">
        <v>-2.6637036163850814E-2</v>
      </c>
      <c r="G7447">
        <v>7439</v>
      </c>
      <c r="H7447">
        <f t="shared" ca="1" si="236"/>
        <v>1.252807182076528E-2</v>
      </c>
    </row>
    <row r="7448" spans="2:8" x14ac:dyDescent="0.3">
      <c r="B7448" s="91">
        <v>40760</v>
      </c>
      <c r="C7448" s="145">
        <v>170.41438299999999</v>
      </c>
      <c r="D7448">
        <f t="shared" si="235"/>
        <v>4.4505323735576816</v>
      </c>
      <c r="E7448">
        <v>-2.6642559978118312E-2</v>
      </c>
      <c r="G7448">
        <v>7440</v>
      </c>
      <c r="H7448">
        <f t="shared" ca="1" si="236"/>
        <v>3.0899959526766618E-2</v>
      </c>
    </row>
    <row r="7449" spans="2:8" x14ac:dyDescent="0.3">
      <c r="B7449" s="91">
        <v>39891</v>
      </c>
      <c r="C7449" s="145">
        <v>31.265640000000001</v>
      </c>
      <c r="D7449">
        <f t="shared" si="235"/>
        <v>-0.90865564034119428</v>
      </c>
      <c r="E7449">
        <v>-2.6643944179040445E-2</v>
      </c>
      <c r="G7449">
        <v>7441</v>
      </c>
      <c r="H7449">
        <f t="shared" ca="1" si="236"/>
        <v>-4.1031083359093241E-3</v>
      </c>
    </row>
    <row r="7450" spans="2:8" x14ac:dyDescent="0.3">
      <c r="B7450" s="91">
        <v>44356</v>
      </c>
      <c r="C7450" s="145">
        <v>342.28320300000001</v>
      </c>
      <c r="D7450">
        <f t="shared" si="235"/>
        <v>0.16845324755343663</v>
      </c>
      <c r="E7450">
        <v>-2.6647753795441063E-2</v>
      </c>
      <c r="G7450">
        <v>7442</v>
      </c>
      <c r="H7450">
        <f t="shared" ca="1" si="236"/>
        <v>-3.0212043241692521E-2</v>
      </c>
    </row>
    <row r="7451" spans="2:8" x14ac:dyDescent="0.3">
      <c r="B7451" s="91">
        <v>44316</v>
      </c>
      <c r="C7451" s="145">
        <v>292.93701199999998</v>
      </c>
      <c r="D7451">
        <f t="shared" si="235"/>
        <v>17.612594159154106</v>
      </c>
      <c r="E7451">
        <v>-2.6664375125794594E-2</v>
      </c>
      <c r="G7451">
        <v>7443</v>
      </c>
      <c r="H7451">
        <f t="shared" ca="1" si="236"/>
        <v>-7.3342878648790417E-3</v>
      </c>
    </row>
    <row r="7452" spans="2:8" x14ac:dyDescent="0.3">
      <c r="B7452" s="91">
        <v>34148</v>
      </c>
      <c r="C7452" s="145">
        <v>15.738645</v>
      </c>
      <c r="D7452">
        <f t="shared" si="235"/>
        <v>-0.49999998411553165</v>
      </c>
      <c r="E7452">
        <v>-2.6666621314744031E-2</v>
      </c>
      <c r="G7452">
        <v>7444</v>
      </c>
      <c r="H7452">
        <f t="shared" ca="1" si="236"/>
        <v>2.4483414241157679E-2</v>
      </c>
    </row>
    <row r="7453" spans="2:8" x14ac:dyDescent="0.3">
      <c r="B7453" s="91">
        <v>33858</v>
      </c>
      <c r="C7453" s="145">
        <v>31.477288999999999</v>
      </c>
      <c r="D7453">
        <f t="shared" si="235"/>
        <v>-0.82345320696489754</v>
      </c>
      <c r="E7453">
        <v>-2.6666652236509523E-2</v>
      </c>
      <c r="G7453">
        <v>7445</v>
      </c>
      <c r="H7453">
        <f t="shared" ca="1" si="236"/>
        <v>1.3840146201957608E-2</v>
      </c>
    </row>
    <row r="7454" spans="2:8" x14ac:dyDescent="0.3">
      <c r="B7454" s="91">
        <v>43867</v>
      </c>
      <c r="C7454" s="145">
        <v>178.29431199999999</v>
      </c>
      <c r="D7454">
        <f t="shared" si="235"/>
        <v>0.21008114589313653</v>
      </c>
      <c r="E7454">
        <v>-2.6666689667836144E-2</v>
      </c>
      <c r="G7454">
        <v>7446</v>
      </c>
      <c r="H7454">
        <f t="shared" ca="1" si="236"/>
        <v>-4.7544687692133318E-2</v>
      </c>
    </row>
    <row r="7455" spans="2:8" x14ac:dyDescent="0.3">
      <c r="B7455" s="91">
        <v>44078</v>
      </c>
      <c r="C7455" s="145">
        <v>147.34079</v>
      </c>
      <c r="D7455">
        <f t="shared" si="235"/>
        <v>1.5142526165646075</v>
      </c>
      <c r="E7455">
        <v>-2.6671039114719661E-2</v>
      </c>
      <c r="G7455">
        <v>7447</v>
      </c>
      <c r="H7455">
        <f t="shared" ca="1" si="236"/>
        <v>2.3742767925910863E-3</v>
      </c>
    </row>
    <row r="7456" spans="2:8" x14ac:dyDescent="0.3">
      <c r="B7456" s="91">
        <v>35111</v>
      </c>
      <c r="C7456" s="145">
        <v>58.602221999999998</v>
      </c>
      <c r="D7456">
        <f t="shared" si="235"/>
        <v>-0.44682921549641452</v>
      </c>
      <c r="E7456">
        <v>-2.6677783600142529E-2</v>
      </c>
      <c r="G7456">
        <v>7448</v>
      </c>
      <c r="H7456">
        <f t="shared" ca="1" si="236"/>
        <v>2.978989500515079E-2</v>
      </c>
    </row>
    <row r="7457" spans="2:8" x14ac:dyDescent="0.3">
      <c r="B7457" s="91">
        <v>38714</v>
      </c>
      <c r="C7457" s="145">
        <v>105.938751</v>
      </c>
      <c r="D7457">
        <f t="shared" si="235"/>
        <v>-0.68670717964593042</v>
      </c>
      <c r="E7457">
        <v>-2.668471685245638E-2</v>
      </c>
      <c r="G7457">
        <v>7449</v>
      </c>
      <c r="H7457">
        <f t="shared" ca="1" si="236"/>
        <v>-3.5501466332867868E-2</v>
      </c>
    </row>
    <row r="7458" spans="2:8" x14ac:dyDescent="0.3">
      <c r="B7458" s="91">
        <v>44259</v>
      </c>
      <c r="C7458" s="145">
        <v>338.146118</v>
      </c>
      <c r="D7458">
        <f t="shared" si="235"/>
        <v>16.231892724108395</v>
      </c>
      <c r="E7458">
        <v>-2.6685747970697858E-2</v>
      </c>
      <c r="G7458">
        <v>7450</v>
      </c>
      <c r="H7458">
        <f t="shared" ca="1" si="236"/>
        <v>5.9584031532809584E-2</v>
      </c>
    </row>
    <row r="7459" spans="2:8" x14ac:dyDescent="0.3">
      <c r="B7459" s="91">
        <v>37274</v>
      </c>
      <c r="C7459" s="145">
        <v>19.623272</v>
      </c>
      <c r="D7459">
        <f t="shared" si="235"/>
        <v>-0.94285431375617446</v>
      </c>
      <c r="E7459">
        <v>-2.6779002543392917E-2</v>
      </c>
      <c r="G7459">
        <v>7451</v>
      </c>
      <c r="H7459">
        <f t="shared" ca="1" si="236"/>
        <v>4.0468154869741202E-2</v>
      </c>
    </row>
    <row r="7460" spans="2:8" x14ac:dyDescent="0.3">
      <c r="B7460" s="91">
        <v>42258</v>
      </c>
      <c r="C7460" s="145">
        <v>343.39025900000001</v>
      </c>
      <c r="D7460">
        <f t="shared" si="235"/>
        <v>-0.31361860042898537</v>
      </c>
      <c r="E7460">
        <v>-2.6828563985894231E-2</v>
      </c>
      <c r="G7460">
        <v>7452</v>
      </c>
      <c r="H7460">
        <f t="shared" ca="1" si="236"/>
        <v>-1.7216171280515827E-3</v>
      </c>
    </row>
    <row r="7461" spans="2:8" x14ac:dyDescent="0.3">
      <c r="B7461" s="91">
        <v>44582</v>
      </c>
      <c r="C7461" s="145">
        <v>500.29074100000003</v>
      </c>
      <c r="D7461">
        <f t="shared" si="235"/>
        <v>7.4165208159281473E-2</v>
      </c>
      <c r="E7461">
        <v>-2.6856715257500285E-2</v>
      </c>
      <c r="G7461">
        <v>7453</v>
      </c>
      <c r="H7461">
        <f t="shared" ca="1" si="236"/>
        <v>2.4423020642491172E-2</v>
      </c>
    </row>
    <row r="7462" spans="2:8" x14ac:dyDescent="0.3">
      <c r="B7462" s="91">
        <v>44536</v>
      </c>
      <c r="C7462" s="145">
        <v>465.74841300000003</v>
      </c>
      <c r="D7462">
        <f t="shared" si="235"/>
        <v>10.843356750583778</v>
      </c>
      <c r="E7462">
        <v>-2.6869410759971735E-2</v>
      </c>
      <c r="G7462">
        <v>7454</v>
      </c>
      <c r="H7462">
        <f t="shared" ca="1" si="236"/>
        <v>-3.4114920117957019E-2</v>
      </c>
    </row>
    <row r="7463" spans="2:8" x14ac:dyDescent="0.3">
      <c r="B7463" s="91">
        <v>34817</v>
      </c>
      <c r="C7463" s="145">
        <v>39.325710000000001</v>
      </c>
      <c r="D7463">
        <f t="shared" si="235"/>
        <v>1.0155039037799152</v>
      </c>
      <c r="E7463">
        <v>-2.6881730541004865E-2</v>
      </c>
      <c r="G7463">
        <v>7455</v>
      </c>
      <c r="H7463">
        <f t="shared" ca="1" si="236"/>
        <v>8.5941134639076627E-3</v>
      </c>
    </row>
    <row r="7464" spans="2:8" x14ac:dyDescent="0.3">
      <c r="B7464" s="91">
        <v>33364</v>
      </c>
      <c r="C7464" s="145">
        <v>19.511602</v>
      </c>
      <c r="D7464">
        <f t="shared" si="235"/>
        <v>-0.88841268995035916</v>
      </c>
      <c r="E7464">
        <v>-2.6881888821282129E-2</v>
      </c>
      <c r="G7464">
        <v>7456</v>
      </c>
      <c r="H7464">
        <f t="shared" ca="1" si="236"/>
        <v>-5.3688928860262178E-3</v>
      </c>
    </row>
    <row r="7465" spans="2:8" x14ac:dyDescent="0.3">
      <c r="B7465" s="91">
        <v>43489</v>
      </c>
      <c r="C7465" s="145">
        <v>174.85502600000001</v>
      </c>
      <c r="D7465">
        <f t="shared" si="235"/>
        <v>-0.23649521668723625</v>
      </c>
      <c r="E7465">
        <v>-2.6907074166643511E-2</v>
      </c>
      <c r="G7465">
        <v>7457</v>
      </c>
      <c r="H7465">
        <f t="shared" ca="1" si="236"/>
        <v>1.0774136625650268E-2</v>
      </c>
    </row>
    <row r="7466" spans="2:8" x14ac:dyDescent="0.3">
      <c r="B7466" s="91">
        <v>40644</v>
      </c>
      <c r="C7466" s="145">
        <v>229.01628099999999</v>
      </c>
      <c r="D7466">
        <f t="shared" si="235"/>
        <v>2.805378165720779</v>
      </c>
      <c r="E7466">
        <v>-2.6928911388337709E-2</v>
      </c>
      <c r="G7466">
        <v>7458</v>
      </c>
      <c r="H7466">
        <f t="shared" ca="1" si="236"/>
        <v>8.412291277629597E-3</v>
      </c>
    </row>
    <row r="7467" spans="2:8" x14ac:dyDescent="0.3">
      <c r="B7467" s="91">
        <v>39724</v>
      </c>
      <c r="C7467" s="145">
        <v>60.182265999999998</v>
      </c>
      <c r="D7467">
        <f t="shared" si="235"/>
        <v>0.69120268253201211</v>
      </c>
      <c r="E7467">
        <v>-2.6939424021244752E-2</v>
      </c>
      <c r="G7467">
        <v>7459</v>
      </c>
      <c r="H7467">
        <f t="shared" ca="1" si="236"/>
        <v>-2.1059596286294707E-2</v>
      </c>
    </row>
    <row r="7468" spans="2:8" x14ac:dyDescent="0.3">
      <c r="B7468" s="91">
        <v>35817</v>
      </c>
      <c r="C7468" s="145">
        <v>35.585484000000001</v>
      </c>
      <c r="D7468">
        <f t="shared" si="235"/>
        <v>-0.8750279844305634</v>
      </c>
      <c r="E7468">
        <v>-2.6962519631041001E-2</v>
      </c>
      <c r="G7468">
        <v>7460</v>
      </c>
      <c r="H7468">
        <f t="shared" ca="1" si="236"/>
        <v>-1.0441288538685095E-2</v>
      </c>
    </row>
    <row r="7469" spans="2:8" x14ac:dyDescent="0.3">
      <c r="B7469" s="91">
        <v>41513</v>
      </c>
      <c r="C7469" s="145">
        <v>284.74761999999998</v>
      </c>
      <c r="D7469">
        <f t="shared" si="235"/>
        <v>4.8344048272353231</v>
      </c>
      <c r="E7469">
        <v>-2.7004438694210067E-2</v>
      </c>
      <c r="G7469">
        <v>7461</v>
      </c>
      <c r="H7469">
        <f t="shared" ca="1" si="236"/>
        <v>-2.1285007259685379E-2</v>
      </c>
    </row>
    <row r="7470" spans="2:8" x14ac:dyDescent="0.3">
      <c r="B7470" s="91">
        <v>35437</v>
      </c>
      <c r="C7470" s="145">
        <v>48.804912999999999</v>
      </c>
      <c r="D7470">
        <f t="shared" si="235"/>
        <v>0.24292243482941508</v>
      </c>
      <c r="E7470">
        <v>-2.7015368659061543E-2</v>
      </c>
      <c r="G7470">
        <v>7462</v>
      </c>
      <c r="H7470">
        <f t="shared" ca="1" si="236"/>
        <v>2.48113756945283E-2</v>
      </c>
    </row>
    <row r="7471" spans="2:8" x14ac:dyDescent="0.3">
      <c r="B7471" s="91">
        <v>36437</v>
      </c>
      <c r="C7471" s="145">
        <v>39.266258000000001</v>
      </c>
      <c r="D7471">
        <f t="shared" si="235"/>
        <v>0.26477301119809254</v>
      </c>
      <c r="E7471">
        <v>-2.7021954701684933E-2</v>
      </c>
      <c r="G7471">
        <v>7463</v>
      </c>
      <c r="H7471">
        <f t="shared" ca="1" si="236"/>
        <v>3.1186034380401566E-2</v>
      </c>
    </row>
    <row r="7472" spans="2:8" x14ac:dyDescent="0.3">
      <c r="B7472" s="91">
        <v>33865</v>
      </c>
      <c r="C7472" s="145">
        <v>31.046091000000001</v>
      </c>
      <c r="D7472">
        <f t="shared" si="235"/>
        <v>-0.81805521970975092</v>
      </c>
      <c r="E7472">
        <v>-2.7027075306993612E-2</v>
      </c>
      <c r="G7472">
        <v>7464</v>
      </c>
      <c r="H7472">
        <f t="shared" ca="1" si="236"/>
        <v>-2.632258135792662E-2</v>
      </c>
    </row>
    <row r="7473" spans="2:8" x14ac:dyDescent="0.3">
      <c r="B7473" s="91">
        <v>40837</v>
      </c>
      <c r="C7473" s="145">
        <v>170.63468900000001</v>
      </c>
      <c r="D7473">
        <f t="shared" si="235"/>
        <v>-0.66490502899080983</v>
      </c>
      <c r="E7473">
        <v>-2.7034308839345666E-2</v>
      </c>
      <c r="G7473">
        <v>7465</v>
      </c>
      <c r="H7473">
        <f t="shared" ca="1" si="236"/>
        <v>4.2520166927892976E-2</v>
      </c>
    </row>
    <row r="7474" spans="2:8" x14ac:dyDescent="0.3">
      <c r="B7474" s="91">
        <v>44579</v>
      </c>
      <c r="C7474" s="145">
        <v>509.21292099999999</v>
      </c>
      <c r="D7474">
        <f t="shared" si="235"/>
        <v>1.7055084134979257</v>
      </c>
      <c r="E7474">
        <v>-2.7047682348147452E-2</v>
      </c>
      <c r="G7474">
        <v>7466</v>
      </c>
      <c r="H7474">
        <f t="shared" ca="1" si="236"/>
        <v>-3.0598477920265256E-3</v>
      </c>
    </row>
    <row r="7475" spans="2:8" x14ac:dyDescent="0.3">
      <c r="B7475" s="91">
        <v>43530</v>
      </c>
      <c r="C7475" s="145">
        <v>188.21339399999999</v>
      </c>
      <c r="D7475">
        <f t="shared" si="235"/>
        <v>0.11782126079435892</v>
      </c>
      <c r="E7475">
        <v>-2.7054887149681128E-2</v>
      </c>
      <c r="G7475">
        <v>7467</v>
      </c>
      <c r="H7475">
        <f t="shared" ca="1" si="236"/>
        <v>-3.162299905104636E-2</v>
      </c>
    </row>
    <row r="7476" spans="2:8" x14ac:dyDescent="0.3">
      <c r="B7476" s="91">
        <v>43871</v>
      </c>
      <c r="C7476" s="145">
        <v>168.375214</v>
      </c>
      <c r="D7476">
        <f t="shared" si="235"/>
        <v>0.17453415906868711</v>
      </c>
      <c r="E7476">
        <v>-2.7073801762518751E-2</v>
      </c>
      <c r="G7476">
        <v>7468</v>
      </c>
      <c r="H7476">
        <f t="shared" ca="1" si="236"/>
        <v>-2.1528107170059117E-2</v>
      </c>
    </row>
    <row r="7477" spans="2:8" x14ac:dyDescent="0.3">
      <c r="B7477" s="91">
        <v>40246</v>
      </c>
      <c r="C7477" s="145">
        <v>143.35488900000001</v>
      </c>
      <c r="D7477">
        <f t="shared" si="235"/>
        <v>-0.14888423894651612</v>
      </c>
      <c r="E7477">
        <v>-2.7079660828529258E-2</v>
      </c>
      <c r="G7477">
        <v>7469</v>
      </c>
      <c r="H7477">
        <f t="shared" ca="1" si="236"/>
        <v>2.4989283444254631E-2</v>
      </c>
    </row>
    <row r="7478" spans="2:8" x14ac:dyDescent="0.3">
      <c r="B7478" s="91">
        <v>40829</v>
      </c>
      <c r="C7478" s="145">
        <v>168.43171699999999</v>
      </c>
      <c r="D7478">
        <f t="shared" si="235"/>
        <v>11.191971245684934</v>
      </c>
      <c r="E7478">
        <v>-2.710913159068298E-2</v>
      </c>
      <c r="G7478">
        <v>7470</v>
      </c>
      <c r="H7478">
        <f t="shared" ca="1" si="236"/>
        <v>2.8341086208026257E-2</v>
      </c>
    </row>
    <row r="7479" spans="2:8" x14ac:dyDescent="0.3">
      <c r="B7479" s="91">
        <v>36788</v>
      </c>
      <c r="C7479" s="145">
        <v>13.814970000000001</v>
      </c>
      <c r="D7479">
        <f t="shared" si="235"/>
        <v>-0.98602501626857542</v>
      </c>
      <c r="E7479">
        <v>-2.7159114651607027E-2</v>
      </c>
      <c r="G7479">
        <v>7471</v>
      </c>
      <c r="H7479">
        <f t="shared" ca="1" si="236"/>
        <v>7.4493369228957711E-3</v>
      </c>
    </row>
    <row r="7480" spans="2:8" x14ac:dyDescent="0.3">
      <c r="B7480" s="91">
        <v>45419</v>
      </c>
      <c r="C7480" s="145">
        <v>988.54998799999998</v>
      </c>
      <c r="D7480">
        <f t="shared" si="235"/>
        <v>10.009058521407304</v>
      </c>
      <c r="E7480">
        <v>-2.7209234081371009E-2</v>
      </c>
      <c r="G7480">
        <v>7472</v>
      </c>
      <c r="H7480">
        <f t="shared" ca="1" si="236"/>
        <v>2.9560578561238413E-3</v>
      </c>
    </row>
    <row r="7481" spans="2:8" x14ac:dyDescent="0.3">
      <c r="B7481" s="91">
        <v>40052</v>
      </c>
      <c r="C7481" s="145">
        <v>89.794235</v>
      </c>
      <c r="D7481">
        <f t="shared" si="235"/>
        <v>2.3319154467350218</v>
      </c>
      <c r="E7481">
        <v>-2.7216344941330156E-2</v>
      </c>
      <c r="G7481">
        <v>7473</v>
      </c>
      <c r="H7481">
        <f t="shared" ca="1" si="236"/>
        <v>-1.8235470396005187E-2</v>
      </c>
    </row>
    <row r="7482" spans="2:8" x14ac:dyDescent="0.3">
      <c r="B7482" s="91">
        <v>33514</v>
      </c>
      <c r="C7482" s="145">
        <v>26.949733999999999</v>
      </c>
      <c r="D7482">
        <f t="shared" si="235"/>
        <v>-0.83912697820403925</v>
      </c>
      <c r="E7482">
        <v>-2.7237229366694843E-2</v>
      </c>
      <c r="G7482">
        <v>7474</v>
      </c>
      <c r="H7482">
        <f t="shared" ca="1" si="236"/>
        <v>2.6151048881261907E-2</v>
      </c>
    </row>
    <row r="7483" spans="2:8" x14ac:dyDescent="0.3">
      <c r="B7483" s="91">
        <v>40897</v>
      </c>
      <c r="C7483" s="145">
        <v>167.52177399999999</v>
      </c>
      <c r="D7483">
        <f t="shared" si="235"/>
        <v>0.30591947493612592</v>
      </c>
      <c r="E7483">
        <v>-2.7252544845479329E-2</v>
      </c>
      <c r="G7483">
        <v>7475</v>
      </c>
      <c r="H7483">
        <f t="shared" ca="1" si="236"/>
        <v>-1.5591089329884133E-2</v>
      </c>
    </row>
    <row r="7484" spans="2:8" x14ac:dyDescent="0.3">
      <c r="B7484" s="91">
        <v>39457</v>
      </c>
      <c r="C7484" s="145">
        <v>128.27879300000001</v>
      </c>
      <c r="D7484">
        <f t="shared" si="235"/>
        <v>4.5606650510473683</v>
      </c>
      <c r="E7484">
        <v>-2.7265648569413759E-2</v>
      </c>
      <c r="G7484">
        <v>7476</v>
      </c>
      <c r="H7484">
        <f t="shared" ca="1" si="236"/>
        <v>1.4343776625776898E-2</v>
      </c>
    </row>
    <row r="7485" spans="2:8" x14ac:dyDescent="0.3">
      <c r="B7485" s="91">
        <v>33581</v>
      </c>
      <c r="C7485" s="145">
        <v>23.068966</v>
      </c>
      <c r="D7485">
        <f t="shared" si="235"/>
        <v>1.3310262178945351</v>
      </c>
      <c r="E7485">
        <v>-2.7272873320584264E-2</v>
      </c>
      <c r="G7485">
        <v>7477</v>
      </c>
      <c r="H7485">
        <f t="shared" ca="1" si="236"/>
        <v>3.640254364955247E-2</v>
      </c>
    </row>
    <row r="7486" spans="2:8" x14ac:dyDescent="0.3">
      <c r="B7486" s="91">
        <v>36991</v>
      </c>
      <c r="C7486" s="145">
        <v>9.8964850000000002</v>
      </c>
      <c r="D7486">
        <f t="shared" si="235"/>
        <v>-0.56434635831037705</v>
      </c>
      <c r="E7486">
        <v>-2.729351788164823E-2</v>
      </c>
      <c r="G7486">
        <v>7478</v>
      </c>
      <c r="H7486">
        <f t="shared" ca="1" si="236"/>
        <v>3.5763820459802836E-2</v>
      </c>
    </row>
    <row r="7487" spans="2:8" x14ac:dyDescent="0.3">
      <c r="B7487" s="91">
        <v>37426</v>
      </c>
      <c r="C7487" s="145">
        <v>22.716405999999999</v>
      </c>
      <c r="D7487">
        <f t="shared" si="235"/>
        <v>-0.6637359400289482</v>
      </c>
      <c r="E7487">
        <v>-2.7410803698992531E-2</v>
      </c>
      <c r="G7487">
        <v>7479</v>
      </c>
      <c r="H7487">
        <f t="shared" ca="1" si="236"/>
        <v>2.5764168219603142E-2</v>
      </c>
    </row>
    <row r="7488" spans="2:8" x14ac:dyDescent="0.3">
      <c r="B7488" s="91">
        <v>38210</v>
      </c>
      <c r="C7488" s="145">
        <v>67.555260000000004</v>
      </c>
      <c r="D7488">
        <f t="shared" si="235"/>
        <v>-0.2630780346797163</v>
      </c>
      <c r="E7488">
        <v>-2.7441547813585231E-2</v>
      </c>
      <c r="G7488">
        <v>7480</v>
      </c>
      <c r="H7488">
        <f t="shared" ca="1" si="236"/>
        <v>-5.4594890571212215E-4</v>
      </c>
    </row>
    <row r="7489" spans="2:8" x14ac:dyDescent="0.3">
      <c r="B7489" s="91">
        <v>38631</v>
      </c>
      <c r="C7489" s="145">
        <v>91.672202999999996</v>
      </c>
      <c r="D7489">
        <f t="shared" si="235"/>
        <v>0.84732605023010099</v>
      </c>
      <c r="E7489">
        <v>-2.7486040325653088E-2</v>
      </c>
      <c r="G7489">
        <v>7481</v>
      </c>
      <c r="H7489">
        <f t="shared" ca="1" si="236"/>
        <v>3.0605717539317263E-3</v>
      </c>
    </row>
    <row r="7490" spans="2:8" x14ac:dyDescent="0.3">
      <c r="B7490" s="91">
        <v>34876</v>
      </c>
      <c r="C7490" s="145">
        <v>49.624268000000001</v>
      </c>
      <c r="D7490">
        <f t="shared" si="235"/>
        <v>-0.6366287410336865</v>
      </c>
      <c r="E7490">
        <v>-2.7491386778152074E-2</v>
      </c>
      <c r="G7490">
        <v>7482</v>
      </c>
      <c r="H7490">
        <f t="shared" ca="1" si="236"/>
        <v>-4.329815727975956E-2</v>
      </c>
    </row>
    <row r="7491" spans="2:8" x14ac:dyDescent="0.3">
      <c r="B7491" s="91">
        <v>40260</v>
      </c>
      <c r="C7491" s="145">
        <v>136.56629899999999</v>
      </c>
      <c r="D7491">
        <f t="shared" si="235"/>
        <v>-0.66231498723469329</v>
      </c>
      <c r="E7491">
        <v>-2.7492701066205941E-2</v>
      </c>
      <c r="G7491">
        <v>7483</v>
      </c>
      <c r="H7491">
        <f t="shared" ca="1" si="236"/>
        <v>2.3657441191774087E-2</v>
      </c>
    </row>
    <row r="7492" spans="2:8" x14ac:dyDescent="0.3">
      <c r="B7492" s="91">
        <v>41744</v>
      </c>
      <c r="C7492" s="145">
        <v>404.41918900000002</v>
      </c>
      <c r="D7492">
        <f t="shared" si="235"/>
        <v>7.8341478792836456</v>
      </c>
      <c r="E7492">
        <v>-2.7502324054559383E-2</v>
      </c>
      <c r="G7492">
        <v>7484</v>
      </c>
      <c r="H7492">
        <f t="shared" ca="1" si="236"/>
        <v>-1.7490379934918292E-2</v>
      </c>
    </row>
    <row r="7493" spans="2:8" x14ac:dyDescent="0.3">
      <c r="B7493" s="91">
        <v>36404</v>
      </c>
      <c r="C7493" s="145">
        <v>45.779083</v>
      </c>
      <c r="D7493">
        <f t="shared" si="235"/>
        <v>-6.1215929728046063E-3</v>
      </c>
      <c r="E7493">
        <v>-2.7509560996106752E-2</v>
      </c>
      <c r="G7493">
        <v>7485</v>
      </c>
      <c r="H7493">
        <f t="shared" ca="1" si="236"/>
        <v>3.526026830981728E-2</v>
      </c>
    </row>
    <row r="7494" spans="2:8" x14ac:dyDescent="0.3">
      <c r="B7494" s="91">
        <v>34647</v>
      </c>
      <c r="C7494" s="145">
        <v>46.061050000000002</v>
      </c>
      <c r="D7494">
        <f t="shared" si="235"/>
        <v>-0.63154220852565335</v>
      </c>
      <c r="E7494">
        <v>-2.7523189907956064E-2</v>
      </c>
      <c r="G7494">
        <v>7486</v>
      </c>
      <c r="H7494">
        <f t="shared" ca="1" si="236"/>
        <v>-1.6702761027440675E-2</v>
      </c>
    </row>
    <row r="7495" spans="2:8" x14ac:dyDescent="0.3">
      <c r="B7495" s="91">
        <v>43892</v>
      </c>
      <c r="C7495" s="145">
        <v>125.010384</v>
      </c>
      <c r="D7495">
        <f t="shared" si="235"/>
        <v>2.5164869736372304</v>
      </c>
      <c r="E7495">
        <v>-2.7529995932223671E-2</v>
      </c>
      <c r="G7495">
        <v>7487</v>
      </c>
      <c r="H7495">
        <f t="shared" ca="1" si="236"/>
        <v>9.5935119610659116E-3</v>
      </c>
    </row>
    <row r="7496" spans="2:8" x14ac:dyDescent="0.3">
      <c r="B7496" s="91">
        <v>37833</v>
      </c>
      <c r="C7496" s="145">
        <v>35.549793000000001</v>
      </c>
      <c r="D7496">
        <f t="shared" si="235"/>
        <v>-0.70697953346039977</v>
      </c>
      <c r="E7496">
        <v>-2.7550436164633277E-2</v>
      </c>
      <c r="G7496">
        <v>7488</v>
      </c>
      <c r="H7496">
        <f t="shared" ca="1" si="236"/>
        <v>-5.6957958181423095E-2</v>
      </c>
    </row>
    <row r="7497" spans="2:8" x14ac:dyDescent="0.3">
      <c r="B7497" s="91">
        <v>44063</v>
      </c>
      <c r="C7497" s="145">
        <v>121.321877</v>
      </c>
      <c r="D7497">
        <f t="shared" ref="D7497:D7560" si="237">(C7497-C7498)/C7498</f>
        <v>-0.16093961137484647</v>
      </c>
      <c r="E7497">
        <v>-2.7566952286000656E-2</v>
      </c>
      <c r="G7497">
        <v>7489</v>
      </c>
      <c r="H7497">
        <f t="shared" ca="1" si="236"/>
        <v>5.8727573773772954E-3</v>
      </c>
    </row>
    <row r="7498" spans="2:8" x14ac:dyDescent="0.3">
      <c r="B7498" s="91">
        <v>40199</v>
      </c>
      <c r="C7498" s="145">
        <v>144.592545</v>
      </c>
      <c r="D7498">
        <f t="shared" si="237"/>
        <v>10.564013031379199</v>
      </c>
      <c r="E7498">
        <v>-2.75793979316637E-2</v>
      </c>
      <c r="G7498">
        <v>7490</v>
      </c>
      <c r="H7498">
        <f t="shared" ref="H7498:H7561" ca="1" si="238">_xlfn.NORM.INV(RAND(),N$11,N$12)</f>
        <v>-2.9728492516980327E-3</v>
      </c>
    </row>
    <row r="7499" spans="2:8" x14ac:dyDescent="0.3">
      <c r="B7499" s="91">
        <v>36852</v>
      </c>
      <c r="C7499" s="145">
        <v>12.503665</v>
      </c>
      <c r="D7499">
        <f t="shared" si="237"/>
        <v>-0.69601201766902121</v>
      </c>
      <c r="E7499">
        <v>-2.7594608698221949E-2</v>
      </c>
      <c r="G7499">
        <v>7491</v>
      </c>
      <c r="H7499">
        <f t="shared" ca="1" si="238"/>
        <v>-9.6133098778180548E-3</v>
      </c>
    </row>
    <row r="7500" spans="2:8" x14ac:dyDescent="0.3">
      <c r="B7500" s="91">
        <v>35884</v>
      </c>
      <c r="C7500" s="145">
        <v>41.132103000000001</v>
      </c>
      <c r="D7500">
        <f t="shared" si="237"/>
        <v>0.38768939195221108</v>
      </c>
      <c r="E7500">
        <v>-2.7596869792705311E-2</v>
      </c>
      <c r="G7500">
        <v>7492</v>
      </c>
      <c r="H7500">
        <f t="shared" ca="1" si="238"/>
        <v>-3.4017494518524707E-3</v>
      </c>
    </row>
    <row r="7501" spans="2:8" x14ac:dyDescent="0.3">
      <c r="B7501" s="91">
        <v>36320</v>
      </c>
      <c r="C7501" s="145">
        <v>29.640713000000002</v>
      </c>
      <c r="D7501">
        <f t="shared" si="237"/>
        <v>-0.92377928250643793</v>
      </c>
      <c r="E7501">
        <v>-2.7628210320270918E-2</v>
      </c>
      <c r="G7501">
        <v>7493</v>
      </c>
      <c r="H7501">
        <f t="shared" ca="1" si="238"/>
        <v>-5.0561237074700859E-2</v>
      </c>
    </row>
    <row r="7502" spans="2:8" x14ac:dyDescent="0.3">
      <c r="B7502" s="91">
        <v>42209</v>
      </c>
      <c r="C7502" s="145">
        <v>388.88000499999998</v>
      </c>
      <c r="D7502">
        <f t="shared" si="237"/>
        <v>5.764646979122797</v>
      </c>
      <c r="E7502">
        <v>-2.7656664092287214E-2</v>
      </c>
      <c r="G7502">
        <v>7494</v>
      </c>
      <c r="H7502">
        <f t="shared" ca="1" si="238"/>
        <v>6.1906778841312494E-3</v>
      </c>
    </row>
    <row r="7503" spans="2:8" x14ac:dyDescent="0.3">
      <c r="B7503" s="91">
        <v>37939</v>
      </c>
      <c r="C7503" s="145">
        <v>57.487110000000001</v>
      </c>
      <c r="D7503">
        <f t="shared" si="237"/>
        <v>-0.64756881834502344</v>
      </c>
      <c r="E7503">
        <v>-2.7681583588347814E-2</v>
      </c>
      <c r="G7503">
        <v>7495</v>
      </c>
      <c r="H7503">
        <f t="shared" ca="1" si="238"/>
        <v>1.3736912482082827E-2</v>
      </c>
    </row>
    <row r="7504" spans="2:8" x14ac:dyDescent="0.3">
      <c r="B7504" s="91">
        <v>40865</v>
      </c>
      <c r="C7504" s="145">
        <v>163.11584500000001</v>
      </c>
      <c r="D7504">
        <f t="shared" si="237"/>
        <v>1.3153127194609081E-2</v>
      </c>
      <c r="E7504">
        <v>-2.7690456251423551E-2</v>
      </c>
      <c r="G7504">
        <v>7496</v>
      </c>
      <c r="H7504">
        <f t="shared" ca="1" si="238"/>
        <v>4.4120115064199467E-2</v>
      </c>
    </row>
    <row r="7505" spans="2:8" x14ac:dyDescent="0.3">
      <c r="B7505" s="91">
        <v>43805</v>
      </c>
      <c r="C7505" s="145">
        <v>160.99821499999999</v>
      </c>
      <c r="D7505">
        <f t="shared" si="237"/>
        <v>-0.10650066818951727</v>
      </c>
      <c r="E7505">
        <v>-2.7694256023224569E-2</v>
      </c>
      <c r="G7505">
        <v>7497</v>
      </c>
      <c r="H7505">
        <f t="shared" ca="1" si="238"/>
        <v>2.3091957402757146E-4</v>
      </c>
    </row>
    <row r="7506" spans="2:8" x14ac:dyDescent="0.3">
      <c r="B7506" s="91">
        <v>43598</v>
      </c>
      <c r="C7506" s="145">
        <v>180.1884</v>
      </c>
      <c r="D7506">
        <f t="shared" si="237"/>
        <v>-0.4002986006311694</v>
      </c>
      <c r="E7506">
        <v>-2.7703088870480525E-2</v>
      </c>
      <c r="G7506">
        <v>7498</v>
      </c>
      <c r="H7506">
        <f t="shared" ca="1" si="238"/>
        <v>-6.1851983688885892E-2</v>
      </c>
    </row>
    <row r="7507" spans="2:8" x14ac:dyDescent="0.3">
      <c r="B7507" s="91">
        <v>44305</v>
      </c>
      <c r="C7507" s="145">
        <v>300.46353099999999</v>
      </c>
      <c r="D7507">
        <f t="shared" si="237"/>
        <v>20.79781081338918</v>
      </c>
      <c r="E7507">
        <v>-2.7742013342843118E-2</v>
      </c>
      <c r="G7507">
        <v>7499</v>
      </c>
      <c r="H7507">
        <f t="shared" ca="1" si="238"/>
        <v>-4.4253000230154639E-2</v>
      </c>
    </row>
    <row r="7508" spans="2:8" x14ac:dyDescent="0.3">
      <c r="B7508" s="91">
        <v>36906</v>
      </c>
      <c r="C7508" s="145">
        <v>13.784115</v>
      </c>
      <c r="D7508">
        <f t="shared" si="237"/>
        <v>-0.94836789869656479</v>
      </c>
      <c r="E7508">
        <v>-2.774747742991451E-2</v>
      </c>
      <c r="G7508">
        <v>7500</v>
      </c>
      <c r="H7508">
        <f t="shared" ca="1" si="238"/>
        <v>4.638903199202174E-2</v>
      </c>
    </row>
    <row r="7509" spans="2:8" x14ac:dyDescent="0.3">
      <c r="B7509" s="91">
        <v>43292</v>
      </c>
      <c r="C7509" s="145">
        <v>266.96792599999998</v>
      </c>
      <c r="D7509">
        <f t="shared" si="237"/>
        <v>7.8447707971672909</v>
      </c>
      <c r="E7509">
        <v>-2.7772806704491861E-2</v>
      </c>
      <c r="G7509">
        <v>7501</v>
      </c>
      <c r="H7509">
        <f t="shared" ca="1" si="238"/>
        <v>-3.6680096852346904E-2</v>
      </c>
    </row>
    <row r="7510" spans="2:8" x14ac:dyDescent="0.3">
      <c r="B7510" s="91">
        <v>33868</v>
      </c>
      <c r="C7510" s="145">
        <v>30.183702</v>
      </c>
      <c r="D7510">
        <f t="shared" si="237"/>
        <v>0</v>
      </c>
      <c r="E7510">
        <v>-2.7777699936523417E-2</v>
      </c>
      <c r="G7510">
        <v>7502</v>
      </c>
      <c r="H7510">
        <f t="shared" ca="1" si="238"/>
        <v>-4.3110690958389312E-3</v>
      </c>
    </row>
    <row r="7511" spans="2:8" x14ac:dyDescent="0.3">
      <c r="B7511" s="91">
        <v>33802</v>
      </c>
      <c r="C7511" s="145">
        <v>30.183702</v>
      </c>
      <c r="D7511">
        <f t="shared" si="237"/>
        <v>1</v>
      </c>
      <c r="E7511">
        <v>-2.7777699936523417E-2</v>
      </c>
      <c r="G7511">
        <v>7503</v>
      </c>
      <c r="H7511">
        <f t="shared" ca="1" si="238"/>
        <v>-1.6544560300832702E-2</v>
      </c>
    </row>
    <row r="7512" spans="2:8" x14ac:dyDescent="0.3">
      <c r="B7512" s="91">
        <v>34106</v>
      </c>
      <c r="C7512" s="145">
        <v>15.091851</v>
      </c>
      <c r="D7512">
        <f t="shared" si="237"/>
        <v>0</v>
      </c>
      <c r="E7512">
        <v>-2.777773125197211E-2</v>
      </c>
      <c r="G7512">
        <v>7504</v>
      </c>
      <c r="H7512">
        <f t="shared" ca="1" si="238"/>
        <v>-1.4814095987070005E-2</v>
      </c>
    </row>
    <row r="7513" spans="2:8" x14ac:dyDescent="0.3">
      <c r="B7513" s="91">
        <v>34102</v>
      </c>
      <c r="C7513" s="145">
        <v>15.091851</v>
      </c>
      <c r="D7513">
        <f t="shared" si="237"/>
        <v>0.18938456700757134</v>
      </c>
      <c r="E7513">
        <v>-2.777773125197211E-2</v>
      </c>
      <c r="G7513">
        <v>7505</v>
      </c>
      <c r="H7513">
        <f t="shared" ca="1" si="238"/>
        <v>3.9341069555281105E-2</v>
      </c>
    </row>
    <row r="7514" spans="2:8" x14ac:dyDescent="0.3">
      <c r="B7514" s="91">
        <v>37042</v>
      </c>
      <c r="C7514" s="145">
        <v>12.688789999999999</v>
      </c>
      <c r="D7514">
        <f t="shared" si="237"/>
        <v>-0.97133710344721036</v>
      </c>
      <c r="E7514">
        <v>-2.777786291172827E-2</v>
      </c>
      <c r="G7514">
        <v>7506</v>
      </c>
      <c r="H7514">
        <f t="shared" ca="1" si="238"/>
        <v>-4.7443338884326926E-2</v>
      </c>
    </row>
    <row r="7515" spans="2:8" x14ac:dyDescent="0.3">
      <c r="B7515" s="91">
        <v>42534</v>
      </c>
      <c r="C7515" s="145">
        <v>442.69042999999999</v>
      </c>
      <c r="D7515">
        <f t="shared" si="237"/>
        <v>4.6237764179019374</v>
      </c>
      <c r="E7515">
        <v>-2.7792996978542907E-2</v>
      </c>
      <c r="G7515">
        <v>7507</v>
      </c>
      <c r="H7515">
        <f t="shared" ca="1" si="238"/>
        <v>-2.4894949311944754E-2</v>
      </c>
    </row>
    <row r="7516" spans="2:8" x14ac:dyDescent="0.3">
      <c r="B7516" s="91">
        <v>38586</v>
      </c>
      <c r="C7516" s="145">
        <v>78.717644000000007</v>
      </c>
      <c r="D7516">
        <f t="shared" si="237"/>
        <v>1.4394378414989806</v>
      </c>
      <c r="E7516">
        <v>-2.7820204538572858E-2</v>
      </c>
      <c r="G7516">
        <v>7508</v>
      </c>
      <c r="H7516">
        <f t="shared" ca="1" si="238"/>
        <v>-2.0122030926800413E-2</v>
      </c>
    </row>
    <row r="7517" spans="2:8" x14ac:dyDescent="0.3">
      <c r="B7517" s="91">
        <v>36518</v>
      </c>
      <c r="C7517" s="145">
        <v>32.268763999999997</v>
      </c>
      <c r="D7517">
        <f t="shared" si="237"/>
        <v>-0.92522238398576695</v>
      </c>
      <c r="E7517">
        <v>-2.7834727260440936E-2</v>
      </c>
      <c r="G7517">
        <v>7509</v>
      </c>
      <c r="H7517">
        <f t="shared" ca="1" si="238"/>
        <v>-1.8958697903255547E-2</v>
      </c>
    </row>
    <row r="7518" spans="2:8" x14ac:dyDescent="0.3">
      <c r="B7518" s="91">
        <v>42174</v>
      </c>
      <c r="C7518" s="145">
        <v>431.52972399999999</v>
      </c>
      <c r="D7518">
        <f t="shared" si="237"/>
        <v>0.15629450698718317</v>
      </c>
      <c r="E7518">
        <v>-2.7837101412224532E-2</v>
      </c>
      <c r="G7518">
        <v>7510</v>
      </c>
      <c r="H7518">
        <f t="shared" ca="1" si="238"/>
        <v>-2.8854175099143651E-2</v>
      </c>
    </row>
    <row r="7519" spans="2:8" x14ac:dyDescent="0.3">
      <c r="B7519" s="91">
        <v>41585</v>
      </c>
      <c r="C7519" s="145">
        <v>373.20053100000001</v>
      </c>
      <c r="D7519">
        <f t="shared" si="237"/>
        <v>7.2186011564339356</v>
      </c>
      <c r="E7519">
        <v>-2.78736895888827E-2</v>
      </c>
      <c r="G7519">
        <v>7511</v>
      </c>
      <c r="H7519">
        <f t="shared" ca="1" si="238"/>
        <v>4.8118326266069759E-2</v>
      </c>
    </row>
    <row r="7520" spans="2:8" x14ac:dyDescent="0.3">
      <c r="B7520" s="91">
        <v>34508</v>
      </c>
      <c r="C7520" s="145">
        <v>45.409252000000002</v>
      </c>
      <c r="D7520">
        <f t="shared" si="237"/>
        <v>0.17525036726208401</v>
      </c>
      <c r="E7520">
        <v>-2.7906750124633783E-2</v>
      </c>
      <c r="G7520">
        <v>7512</v>
      </c>
      <c r="H7520">
        <f t="shared" ca="1" si="238"/>
        <v>1.2639662594529826E-2</v>
      </c>
    </row>
    <row r="7521" spans="2:8" x14ac:dyDescent="0.3">
      <c r="B7521" s="91">
        <v>35926</v>
      </c>
      <c r="C7521" s="145">
        <v>38.637939000000003</v>
      </c>
      <c r="D7521">
        <f t="shared" si="237"/>
        <v>-0.78176599171695627</v>
      </c>
      <c r="E7521">
        <v>-2.7909590467712381E-2</v>
      </c>
      <c r="G7521">
        <v>7513</v>
      </c>
      <c r="H7521">
        <f t="shared" ca="1" si="238"/>
        <v>1.9727135142285138E-2</v>
      </c>
    </row>
    <row r="7522" spans="2:8" x14ac:dyDescent="0.3">
      <c r="B7522" s="91">
        <v>44175</v>
      </c>
      <c r="C7522" s="145">
        <v>177.048203</v>
      </c>
      <c r="D7522">
        <f t="shared" si="237"/>
        <v>0.62191788730395214</v>
      </c>
      <c r="E7522">
        <v>-2.7914515499633488E-2</v>
      </c>
      <c r="G7522">
        <v>7514</v>
      </c>
      <c r="H7522">
        <f t="shared" ca="1" si="238"/>
        <v>2.423170239824653E-2</v>
      </c>
    </row>
    <row r="7523" spans="2:8" x14ac:dyDescent="0.3">
      <c r="B7523" s="91">
        <v>43712</v>
      </c>
      <c r="C7523" s="145">
        <v>109.15978200000001</v>
      </c>
      <c r="D7523">
        <f t="shared" si="237"/>
        <v>-0.11385473756032331</v>
      </c>
      <c r="E7523">
        <v>-2.7962717184448573E-2</v>
      </c>
      <c r="G7523">
        <v>7515</v>
      </c>
      <c r="H7523">
        <f t="shared" ca="1" si="238"/>
        <v>1.4599456897558269E-2</v>
      </c>
    </row>
    <row r="7524" spans="2:8" x14ac:dyDescent="0.3">
      <c r="B7524" s="91">
        <v>39392</v>
      </c>
      <c r="C7524" s="145">
        <v>123.18497499999999</v>
      </c>
      <c r="D7524">
        <f t="shared" si="237"/>
        <v>4.4747843651842132</v>
      </c>
      <c r="E7524">
        <v>-2.7967400078701701E-2</v>
      </c>
      <c r="G7524">
        <v>7516</v>
      </c>
      <c r="H7524">
        <f t="shared" ca="1" si="238"/>
        <v>1.7360135311469921E-3</v>
      </c>
    </row>
    <row r="7525" spans="2:8" x14ac:dyDescent="0.3">
      <c r="B7525" s="91">
        <v>37433</v>
      </c>
      <c r="C7525" s="145">
        <v>22.500425</v>
      </c>
      <c r="D7525">
        <f t="shared" si="237"/>
        <v>-0.83939535534858789</v>
      </c>
      <c r="E7525">
        <v>-2.7990577821038878E-2</v>
      </c>
      <c r="G7525">
        <v>7517</v>
      </c>
      <c r="H7525">
        <f t="shared" ca="1" si="238"/>
        <v>-8.4433017332321059E-2</v>
      </c>
    </row>
    <row r="7526" spans="2:8" x14ac:dyDescent="0.3">
      <c r="B7526" s="91">
        <v>39135</v>
      </c>
      <c r="C7526" s="145">
        <v>140.098221</v>
      </c>
      <c r="D7526">
        <f t="shared" si="237"/>
        <v>5.6286916982365458</v>
      </c>
      <c r="E7526">
        <v>-2.8002466698809955E-2</v>
      </c>
      <c r="G7526">
        <v>7518</v>
      </c>
      <c r="H7526">
        <f t="shared" ca="1" si="238"/>
        <v>3.1660744825476393E-2</v>
      </c>
    </row>
    <row r="7527" spans="2:8" x14ac:dyDescent="0.3">
      <c r="B7527" s="91">
        <v>37414</v>
      </c>
      <c r="C7527" s="145">
        <v>21.135124000000001</v>
      </c>
      <c r="D7527">
        <f t="shared" si="237"/>
        <v>1.3313475350449388E-2</v>
      </c>
      <c r="E7527">
        <v>-2.8024329279787038E-2</v>
      </c>
      <c r="G7527">
        <v>7519</v>
      </c>
      <c r="H7527">
        <f t="shared" ca="1" si="238"/>
        <v>-9.8903150384054977E-3</v>
      </c>
    </row>
    <row r="7528" spans="2:8" x14ac:dyDescent="0.3">
      <c r="B7528" s="91">
        <v>37295</v>
      </c>
      <c r="C7528" s="145">
        <v>20.857438999999999</v>
      </c>
      <c r="D7528">
        <f t="shared" si="237"/>
        <v>-0.97394285878279185</v>
      </c>
      <c r="E7528">
        <v>-2.8037342674516418E-2</v>
      </c>
      <c r="G7528">
        <v>7520</v>
      </c>
      <c r="H7528">
        <f t="shared" ca="1" si="238"/>
        <v>3.3287258023529331E-3</v>
      </c>
    </row>
    <row r="7529" spans="2:8" x14ac:dyDescent="0.3">
      <c r="B7529" s="91">
        <v>45314</v>
      </c>
      <c r="C7529" s="145">
        <v>800.45001200000002</v>
      </c>
      <c r="D7529">
        <f t="shared" si="237"/>
        <v>1.5078676753350304</v>
      </c>
      <c r="E7529">
        <v>-2.8049270034109904E-2</v>
      </c>
      <c r="G7529">
        <v>7521</v>
      </c>
      <c r="H7529">
        <f t="shared" ca="1" si="238"/>
        <v>1.8098448861835505E-2</v>
      </c>
    </row>
    <row r="7530" spans="2:8" x14ac:dyDescent="0.3">
      <c r="B7530" s="91">
        <v>42403</v>
      </c>
      <c r="C7530" s="145">
        <v>319.17553700000002</v>
      </c>
      <c r="D7530">
        <f t="shared" si="237"/>
        <v>16.114696613389697</v>
      </c>
      <c r="E7530">
        <v>-2.8068585954856784E-2</v>
      </c>
      <c r="G7530">
        <v>7522</v>
      </c>
      <c r="H7530">
        <f t="shared" ca="1" si="238"/>
        <v>-3.5609252948647333E-3</v>
      </c>
    </row>
    <row r="7531" spans="2:8" x14ac:dyDescent="0.3">
      <c r="B7531" s="91">
        <v>34075</v>
      </c>
      <c r="C7531" s="145">
        <v>18.649208000000002</v>
      </c>
      <c r="D7531">
        <f t="shared" si="237"/>
        <v>-0.52830992846067326</v>
      </c>
      <c r="E7531">
        <v>-2.8090168711950483E-2</v>
      </c>
      <c r="G7531">
        <v>7523</v>
      </c>
      <c r="H7531">
        <f t="shared" ca="1" si="238"/>
        <v>-5.3039562161553543E-3</v>
      </c>
    </row>
    <row r="7532" spans="2:8" x14ac:dyDescent="0.3">
      <c r="B7532" s="91">
        <v>35773</v>
      </c>
      <c r="C7532" s="145">
        <v>39.536994999999997</v>
      </c>
      <c r="D7532">
        <f t="shared" si="237"/>
        <v>-0.67854594189425077</v>
      </c>
      <c r="E7532">
        <v>-2.8159175635431102E-2</v>
      </c>
      <c r="G7532">
        <v>7524</v>
      </c>
      <c r="H7532">
        <f t="shared" ca="1" si="238"/>
        <v>7.4265468638809061E-4</v>
      </c>
    </row>
    <row r="7533" spans="2:8" x14ac:dyDescent="0.3">
      <c r="B7533" s="91">
        <v>38875</v>
      </c>
      <c r="C7533" s="145">
        <v>122.994232</v>
      </c>
      <c r="D7533">
        <f t="shared" si="237"/>
        <v>-0.42774783600605459</v>
      </c>
      <c r="E7533">
        <v>-2.8165426485701521E-2</v>
      </c>
      <c r="G7533">
        <v>7525</v>
      </c>
      <c r="H7533">
        <f t="shared" ca="1" si="238"/>
        <v>-5.7609212438885504E-2</v>
      </c>
    </row>
    <row r="7534" spans="2:8" x14ac:dyDescent="0.3">
      <c r="B7534" s="91">
        <v>43581</v>
      </c>
      <c r="C7534" s="145">
        <v>214.93012999999999</v>
      </c>
      <c r="D7534">
        <f t="shared" si="237"/>
        <v>-1.2477325139064226E-2</v>
      </c>
      <c r="E7534">
        <v>-2.8172231361101432E-2</v>
      </c>
      <c r="G7534">
        <v>7526</v>
      </c>
      <c r="H7534">
        <f t="shared" ca="1" si="238"/>
        <v>8.6389798347343404E-3</v>
      </c>
    </row>
    <row r="7535" spans="2:8" x14ac:dyDescent="0.3">
      <c r="B7535" s="91">
        <v>40480</v>
      </c>
      <c r="C7535" s="145">
        <v>217.64576700000001</v>
      </c>
      <c r="D7535">
        <f t="shared" si="237"/>
        <v>0.7508805113233652</v>
      </c>
      <c r="E7535">
        <v>-2.8173739873928232E-2</v>
      </c>
      <c r="G7535">
        <v>7527</v>
      </c>
      <c r="H7535">
        <f t="shared" ca="1" si="238"/>
        <v>5.4466035543167958E-2</v>
      </c>
    </row>
    <row r="7536" spans="2:8" x14ac:dyDescent="0.3">
      <c r="B7536" s="91">
        <v>39288</v>
      </c>
      <c r="C7536" s="145">
        <v>124.306465</v>
      </c>
      <c r="D7536">
        <f t="shared" si="237"/>
        <v>-0.2601964724324351</v>
      </c>
      <c r="E7536">
        <v>-2.8242760757727317E-2</v>
      </c>
      <c r="G7536">
        <v>7528</v>
      </c>
      <c r="H7536">
        <f t="shared" ca="1" si="238"/>
        <v>-6.591552938665611E-4</v>
      </c>
    </row>
    <row r="7537" spans="2:8" x14ac:dyDescent="0.3">
      <c r="B7537" s="91">
        <v>43467</v>
      </c>
      <c r="C7537" s="145">
        <v>168.026321</v>
      </c>
      <c r="D7537">
        <f t="shared" si="237"/>
        <v>-0.52408050307392573</v>
      </c>
      <c r="E7537">
        <v>-2.8250160731451611E-2</v>
      </c>
      <c r="G7537">
        <v>7529</v>
      </c>
      <c r="H7537">
        <f t="shared" ca="1" si="238"/>
        <v>-3.9780664727252911E-2</v>
      </c>
    </row>
    <row r="7538" spans="2:8" x14ac:dyDescent="0.3">
      <c r="B7538" s="91">
        <v>42383</v>
      </c>
      <c r="C7538" s="145">
        <v>353.05618299999998</v>
      </c>
      <c r="D7538">
        <f t="shared" si="237"/>
        <v>27.323583147694965</v>
      </c>
      <c r="E7538">
        <v>-2.8250175950934021E-2</v>
      </c>
      <c r="G7538">
        <v>7530</v>
      </c>
      <c r="H7538">
        <f t="shared" ca="1" si="238"/>
        <v>1.0355643627508052E-2</v>
      </c>
    </row>
    <row r="7539" spans="2:8" x14ac:dyDescent="0.3">
      <c r="B7539" s="91">
        <v>37200</v>
      </c>
      <c r="C7539" s="145">
        <v>12.465096000000001</v>
      </c>
      <c r="D7539">
        <f t="shared" si="237"/>
        <v>-0.74743587590133942</v>
      </c>
      <c r="E7539">
        <v>-2.826226566801009E-2</v>
      </c>
      <c r="G7539">
        <v>7531</v>
      </c>
      <c r="H7539">
        <f t="shared" ca="1" si="238"/>
        <v>6.5957025329244929E-3</v>
      </c>
    </row>
    <row r="7540" spans="2:8" x14ac:dyDescent="0.3">
      <c r="B7540" s="91">
        <v>35670</v>
      </c>
      <c r="C7540" s="145">
        <v>49.354182999999999</v>
      </c>
      <c r="D7540">
        <f t="shared" si="237"/>
        <v>0.25382197201427092</v>
      </c>
      <c r="E7540">
        <v>-2.8265469942968868E-2</v>
      </c>
      <c r="G7540">
        <v>7532</v>
      </c>
      <c r="H7540">
        <f t="shared" ca="1" si="238"/>
        <v>4.7612526658932175E-2</v>
      </c>
    </row>
    <row r="7541" spans="2:8" x14ac:dyDescent="0.3">
      <c r="B7541" s="91">
        <v>35936</v>
      </c>
      <c r="C7541" s="145">
        <v>39.362991000000001</v>
      </c>
      <c r="D7541">
        <f t="shared" si="237"/>
        <v>0.77258255515922158</v>
      </c>
      <c r="E7541">
        <v>-2.8279965040485751E-2</v>
      </c>
      <c r="G7541">
        <v>7533</v>
      </c>
      <c r="H7541">
        <f t="shared" ca="1" si="238"/>
        <v>-3.9120602402918953E-2</v>
      </c>
    </row>
    <row r="7542" spans="2:8" x14ac:dyDescent="0.3">
      <c r="B7542" s="91">
        <v>34015</v>
      </c>
      <c r="C7542" s="145">
        <v>22.206576999999999</v>
      </c>
      <c r="D7542">
        <f t="shared" si="237"/>
        <v>-0.85116113150955075</v>
      </c>
      <c r="E7542">
        <v>-2.8301822807832024E-2</v>
      </c>
      <c r="G7542">
        <v>7534</v>
      </c>
      <c r="H7542">
        <f t="shared" ca="1" si="238"/>
        <v>6.3863331602843423E-3</v>
      </c>
    </row>
    <row r="7543" spans="2:8" x14ac:dyDescent="0.3">
      <c r="B7543" s="91">
        <v>40772</v>
      </c>
      <c r="C7543" s="145">
        <v>149.19877600000001</v>
      </c>
      <c r="D7543">
        <f t="shared" si="237"/>
        <v>0.21854440850425863</v>
      </c>
      <c r="E7543">
        <v>-2.8320242641627545E-2</v>
      </c>
      <c r="G7543">
        <v>7535</v>
      </c>
      <c r="H7543">
        <f t="shared" ca="1" si="238"/>
        <v>2.5255237212976813E-2</v>
      </c>
    </row>
    <row r="7544" spans="2:8" x14ac:dyDescent="0.3">
      <c r="B7544" s="91">
        <v>39485</v>
      </c>
      <c r="C7544" s="145">
        <v>122.440163</v>
      </c>
      <c r="D7544">
        <f t="shared" si="237"/>
        <v>6.7167638214593817</v>
      </c>
      <c r="E7544">
        <v>-2.8330631790819273E-2</v>
      </c>
      <c r="G7544">
        <v>7536</v>
      </c>
      <c r="H7544">
        <f t="shared" ca="1" si="238"/>
        <v>2.1818279721912828E-2</v>
      </c>
    </row>
    <row r="7545" spans="2:8" x14ac:dyDescent="0.3">
      <c r="B7545" s="91">
        <v>36944</v>
      </c>
      <c r="C7545" s="145">
        <v>15.866776</v>
      </c>
      <c r="D7545">
        <f t="shared" si="237"/>
        <v>-0.71633624178454924</v>
      </c>
      <c r="E7545">
        <v>-2.834180854309468E-2</v>
      </c>
      <c r="G7545">
        <v>7537</v>
      </c>
      <c r="H7545">
        <f t="shared" ca="1" si="238"/>
        <v>1.8891612226324073E-2</v>
      </c>
    </row>
    <row r="7546" spans="2:8" x14ac:dyDescent="0.3">
      <c r="B7546" s="91">
        <v>35552</v>
      </c>
      <c r="C7546" s="145">
        <v>55.935153999999997</v>
      </c>
      <c r="D7546">
        <f t="shared" si="237"/>
        <v>-0.8006787437566445</v>
      </c>
      <c r="E7546">
        <v>-2.8346157472700147E-2</v>
      </c>
      <c r="G7546">
        <v>7538</v>
      </c>
      <c r="H7546">
        <f t="shared" ca="1" si="238"/>
        <v>-1.9862425034283858E-3</v>
      </c>
    </row>
    <row r="7547" spans="2:8" x14ac:dyDescent="0.3">
      <c r="B7547" s="91">
        <v>41463</v>
      </c>
      <c r="C7547" s="145">
        <v>280.62814300000002</v>
      </c>
      <c r="D7547">
        <f t="shared" si="237"/>
        <v>1.696205445469833</v>
      </c>
      <c r="E7547">
        <v>-2.8359110863518597E-2</v>
      </c>
      <c r="G7547">
        <v>7539</v>
      </c>
      <c r="H7547">
        <f t="shared" ca="1" si="238"/>
        <v>-2.4283380609779241E-2</v>
      </c>
    </row>
    <row r="7548" spans="2:8" x14ac:dyDescent="0.3">
      <c r="B7548" s="91">
        <v>40091</v>
      </c>
      <c r="C7548" s="145">
        <v>104.082626</v>
      </c>
      <c r="D7548">
        <f t="shared" si="237"/>
        <v>6.0476327512186119</v>
      </c>
      <c r="E7548">
        <v>-2.8366873325490937E-2</v>
      </c>
      <c r="G7548">
        <v>7540</v>
      </c>
      <c r="H7548">
        <f t="shared" ca="1" si="238"/>
        <v>-3.2230562717271101E-2</v>
      </c>
    </row>
    <row r="7549" spans="2:8" x14ac:dyDescent="0.3">
      <c r="B7549" s="91">
        <v>33247</v>
      </c>
      <c r="C7549" s="145">
        <v>14.768452</v>
      </c>
      <c r="D7549">
        <f t="shared" si="237"/>
        <v>-0.69261918155784852</v>
      </c>
      <c r="E7549">
        <v>-2.8368814856765099E-2</v>
      </c>
      <c r="G7549">
        <v>7541</v>
      </c>
      <c r="H7549">
        <f t="shared" ca="1" si="238"/>
        <v>5.855603719589977E-3</v>
      </c>
    </row>
    <row r="7550" spans="2:8" x14ac:dyDescent="0.3">
      <c r="B7550" s="91">
        <v>34883</v>
      </c>
      <c r="C7550" s="145">
        <v>48.046107999999997</v>
      </c>
      <c r="D7550">
        <f t="shared" si="237"/>
        <v>1.2965864082121301</v>
      </c>
      <c r="E7550">
        <v>-2.8369087629784722E-2</v>
      </c>
      <c r="G7550">
        <v>7542</v>
      </c>
      <c r="H7550">
        <f t="shared" ca="1" si="238"/>
        <v>-4.4219790393296831E-3</v>
      </c>
    </row>
    <row r="7551" spans="2:8" x14ac:dyDescent="0.3">
      <c r="B7551" s="91">
        <v>36028</v>
      </c>
      <c r="C7551" s="145">
        <v>20.920662</v>
      </c>
      <c r="D7551">
        <f t="shared" si="237"/>
        <v>-0.73821055659304491</v>
      </c>
      <c r="E7551">
        <v>-2.8383448877890335E-2</v>
      </c>
      <c r="G7551">
        <v>7543</v>
      </c>
      <c r="H7551">
        <f t="shared" ca="1" si="238"/>
        <v>-8.2507888693231536E-3</v>
      </c>
    </row>
    <row r="7552" spans="2:8" x14ac:dyDescent="0.3">
      <c r="B7552" s="91">
        <v>38652</v>
      </c>
      <c r="C7552" s="145">
        <v>79.914078000000003</v>
      </c>
      <c r="D7552">
        <f t="shared" si="237"/>
        <v>-0.63605772947453376</v>
      </c>
      <c r="E7552">
        <v>-2.8390899866061869E-2</v>
      </c>
      <c r="G7552">
        <v>7544</v>
      </c>
      <c r="H7552">
        <f t="shared" ca="1" si="238"/>
        <v>-9.1358032778947173E-3</v>
      </c>
    </row>
    <row r="7553" spans="2:8" x14ac:dyDescent="0.3">
      <c r="B7553" s="91">
        <v>41106</v>
      </c>
      <c r="C7553" s="145">
        <v>219.57899499999999</v>
      </c>
      <c r="D7553">
        <f t="shared" si="237"/>
        <v>-0.59227944450291503</v>
      </c>
      <c r="E7553">
        <v>-2.8395912097135996E-2</v>
      </c>
      <c r="G7553">
        <v>7545</v>
      </c>
      <c r="H7553">
        <f t="shared" ca="1" si="238"/>
        <v>-1.4867457806705574E-2</v>
      </c>
    </row>
    <row r="7554" spans="2:8" x14ac:dyDescent="0.3">
      <c r="B7554" s="91">
        <v>42109</v>
      </c>
      <c r="C7554" s="145">
        <v>538.55267300000003</v>
      </c>
      <c r="D7554">
        <f t="shared" si="237"/>
        <v>1.0513809625836179</v>
      </c>
      <c r="E7554">
        <v>-2.8404450839890613E-2</v>
      </c>
      <c r="G7554">
        <v>7546</v>
      </c>
      <c r="H7554">
        <f t="shared" ca="1" si="238"/>
        <v>-4.1106613827316691E-3</v>
      </c>
    </row>
    <row r="7555" spans="2:8" x14ac:dyDescent="0.3">
      <c r="B7555" s="91">
        <v>43279</v>
      </c>
      <c r="C7555" s="145">
        <v>262.531769</v>
      </c>
      <c r="D7555">
        <f t="shared" si="237"/>
        <v>-0.44087047946386781</v>
      </c>
      <c r="E7555">
        <v>-2.8407970790631308E-2</v>
      </c>
      <c r="G7555">
        <v>7547</v>
      </c>
      <c r="H7555">
        <f t="shared" ca="1" si="238"/>
        <v>-1.940870524532692E-2</v>
      </c>
    </row>
    <row r="7556" spans="2:8" x14ac:dyDescent="0.3">
      <c r="B7556" s="91">
        <v>44792</v>
      </c>
      <c r="C7556" s="145">
        <v>469.53659099999999</v>
      </c>
      <c r="D7556">
        <f t="shared" si="237"/>
        <v>1.5370320457181743</v>
      </c>
      <c r="E7556">
        <v>-2.8465320304267759E-2</v>
      </c>
      <c r="G7556">
        <v>7548</v>
      </c>
      <c r="H7556">
        <f t="shared" ca="1" si="238"/>
        <v>-4.29358999363937E-4</v>
      </c>
    </row>
    <row r="7557" spans="2:8" x14ac:dyDescent="0.3">
      <c r="B7557" s="91">
        <v>43836</v>
      </c>
      <c r="C7557" s="145">
        <v>185.07318100000001</v>
      </c>
      <c r="D7557">
        <f t="shared" si="237"/>
        <v>2.2347691171009645</v>
      </c>
      <c r="E7557">
        <v>-2.8519142174522616E-2</v>
      </c>
      <c r="G7557">
        <v>7549</v>
      </c>
      <c r="H7557">
        <f t="shared" ca="1" si="238"/>
        <v>-1.7722058129194813E-2</v>
      </c>
    </row>
    <row r="7558" spans="2:8" x14ac:dyDescent="0.3">
      <c r="B7558" s="91">
        <v>35632</v>
      </c>
      <c r="C7558" s="145">
        <v>57.213721999999997</v>
      </c>
      <c r="D7558">
        <f t="shared" si="237"/>
        <v>-0.80604243829292099</v>
      </c>
      <c r="E7558">
        <v>-2.8561078096995377E-2</v>
      </c>
      <c r="G7558">
        <v>7550</v>
      </c>
      <c r="H7558">
        <f t="shared" ca="1" si="238"/>
        <v>1.468969345842297E-2</v>
      </c>
    </row>
    <row r="7559" spans="2:8" x14ac:dyDescent="0.3">
      <c r="B7559" s="91">
        <v>43241</v>
      </c>
      <c r="C7559" s="145">
        <v>294.98062099999999</v>
      </c>
      <c r="D7559">
        <f t="shared" si="237"/>
        <v>7.0482256534592693</v>
      </c>
      <c r="E7559">
        <v>-2.8562161904044425E-2</v>
      </c>
      <c r="G7559">
        <v>7551</v>
      </c>
      <c r="H7559">
        <f t="shared" ca="1" si="238"/>
        <v>6.2554748215833903E-3</v>
      </c>
    </row>
    <row r="7560" spans="2:8" x14ac:dyDescent="0.3">
      <c r="B7560" s="91">
        <v>33758</v>
      </c>
      <c r="C7560" s="145">
        <v>36.651634000000001</v>
      </c>
      <c r="D7560">
        <f t="shared" si="237"/>
        <v>1.5000006138881974</v>
      </c>
      <c r="E7560">
        <v>-2.8571396766180104E-2</v>
      </c>
      <c r="G7560">
        <v>7552</v>
      </c>
      <c r="H7560">
        <f t="shared" ca="1" si="238"/>
        <v>3.1862440950897672E-2</v>
      </c>
    </row>
    <row r="7561" spans="2:8" x14ac:dyDescent="0.3">
      <c r="B7561" s="91">
        <v>33252</v>
      </c>
      <c r="C7561" s="145">
        <v>14.66065</v>
      </c>
      <c r="D7561">
        <f t="shared" ref="D7561:D7624" si="239">(C7561-C7562)/C7562</f>
        <v>-0.18557070824375327</v>
      </c>
      <c r="E7561">
        <v>-2.8571776914574607E-2</v>
      </c>
      <c r="G7561">
        <v>7553</v>
      </c>
      <c r="H7561">
        <f t="shared" ca="1" si="238"/>
        <v>-7.3837519519878089E-2</v>
      </c>
    </row>
    <row r="7562" spans="2:8" x14ac:dyDescent="0.3">
      <c r="B7562" s="91">
        <v>36679</v>
      </c>
      <c r="C7562" s="145">
        <v>18.001132999999999</v>
      </c>
      <c r="D7562">
        <f t="shared" si="239"/>
        <v>-0.9456541831706412</v>
      </c>
      <c r="E7562">
        <v>-2.8606650927487386E-2</v>
      </c>
      <c r="G7562">
        <v>7554</v>
      </c>
      <c r="H7562">
        <f t="shared" ref="H7562:H7625" ca="1" si="240">_xlfn.NORM.INV(RAND(),N$11,N$12)</f>
        <v>-3.9957966371162584E-2</v>
      </c>
    </row>
    <row r="7563" spans="2:8" x14ac:dyDescent="0.3">
      <c r="B7563" s="91">
        <v>42237</v>
      </c>
      <c r="C7563" s="145">
        <v>331.233093</v>
      </c>
      <c r="D7563">
        <f t="shared" si="239"/>
        <v>0.54441072356838793</v>
      </c>
      <c r="E7563">
        <v>-2.8638304147524683E-2</v>
      </c>
      <c r="G7563">
        <v>7555</v>
      </c>
      <c r="H7563">
        <f t="shared" ca="1" si="240"/>
        <v>-3.6753845273374421E-2</v>
      </c>
    </row>
    <row r="7564" spans="2:8" x14ac:dyDescent="0.3">
      <c r="B7564" s="91">
        <v>40617</v>
      </c>
      <c r="C7564" s="145">
        <v>214.47215299999999</v>
      </c>
      <c r="D7564">
        <f t="shared" si="239"/>
        <v>8.0216070514801032</v>
      </c>
      <c r="E7564">
        <v>-2.8661292076389119E-2</v>
      </c>
      <c r="G7564">
        <v>7556</v>
      </c>
      <c r="H7564">
        <f t="shared" ca="1" si="240"/>
        <v>4.8642131702562617E-2</v>
      </c>
    </row>
    <row r="7565" spans="2:8" x14ac:dyDescent="0.3">
      <c r="B7565" s="91">
        <v>37648</v>
      </c>
      <c r="C7565" s="145">
        <v>23.773164999999999</v>
      </c>
      <c r="D7565">
        <f t="shared" si="239"/>
        <v>-0.81215235379021056</v>
      </c>
      <c r="E7565">
        <v>-2.8679317840413599E-2</v>
      </c>
      <c r="G7565">
        <v>7557</v>
      </c>
      <c r="H7565">
        <f t="shared" ca="1" si="240"/>
        <v>-3.5549188106813456E-2</v>
      </c>
    </row>
    <row r="7566" spans="2:8" x14ac:dyDescent="0.3">
      <c r="B7566" s="91">
        <v>44119</v>
      </c>
      <c r="C7566" s="145">
        <v>126.555565</v>
      </c>
      <c r="D7566">
        <f t="shared" si="239"/>
        <v>2.1909922162628557</v>
      </c>
      <c r="E7566">
        <v>-2.8691669906457235E-2</v>
      </c>
      <c r="G7566">
        <v>7558</v>
      </c>
      <c r="H7566">
        <f t="shared" ca="1" si="240"/>
        <v>-2.1592000193322802E-2</v>
      </c>
    </row>
    <row r="7567" spans="2:8" x14ac:dyDescent="0.3">
      <c r="B7567" s="91">
        <v>35788</v>
      </c>
      <c r="C7567" s="145">
        <v>39.660254999999999</v>
      </c>
      <c r="D7567">
        <f t="shared" si="239"/>
        <v>0.36262822013759843</v>
      </c>
      <c r="E7567">
        <v>-2.87641666728909E-2</v>
      </c>
      <c r="G7567">
        <v>7559</v>
      </c>
      <c r="H7567">
        <f t="shared" ca="1" si="240"/>
        <v>-1.3644180713531818E-2</v>
      </c>
    </row>
    <row r="7568" spans="2:8" x14ac:dyDescent="0.3">
      <c r="B7568" s="91">
        <v>33849</v>
      </c>
      <c r="C7568" s="145">
        <v>29.105705</v>
      </c>
      <c r="D7568">
        <f t="shared" si="239"/>
        <v>-0.57017623410814777</v>
      </c>
      <c r="E7568">
        <v>-2.8777099649293727E-2</v>
      </c>
      <c r="G7568">
        <v>7560</v>
      </c>
      <c r="H7568">
        <f t="shared" ca="1" si="240"/>
        <v>-2.709454055361827E-2</v>
      </c>
    </row>
    <row r="7569" spans="2:8" x14ac:dyDescent="0.3">
      <c r="B7569" s="91">
        <v>38513</v>
      </c>
      <c r="C7569" s="145">
        <v>67.715439000000003</v>
      </c>
      <c r="D7569">
        <f t="shared" si="239"/>
        <v>0.54290190773349201</v>
      </c>
      <c r="E7569">
        <v>-2.8830781655282342E-2</v>
      </c>
      <c r="G7569">
        <v>7561</v>
      </c>
      <c r="H7569">
        <f t="shared" ca="1" si="240"/>
        <v>4.9893240629606421E-2</v>
      </c>
    </row>
    <row r="7570" spans="2:8" x14ac:dyDescent="0.3">
      <c r="B7570" s="91">
        <v>34652</v>
      </c>
      <c r="C7570" s="145">
        <v>43.888362999999998</v>
      </c>
      <c r="D7570">
        <f t="shared" si="239"/>
        <v>0.56280753230821823</v>
      </c>
      <c r="E7570">
        <v>-2.8846245336175004E-2</v>
      </c>
      <c r="G7570">
        <v>7562</v>
      </c>
      <c r="H7570">
        <f t="shared" ca="1" si="240"/>
        <v>-1.1390863694740834E-3</v>
      </c>
    </row>
    <row r="7571" spans="2:8" x14ac:dyDescent="0.3">
      <c r="B7571" s="91">
        <v>36196</v>
      </c>
      <c r="C7571" s="145">
        <v>28.083024999999999</v>
      </c>
      <c r="D7571">
        <f t="shared" si="239"/>
        <v>8.226485000896977E-2</v>
      </c>
      <c r="E7571">
        <v>-2.8866060093782554E-2</v>
      </c>
      <c r="G7571">
        <v>7563</v>
      </c>
      <c r="H7571">
        <f t="shared" ca="1" si="240"/>
        <v>1.8279616923208414E-2</v>
      </c>
    </row>
    <row r="7572" spans="2:8" x14ac:dyDescent="0.3">
      <c r="B7572" s="91">
        <v>37768</v>
      </c>
      <c r="C7572" s="145">
        <v>25.948384999999998</v>
      </c>
      <c r="D7572">
        <f t="shared" si="239"/>
        <v>-0.90232506963912551</v>
      </c>
      <c r="E7572">
        <v>-2.8868284561772324E-2</v>
      </c>
      <c r="G7572">
        <v>7564</v>
      </c>
      <c r="H7572">
        <f t="shared" ca="1" si="240"/>
        <v>-7.0587479751642469E-3</v>
      </c>
    </row>
    <row r="7573" spans="2:8" x14ac:dyDescent="0.3">
      <c r="B7573" s="91">
        <v>41190</v>
      </c>
      <c r="C7573" s="145">
        <v>265.66064499999999</v>
      </c>
      <c r="D7573">
        <f t="shared" si="239"/>
        <v>23.975182817311484</v>
      </c>
      <c r="E7573">
        <v>-2.887189809977499E-2</v>
      </c>
      <c r="G7573">
        <v>7565</v>
      </c>
      <c r="H7573">
        <f t="shared" ca="1" si="240"/>
        <v>3.2006125467955671E-2</v>
      </c>
    </row>
    <row r="7574" spans="2:8" x14ac:dyDescent="0.3">
      <c r="B7574" s="91">
        <v>37155</v>
      </c>
      <c r="C7574" s="145">
        <v>10.636984999999999</v>
      </c>
      <c r="D7574">
        <f t="shared" si="239"/>
        <v>-0.72502265328464099</v>
      </c>
      <c r="E7574">
        <v>-2.8873280520350184E-2</v>
      </c>
      <c r="G7574">
        <v>7566</v>
      </c>
      <c r="H7574">
        <f t="shared" ca="1" si="240"/>
        <v>2.4118067642684305E-2</v>
      </c>
    </row>
    <row r="7575" spans="2:8" x14ac:dyDescent="0.3">
      <c r="B7575" s="91">
        <v>36439</v>
      </c>
      <c r="C7575" s="145">
        <v>38.683132000000001</v>
      </c>
      <c r="D7575">
        <f t="shared" si="239"/>
        <v>1.1359837855071651</v>
      </c>
      <c r="E7575">
        <v>-2.8897353522733475E-2</v>
      </c>
      <c r="G7575">
        <v>7567</v>
      </c>
      <c r="H7575">
        <f t="shared" ca="1" si="240"/>
        <v>1.6505050007568152E-3</v>
      </c>
    </row>
    <row r="7576" spans="2:8" x14ac:dyDescent="0.3">
      <c r="B7576" s="91">
        <v>34078</v>
      </c>
      <c r="C7576" s="145">
        <v>18.110218</v>
      </c>
      <c r="D7576">
        <f t="shared" si="239"/>
        <v>-0.68602506588973333</v>
      </c>
      <c r="E7576">
        <v>-2.8901495441522332E-2</v>
      </c>
      <c r="G7576">
        <v>7568</v>
      </c>
      <c r="H7576">
        <f t="shared" ca="1" si="240"/>
        <v>-7.6481967247101074E-3</v>
      </c>
    </row>
    <row r="7577" spans="2:8" x14ac:dyDescent="0.3">
      <c r="B7577" s="91">
        <v>35383</v>
      </c>
      <c r="C7577" s="145">
        <v>57.680458000000002</v>
      </c>
      <c r="D7577">
        <f t="shared" si="239"/>
        <v>3.7417944096595046</v>
      </c>
      <c r="E7577">
        <v>-2.890581653186497E-2</v>
      </c>
      <c r="G7577">
        <v>7569</v>
      </c>
      <c r="H7577">
        <f t="shared" ca="1" si="240"/>
        <v>2.7073805650977216E-2</v>
      </c>
    </row>
    <row r="7578" spans="2:8" x14ac:dyDescent="0.3">
      <c r="B7578" s="91">
        <v>37036</v>
      </c>
      <c r="C7578" s="145">
        <v>12.164268</v>
      </c>
      <c r="D7578">
        <f t="shared" si="239"/>
        <v>-0.79796410636712956</v>
      </c>
      <c r="E7578">
        <v>-2.8940821617389433E-2</v>
      </c>
      <c r="G7578">
        <v>7570</v>
      </c>
      <c r="H7578">
        <f t="shared" ca="1" si="240"/>
        <v>1.8277673304423897E-2</v>
      </c>
    </row>
    <row r="7579" spans="2:8" x14ac:dyDescent="0.3">
      <c r="B7579" s="91">
        <v>35107</v>
      </c>
      <c r="C7579" s="145">
        <v>60.208449999999999</v>
      </c>
      <c r="D7579">
        <f t="shared" si="239"/>
        <v>-0.57108883984679715</v>
      </c>
      <c r="E7579">
        <v>-2.8959116723247982E-2</v>
      </c>
      <c r="G7579">
        <v>7571</v>
      </c>
      <c r="H7579">
        <f t="shared" ca="1" si="240"/>
        <v>8.4333870176291764E-3</v>
      </c>
    </row>
    <row r="7580" spans="2:8" x14ac:dyDescent="0.3">
      <c r="B7580" s="91">
        <v>39071</v>
      </c>
      <c r="C7580" s="145">
        <v>140.37510700000001</v>
      </c>
      <c r="D7580">
        <f t="shared" si="239"/>
        <v>4.2891333683869641</v>
      </c>
      <c r="E7580">
        <v>-2.8964431528610914E-2</v>
      </c>
      <c r="G7580">
        <v>7572</v>
      </c>
      <c r="H7580">
        <f t="shared" ca="1" si="240"/>
        <v>-2.9969611638476012E-2</v>
      </c>
    </row>
    <row r="7581" spans="2:8" x14ac:dyDescent="0.3">
      <c r="B7581" s="91">
        <v>39833</v>
      </c>
      <c r="C7581" s="145">
        <v>26.540285000000001</v>
      </c>
      <c r="D7581">
        <f t="shared" si="239"/>
        <v>-0.86206182387111852</v>
      </c>
      <c r="E7581">
        <v>-2.8980700082762573E-2</v>
      </c>
      <c r="G7581">
        <v>7573</v>
      </c>
      <c r="H7581">
        <f t="shared" ca="1" si="240"/>
        <v>1.0476541661464433E-2</v>
      </c>
    </row>
    <row r="7582" spans="2:8" x14ac:dyDescent="0.3">
      <c r="B7582" s="91">
        <v>40436</v>
      </c>
      <c r="C7582" s="145">
        <v>192.407104</v>
      </c>
      <c r="D7582">
        <f t="shared" si="239"/>
        <v>0.32267189160518372</v>
      </c>
      <c r="E7582">
        <v>-2.8999215188826706E-2</v>
      </c>
      <c r="G7582">
        <v>7574</v>
      </c>
      <c r="H7582">
        <f t="shared" ca="1" si="240"/>
        <v>8.9814129974806131E-2</v>
      </c>
    </row>
    <row r="7583" spans="2:8" x14ac:dyDescent="0.3">
      <c r="B7583" s="91">
        <v>39059</v>
      </c>
      <c r="C7583" s="145">
        <v>145.46850599999999</v>
      </c>
      <c r="D7583">
        <f t="shared" si="239"/>
        <v>-0.17720959036522957</v>
      </c>
      <c r="E7583">
        <v>-2.9013017873886576E-2</v>
      </c>
      <c r="G7583">
        <v>7575</v>
      </c>
      <c r="H7583">
        <f t="shared" ca="1" si="240"/>
        <v>4.2750109330797863E-2</v>
      </c>
    </row>
    <row r="7584" spans="2:8" x14ac:dyDescent="0.3">
      <c r="B7584" s="91">
        <v>43523</v>
      </c>
      <c r="C7584" s="145">
        <v>176.798981</v>
      </c>
      <c r="D7584">
        <f t="shared" si="239"/>
        <v>1.1386101851945487</v>
      </c>
      <c r="E7584">
        <v>-2.90171921185794E-2</v>
      </c>
      <c r="G7584">
        <v>7576</v>
      </c>
      <c r="H7584">
        <f t="shared" ca="1" si="240"/>
        <v>1.5745104775255762E-2</v>
      </c>
    </row>
    <row r="7585" spans="2:8" x14ac:dyDescent="0.3">
      <c r="B7585" s="91">
        <v>38050</v>
      </c>
      <c r="C7585" s="145">
        <v>82.670035999999996</v>
      </c>
      <c r="D7585">
        <f t="shared" si="239"/>
        <v>2.287532031253293</v>
      </c>
      <c r="E7585">
        <v>-2.9047498947479614E-2</v>
      </c>
      <c r="G7585">
        <v>7577</v>
      </c>
      <c r="H7585">
        <f t="shared" ca="1" si="240"/>
        <v>3.3912671284886016E-2</v>
      </c>
    </row>
    <row r="7586" spans="2:8" x14ac:dyDescent="0.3">
      <c r="B7586" s="91">
        <v>36159</v>
      </c>
      <c r="C7586" s="145">
        <v>25.146533999999999</v>
      </c>
      <c r="D7586">
        <f t="shared" si="239"/>
        <v>-0.12631978205779121</v>
      </c>
      <c r="E7586">
        <v>-2.9064435068122754E-2</v>
      </c>
      <c r="G7586">
        <v>7578</v>
      </c>
      <c r="H7586">
        <f t="shared" ca="1" si="240"/>
        <v>-4.0463278136264476E-4</v>
      </c>
    </row>
    <row r="7587" spans="2:8" x14ac:dyDescent="0.3">
      <c r="B7587" s="91">
        <v>33547</v>
      </c>
      <c r="C7587" s="145">
        <v>28.782309000000001</v>
      </c>
      <c r="D7587">
        <f t="shared" si="239"/>
        <v>-0.33763459661535417</v>
      </c>
      <c r="E7587">
        <v>-2.9090801636461296E-2</v>
      </c>
      <c r="G7587">
        <v>7579</v>
      </c>
      <c r="H7587">
        <f t="shared" ca="1" si="240"/>
        <v>-2.3952263934411576E-3</v>
      </c>
    </row>
    <row r="7588" spans="2:8" x14ac:dyDescent="0.3">
      <c r="B7588" s="91">
        <v>34661</v>
      </c>
      <c r="C7588" s="145">
        <v>43.453823</v>
      </c>
      <c r="D7588">
        <f t="shared" si="239"/>
        <v>0.94345178103138794</v>
      </c>
      <c r="E7588">
        <v>-2.9126155241023109E-2</v>
      </c>
      <c r="G7588">
        <v>7580</v>
      </c>
      <c r="H7588">
        <f t="shared" ca="1" si="240"/>
        <v>1.4911237924347124E-2</v>
      </c>
    </row>
    <row r="7589" spans="2:8" x14ac:dyDescent="0.3">
      <c r="B7589" s="91">
        <v>36258</v>
      </c>
      <c r="C7589" s="145">
        <v>22.359095</v>
      </c>
      <c r="D7589">
        <f t="shared" si="239"/>
        <v>-0.90499806905858549</v>
      </c>
      <c r="E7589">
        <v>-2.9126346387263743E-2</v>
      </c>
      <c r="G7589">
        <v>7581</v>
      </c>
      <c r="H7589">
        <f t="shared" ca="1" si="240"/>
        <v>-1.835866981267268E-2</v>
      </c>
    </row>
    <row r="7590" spans="2:8" x14ac:dyDescent="0.3">
      <c r="B7590" s="91">
        <v>40641</v>
      </c>
      <c r="C7590" s="145">
        <v>235.35411099999999</v>
      </c>
      <c r="D7590">
        <f t="shared" si="239"/>
        <v>2.1375706234347249</v>
      </c>
      <c r="E7590">
        <v>-2.9127069342275134E-2</v>
      </c>
      <c r="G7590">
        <v>7582</v>
      </c>
      <c r="H7590">
        <f t="shared" ca="1" si="240"/>
        <v>3.1064438436975598E-2</v>
      </c>
    </row>
    <row r="7591" spans="2:8" x14ac:dyDescent="0.3">
      <c r="B7591" s="91">
        <v>38420</v>
      </c>
      <c r="C7591" s="145">
        <v>75.011573999999996</v>
      </c>
      <c r="D7591">
        <f t="shared" si="239"/>
        <v>-0.56928811600756368</v>
      </c>
      <c r="E7591">
        <v>-2.912837217599059E-2</v>
      </c>
      <c r="G7591">
        <v>7583</v>
      </c>
      <c r="H7591">
        <f t="shared" ca="1" si="240"/>
        <v>-2.7860790067916141E-2</v>
      </c>
    </row>
    <row r="7592" spans="2:8" x14ac:dyDescent="0.3">
      <c r="B7592" s="91">
        <v>43392</v>
      </c>
      <c r="C7592" s="145">
        <v>174.157196</v>
      </c>
      <c r="D7592">
        <f t="shared" si="239"/>
        <v>5.0735894727962032</v>
      </c>
      <c r="E7592">
        <v>-2.9174771221931215E-2</v>
      </c>
      <c r="G7592">
        <v>7584</v>
      </c>
      <c r="H7592">
        <f t="shared" ca="1" si="240"/>
        <v>-3.1150999579331397E-2</v>
      </c>
    </row>
    <row r="7593" spans="2:8" x14ac:dyDescent="0.3">
      <c r="B7593" s="91">
        <v>33541</v>
      </c>
      <c r="C7593" s="145">
        <v>28.674509</v>
      </c>
      <c r="D7593">
        <f t="shared" si="239"/>
        <v>-0.40045529796564672</v>
      </c>
      <c r="E7593">
        <v>-2.9197170739261268E-2</v>
      </c>
      <c r="G7593">
        <v>7585</v>
      </c>
      <c r="H7593">
        <f t="shared" ca="1" si="240"/>
        <v>-2.613299333997068E-2</v>
      </c>
    </row>
    <row r="7594" spans="2:8" x14ac:dyDescent="0.3">
      <c r="B7594" s="91">
        <v>40007</v>
      </c>
      <c r="C7594" s="145">
        <v>47.827140999999997</v>
      </c>
      <c r="D7594">
        <f t="shared" si="239"/>
        <v>0.54443794081920605</v>
      </c>
      <c r="E7594">
        <v>-2.9199735491352029E-2</v>
      </c>
      <c r="G7594">
        <v>7586</v>
      </c>
      <c r="H7594">
        <f t="shared" ca="1" si="240"/>
        <v>5.8473714218154609E-2</v>
      </c>
    </row>
    <row r="7595" spans="2:8" x14ac:dyDescent="0.3">
      <c r="B7595" s="91">
        <v>36173</v>
      </c>
      <c r="C7595" s="145">
        <v>30.967344000000001</v>
      </c>
      <c r="D7595">
        <f t="shared" si="239"/>
        <v>-0.93245518399330007</v>
      </c>
      <c r="E7595">
        <v>-2.9205915436238218E-2</v>
      </c>
      <c r="G7595">
        <v>7587</v>
      </c>
      <c r="H7595">
        <f t="shared" ca="1" si="240"/>
        <v>2.9354585269688507E-2</v>
      </c>
    </row>
    <row r="7596" spans="2:8" x14ac:dyDescent="0.3">
      <c r="B7596" s="91">
        <v>42816</v>
      </c>
      <c r="C7596" s="145">
        <v>458.471069</v>
      </c>
      <c r="D7596">
        <f t="shared" si="239"/>
        <v>9.0765372617707367</v>
      </c>
      <c r="E7596">
        <v>-2.9234848235990239E-2</v>
      </c>
      <c r="G7596">
        <v>7588</v>
      </c>
      <c r="H7596">
        <f t="shared" ca="1" si="240"/>
        <v>7.9732936717186766E-3</v>
      </c>
    </row>
    <row r="7597" spans="2:8" x14ac:dyDescent="0.3">
      <c r="B7597" s="91">
        <v>36397</v>
      </c>
      <c r="C7597" s="145">
        <v>45.498871000000001</v>
      </c>
      <c r="D7597">
        <f t="shared" si="239"/>
        <v>0.10674954212878555</v>
      </c>
      <c r="E7597">
        <v>-2.9245318504726777E-2</v>
      </c>
      <c r="G7597">
        <v>7589</v>
      </c>
      <c r="H7597">
        <f t="shared" ca="1" si="240"/>
        <v>6.5746033788929448E-3</v>
      </c>
    </row>
    <row r="7598" spans="2:8" x14ac:dyDescent="0.3">
      <c r="B7598" s="91">
        <v>35901</v>
      </c>
      <c r="C7598" s="145">
        <v>41.110359000000003</v>
      </c>
      <c r="D7598">
        <f t="shared" si="239"/>
        <v>0.89128047725178894</v>
      </c>
      <c r="E7598">
        <v>-2.9275666278608527E-2</v>
      </c>
      <c r="G7598">
        <v>7590</v>
      </c>
      <c r="H7598">
        <f t="shared" ca="1" si="240"/>
        <v>2.1177650834323949E-2</v>
      </c>
    </row>
    <row r="7599" spans="2:8" x14ac:dyDescent="0.3">
      <c r="B7599" s="91">
        <v>37300</v>
      </c>
      <c r="C7599" s="145">
        <v>21.736785999999999</v>
      </c>
      <c r="D7599">
        <f t="shared" si="239"/>
        <v>-0.80199392811231207</v>
      </c>
      <c r="E7599">
        <v>-2.9280019856704403E-2</v>
      </c>
      <c r="G7599">
        <v>7591</v>
      </c>
      <c r="H7599">
        <f t="shared" ca="1" si="240"/>
        <v>-3.4420737601495534E-2</v>
      </c>
    </row>
    <row r="7600" spans="2:8" x14ac:dyDescent="0.3">
      <c r="B7600" s="91">
        <v>39311</v>
      </c>
      <c r="C7600" s="145">
        <v>109.778381</v>
      </c>
      <c r="D7600">
        <f t="shared" si="239"/>
        <v>2.3174236178237786</v>
      </c>
      <c r="E7600">
        <v>-2.9295975337918265E-2</v>
      </c>
      <c r="G7600">
        <v>7592</v>
      </c>
      <c r="H7600">
        <f t="shared" ca="1" si="240"/>
        <v>2.0567420218221548E-2</v>
      </c>
    </row>
    <row r="7601" spans="2:8" x14ac:dyDescent="0.3">
      <c r="B7601" s="91">
        <v>36182</v>
      </c>
      <c r="C7601" s="145">
        <v>33.091456999999998</v>
      </c>
      <c r="D7601">
        <f t="shared" si="239"/>
        <v>-0.81589244167820885</v>
      </c>
      <c r="E7601">
        <v>-2.9296273424493258E-2</v>
      </c>
      <c r="G7601">
        <v>7593</v>
      </c>
      <c r="H7601">
        <f t="shared" ca="1" si="240"/>
        <v>1.7839548630855746E-2</v>
      </c>
    </row>
    <row r="7602" spans="2:8" x14ac:dyDescent="0.3">
      <c r="B7602" s="91">
        <v>43476</v>
      </c>
      <c r="C7602" s="145">
        <v>179.73980700000001</v>
      </c>
      <c r="D7602">
        <f t="shared" si="239"/>
        <v>3.8594475647993134E-2</v>
      </c>
      <c r="E7602">
        <v>-2.9340475675628998E-2</v>
      </c>
      <c r="G7602">
        <v>7594</v>
      </c>
      <c r="H7602">
        <f t="shared" ca="1" si="240"/>
        <v>-2.8870136202133828E-2</v>
      </c>
    </row>
    <row r="7603" spans="2:8" x14ac:dyDescent="0.3">
      <c r="B7603" s="91">
        <v>43868</v>
      </c>
      <c r="C7603" s="145">
        <v>173.06062299999999</v>
      </c>
      <c r="D7603">
        <f t="shared" si="239"/>
        <v>-0.12080075853700736</v>
      </c>
      <c r="E7603">
        <v>-2.9354211815798132E-2</v>
      </c>
      <c r="G7603">
        <v>7595</v>
      </c>
      <c r="H7603">
        <f t="shared" ca="1" si="240"/>
        <v>3.2124583111086289E-3</v>
      </c>
    </row>
    <row r="7604" spans="2:8" x14ac:dyDescent="0.3">
      <c r="B7604" s="91">
        <v>40696</v>
      </c>
      <c r="C7604" s="145">
        <v>196.83891299999999</v>
      </c>
      <c r="D7604">
        <f t="shared" si="239"/>
        <v>8.2221338713222245</v>
      </c>
      <c r="E7604">
        <v>-2.9354572603261204E-2</v>
      </c>
      <c r="G7604">
        <v>7596</v>
      </c>
      <c r="H7604">
        <f t="shared" ca="1" si="240"/>
        <v>1.379055775513832E-2</v>
      </c>
    </row>
    <row r="7605" spans="2:8" x14ac:dyDescent="0.3">
      <c r="B7605" s="91">
        <v>34045</v>
      </c>
      <c r="C7605" s="145">
        <v>21.344183000000001</v>
      </c>
      <c r="D7605">
        <f t="shared" si="239"/>
        <v>-0.9565969862782846</v>
      </c>
      <c r="E7605">
        <v>-2.9411922524598694E-2</v>
      </c>
      <c r="G7605">
        <v>7597</v>
      </c>
      <c r="H7605">
        <f t="shared" ca="1" si="240"/>
        <v>-1.0253289159512914E-2</v>
      </c>
    </row>
    <row r="7606" spans="2:8" x14ac:dyDescent="0.3">
      <c r="B7606" s="91">
        <v>42584</v>
      </c>
      <c r="C7606" s="145">
        <v>491.76730300000003</v>
      </c>
      <c r="D7606">
        <f t="shared" si="239"/>
        <v>1.8056086979652421</v>
      </c>
      <c r="E7606">
        <v>-2.9414687011371569E-2</v>
      </c>
      <c r="G7606">
        <v>7598</v>
      </c>
      <c r="H7606">
        <f t="shared" ca="1" si="240"/>
        <v>5.6351772480546986E-2</v>
      </c>
    </row>
    <row r="7607" spans="2:8" x14ac:dyDescent="0.3">
      <c r="B7607" s="91">
        <v>40886</v>
      </c>
      <c r="C7607" s="145">
        <v>175.28007500000001</v>
      </c>
      <c r="D7607">
        <f t="shared" si="239"/>
        <v>2.6523465764526892</v>
      </c>
      <c r="E7607">
        <v>-2.943516777815609E-2</v>
      </c>
      <c r="G7607">
        <v>7599</v>
      </c>
      <c r="H7607">
        <f t="shared" ca="1" si="240"/>
        <v>2.0909668055085047E-2</v>
      </c>
    </row>
    <row r="7608" spans="2:8" x14ac:dyDescent="0.3">
      <c r="B7608" s="91">
        <v>35704</v>
      </c>
      <c r="C7608" s="145">
        <v>47.991084999999998</v>
      </c>
      <c r="D7608">
        <f t="shared" si="239"/>
        <v>1.4240317996354387E-2</v>
      </c>
      <c r="E7608">
        <v>-2.9472292394074194E-2</v>
      </c>
      <c r="G7608">
        <v>7600</v>
      </c>
      <c r="H7608">
        <f t="shared" ca="1" si="240"/>
        <v>3.8347312270183617E-3</v>
      </c>
    </row>
    <row r="7609" spans="2:8" x14ac:dyDescent="0.3">
      <c r="B7609" s="91">
        <v>39947</v>
      </c>
      <c r="C7609" s="145">
        <v>47.317272000000003</v>
      </c>
      <c r="D7609">
        <f t="shared" si="239"/>
        <v>0.97043067552773066</v>
      </c>
      <c r="E7609">
        <v>-2.950517436676935E-2</v>
      </c>
      <c r="G7609">
        <v>7601</v>
      </c>
      <c r="H7609">
        <f t="shared" ca="1" si="240"/>
        <v>1.3506312500435212E-2</v>
      </c>
    </row>
    <row r="7610" spans="2:8" x14ac:dyDescent="0.3">
      <c r="B7610" s="91">
        <v>36249</v>
      </c>
      <c r="C7610" s="145">
        <v>24.013670000000001</v>
      </c>
      <c r="D7610">
        <f t="shared" si="239"/>
        <v>-0.84176532023537554</v>
      </c>
      <c r="E7610">
        <v>-2.9517948223864939E-2</v>
      </c>
      <c r="G7610">
        <v>7602</v>
      </c>
      <c r="H7610">
        <f t="shared" ca="1" si="240"/>
        <v>1.0224525723067476E-2</v>
      </c>
    </row>
    <row r="7611" spans="2:8" x14ac:dyDescent="0.3">
      <c r="B7611" s="91">
        <v>40296</v>
      </c>
      <c r="C7611" s="145">
        <v>151.75984199999999</v>
      </c>
      <c r="D7611">
        <f t="shared" si="239"/>
        <v>-0.14645334742324201</v>
      </c>
      <c r="E7611">
        <v>-2.9531391772951377E-2</v>
      </c>
      <c r="G7611">
        <v>7603</v>
      </c>
      <c r="H7611">
        <f t="shared" ca="1" si="240"/>
        <v>-1.6282315016556741E-2</v>
      </c>
    </row>
    <row r="7612" spans="2:8" x14ac:dyDescent="0.3">
      <c r="B7612" s="91">
        <v>40758</v>
      </c>
      <c r="C7612" s="145">
        <v>177.79911799999999</v>
      </c>
      <c r="D7612">
        <f t="shared" si="239"/>
        <v>3.1725898257674614</v>
      </c>
      <c r="E7612">
        <v>-2.9537928130158903E-2</v>
      </c>
      <c r="G7612">
        <v>7604</v>
      </c>
      <c r="H7612">
        <f t="shared" ca="1" si="240"/>
        <v>-2.6372334989804458E-2</v>
      </c>
    </row>
    <row r="7613" spans="2:8" x14ac:dyDescent="0.3">
      <c r="B7613" s="91">
        <v>35766</v>
      </c>
      <c r="C7613" s="145">
        <v>42.611213999999997</v>
      </c>
      <c r="D7613">
        <f t="shared" si="239"/>
        <v>-0.40115414447637782</v>
      </c>
      <c r="E7613">
        <v>-2.9557457557614446E-2</v>
      </c>
      <c r="G7613">
        <v>7605</v>
      </c>
      <c r="H7613">
        <f t="shared" ca="1" si="240"/>
        <v>-1.3720035270880494E-2</v>
      </c>
    </row>
    <row r="7614" spans="2:8" x14ac:dyDescent="0.3">
      <c r="B7614" s="91">
        <v>39660</v>
      </c>
      <c r="C7614" s="145">
        <v>71.155563000000001</v>
      </c>
      <c r="D7614">
        <f t="shared" si="239"/>
        <v>-0.17594209814634351</v>
      </c>
      <c r="E7614">
        <v>-2.9581498654987739E-2</v>
      </c>
      <c r="G7614">
        <v>7606</v>
      </c>
      <c r="H7614">
        <f t="shared" ca="1" si="240"/>
        <v>1.2708421119388367E-2</v>
      </c>
    </row>
    <row r="7615" spans="2:8" x14ac:dyDescent="0.3">
      <c r="B7615" s="91">
        <v>39619</v>
      </c>
      <c r="C7615" s="145">
        <v>86.347770999999995</v>
      </c>
      <c r="D7615">
        <f t="shared" si="239"/>
        <v>1.2681484866304629</v>
      </c>
      <c r="E7615">
        <v>-2.9627305120280494E-2</v>
      </c>
      <c r="G7615">
        <v>7607</v>
      </c>
      <c r="H7615">
        <f t="shared" ca="1" si="240"/>
        <v>-4.4096586087526958E-2</v>
      </c>
    </row>
    <row r="7616" spans="2:8" x14ac:dyDescent="0.3">
      <c r="B7616" s="91">
        <v>36369</v>
      </c>
      <c r="C7616" s="145">
        <v>38.069716999999997</v>
      </c>
      <c r="D7616">
        <f t="shared" si="239"/>
        <v>-0.81773197969667577</v>
      </c>
      <c r="E7616">
        <v>-2.9723978249955683E-2</v>
      </c>
      <c r="G7616">
        <v>7608</v>
      </c>
      <c r="H7616">
        <f t="shared" ca="1" si="240"/>
        <v>-8.4921592070224964E-4</v>
      </c>
    </row>
    <row r="7617" spans="2:8" x14ac:dyDescent="0.3">
      <c r="B7617" s="91">
        <v>40582</v>
      </c>
      <c r="C7617" s="145">
        <v>208.86668399999999</v>
      </c>
      <c r="D7617">
        <f t="shared" si="239"/>
        <v>-0.57941094418772354</v>
      </c>
      <c r="E7617">
        <v>-2.9746700175923999E-2</v>
      </c>
      <c r="G7617">
        <v>7609</v>
      </c>
      <c r="H7617">
        <f t="shared" ca="1" si="240"/>
        <v>-6.670807512947392E-3</v>
      </c>
    </row>
    <row r="7618" spans="2:8" x14ac:dyDescent="0.3">
      <c r="B7618" s="91">
        <v>41939</v>
      </c>
      <c r="C7618" s="145">
        <v>496.60513300000002</v>
      </c>
      <c r="D7618">
        <f t="shared" si="239"/>
        <v>2.7328804587832547</v>
      </c>
      <c r="E7618">
        <v>-2.9760150787233982E-2</v>
      </c>
      <c r="G7618">
        <v>7610</v>
      </c>
      <c r="H7618">
        <f t="shared" ca="1" si="240"/>
        <v>-8.7970298578283774E-4</v>
      </c>
    </row>
    <row r="7619" spans="2:8" x14ac:dyDescent="0.3">
      <c r="B7619" s="91">
        <v>43676</v>
      </c>
      <c r="C7619" s="145">
        <v>133.03537</v>
      </c>
      <c r="D7619">
        <f t="shared" si="239"/>
        <v>9.6004735000453376</v>
      </c>
      <c r="E7619">
        <v>-2.9807369148062257E-2</v>
      </c>
      <c r="G7619">
        <v>7611</v>
      </c>
      <c r="H7619">
        <f t="shared" ca="1" si="240"/>
        <v>-1.5114895590548905E-2</v>
      </c>
    </row>
    <row r="7620" spans="2:8" x14ac:dyDescent="0.3">
      <c r="B7620" s="91">
        <v>36797</v>
      </c>
      <c r="C7620" s="145">
        <v>12.549946</v>
      </c>
      <c r="D7620">
        <f t="shared" si="239"/>
        <v>-0.10446180456075659</v>
      </c>
      <c r="E7620">
        <v>-2.9815183248987479E-2</v>
      </c>
      <c r="G7620">
        <v>7612</v>
      </c>
      <c r="H7620">
        <f t="shared" ca="1" si="240"/>
        <v>5.9798663161353856E-3</v>
      </c>
    </row>
    <row r="7621" spans="2:8" x14ac:dyDescent="0.3">
      <c r="B7621" s="91">
        <v>34085</v>
      </c>
      <c r="C7621" s="145">
        <v>14.013859</v>
      </c>
      <c r="D7621">
        <f t="shared" si="239"/>
        <v>0</v>
      </c>
      <c r="E7621">
        <v>-2.9850836161521229E-2</v>
      </c>
      <c r="G7621">
        <v>7613</v>
      </c>
      <c r="H7621">
        <f t="shared" ca="1" si="240"/>
        <v>-3.9820510255018884E-2</v>
      </c>
    </row>
    <row r="7622" spans="2:8" x14ac:dyDescent="0.3">
      <c r="B7622" s="91">
        <v>33276</v>
      </c>
      <c r="C7622" s="145">
        <v>14.013859</v>
      </c>
      <c r="D7622">
        <f t="shared" si="239"/>
        <v>-0.91824637038438617</v>
      </c>
      <c r="E7622">
        <v>-2.9850836161521229E-2</v>
      </c>
      <c r="G7622">
        <v>7614</v>
      </c>
      <c r="H7622">
        <f t="shared" ca="1" si="240"/>
        <v>-2.953061760494854E-3</v>
      </c>
    </row>
    <row r="7623" spans="2:8" x14ac:dyDescent="0.3">
      <c r="B7623" s="91">
        <v>43434</v>
      </c>
      <c r="C7623" s="145">
        <v>171.415741</v>
      </c>
      <c r="D7623">
        <f t="shared" si="239"/>
        <v>-0.54486140229997382</v>
      </c>
      <c r="E7623">
        <v>-2.9901304634631171E-2</v>
      </c>
      <c r="G7623">
        <v>7615</v>
      </c>
      <c r="H7623">
        <f t="shared" ca="1" si="240"/>
        <v>-3.2498443816890273E-2</v>
      </c>
    </row>
    <row r="7624" spans="2:8" x14ac:dyDescent="0.3">
      <c r="B7624" s="91">
        <v>42349</v>
      </c>
      <c r="C7624" s="145">
        <v>376.62316900000002</v>
      </c>
      <c r="D7624">
        <f t="shared" si="239"/>
        <v>8.2559540496448918</v>
      </c>
      <c r="E7624">
        <v>-2.9902537733207644E-2</v>
      </c>
      <c r="G7624">
        <v>7616</v>
      </c>
      <c r="H7624">
        <f t="shared" ca="1" si="240"/>
        <v>2.1290432709439484E-2</v>
      </c>
    </row>
    <row r="7625" spans="2:8" x14ac:dyDescent="0.3">
      <c r="B7625" s="91">
        <v>35769</v>
      </c>
      <c r="C7625" s="145">
        <v>40.689827000000001</v>
      </c>
      <c r="D7625">
        <f t="shared" ref="D7625:D7688" si="241">(C7625-C7626)/C7626</f>
        <v>0.46367300319746824</v>
      </c>
      <c r="E7625">
        <v>-2.9904923125896599E-2</v>
      </c>
      <c r="G7625">
        <v>7617</v>
      </c>
      <c r="H7625">
        <f t="shared" ca="1" si="240"/>
        <v>2.6133831564398462E-2</v>
      </c>
    </row>
    <row r="7626" spans="2:8" x14ac:dyDescent="0.3">
      <c r="B7626" s="91">
        <v>36216</v>
      </c>
      <c r="C7626" s="145">
        <v>27.799807000000001</v>
      </c>
      <c r="D7626">
        <f t="shared" si="241"/>
        <v>-0.80203377103709328</v>
      </c>
      <c r="E7626">
        <v>-2.9908985987531177E-2</v>
      </c>
      <c r="G7626">
        <v>7618</v>
      </c>
      <c r="H7626">
        <f t="shared" ref="H7626:H7689" ca="1" si="242">_xlfn.NORM.INV(RAND(),N$11,N$12)</f>
        <v>8.8344639824213325E-3</v>
      </c>
    </row>
    <row r="7627" spans="2:8" x14ac:dyDescent="0.3">
      <c r="B7627" s="91">
        <v>40259</v>
      </c>
      <c r="C7627" s="145">
        <v>140.42701700000001</v>
      </c>
      <c r="D7627">
        <f t="shared" si="241"/>
        <v>-0.19413796861079191</v>
      </c>
      <c r="E7627">
        <v>-2.992416958625875E-2</v>
      </c>
      <c r="G7627">
        <v>7619</v>
      </c>
      <c r="H7627">
        <f t="shared" ca="1" si="242"/>
        <v>1.613844826432697E-2</v>
      </c>
    </row>
    <row r="7628" spans="2:8" x14ac:dyDescent="0.3">
      <c r="B7628" s="91">
        <v>43817</v>
      </c>
      <c r="C7628" s="145">
        <v>174.25689700000001</v>
      </c>
      <c r="D7628">
        <f t="shared" si="241"/>
        <v>5.9127946102567934</v>
      </c>
      <c r="E7628">
        <v>-2.9966632284218277E-2</v>
      </c>
      <c r="G7628">
        <v>7620</v>
      </c>
      <c r="H7628">
        <f t="shared" ca="1" si="242"/>
        <v>-7.4997459206923578E-3</v>
      </c>
    </row>
    <row r="7629" spans="2:8" x14ac:dyDescent="0.3">
      <c r="B7629" s="91">
        <v>37593</v>
      </c>
      <c r="C7629" s="145">
        <v>25.207879999999999</v>
      </c>
      <c r="D7629">
        <f t="shared" si="241"/>
        <v>0.20536954330153379</v>
      </c>
      <c r="E7629">
        <v>-2.9979352715162569E-2</v>
      </c>
      <c r="G7629">
        <v>7621</v>
      </c>
      <c r="H7629">
        <f t="shared" ca="1" si="242"/>
        <v>3.2128799581585626E-2</v>
      </c>
    </row>
    <row r="7630" spans="2:8" x14ac:dyDescent="0.3">
      <c r="B7630" s="91">
        <v>34197</v>
      </c>
      <c r="C7630" s="145">
        <v>20.912989</v>
      </c>
      <c r="D7630">
        <f t="shared" si="241"/>
        <v>0</v>
      </c>
      <c r="E7630">
        <v>-3.0000158628661688E-2</v>
      </c>
      <c r="G7630">
        <v>7622</v>
      </c>
      <c r="H7630">
        <f t="shared" ca="1" si="242"/>
        <v>-2.5058360672065998E-2</v>
      </c>
    </row>
    <row r="7631" spans="2:8" x14ac:dyDescent="0.3">
      <c r="B7631" s="91">
        <v>33434</v>
      </c>
      <c r="C7631" s="145">
        <v>20.912989</v>
      </c>
      <c r="D7631">
        <f t="shared" si="241"/>
        <v>-0.9161208782006286</v>
      </c>
      <c r="E7631">
        <v>-3.0000158628661688E-2</v>
      </c>
      <c r="G7631">
        <v>7623</v>
      </c>
      <c r="H7631">
        <f t="shared" ca="1" si="242"/>
        <v>-3.6915392244427886E-2</v>
      </c>
    </row>
    <row r="7632" spans="2:8" x14ac:dyDescent="0.3">
      <c r="B7632" s="91">
        <v>43322</v>
      </c>
      <c r="C7632" s="145">
        <v>249.322937</v>
      </c>
      <c r="D7632">
        <f t="shared" si="241"/>
        <v>2.9965204617609853</v>
      </c>
      <c r="E7632">
        <v>-3.0056239230379145E-2</v>
      </c>
      <c r="G7632">
        <v>7624</v>
      </c>
      <c r="H7632">
        <f t="shared" ca="1" si="242"/>
        <v>-1.7378451990854325E-2</v>
      </c>
    </row>
    <row r="7633" spans="2:8" x14ac:dyDescent="0.3">
      <c r="B7633" s="91">
        <v>38149</v>
      </c>
      <c r="C7633" s="145">
        <v>62.385002</v>
      </c>
      <c r="D7633">
        <f t="shared" si="241"/>
        <v>0.40725681611589964</v>
      </c>
      <c r="E7633">
        <v>-3.0071498428400244E-2</v>
      </c>
      <c r="G7633">
        <v>7625</v>
      </c>
      <c r="H7633">
        <f t="shared" ca="1" si="242"/>
        <v>2.8957800941164426E-2</v>
      </c>
    </row>
    <row r="7634" spans="2:8" x14ac:dyDescent="0.3">
      <c r="B7634" s="91">
        <v>39738</v>
      </c>
      <c r="C7634" s="145">
        <v>44.330928999999998</v>
      </c>
      <c r="D7634">
        <f t="shared" si="241"/>
        <v>-0.83809098287462525</v>
      </c>
      <c r="E7634">
        <v>-3.0079656074722586E-2</v>
      </c>
      <c r="G7634">
        <v>7626</v>
      </c>
      <c r="H7634">
        <f t="shared" ca="1" si="242"/>
        <v>-1.7079414535622787E-2</v>
      </c>
    </row>
    <row r="7635" spans="2:8" x14ac:dyDescent="0.3">
      <c r="B7635" s="91">
        <v>41493</v>
      </c>
      <c r="C7635" s="145">
        <v>273.80148300000002</v>
      </c>
      <c r="D7635">
        <f t="shared" si="241"/>
        <v>3.1788348320815749</v>
      </c>
      <c r="E7635">
        <v>-3.0081762637247871E-2</v>
      </c>
      <c r="G7635">
        <v>7627</v>
      </c>
      <c r="H7635">
        <f t="shared" ca="1" si="242"/>
        <v>-1.999593711248198E-2</v>
      </c>
    </row>
    <row r="7636" spans="2:8" x14ac:dyDescent="0.3">
      <c r="B7636" s="91">
        <v>38211</v>
      </c>
      <c r="C7636" s="145">
        <v>65.521011000000001</v>
      </c>
      <c r="D7636">
        <f t="shared" si="241"/>
        <v>-0.77062467543297253</v>
      </c>
      <c r="E7636">
        <v>-3.0112370228461891E-2</v>
      </c>
      <c r="G7636">
        <v>7628</v>
      </c>
      <c r="H7636">
        <f t="shared" ca="1" si="242"/>
        <v>-4.084806118639369E-2</v>
      </c>
    </row>
    <row r="7637" spans="2:8" x14ac:dyDescent="0.3">
      <c r="B7637" s="91">
        <v>41415</v>
      </c>
      <c r="C7637" s="145">
        <v>285.64978000000002</v>
      </c>
      <c r="D7637">
        <f t="shared" si="241"/>
        <v>2.1301936403191724E-2</v>
      </c>
      <c r="E7637">
        <v>-3.0127459311243554E-2</v>
      </c>
      <c r="G7637">
        <v>7629</v>
      </c>
      <c r="H7637">
        <f t="shared" ca="1" si="242"/>
        <v>-3.8486243214066684E-2</v>
      </c>
    </row>
    <row r="7638" spans="2:8" x14ac:dyDescent="0.3">
      <c r="B7638" s="91">
        <v>41485</v>
      </c>
      <c r="C7638" s="145">
        <v>279.69180299999999</v>
      </c>
      <c r="D7638">
        <f t="shared" si="241"/>
        <v>-0.14920536798582007</v>
      </c>
      <c r="E7638">
        <v>-3.0127615817192286E-2</v>
      </c>
      <c r="G7638">
        <v>7630</v>
      </c>
      <c r="H7638">
        <f t="shared" ca="1" si="242"/>
        <v>9.6467627568351706E-3</v>
      </c>
    </row>
    <row r="7639" spans="2:8" x14ac:dyDescent="0.3">
      <c r="B7639" s="91">
        <v>42248</v>
      </c>
      <c r="C7639" s="145">
        <v>328.74185199999999</v>
      </c>
      <c r="D7639">
        <f t="shared" si="241"/>
        <v>1.1994281612662705</v>
      </c>
      <c r="E7639">
        <v>-3.0133775053762767E-2</v>
      </c>
      <c r="G7639">
        <v>7631</v>
      </c>
      <c r="H7639">
        <f t="shared" ca="1" si="242"/>
        <v>-2.5356905027239054E-2</v>
      </c>
    </row>
    <row r="7640" spans="2:8" x14ac:dyDescent="0.3">
      <c r="B7640" s="91">
        <v>40816</v>
      </c>
      <c r="C7640" s="145">
        <v>149.46696499999999</v>
      </c>
      <c r="D7640">
        <f t="shared" si="241"/>
        <v>6.0054920667178981</v>
      </c>
      <c r="E7640">
        <v>-3.0142947776170152E-2</v>
      </c>
      <c r="G7640">
        <v>7632</v>
      </c>
      <c r="H7640">
        <f t="shared" ca="1" si="242"/>
        <v>-2.7625434510618194E-2</v>
      </c>
    </row>
    <row r="7641" spans="2:8" x14ac:dyDescent="0.3">
      <c r="B7641" s="91">
        <v>37505</v>
      </c>
      <c r="C7641" s="145">
        <v>21.335684000000001</v>
      </c>
      <c r="D7641">
        <f t="shared" si="241"/>
        <v>2.3484068891053735E-2</v>
      </c>
      <c r="E7641">
        <v>-3.0153993516899794E-2</v>
      </c>
      <c r="G7641">
        <v>7633</v>
      </c>
      <c r="H7641">
        <f t="shared" ca="1" si="242"/>
        <v>4.2095336645900081E-2</v>
      </c>
    </row>
    <row r="7642" spans="2:8" x14ac:dyDescent="0.3">
      <c r="B7642" s="91">
        <v>36272</v>
      </c>
      <c r="C7642" s="145">
        <v>20.846132000000001</v>
      </c>
      <c r="D7642">
        <f t="shared" si="241"/>
        <v>-0.66711344020575403</v>
      </c>
      <c r="E7642">
        <v>-3.0166307792633667E-2</v>
      </c>
      <c r="G7642">
        <v>7634</v>
      </c>
      <c r="H7642">
        <f t="shared" ca="1" si="242"/>
        <v>-1.4368966566310653E-2</v>
      </c>
    </row>
    <row r="7643" spans="2:8" x14ac:dyDescent="0.3">
      <c r="B7643" s="91">
        <v>39721</v>
      </c>
      <c r="C7643" s="145">
        <v>62.622329999999998</v>
      </c>
      <c r="D7643">
        <f t="shared" si="241"/>
        <v>-0.83964900242178619</v>
      </c>
      <c r="E7643">
        <v>-3.0174692769473457E-2</v>
      </c>
      <c r="G7643">
        <v>7635</v>
      </c>
      <c r="H7643">
        <f t="shared" ca="1" si="242"/>
        <v>4.6324084410492947E-2</v>
      </c>
    </row>
    <row r="7644" spans="2:8" x14ac:dyDescent="0.3">
      <c r="B7644" s="91">
        <v>44691</v>
      </c>
      <c r="C7644" s="145">
        <v>390.53283699999997</v>
      </c>
      <c r="D7644">
        <f t="shared" si="241"/>
        <v>-0.18112456238274025</v>
      </c>
      <c r="E7644">
        <v>-3.0201792003617653E-2</v>
      </c>
      <c r="G7644">
        <v>7636</v>
      </c>
      <c r="H7644">
        <f t="shared" ca="1" si="242"/>
        <v>2.7190857819888187E-2</v>
      </c>
    </row>
    <row r="7645" spans="2:8" x14ac:dyDescent="0.3">
      <c r="B7645" s="91">
        <v>42585</v>
      </c>
      <c r="C7645" s="145">
        <v>476.91360500000002</v>
      </c>
      <c r="D7645">
        <f t="shared" si="241"/>
        <v>9.1738871816689702E-2</v>
      </c>
      <c r="E7645">
        <v>-3.0204728759691466E-2</v>
      </c>
      <c r="G7645">
        <v>7637</v>
      </c>
      <c r="H7645">
        <f t="shared" ca="1" si="242"/>
        <v>-3.176583093734342E-2</v>
      </c>
    </row>
    <row r="7646" spans="2:8" x14ac:dyDescent="0.3">
      <c r="B7646" s="91">
        <v>43047</v>
      </c>
      <c r="C7646" s="145">
        <v>436.83853099999999</v>
      </c>
      <c r="D7646">
        <f t="shared" si="241"/>
        <v>21.053197282627433</v>
      </c>
      <c r="E7646">
        <v>-3.0209107857178362E-2</v>
      </c>
      <c r="G7646">
        <v>7638</v>
      </c>
      <c r="H7646">
        <f t="shared" ca="1" si="242"/>
        <v>3.3550713336497166E-2</v>
      </c>
    </row>
    <row r="7647" spans="2:8" x14ac:dyDescent="0.3">
      <c r="B7647" s="91">
        <v>37522</v>
      </c>
      <c r="C7647" s="145">
        <v>19.808399000000001</v>
      </c>
      <c r="D7647">
        <f t="shared" si="241"/>
        <v>-0.93041451035356815</v>
      </c>
      <c r="E7647">
        <v>-3.0211523996200012E-2</v>
      </c>
      <c r="G7647">
        <v>7639</v>
      </c>
      <c r="H7647">
        <f t="shared" ca="1" si="242"/>
        <v>3.5858830585049475E-2</v>
      </c>
    </row>
    <row r="7648" spans="2:8" x14ac:dyDescent="0.3">
      <c r="B7648" s="91">
        <v>44280</v>
      </c>
      <c r="C7648" s="145">
        <v>284.662781</v>
      </c>
      <c r="D7648">
        <f t="shared" si="241"/>
        <v>10.673051981602798</v>
      </c>
      <c r="E7648">
        <v>-3.0225936548465688E-2</v>
      </c>
      <c r="G7648">
        <v>7640</v>
      </c>
      <c r="H7648">
        <f t="shared" ca="1" si="242"/>
        <v>-3.8499705594100685E-3</v>
      </c>
    </row>
    <row r="7649" spans="2:8" x14ac:dyDescent="0.3">
      <c r="B7649" s="91">
        <v>36160</v>
      </c>
      <c r="C7649" s="145">
        <v>24.386320000000001</v>
      </c>
      <c r="D7649">
        <f t="shared" si="241"/>
        <v>-3.6271157937124675E-3</v>
      </c>
      <c r="E7649">
        <v>-3.0231363097594194E-2</v>
      </c>
      <c r="G7649">
        <v>7641</v>
      </c>
      <c r="H7649">
        <f t="shared" ca="1" si="242"/>
        <v>-4.3042548879997696E-3</v>
      </c>
    </row>
    <row r="7650" spans="2:8" x14ac:dyDescent="0.3">
      <c r="B7650" s="91">
        <v>37645</v>
      </c>
      <c r="C7650" s="145">
        <v>24.475093999999999</v>
      </c>
      <c r="D7650">
        <f t="shared" si="241"/>
        <v>-0.51457574201796008</v>
      </c>
      <c r="E7650">
        <v>-3.0256860297180471E-2</v>
      </c>
      <c r="G7650">
        <v>7642</v>
      </c>
      <c r="H7650">
        <f t="shared" ca="1" si="242"/>
        <v>2.437616808820604E-2</v>
      </c>
    </row>
    <row r="7651" spans="2:8" x14ac:dyDescent="0.3">
      <c r="B7651" s="91">
        <v>35664</v>
      </c>
      <c r="C7651" s="145">
        <v>50.420006000000001</v>
      </c>
      <c r="D7651">
        <f t="shared" si="241"/>
        <v>-0.68428745104444522</v>
      </c>
      <c r="E7651">
        <v>-3.0260783654591644E-2</v>
      </c>
      <c r="G7651">
        <v>7643</v>
      </c>
      <c r="H7651">
        <f t="shared" ca="1" si="242"/>
        <v>-2.5236891580684876E-2</v>
      </c>
    </row>
    <row r="7652" spans="2:8" x14ac:dyDescent="0.3">
      <c r="B7652" s="91">
        <v>43651</v>
      </c>
      <c r="C7652" s="145">
        <v>159.70225500000001</v>
      </c>
      <c r="D7652">
        <f t="shared" si="241"/>
        <v>-0.39840705258586823</v>
      </c>
      <c r="E7652">
        <v>-3.0266356263985841E-2</v>
      </c>
      <c r="G7652">
        <v>7644</v>
      </c>
      <c r="H7652">
        <f t="shared" ca="1" si="242"/>
        <v>-1.7928127578234906E-2</v>
      </c>
    </row>
    <row r="7653" spans="2:8" x14ac:dyDescent="0.3">
      <c r="B7653" s="91">
        <v>41228</v>
      </c>
      <c r="C7653" s="145">
        <v>265.46563700000002</v>
      </c>
      <c r="D7653">
        <f t="shared" si="241"/>
        <v>-0.50380854833400424</v>
      </c>
      <c r="E7653">
        <v>-3.0275917574165773E-2</v>
      </c>
      <c r="G7653">
        <v>7645</v>
      </c>
      <c r="H7653">
        <f t="shared" ca="1" si="242"/>
        <v>4.5852796879120465E-2</v>
      </c>
    </row>
    <row r="7654" spans="2:8" x14ac:dyDescent="0.3">
      <c r="B7654" s="91">
        <v>42044</v>
      </c>
      <c r="C7654" s="145">
        <v>535.00647000000004</v>
      </c>
      <c r="D7654">
        <f t="shared" si="241"/>
        <v>37.77346237178822</v>
      </c>
      <c r="E7654">
        <v>-3.0289586121417064E-2</v>
      </c>
      <c r="G7654">
        <v>7646</v>
      </c>
      <c r="H7654">
        <f t="shared" ca="1" si="242"/>
        <v>1.5387917026730811E-2</v>
      </c>
    </row>
    <row r="7655" spans="2:8" x14ac:dyDescent="0.3">
      <c r="B7655" s="91">
        <v>33263</v>
      </c>
      <c r="C7655" s="145">
        <v>13.798264</v>
      </c>
      <c r="D7655">
        <f t="shared" si="241"/>
        <v>-0.925424200252005</v>
      </c>
      <c r="E7655">
        <v>-3.0302774751192252E-2</v>
      </c>
      <c r="G7655">
        <v>7647</v>
      </c>
      <c r="H7655">
        <f t="shared" ca="1" si="242"/>
        <v>2.8650062461072962E-2</v>
      </c>
    </row>
    <row r="7656" spans="2:8" x14ac:dyDescent="0.3">
      <c r="B7656" s="91">
        <v>43852</v>
      </c>
      <c r="C7656" s="145">
        <v>185.023346</v>
      </c>
      <c r="D7656">
        <f t="shared" si="241"/>
        <v>7.9394530421468614</v>
      </c>
      <c r="E7656">
        <v>-3.0302966458800904E-2</v>
      </c>
      <c r="G7656">
        <v>7648</v>
      </c>
      <c r="H7656">
        <f t="shared" ca="1" si="242"/>
        <v>1.8085634924133145E-2</v>
      </c>
    </row>
    <row r="7657" spans="2:8" x14ac:dyDescent="0.3">
      <c r="B7657" s="91">
        <v>33952</v>
      </c>
      <c r="C7657" s="145">
        <v>20.697389999999999</v>
      </c>
      <c r="D7657">
        <f t="shared" si="241"/>
        <v>-0.5747252800088567</v>
      </c>
      <c r="E7657">
        <v>-3.0303010426775405E-2</v>
      </c>
      <c r="G7657">
        <v>7649</v>
      </c>
      <c r="H7657">
        <f t="shared" ca="1" si="242"/>
        <v>-2.5561921815829444E-2</v>
      </c>
    </row>
    <row r="7658" spans="2:8" x14ac:dyDescent="0.3">
      <c r="B7658" s="91">
        <v>34604</v>
      </c>
      <c r="C7658" s="145">
        <v>48.668281999999998</v>
      </c>
      <c r="D7658">
        <f t="shared" si="241"/>
        <v>-0.60206856428146172</v>
      </c>
      <c r="E7658">
        <v>-3.0303207813238631E-2</v>
      </c>
      <c r="G7658">
        <v>7650</v>
      </c>
      <c r="H7658">
        <f t="shared" ca="1" si="242"/>
        <v>4.9245133714263471E-2</v>
      </c>
    </row>
    <row r="7659" spans="2:8" x14ac:dyDescent="0.3">
      <c r="B7659" s="91">
        <v>39465</v>
      </c>
      <c r="C7659" s="145">
        <v>122.303185</v>
      </c>
      <c r="D7659">
        <f t="shared" si="241"/>
        <v>-0.73151469342631381</v>
      </c>
      <c r="E7659">
        <v>-3.0340105812430854E-2</v>
      </c>
      <c r="G7659">
        <v>7651</v>
      </c>
      <c r="H7659">
        <f t="shared" ca="1" si="242"/>
        <v>6.0522491196584045E-2</v>
      </c>
    </row>
    <row r="7660" spans="2:8" x14ac:dyDescent="0.3">
      <c r="B7660" s="91">
        <v>42695</v>
      </c>
      <c r="C7660" s="145">
        <v>455.53027300000002</v>
      </c>
      <c r="D7660">
        <f t="shared" si="241"/>
        <v>10.554267090269608</v>
      </c>
      <c r="E7660">
        <v>-3.0344795756588806E-2</v>
      </c>
      <c r="G7660">
        <v>7652</v>
      </c>
      <c r="H7660">
        <f t="shared" ca="1" si="242"/>
        <v>9.6873996412916823E-3</v>
      </c>
    </row>
    <row r="7661" spans="2:8" x14ac:dyDescent="0.3">
      <c r="B7661" s="91">
        <v>36367</v>
      </c>
      <c r="C7661" s="145">
        <v>39.425285000000002</v>
      </c>
      <c r="D7661">
        <f t="shared" si="241"/>
        <v>-0.73881526440140854</v>
      </c>
      <c r="E7661">
        <v>-3.0359620477259729E-2</v>
      </c>
      <c r="G7661">
        <v>7653</v>
      </c>
      <c r="H7661">
        <f t="shared" ca="1" si="242"/>
        <v>3.0645298439769222E-2</v>
      </c>
    </row>
    <row r="7662" spans="2:8" x14ac:dyDescent="0.3">
      <c r="B7662" s="91">
        <v>39111</v>
      </c>
      <c r="C7662" s="145">
        <v>150.947891</v>
      </c>
      <c r="D7662">
        <f t="shared" si="241"/>
        <v>1.9990029938991343</v>
      </c>
      <c r="E7662">
        <v>-3.0399379354435499E-2</v>
      </c>
      <c r="G7662">
        <v>7654</v>
      </c>
      <c r="H7662">
        <f t="shared" ca="1" si="242"/>
        <v>7.659295353281562E-3</v>
      </c>
    </row>
    <row r="7663" spans="2:8" x14ac:dyDescent="0.3">
      <c r="B7663" s="91">
        <v>35088</v>
      </c>
      <c r="C7663" s="145">
        <v>50.332690999999997</v>
      </c>
      <c r="D7663">
        <f t="shared" si="241"/>
        <v>-0.78031140016854761</v>
      </c>
      <c r="E7663">
        <v>-3.0400977399109731E-2</v>
      </c>
      <c r="G7663">
        <v>7655</v>
      </c>
      <c r="H7663">
        <f t="shared" ca="1" si="242"/>
        <v>6.6791366069310076E-2</v>
      </c>
    </row>
    <row r="7664" spans="2:8" x14ac:dyDescent="0.3">
      <c r="B7664" s="91">
        <v>41087</v>
      </c>
      <c r="C7664" s="145">
        <v>229.109253</v>
      </c>
      <c r="D7664">
        <f t="shared" si="241"/>
        <v>1.755693166259193</v>
      </c>
      <c r="E7664">
        <v>-3.0401294982833709E-2</v>
      </c>
      <c r="G7664">
        <v>7656</v>
      </c>
      <c r="H7664">
        <f t="shared" ca="1" si="242"/>
        <v>6.9227880877103121E-3</v>
      </c>
    </row>
    <row r="7665" spans="2:8" x14ac:dyDescent="0.3">
      <c r="B7665" s="91">
        <v>38644</v>
      </c>
      <c r="C7665" s="145">
        <v>83.140334999999993</v>
      </c>
      <c r="D7665">
        <f t="shared" si="241"/>
        <v>-0.80972059545697139</v>
      </c>
      <c r="E7665">
        <v>-3.0408218653191415E-2</v>
      </c>
      <c r="G7665">
        <v>7657</v>
      </c>
      <c r="H7665">
        <f t="shared" ca="1" si="242"/>
        <v>-1.8575108376672221E-2</v>
      </c>
    </row>
    <row r="7666" spans="2:8" x14ac:dyDescent="0.3">
      <c r="B7666" s="91">
        <v>44663</v>
      </c>
      <c r="C7666" s="145">
        <v>436.93817100000001</v>
      </c>
      <c r="D7666">
        <f t="shared" si="241"/>
        <v>3.1683307783033268</v>
      </c>
      <c r="E7666">
        <v>-3.0417049986280049E-2</v>
      </c>
      <c r="G7666">
        <v>7658</v>
      </c>
      <c r="H7666">
        <f t="shared" ca="1" si="242"/>
        <v>-1.1899024562475718E-2</v>
      </c>
    </row>
    <row r="7667" spans="2:8" x14ac:dyDescent="0.3">
      <c r="B7667" s="91">
        <v>44034</v>
      </c>
      <c r="C7667" s="145">
        <v>104.823296</v>
      </c>
      <c r="D7667">
        <f t="shared" si="241"/>
        <v>-0.60662175941033281</v>
      </c>
      <c r="E7667">
        <v>-3.0428788681328887E-2</v>
      </c>
      <c r="G7667">
        <v>7659</v>
      </c>
      <c r="H7667">
        <f t="shared" ca="1" si="242"/>
        <v>1.9832269509905576E-2</v>
      </c>
    </row>
    <row r="7668" spans="2:8" x14ac:dyDescent="0.3">
      <c r="B7668" s="91">
        <v>43354</v>
      </c>
      <c r="C7668" s="145">
        <v>266.46948200000003</v>
      </c>
      <c r="D7668">
        <f t="shared" si="241"/>
        <v>-0.47929462451641958</v>
      </c>
      <c r="E7668">
        <v>-3.0468010414104258E-2</v>
      </c>
      <c r="G7668">
        <v>7660</v>
      </c>
      <c r="H7668">
        <f t="shared" ca="1" si="242"/>
        <v>-1.6970931391110573E-2</v>
      </c>
    </row>
    <row r="7669" spans="2:8" x14ac:dyDescent="0.3">
      <c r="B7669" s="91">
        <v>42136</v>
      </c>
      <c r="C7669" s="145">
        <v>511.74713100000002</v>
      </c>
      <c r="D7669">
        <f t="shared" si="241"/>
        <v>0.36728275503908581</v>
      </c>
      <c r="E7669">
        <v>-3.0488991281445051E-2</v>
      </c>
      <c r="G7669">
        <v>7661</v>
      </c>
      <c r="H7669">
        <f t="shared" ca="1" si="242"/>
        <v>-3.0220732416829689E-2</v>
      </c>
    </row>
    <row r="7670" spans="2:8" x14ac:dyDescent="0.3">
      <c r="B7670" s="91">
        <v>41716</v>
      </c>
      <c r="C7670" s="145">
        <v>374.280396</v>
      </c>
      <c r="D7670">
        <f t="shared" si="241"/>
        <v>13.242354788296076</v>
      </c>
      <c r="E7670">
        <v>-3.0515042923287133E-2</v>
      </c>
      <c r="G7670">
        <v>7662</v>
      </c>
      <c r="H7670">
        <f t="shared" ca="1" si="242"/>
        <v>-1.0416304380834455E-2</v>
      </c>
    </row>
    <row r="7671" spans="2:8" x14ac:dyDescent="0.3">
      <c r="B7671" s="91">
        <v>36220</v>
      </c>
      <c r="C7671" s="145">
        <v>26.279389999999999</v>
      </c>
      <c r="D7671">
        <f t="shared" si="241"/>
        <v>0.75885992711404404</v>
      </c>
      <c r="E7671">
        <v>-3.0519640253935998E-2</v>
      </c>
      <c r="G7671">
        <v>7663</v>
      </c>
      <c r="H7671">
        <f t="shared" ca="1" si="242"/>
        <v>-2.53297614537649E-2</v>
      </c>
    </row>
    <row r="7672" spans="2:8" x14ac:dyDescent="0.3">
      <c r="B7672" s="91">
        <v>36780</v>
      </c>
      <c r="C7672" s="145">
        <v>14.94115</v>
      </c>
      <c r="D7672">
        <f t="shared" si="241"/>
        <v>-0.36196271808925362</v>
      </c>
      <c r="E7672">
        <v>-3.0530111272821212E-2</v>
      </c>
      <c r="G7672">
        <v>7664</v>
      </c>
      <c r="H7672">
        <f t="shared" ca="1" si="242"/>
        <v>5.4860231364648904E-2</v>
      </c>
    </row>
    <row r="7673" spans="2:8" x14ac:dyDescent="0.3">
      <c r="B7673" s="91">
        <v>39784</v>
      </c>
      <c r="C7673" s="145">
        <v>23.417362000000001</v>
      </c>
      <c r="D7673">
        <f t="shared" si="241"/>
        <v>0.5426187882754353</v>
      </c>
      <c r="E7673">
        <v>-3.0531432949846414E-2</v>
      </c>
      <c r="G7673">
        <v>7665</v>
      </c>
      <c r="H7673">
        <f t="shared" ca="1" si="242"/>
        <v>1.68819670477693E-2</v>
      </c>
    </row>
    <row r="7674" spans="2:8" x14ac:dyDescent="0.3">
      <c r="B7674" s="91">
        <v>37245</v>
      </c>
      <c r="C7674" s="145">
        <v>15.180265</v>
      </c>
      <c r="D7674">
        <f t="shared" si="241"/>
        <v>-0.97205179700641464</v>
      </c>
      <c r="E7674">
        <v>-3.0541930373178566E-2</v>
      </c>
      <c r="G7674">
        <v>7666</v>
      </c>
      <c r="H7674">
        <f t="shared" ca="1" si="242"/>
        <v>3.7653315976980371E-2</v>
      </c>
    </row>
    <row r="7675" spans="2:8" x14ac:dyDescent="0.3">
      <c r="B7675" s="91">
        <v>42656</v>
      </c>
      <c r="C7675" s="145">
        <v>543.157104</v>
      </c>
      <c r="D7675">
        <f t="shared" si="241"/>
        <v>26.452618078198327</v>
      </c>
      <c r="E7675">
        <v>-3.0602344163306847E-2</v>
      </c>
      <c r="G7675">
        <v>7667</v>
      </c>
      <c r="H7675">
        <f t="shared" ca="1" si="242"/>
        <v>5.3045940360928523E-2</v>
      </c>
    </row>
    <row r="7676" spans="2:8" x14ac:dyDescent="0.3">
      <c r="B7676" s="91">
        <v>37363</v>
      </c>
      <c r="C7676" s="145">
        <v>19.785257000000001</v>
      </c>
      <c r="D7676">
        <f t="shared" si="241"/>
        <v>-3.400761671560603E-2</v>
      </c>
      <c r="E7676">
        <v>-3.0612169404949603E-2</v>
      </c>
      <c r="G7676">
        <v>7668</v>
      </c>
      <c r="H7676">
        <f t="shared" ca="1" si="242"/>
        <v>1.4356042146370172E-2</v>
      </c>
    </row>
    <row r="7677" spans="2:8" x14ac:dyDescent="0.3">
      <c r="B7677" s="91">
        <v>33934</v>
      </c>
      <c r="C7677" s="145">
        <v>20.481794000000001</v>
      </c>
      <c r="D7677">
        <f t="shared" si="241"/>
        <v>-0.93638139249890628</v>
      </c>
      <c r="E7677">
        <v>-3.0612176318850579E-2</v>
      </c>
      <c r="G7677">
        <v>7669</v>
      </c>
      <c r="H7677">
        <f t="shared" ca="1" si="242"/>
        <v>-1.7271990728675524E-2</v>
      </c>
    </row>
    <row r="7678" spans="2:8" x14ac:dyDescent="0.3">
      <c r="B7678" s="91">
        <v>44253</v>
      </c>
      <c r="C7678" s="145">
        <v>321.946594</v>
      </c>
      <c r="D7678">
        <f t="shared" si="241"/>
        <v>0.74473250228307941</v>
      </c>
      <c r="E7678">
        <v>-3.0616828786112292E-2</v>
      </c>
      <c r="G7678">
        <v>7670</v>
      </c>
      <c r="H7678">
        <f t="shared" ca="1" si="242"/>
        <v>5.9004278429028514E-2</v>
      </c>
    </row>
    <row r="7679" spans="2:8" x14ac:dyDescent="0.3">
      <c r="B7679" s="91">
        <v>43593</v>
      </c>
      <c r="C7679" s="145">
        <v>184.524902</v>
      </c>
      <c r="D7679">
        <f t="shared" si="241"/>
        <v>6.5369768302936588</v>
      </c>
      <c r="E7679">
        <v>-3.0636260175107025E-2</v>
      </c>
      <c r="G7679">
        <v>7671</v>
      </c>
      <c r="H7679">
        <f t="shared" ca="1" si="242"/>
        <v>-2.5428387510396673E-2</v>
      </c>
    </row>
    <row r="7680" spans="2:8" x14ac:dyDescent="0.3">
      <c r="B7680" s="91">
        <v>39771</v>
      </c>
      <c r="C7680" s="145">
        <v>24.482614999999999</v>
      </c>
      <c r="D7680">
        <f t="shared" si="241"/>
        <v>-0.89175121181920791</v>
      </c>
      <c r="E7680">
        <v>-3.0641752333328345E-2</v>
      </c>
      <c r="G7680">
        <v>7672</v>
      </c>
      <c r="H7680">
        <f t="shared" ca="1" si="242"/>
        <v>-3.5817481182980747E-2</v>
      </c>
    </row>
    <row r="7681" spans="2:8" x14ac:dyDescent="0.3">
      <c r="B7681" s="91">
        <v>41131</v>
      </c>
      <c r="C7681" s="145">
        <v>226.16987599999999</v>
      </c>
      <c r="D7681">
        <f t="shared" si="241"/>
        <v>0.24009167877740192</v>
      </c>
      <c r="E7681">
        <v>-3.0714583297726739E-2</v>
      </c>
      <c r="G7681">
        <v>7673</v>
      </c>
      <c r="H7681">
        <f t="shared" ca="1" si="242"/>
        <v>2.4552103947259433E-2</v>
      </c>
    </row>
    <row r="7682" spans="2:8" x14ac:dyDescent="0.3">
      <c r="B7682" s="91">
        <v>43384</v>
      </c>
      <c r="C7682" s="145">
        <v>182.38157699999999</v>
      </c>
      <c r="D7682">
        <f t="shared" si="241"/>
        <v>0.43360051827378376</v>
      </c>
      <c r="E7682">
        <v>-3.0728489781594742E-2</v>
      </c>
      <c r="G7682">
        <v>7674</v>
      </c>
      <c r="H7682">
        <f t="shared" ca="1" si="242"/>
        <v>5.2339840268401487E-2</v>
      </c>
    </row>
    <row r="7683" spans="2:8" x14ac:dyDescent="0.3">
      <c r="B7683" s="91">
        <v>40162</v>
      </c>
      <c r="C7683" s="145">
        <v>127.219246</v>
      </c>
      <c r="D7683">
        <f t="shared" si="241"/>
        <v>4.2878996618209761</v>
      </c>
      <c r="E7683">
        <v>-3.0751181885639373E-2</v>
      </c>
      <c r="G7683">
        <v>7675</v>
      </c>
      <c r="H7683">
        <f t="shared" ca="1" si="242"/>
        <v>-6.4935372478709535E-3</v>
      </c>
    </row>
    <row r="7684" spans="2:8" x14ac:dyDescent="0.3">
      <c r="B7684" s="91">
        <v>37726</v>
      </c>
      <c r="C7684" s="145">
        <v>24.058558999999999</v>
      </c>
      <c r="D7684">
        <f t="shared" si="241"/>
        <v>0.77126953887690952</v>
      </c>
      <c r="E7684">
        <v>-3.0764670956320416E-2</v>
      </c>
      <c r="G7684">
        <v>7676</v>
      </c>
      <c r="H7684">
        <f t="shared" ca="1" si="242"/>
        <v>3.2134702771950158E-2</v>
      </c>
    </row>
    <row r="7685" spans="2:8" x14ac:dyDescent="0.3">
      <c r="B7685" s="91">
        <v>33277</v>
      </c>
      <c r="C7685" s="145">
        <v>13.582663999999999</v>
      </c>
      <c r="D7685">
        <f t="shared" si="241"/>
        <v>-0.96774385072407199</v>
      </c>
      <c r="E7685">
        <v>-3.0769183563214147E-2</v>
      </c>
      <c r="G7685">
        <v>7677</v>
      </c>
      <c r="H7685">
        <f t="shared" ca="1" si="242"/>
        <v>3.8620158876909792E-3</v>
      </c>
    </row>
    <row r="7686" spans="2:8" x14ac:dyDescent="0.3">
      <c r="B7686" s="91">
        <v>44998</v>
      </c>
      <c r="C7686" s="145">
        <v>421.08758499999999</v>
      </c>
      <c r="D7686">
        <f t="shared" si="241"/>
        <v>1.4789044223952086</v>
      </c>
      <c r="E7686">
        <v>-3.0859293492994447E-2</v>
      </c>
      <c r="G7686">
        <v>7678</v>
      </c>
      <c r="H7686">
        <f t="shared" ca="1" si="242"/>
        <v>1.8509864926722366E-2</v>
      </c>
    </row>
    <row r="7687" spans="2:8" x14ac:dyDescent="0.3">
      <c r="B7687" s="91">
        <v>40889</v>
      </c>
      <c r="C7687" s="145">
        <v>169.86842300000001</v>
      </c>
      <c r="D7687">
        <f t="shared" si="241"/>
        <v>-0.48860177855217007</v>
      </c>
      <c r="E7687">
        <v>-3.0874313580707923E-2</v>
      </c>
      <c r="G7687">
        <v>7679</v>
      </c>
      <c r="H7687">
        <f t="shared" ca="1" si="242"/>
        <v>-3.5166841928174698E-3</v>
      </c>
    </row>
    <row r="7688" spans="2:8" x14ac:dyDescent="0.3">
      <c r="B7688" s="91">
        <v>41537</v>
      </c>
      <c r="C7688" s="145">
        <v>332.16467299999999</v>
      </c>
      <c r="D7688">
        <f t="shared" si="241"/>
        <v>3.2161554110698138</v>
      </c>
      <c r="E7688">
        <v>-3.0932185544047835E-2</v>
      </c>
      <c r="G7688">
        <v>7680</v>
      </c>
      <c r="H7688">
        <f t="shared" ca="1" si="242"/>
        <v>1.3655717959215987E-2</v>
      </c>
    </row>
    <row r="7689" spans="2:8" x14ac:dyDescent="0.3">
      <c r="B7689" s="91">
        <v>38399</v>
      </c>
      <c r="C7689" s="145">
        <v>78.783783</v>
      </c>
      <c r="D7689">
        <f t="shared" ref="D7689:D7752" si="243">(C7689-C7690)/C7690</f>
        <v>-6.501993466205927E-2</v>
      </c>
      <c r="E7689">
        <v>-3.0932805022316719E-2</v>
      </c>
      <c r="G7689">
        <v>7681</v>
      </c>
      <c r="H7689">
        <f t="shared" ca="1" si="242"/>
        <v>-1.5615506968746862E-2</v>
      </c>
    </row>
    <row r="7690" spans="2:8" x14ac:dyDescent="0.3">
      <c r="B7690" s="91">
        <v>38567</v>
      </c>
      <c r="C7690" s="145">
        <v>84.262527000000006</v>
      </c>
      <c r="D7690">
        <f t="shared" si="243"/>
        <v>-0.63777525015208492</v>
      </c>
      <c r="E7690">
        <v>-3.0935518478686492E-2</v>
      </c>
      <c r="G7690">
        <v>7682</v>
      </c>
      <c r="H7690">
        <f t="shared" ref="H7690:H7753" ca="1" si="244">_xlfn.NORM.INV(RAND(),N$11,N$12)</f>
        <v>-2.6148287388021815E-2</v>
      </c>
    </row>
    <row r="7691" spans="2:8" x14ac:dyDescent="0.3">
      <c r="B7691" s="91">
        <v>43369</v>
      </c>
      <c r="C7691" s="145">
        <v>232.62498500000001</v>
      </c>
      <c r="D7691">
        <f t="shared" si="243"/>
        <v>1.8832366127457694</v>
      </c>
      <c r="E7691">
        <v>-3.0938522219330362E-2</v>
      </c>
      <c r="G7691">
        <v>7683</v>
      </c>
      <c r="H7691">
        <f t="shared" ca="1" si="244"/>
        <v>1.6123591267571874E-2</v>
      </c>
    </row>
    <row r="7692" spans="2:8" x14ac:dyDescent="0.3">
      <c r="B7692" s="91">
        <v>38357</v>
      </c>
      <c r="C7692" s="145">
        <v>80.681892000000005</v>
      </c>
      <c r="D7692">
        <f t="shared" si="243"/>
        <v>2.3401951177991465</v>
      </c>
      <c r="E7692">
        <v>-3.0973355190609106E-2</v>
      </c>
      <c r="G7692">
        <v>7684</v>
      </c>
      <c r="H7692">
        <f t="shared" ca="1" si="244"/>
        <v>1.4344159069637926E-2</v>
      </c>
    </row>
    <row r="7693" spans="2:8" x14ac:dyDescent="0.3">
      <c r="B7693" s="91">
        <v>39783</v>
      </c>
      <c r="C7693" s="145">
        <v>24.154844000000001</v>
      </c>
      <c r="D7693">
        <f t="shared" si="243"/>
        <v>-0.85346158488989721</v>
      </c>
      <c r="E7693">
        <v>-3.1044523099738822E-2</v>
      </c>
      <c r="G7693">
        <v>7685</v>
      </c>
      <c r="H7693">
        <f t="shared" ca="1" si="244"/>
        <v>-5.8230364341670685E-2</v>
      </c>
    </row>
    <row r="7694" spans="2:8" x14ac:dyDescent="0.3">
      <c r="B7694" s="91">
        <v>43398</v>
      </c>
      <c r="C7694" s="145">
        <v>164.83625799999999</v>
      </c>
      <c r="D7694">
        <f t="shared" si="243"/>
        <v>-5.2163887551240226E-2</v>
      </c>
      <c r="E7694">
        <v>-3.1057664011453216E-2</v>
      </c>
      <c r="G7694">
        <v>7686</v>
      </c>
      <c r="H7694">
        <f t="shared" ca="1" si="244"/>
        <v>4.6125823136542871E-2</v>
      </c>
    </row>
    <row r="7695" spans="2:8" x14ac:dyDescent="0.3">
      <c r="B7695" s="91">
        <v>43432</v>
      </c>
      <c r="C7695" s="145">
        <v>173.907974</v>
      </c>
      <c r="D7695">
        <f t="shared" si="243"/>
        <v>-0.58967423848617306</v>
      </c>
      <c r="E7695">
        <v>-3.1102528302529148E-2</v>
      </c>
      <c r="G7695">
        <v>7687</v>
      </c>
      <c r="H7695">
        <f t="shared" ca="1" si="244"/>
        <v>-6.8602605674577113E-2</v>
      </c>
    </row>
    <row r="7696" spans="2:8" x14ac:dyDescent="0.3">
      <c r="B7696" s="91">
        <v>44676</v>
      </c>
      <c r="C7696" s="145">
        <v>423.82904100000002</v>
      </c>
      <c r="D7696">
        <f t="shared" si="243"/>
        <v>4.3021549743979008</v>
      </c>
      <c r="E7696">
        <v>-3.1217970367408924E-2</v>
      </c>
      <c r="G7696">
        <v>7688</v>
      </c>
      <c r="H7696">
        <f t="shared" ca="1" si="244"/>
        <v>3.4792326794401848E-2</v>
      </c>
    </row>
    <row r="7697" spans="2:8" x14ac:dyDescent="0.3">
      <c r="B7697" s="91">
        <v>38056</v>
      </c>
      <c r="C7697" s="145">
        <v>79.935242000000002</v>
      </c>
      <c r="D7697">
        <f t="shared" si="243"/>
        <v>1.0384753632630648</v>
      </c>
      <c r="E7697">
        <v>-3.1222899986413925E-2</v>
      </c>
      <c r="G7697">
        <v>7689</v>
      </c>
      <c r="H7697">
        <f t="shared" ca="1" si="244"/>
        <v>-2.7898582974582975E-2</v>
      </c>
    </row>
    <row r="7698" spans="2:8" x14ac:dyDescent="0.3">
      <c r="B7698" s="91">
        <v>36461</v>
      </c>
      <c r="C7698" s="145">
        <v>39.213248999999998</v>
      </c>
      <c r="D7698">
        <f t="shared" si="243"/>
        <v>0.95571449233439398</v>
      </c>
      <c r="E7698">
        <v>-3.1244028383557082E-2</v>
      </c>
      <c r="G7698">
        <v>7690</v>
      </c>
      <c r="H7698">
        <f t="shared" ca="1" si="244"/>
        <v>4.6964918843204861E-2</v>
      </c>
    </row>
    <row r="7699" spans="2:8" x14ac:dyDescent="0.3">
      <c r="B7699" s="91">
        <v>34184</v>
      </c>
      <c r="C7699" s="145">
        <v>20.050599999999999</v>
      </c>
      <c r="D7699">
        <f t="shared" si="243"/>
        <v>-0.57787745747179486</v>
      </c>
      <c r="E7699">
        <v>-3.1249833916257044E-2</v>
      </c>
      <c r="G7699">
        <v>7691</v>
      </c>
      <c r="H7699">
        <f t="shared" ca="1" si="244"/>
        <v>1.8439630851956271E-2</v>
      </c>
    </row>
    <row r="7700" spans="2:8" x14ac:dyDescent="0.3">
      <c r="B7700" s="91">
        <v>35450</v>
      </c>
      <c r="C7700" s="145">
        <v>47.499476999999999</v>
      </c>
      <c r="D7700">
        <f t="shared" si="243"/>
        <v>-0.8213335821801524</v>
      </c>
      <c r="E7700">
        <v>-3.1254540407001596E-2</v>
      </c>
      <c r="G7700">
        <v>7692</v>
      </c>
      <c r="H7700">
        <f t="shared" ca="1" si="244"/>
        <v>-1.1483520134877315E-2</v>
      </c>
    </row>
    <row r="7701" spans="2:8" x14ac:dyDescent="0.3">
      <c r="B7701" s="91">
        <v>41451</v>
      </c>
      <c r="C7701" s="145">
        <v>265.85565200000002</v>
      </c>
      <c r="D7701">
        <f t="shared" si="243"/>
        <v>-0.10793033940718688</v>
      </c>
      <c r="E7701">
        <v>-3.1266697518019533E-2</v>
      </c>
      <c r="G7701">
        <v>7693</v>
      </c>
      <c r="H7701">
        <f t="shared" ca="1" si="244"/>
        <v>-2.1963096317543646E-2</v>
      </c>
    </row>
    <row r="7702" spans="2:8" x14ac:dyDescent="0.3">
      <c r="B7702" s="91">
        <v>44459</v>
      </c>
      <c r="C7702" s="145">
        <v>298.02117900000002</v>
      </c>
      <c r="D7702">
        <f t="shared" si="243"/>
        <v>1.3554179195269063</v>
      </c>
      <c r="E7702">
        <v>-3.1270180369289455E-2</v>
      </c>
      <c r="G7702">
        <v>7694</v>
      </c>
      <c r="H7702">
        <f t="shared" ca="1" si="244"/>
        <v>2.9684425432657709E-3</v>
      </c>
    </row>
    <row r="7703" spans="2:8" x14ac:dyDescent="0.3">
      <c r="B7703" s="91">
        <v>38762</v>
      </c>
      <c r="C7703" s="145">
        <v>126.525818</v>
      </c>
      <c r="D7703">
        <f t="shared" si="243"/>
        <v>1.5498558436403238</v>
      </c>
      <c r="E7703">
        <v>-3.1271754373847722E-2</v>
      </c>
      <c r="G7703">
        <v>7695</v>
      </c>
      <c r="H7703">
        <f t="shared" ca="1" si="244"/>
        <v>-3.7135033836014575E-2</v>
      </c>
    </row>
    <row r="7704" spans="2:8" x14ac:dyDescent="0.3">
      <c r="B7704" s="91">
        <v>40003</v>
      </c>
      <c r="C7704" s="145">
        <v>49.620773</v>
      </c>
      <c r="D7704">
        <f t="shared" si="243"/>
        <v>-0.76982462180413391</v>
      </c>
      <c r="E7704">
        <v>-3.1283397336547135E-2</v>
      </c>
      <c r="G7704">
        <v>7696</v>
      </c>
      <c r="H7704">
        <f t="shared" ca="1" si="244"/>
        <v>3.7131093733103544E-3</v>
      </c>
    </row>
    <row r="7705" spans="2:8" x14ac:dyDescent="0.3">
      <c r="B7705" s="91">
        <v>43378</v>
      </c>
      <c r="C7705" s="145">
        <v>215.57811000000001</v>
      </c>
      <c r="D7705">
        <f t="shared" si="243"/>
        <v>-0.31544790726926142</v>
      </c>
      <c r="E7705">
        <v>-3.1355005140585319E-2</v>
      </c>
      <c r="G7705">
        <v>7697</v>
      </c>
      <c r="H7705">
        <f t="shared" ca="1" si="244"/>
        <v>-3.6684488789659945E-3</v>
      </c>
    </row>
    <row r="7706" spans="2:8" x14ac:dyDescent="0.3">
      <c r="B7706" s="91">
        <v>44232</v>
      </c>
      <c r="C7706" s="145">
        <v>314.91848800000002</v>
      </c>
      <c r="D7706">
        <f t="shared" si="243"/>
        <v>3.1841059570797055</v>
      </c>
      <c r="E7706">
        <v>-3.142721598080659E-2</v>
      </c>
      <c r="G7706">
        <v>7698</v>
      </c>
      <c r="H7706">
        <f t="shared" ca="1" si="244"/>
        <v>1.0795165555863181E-2</v>
      </c>
    </row>
    <row r="7707" spans="2:8" x14ac:dyDescent="0.3">
      <c r="B7707" s="91">
        <v>43908</v>
      </c>
      <c r="C7707" s="145">
        <v>75.265418999999994</v>
      </c>
      <c r="D7707">
        <f t="shared" si="243"/>
        <v>-0.64547546546082624</v>
      </c>
      <c r="E7707">
        <v>-3.1430344664748165E-2</v>
      </c>
      <c r="G7707">
        <v>7699</v>
      </c>
      <c r="H7707">
        <f t="shared" ca="1" si="244"/>
        <v>3.67341522656267E-2</v>
      </c>
    </row>
    <row r="7708" spans="2:8" x14ac:dyDescent="0.3">
      <c r="B7708" s="91">
        <v>41065</v>
      </c>
      <c r="C7708" s="145">
        <v>212.29960600000001</v>
      </c>
      <c r="D7708">
        <f t="shared" si="243"/>
        <v>7.0004485233869227</v>
      </c>
      <c r="E7708">
        <v>-3.1461748379846347E-2</v>
      </c>
      <c r="G7708">
        <v>7700</v>
      </c>
      <c r="H7708">
        <f t="shared" ca="1" si="244"/>
        <v>-7.5618339239642233E-4</v>
      </c>
    </row>
    <row r="7709" spans="2:8" x14ac:dyDescent="0.3">
      <c r="B7709" s="91">
        <v>36553</v>
      </c>
      <c r="C7709" s="145">
        <v>26.535962999999999</v>
      </c>
      <c r="D7709">
        <f t="shared" si="243"/>
        <v>-0.81163946502552187</v>
      </c>
      <c r="E7709">
        <v>-3.1509030453638058E-2</v>
      </c>
      <c r="G7709">
        <v>7701</v>
      </c>
      <c r="H7709">
        <f t="shared" ca="1" si="244"/>
        <v>-5.3919818745024384E-2</v>
      </c>
    </row>
    <row r="7710" spans="2:8" x14ac:dyDescent="0.3">
      <c r="B7710" s="91">
        <v>39062</v>
      </c>
      <c r="C7710" s="145">
        <v>140.87857099999999</v>
      </c>
      <c r="D7710">
        <f t="shared" si="243"/>
        <v>3.7999444430096556</v>
      </c>
      <c r="E7710">
        <v>-3.1552774729122449E-2</v>
      </c>
      <c r="G7710">
        <v>7702</v>
      </c>
      <c r="H7710">
        <f t="shared" ca="1" si="244"/>
        <v>7.1446104740842549E-4</v>
      </c>
    </row>
    <row r="7711" spans="2:8" x14ac:dyDescent="0.3">
      <c r="B7711" s="91">
        <v>35954</v>
      </c>
      <c r="C7711" s="145">
        <v>29.350041999999998</v>
      </c>
      <c r="D7711">
        <f t="shared" si="243"/>
        <v>-0.77880153289489318</v>
      </c>
      <c r="E7711">
        <v>-3.1578928613050151E-2</v>
      </c>
      <c r="G7711">
        <v>7703</v>
      </c>
      <c r="H7711">
        <f t="shared" ca="1" si="244"/>
        <v>-1.9976771176201558E-2</v>
      </c>
    </row>
    <row r="7712" spans="2:8" x14ac:dyDescent="0.3">
      <c r="B7712" s="91">
        <v>44096</v>
      </c>
      <c r="C7712" s="145">
        <v>132.68646200000001</v>
      </c>
      <c r="D7712">
        <f t="shared" si="243"/>
        <v>0.12636995671785334</v>
      </c>
      <c r="E7712">
        <v>-3.1647782406994632E-2</v>
      </c>
      <c r="G7712">
        <v>7704</v>
      </c>
      <c r="H7712">
        <f t="shared" ca="1" si="244"/>
        <v>-8.1475355781512725E-3</v>
      </c>
    </row>
    <row r="7713" spans="2:8" x14ac:dyDescent="0.3">
      <c r="B7713" s="91">
        <v>39239</v>
      </c>
      <c r="C7713" s="145">
        <v>117.800072</v>
      </c>
      <c r="D7713">
        <f t="shared" si="243"/>
        <v>-0.21872910781438867</v>
      </c>
      <c r="E7713">
        <v>-3.1667877081080542E-2</v>
      </c>
      <c r="G7713">
        <v>7705</v>
      </c>
      <c r="H7713">
        <f t="shared" ca="1" si="244"/>
        <v>-3.9683328186152205E-3</v>
      </c>
    </row>
    <row r="7714" spans="2:8" x14ac:dyDescent="0.3">
      <c r="B7714" s="91">
        <v>43670</v>
      </c>
      <c r="C7714" s="145">
        <v>150.78005999999999</v>
      </c>
      <c r="D7714">
        <f t="shared" si="243"/>
        <v>2.3574110243012063</v>
      </c>
      <c r="E7714">
        <v>-3.1690115066610715E-2</v>
      </c>
      <c r="G7714">
        <v>7706</v>
      </c>
      <c r="H7714">
        <f t="shared" ca="1" si="244"/>
        <v>-1.8693172797317081E-2</v>
      </c>
    </row>
    <row r="7715" spans="2:8" x14ac:dyDescent="0.3">
      <c r="B7715" s="91">
        <v>35758</v>
      </c>
      <c r="C7715" s="145">
        <v>44.909621999999999</v>
      </c>
      <c r="D7715">
        <f t="shared" si="243"/>
        <v>0.55501533716468421</v>
      </c>
      <c r="E7715">
        <v>-3.1733681098598865E-2</v>
      </c>
      <c r="G7715">
        <v>7707</v>
      </c>
      <c r="H7715">
        <f t="shared" ca="1" si="244"/>
        <v>4.0328798508883726E-2</v>
      </c>
    </row>
    <row r="7716" spans="2:8" x14ac:dyDescent="0.3">
      <c r="B7716" s="91">
        <v>35964</v>
      </c>
      <c r="C7716" s="145">
        <v>28.880500999999999</v>
      </c>
      <c r="D7716">
        <f t="shared" si="243"/>
        <v>1.1959906681140082</v>
      </c>
      <c r="E7716">
        <v>-3.173406380265642E-2</v>
      </c>
      <c r="G7716">
        <v>7708</v>
      </c>
      <c r="H7716">
        <f t="shared" ca="1" si="244"/>
        <v>-3.2136093191200685E-2</v>
      </c>
    </row>
    <row r="7717" spans="2:8" x14ac:dyDescent="0.3">
      <c r="B7717" s="91">
        <v>33280</v>
      </c>
      <c r="C7717" s="145">
        <v>13.151467999999999</v>
      </c>
      <c r="D7717">
        <f t="shared" si="243"/>
        <v>-0.9266882033983399</v>
      </c>
      <c r="E7717">
        <v>-3.174605511849516E-2</v>
      </c>
      <c r="G7717">
        <v>7709</v>
      </c>
      <c r="H7717">
        <f t="shared" ca="1" si="244"/>
        <v>-5.9751366170840425E-3</v>
      </c>
    </row>
    <row r="7718" spans="2:8" x14ac:dyDescent="0.3">
      <c r="B7718" s="91">
        <v>43390</v>
      </c>
      <c r="C7718" s="145">
        <v>179.390884</v>
      </c>
      <c r="D7718">
        <f t="shared" si="243"/>
        <v>11.729387845697786</v>
      </c>
      <c r="E7718">
        <v>-3.1746113650241013E-2</v>
      </c>
      <c r="G7718">
        <v>7710</v>
      </c>
      <c r="H7718">
        <f t="shared" ca="1" si="244"/>
        <v>6.9991868677966151E-3</v>
      </c>
    </row>
    <row r="7719" spans="2:8" x14ac:dyDescent="0.3">
      <c r="B7719" s="91">
        <v>36784</v>
      </c>
      <c r="C7719" s="145">
        <v>14.092656</v>
      </c>
      <c r="D7719">
        <f t="shared" si="243"/>
        <v>-0.88798273481921142</v>
      </c>
      <c r="E7719">
        <v>-3.1796502057061887E-2</v>
      </c>
      <c r="G7719">
        <v>7711</v>
      </c>
      <c r="H7719">
        <f t="shared" ca="1" si="244"/>
        <v>-2.668875963042792E-3</v>
      </c>
    </row>
    <row r="7720" spans="2:8" x14ac:dyDescent="0.3">
      <c r="B7720" s="91">
        <v>43894</v>
      </c>
      <c r="C7720" s="145">
        <v>125.807892</v>
      </c>
      <c r="D7720">
        <f t="shared" si="243"/>
        <v>6.678032799011171</v>
      </c>
      <c r="E7720">
        <v>-3.1837429505852492E-2</v>
      </c>
      <c r="G7720">
        <v>7712</v>
      </c>
      <c r="H7720">
        <f t="shared" ca="1" si="244"/>
        <v>-1.5707025980630347E-2</v>
      </c>
    </row>
    <row r="7721" spans="2:8" x14ac:dyDescent="0.3">
      <c r="B7721" s="91">
        <v>34129</v>
      </c>
      <c r="C7721" s="145">
        <v>16.385432999999999</v>
      </c>
      <c r="D7721">
        <f t="shared" si="243"/>
        <v>-0.8535166919151862</v>
      </c>
      <c r="E7721">
        <v>-3.1847448006086909E-2</v>
      </c>
      <c r="G7721">
        <v>7713</v>
      </c>
      <c r="H7721">
        <f t="shared" ca="1" si="244"/>
        <v>-3.3927027570980722E-3</v>
      </c>
    </row>
    <row r="7722" spans="2:8" x14ac:dyDescent="0.3">
      <c r="B7722" s="91">
        <v>39518</v>
      </c>
      <c r="C7722" s="145">
        <v>111.858704</v>
      </c>
      <c r="D7722">
        <f t="shared" si="243"/>
        <v>4.4252096885298942</v>
      </c>
      <c r="E7722">
        <v>-3.1861406922643255E-2</v>
      </c>
      <c r="G7722">
        <v>7714</v>
      </c>
      <c r="H7722">
        <f t="shared" ca="1" si="244"/>
        <v>-1.4463885134121793E-2</v>
      </c>
    </row>
    <row r="7723" spans="2:8" x14ac:dyDescent="0.3">
      <c r="B7723" s="91">
        <v>36691</v>
      </c>
      <c r="C7723" s="145">
        <v>20.618319</v>
      </c>
      <c r="D7723">
        <f t="shared" si="243"/>
        <v>-0.72573359508090374</v>
      </c>
      <c r="E7723">
        <v>-3.1872582917694049E-2</v>
      </c>
      <c r="G7723">
        <v>7715</v>
      </c>
      <c r="H7723">
        <f t="shared" ca="1" si="244"/>
        <v>3.1202274391587577E-2</v>
      </c>
    </row>
    <row r="7724" spans="2:8" x14ac:dyDescent="0.3">
      <c r="B7724" s="91">
        <v>39654</v>
      </c>
      <c r="C7724" s="145">
        <v>75.176247000000004</v>
      </c>
      <c r="D7724">
        <f t="shared" si="243"/>
        <v>-0.766363934979436</v>
      </c>
      <c r="E7724">
        <v>-3.1906356280882092E-2</v>
      </c>
      <c r="G7724">
        <v>7716</v>
      </c>
      <c r="H7724">
        <f t="shared" ca="1" si="244"/>
        <v>1.2582761719697718E-2</v>
      </c>
    </row>
    <row r="7725" spans="2:8" x14ac:dyDescent="0.3">
      <c r="B7725" s="91">
        <v>42251</v>
      </c>
      <c r="C7725" s="145">
        <v>321.76644900000002</v>
      </c>
      <c r="D7725">
        <f t="shared" si="243"/>
        <v>9.1549619736235091</v>
      </c>
      <c r="E7725">
        <v>-3.1929147467150011E-2</v>
      </c>
      <c r="G7725">
        <v>7717</v>
      </c>
      <c r="H7725">
        <f t="shared" ca="1" si="244"/>
        <v>6.5076257512363955E-3</v>
      </c>
    </row>
    <row r="7726" spans="2:8" x14ac:dyDescent="0.3">
      <c r="B7726" s="91">
        <v>36508</v>
      </c>
      <c r="C7726" s="145">
        <v>31.685638000000001</v>
      </c>
      <c r="D7726">
        <f t="shared" si="243"/>
        <v>1.6027222119183983E-2</v>
      </c>
      <c r="E7726">
        <v>-3.1929727426413909E-2</v>
      </c>
      <c r="G7726">
        <v>7718</v>
      </c>
      <c r="H7726">
        <f t="shared" ca="1" si="244"/>
        <v>-1.6379784331971112E-2</v>
      </c>
    </row>
    <row r="7727" spans="2:8" x14ac:dyDescent="0.3">
      <c r="B7727" s="91">
        <v>36341</v>
      </c>
      <c r="C7727" s="145">
        <v>31.185815999999999</v>
      </c>
      <c r="D7727">
        <f t="shared" si="243"/>
        <v>-0.81373615505590802</v>
      </c>
      <c r="E7727">
        <v>-3.1969830407166049E-2</v>
      </c>
      <c r="G7727">
        <v>7719</v>
      </c>
      <c r="H7727">
        <f t="shared" ca="1" si="244"/>
        <v>7.943692317632799E-3</v>
      </c>
    </row>
    <row r="7728" spans="2:8" x14ac:dyDescent="0.3">
      <c r="B7728" s="91">
        <v>44154</v>
      </c>
      <c r="C7728" s="145">
        <v>167.42817700000001</v>
      </c>
      <c r="D7728">
        <f t="shared" si="243"/>
        <v>1.7623771617243178</v>
      </c>
      <c r="E7728">
        <v>-3.1988500201126299E-2</v>
      </c>
      <c r="G7728">
        <v>7720</v>
      </c>
      <c r="H7728">
        <f t="shared" ca="1" si="244"/>
        <v>-1.7590632934226379E-2</v>
      </c>
    </row>
    <row r="7729" spans="2:8" x14ac:dyDescent="0.3">
      <c r="B7729" s="91">
        <v>39961</v>
      </c>
      <c r="C7729" s="145">
        <v>60.61018</v>
      </c>
      <c r="D7729">
        <f t="shared" si="243"/>
        <v>1.3233561690596347</v>
      </c>
      <c r="E7729">
        <v>-3.1990811909585616E-2</v>
      </c>
      <c r="G7729">
        <v>7721</v>
      </c>
      <c r="H7729">
        <f t="shared" ca="1" si="244"/>
        <v>6.9788505218593058E-3</v>
      </c>
    </row>
    <row r="7730" spans="2:8" x14ac:dyDescent="0.3">
      <c r="B7730" s="91">
        <v>33515</v>
      </c>
      <c r="C7730" s="145">
        <v>26.087339</v>
      </c>
      <c r="D7730">
        <f t="shared" si="243"/>
        <v>-0.93289616957602595</v>
      </c>
      <c r="E7730">
        <v>-3.2000130316685103E-2</v>
      </c>
      <c r="G7730">
        <v>7722</v>
      </c>
      <c r="H7730">
        <f t="shared" ca="1" si="244"/>
        <v>4.7328164230590171E-2</v>
      </c>
    </row>
    <row r="7731" spans="2:8" x14ac:dyDescent="0.3">
      <c r="B7731" s="91">
        <v>41708</v>
      </c>
      <c r="C7731" s="145">
        <v>388.76080300000001</v>
      </c>
      <c r="D7731">
        <f t="shared" si="243"/>
        <v>1.6646562225646564</v>
      </c>
      <c r="E7731">
        <v>-3.2021468422739813E-2</v>
      </c>
      <c r="G7731">
        <v>7723</v>
      </c>
      <c r="H7731">
        <f t="shared" ca="1" si="244"/>
        <v>5.5776385058295574E-2</v>
      </c>
    </row>
    <row r="7732" spans="2:8" x14ac:dyDescent="0.3">
      <c r="B7732" s="91">
        <v>44148</v>
      </c>
      <c r="C7732" s="145">
        <v>145.89529400000001</v>
      </c>
      <c r="D7732">
        <f t="shared" si="243"/>
        <v>-0.72660187702954049</v>
      </c>
      <c r="E7732">
        <v>-3.2076615776469836E-2</v>
      </c>
      <c r="G7732">
        <v>7724</v>
      </c>
      <c r="H7732">
        <f t="shared" ca="1" si="244"/>
        <v>1.7586307652084961E-2</v>
      </c>
    </row>
    <row r="7733" spans="2:8" x14ac:dyDescent="0.3">
      <c r="B7733" s="91">
        <v>42639</v>
      </c>
      <c r="C7733" s="145">
        <v>533.63678000000004</v>
      </c>
      <c r="D7733">
        <f t="shared" si="243"/>
        <v>21.353528608554825</v>
      </c>
      <c r="E7733">
        <v>-3.2094809936229582E-2</v>
      </c>
      <c r="G7733">
        <v>7725</v>
      </c>
      <c r="H7733">
        <f t="shared" ca="1" si="244"/>
        <v>-3.4776024393212918E-4</v>
      </c>
    </row>
    <row r="7734" spans="2:8" x14ac:dyDescent="0.3">
      <c r="B7734" s="91">
        <v>39849</v>
      </c>
      <c r="C7734" s="145">
        <v>23.872596999999999</v>
      </c>
      <c r="D7734">
        <f t="shared" si="243"/>
        <v>-0.54743545334451471</v>
      </c>
      <c r="E7734">
        <v>-3.2115354433680215E-2</v>
      </c>
      <c r="G7734">
        <v>7726</v>
      </c>
      <c r="H7734">
        <f t="shared" ca="1" si="244"/>
        <v>-9.8895145373742825E-3</v>
      </c>
    </row>
    <row r="7735" spans="2:8" x14ac:dyDescent="0.3">
      <c r="B7735" s="91">
        <v>35530</v>
      </c>
      <c r="C7735" s="145">
        <v>52.749595999999997</v>
      </c>
      <c r="D7735">
        <f t="shared" si="243"/>
        <v>-0.18913236590882834</v>
      </c>
      <c r="E7735">
        <v>-3.215314621349636E-2</v>
      </c>
      <c r="G7735">
        <v>7727</v>
      </c>
      <c r="H7735">
        <f t="shared" ca="1" si="244"/>
        <v>1.3412572474650327E-2</v>
      </c>
    </row>
    <row r="7736" spans="2:8" x14ac:dyDescent="0.3">
      <c r="B7736" s="91">
        <v>39976</v>
      </c>
      <c r="C7736" s="145">
        <v>65.053275999999997</v>
      </c>
      <c r="D7736">
        <f t="shared" si="243"/>
        <v>0.48992256136694573</v>
      </c>
      <c r="E7736">
        <v>-3.2236303586509411E-2</v>
      </c>
      <c r="G7736">
        <v>7728</v>
      </c>
      <c r="H7736">
        <f t="shared" ca="1" si="244"/>
        <v>-3.7677799600414198E-3</v>
      </c>
    </row>
    <row r="7737" spans="2:8" x14ac:dyDescent="0.3">
      <c r="B7737" s="91">
        <v>37867</v>
      </c>
      <c r="C7737" s="145">
        <v>43.662185999999998</v>
      </c>
      <c r="D7737">
        <f t="shared" si="243"/>
        <v>-0.51072250173729083</v>
      </c>
      <c r="E7737">
        <v>-3.2263701366122131E-2</v>
      </c>
      <c r="G7737">
        <v>7729</v>
      </c>
      <c r="H7737">
        <f t="shared" ca="1" si="244"/>
        <v>-3.9788209243309273E-2</v>
      </c>
    </row>
    <row r="7738" spans="2:8" x14ac:dyDescent="0.3">
      <c r="B7738" s="91">
        <v>38638</v>
      </c>
      <c r="C7738" s="145">
        <v>89.238083000000003</v>
      </c>
      <c r="D7738">
        <f t="shared" si="243"/>
        <v>2.3352066429893301</v>
      </c>
      <c r="E7738">
        <v>-3.2301208639896661E-2</v>
      </c>
      <c r="G7738">
        <v>7730</v>
      </c>
      <c r="H7738">
        <f t="shared" ca="1" si="244"/>
        <v>9.3468510784806592E-3</v>
      </c>
    </row>
    <row r="7739" spans="2:8" x14ac:dyDescent="0.3">
      <c r="B7739" s="91">
        <v>36235</v>
      </c>
      <c r="C7739" s="145">
        <v>26.756388000000001</v>
      </c>
      <c r="D7739">
        <f t="shared" si="243"/>
        <v>0.24730369353359158</v>
      </c>
      <c r="E7739">
        <v>-3.2344980431092032E-2</v>
      </c>
      <c r="G7739">
        <v>7731</v>
      </c>
      <c r="H7739">
        <f t="shared" ca="1" si="244"/>
        <v>1.2373522511156648E-2</v>
      </c>
    </row>
    <row r="7740" spans="2:8" x14ac:dyDescent="0.3">
      <c r="B7740" s="91">
        <v>37319</v>
      </c>
      <c r="C7740" s="145">
        <v>21.451381999999999</v>
      </c>
      <c r="D7740">
        <f t="shared" si="243"/>
        <v>-0.55186758797311819</v>
      </c>
      <c r="E7740">
        <v>-3.2359032026221146E-2</v>
      </c>
      <c r="G7740">
        <v>7732</v>
      </c>
      <c r="H7740">
        <f t="shared" ca="1" si="244"/>
        <v>-5.6390226312573316E-3</v>
      </c>
    </row>
    <row r="7741" spans="2:8" x14ac:dyDescent="0.3">
      <c r="B7741" s="91">
        <v>35430</v>
      </c>
      <c r="C7741" s="145">
        <v>47.868400999999999</v>
      </c>
      <c r="D7741">
        <f t="shared" si="243"/>
        <v>-0.67611154996105294</v>
      </c>
      <c r="E7741">
        <v>-3.2410910710637245E-2</v>
      </c>
      <c r="G7741">
        <v>7733</v>
      </c>
      <c r="H7741">
        <f t="shared" ca="1" si="244"/>
        <v>-2.1635451319691221E-2</v>
      </c>
    </row>
    <row r="7742" spans="2:8" x14ac:dyDescent="0.3">
      <c r="B7742" s="91">
        <v>39001</v>
      </c>
      <c r="C7742" s="145">
        <v>147.79286200000001</v>
      </c>
      <c r="D7742">
        <f t="shared" si="243"/>
        <v>2.8001645823291428</v>
      </c>
      <c r="E7742">
        <v>-3.2412024410241838E-2</v>
      </c>
      <c r="G7742">
        <v>7734</v>
      </c>
      <c r="H7742">
        <f t="shared" ca="1" si="244"/>
        <v>-1.1141855778438911E-2</v>
      </c>
    </row>
    <row r="7743" spans="2:8" x14ac:dyDescent="0.3">
      <c r="B7743" s="91">
        <v>34774</v>
      </c>
      <c r="C7743" s="145">
        <v>38.891173999999999</v>
      </c>
      <c r="D7743">
        <f t="shared" si="243"/>
        <v>-0.90623149550458582</v>
      </c>
      <c r="E7743">
        <v>-3.2432365730221853E-2</v>
      </c>
      <c r="G7743">
        <v>7735</v>
      </c>
      <c r="H7743">
        <f t="shared" ca="1" si="244"/>
        <v>-3.4319338560912856E-2</v>
      </c>
    </row>
    <row r="7744" spans="2:8" x14ac:dyDescent="0.3">
      <c r="B7744" s="91">
        <v>42956</v>
      </c>
      <c r="C7744" s="145">
        <v>414.75732399999998</v>
      </c>
      <c r="D7744">
        <f t="shared" si="243"/>
        <v>16.851912617345466</v>
      </c>
      <c r="E7744">
        <v>-3.2441837758275284E-2</v>
      </c>
      <c r="G7744">
        <v>7736</v>
      </c>
      <c r="H7744">
        <f t="shared" ca="1" si="244"/>
        <v>-1.4969677572349493E-3</v>
      </c>
    </row>
    <row r="7745" spans="2:8" x14ac:dyDescent="0.3">
      <c r="B7745" s="91">
        <v>37452</v>
      </c>
      <c r="C7745" s="145">
        <v>23.233215000000001</v>
      </c>
      <c r="D7745">
        <f t="shared" si="243"/>
        <v>-0.92830140660487959</v>
      </c>
      <c r="E7745">
        <v>-3.2444481221921409E-2</v>
      </c>
      <c r="G7745">
        <v>7737</v>
      </c>
      <c r="H7745">
        <f t="shared" ca="1" si="244"/>
        <v>3.3031816014903188E-2</v>
      </c>
    </row>
    <row r="7746" spans="2:8" x14ac:dyDescent="0.3">
      <c r="B7746" s="91">
        <v>44236</v>
      </c>
      <c r="C7746" s="145">
        <v>324.04003899999998</v>
      </c>
      <c r="D7746">
        <f t="shared" si="243"/>
        <v>-0.37306726954304148</v>
      </c>
      <c r="E7746">
        <v>-3.2445441092271987E-2</v>
      </c>
      <c r="G7746">
        <v>7738</v>
      </c>
      <c r="H7746">
        <f t="shared" ca="1" si="244"/>
        <v>9.6570604519394497E-3</v>
      </c>
    </row>
    <row r="7747" spans="2:8" x14ac:dyDescent="0.3">
      <c r="B7747" s="91">
        <v>42089</v>
      </c>
      <c r="C7747" s="145">
        <v>516.865723</v>
      </c>
      <c r="D7747">
        <f t="shared" si="243"/>
        <v>-0.26711701807869548</v>
      </c>
      <c r="E7747">
        <v>-3.2481229335662637E-2</v>
      </c>
      <c r="G7747">
        <v>7739</v>
      </c>
      <c r="H7747">
        <f t="shared" ca="1" si="244"/>
        <v>5.291652601610608E-2</v>
      </c>
    </row>
    <row r="7748" spans="2:8" x14ac:dyDescent="0.3">
      <c r="B7748" s="91">
        <v>45280</v>
      </c>
      <c r="C7748" s="145">
        <v>705.25</v>
      </c>
      <c r="D7748">
        <f t="shared" si="243"/>
        <v>3.813122902303351</v>
      </c>
      <c r="E7748">
        <v>-3.2512533932162163E-2</v>
      </c>
      <c r="G7748">
        <v>7740</v>
      </c>
      <c r="H7748">
        <f t="shared" ca="1" si="244"/>
        <v>3.1184991866241681E-2</v>
      </c>
    </row>
    <row r="7749" spans="2:8" x14ac:dyDescent="0.3">
      <c r="B7749" s="91">
        <v>40795</v>
      </c>
      <c r="C7749" s="145">
        <v>146.526489</v>
      </c>
      <c r="D7749">
        <f t="shared" si="243"/>
        <v>1.273030094473012</v>
      </c>
      <c r="E7749">
        <v>-3.2567906506410983E-2</v>
      </c>
      <c r="G7749">
        <v>7741</v>
      </c>
      <c r="H7749">
        <f t="shared" ca="1" si="244"/>
        <v>-2.7775829644704157E-2</v>
      </c>
    </row>
    <row r="7750" spans="2:8" x14ac:dyDescent="0.3">
      <c r="B7750" s="91">
        <v>35296</v>
      </c>
      <c r="C7750" s="145">
        <v>64.463065999999998</v>
      </c>
      <c r="D7750">
        <f t="shared" si="243"/>
        <v>-0.77156007370866453</v>
      </c>
      <c r="E7750">
        <v>-3.2580903364981574E-2</v>
      </c>
      <c r="G7750">
        <v>7742</v>
      </c>
      <c r="H7750">
        <f t="shared" ca="1" si="244"/>
        <v>2.1099456229440948E-2</v>
      </c>
    </row>
    <row r="7751" spans="2:8" x14ac:dyDescent="0.3">
      <c r="B7751" s="91">
        <v>41331</v>
      </c>
      <c r="C7751" s="145">
        <v>282.18826300000001</v>
      </c>
      <c r="D7751">
        <f t="shared" si="243"/>
        <v>-0.44853349244057861</v>
      </c>
      <c r="E7751">
        <v>-3.2592296093428119E-2</v>
      </c>
      <c r="G7751">
        <v>7743</v>
      </c>
      <c r="H7751">
        <f t="shared" ca="1" si="244"/>
        <v>-8.9828741052731444E-3</v>
      </c>
    </row>
    <row r="7752" spans="2:8" x14ac:dyDescent="0.3">
      <c r="B7752" s="91">
        <v>42676</v>
      </c>
      <c r="C7752" s="145">
        <v>511.70517000000001</v>
      </c>
      <c r="D7752">
        <f t="shared" si="243"/>
        <v>25.667689343371723</v>
      </c>
      <c r="E7752">
        <v>-3.260459368918673E-2</v>
      </c>
      <c r="G7752">
        <v>7744</v>
      </c>
      <c r="H7752">
        <f t="shared" ca="1" si="244"/>
        <v>-1.2733101046875698E-2</v>
      </c>
    </row>
    <row r="7753" spans="2:8" x14ac:dyDescent="0.3">
      <c r="B7753" s="91">
        <v>33954</v>
      </c>
      <c r="C7753" s="145">
        <v>19.188207999999999</v>
      </c>
      <c r="D7753">
        <f t="shared" ref="D7753:D7816" si="245">(C7753-C7754)/C7754</f>
        <v>-0.49999998697116449</v>
      </c>
      <c r="E7753">
        <v>-3.2608474808440951E-2</v>
      </c>
      <c r="G7753">
        <v>7745</v>
      </c>
      <c r="H7753">
        <f t="shared" ca="1" si="244"/>
        <v>-4.2988716479191641E-2</v>
      </c>
    </row>
    <row r="7754" spans="2:8" x14ac:dyDescent="0.3">
      <c r="B7754" s="91">
        <v>34376</v>
      </c>
      <c r="C7754" s="145">
        <v>38.376415000000001</v>
      </c>
      <c r="D7754">
        <f t="shared" si="245"/>
        <v>-0.93836599450608882</v>
      </c>
      <c r="E7754">
        <v>-3.2608500016410413E-2</v>
      </c>
      <c r="G7754">
        <v>7746</v>
      </c>
      <c r="H7754">
        <f t="shared" ref="H7754:H7817" ca="1" si="246">_xlfn.NORM.INV(RAND(),N$11,N$12)</f>
        <v>4.2642839232735104E-3</v>
      </c>
    </row>
    <row r="7755" spans="2:8" x14ac:dyDescent="0.3">
      <c r="B7755" s="91">
        <v>45140</v>
      </c>
      <c r="C7755" s="145">
        <v>622.65002400000003</v>
      </c>
      <c r="D7755">
        <f t="shared" si="245"/>
        <v>1.8425697031824579</v>
      </c>
      <c r="E7755">
        <v>-3.2626426189646188E-2</v>
      </c>
      <c r="G7755">
        <v>7747</v>
      </c>
      <c r="H7755">
        <f t="shared" ca="1" si="246"/>
        <v>-1.5420687478114497E-3</v>
      </c>
    </row>
    <row r="7756" spans="2:8" x14ac:dyDescent="0.3">
      <c r="B7756" s="91">
        <v>40508</v>
      </c>
      <c r="C7756" s="145">
        <v>219.044769</v>
      </c>
      <c r="D7756">
        <f t="shared" si="245"/>
        <v>2.0564058696952112</v>
      </c>
      <c r="E7756">
        <v>-3.2633980997368646E-2</v>
      </c>
      <c r="G7756">
        <v>7748</v>
      </c>
      <c r="H7756">
        <f t="shared" ca="1" si="246"/>
        <v>-8.9167508555910192E-3</v>
      </c>
    </row>
    <row r="7757" spans="2:8" x14ac:dyDescent="0.3">
      <c r="B7757" s="91">
        <v>38064</v>
      </c>
      <c r="C7757" s="145">
        <v>71.667434999999998</v>
      </c>
      <c r="D7757">
        <f t="shared" si="245"/>
        <v>-0.54238829742004335</v>
      </c>
      <c r="E7757">
        <v>-3.2634298975319595E-2</v>
      </c>
      <c r="G7757">
        <v>7749</v>
      </c>
      <c r="H7757">
        <f t="shared" ca="1" si="246"/>
        <v>-3.7777689991394643E-2</v>
      </c>
    </row>
    <row r="7758" spans="2:8" x14ac:dyDescent="0.3">
      <c r="B7758" s="91">
        <v>43444</v>
      </c>
      <c r="C7758" s="145">
        <v>156.61189300000001</v>
      </c>
      <c r="D7758">
        <f t="shared" si="245"/>
        <v>11.689672743931723</v>
      </c>
      <c r="E7758">
        <v>-3.2635408281109099E-2</v>
      </c>
      <c r="G7758">
        <v>7750</v>
      </c>
      <c r="H7758">
        <f t="shared" ca="1" si="246"/>
        <v>-9.0594953901956717E-3</v>
      </c>
    </row>
    <row r="7759" spans="2:8" x14ac:dyDescent="0.3">
      <c r="B7759" s="91">
        <v>37194</v>
      </c>
      <c r="C7759" s="145">
        <v>12.341680999999999</v>
      </c>
      <c r="D7759">
        <f t="shared" si="245"/>
        <v>-0.9402790814880817</v>
      </c>
      <c r="E7759">
        <v>-3.2647994299514239E-2</v>
      </c>
      <c r="G7759">
        <v>7751</v>
      </c>
      <c r="H7759">
        <f t="shared" ca="1" si="246"/>
        <v>-2.8400672039844792E-2</v>
      </c>
    </row>
    <row r="7760" spans="2:8" x14ac:dyDescent="0.3">
      <c r="B7760" s="91">
        <v>43587</v>
      </c>
      <c r="C7760" s="145">
        <v>206.655914</v>
      </c>
      <c r="D7760">
        <f t="shared" si="245"/>
        <v>-0.31943537970277808</v>
      </c>
      <c r="E7760">
        <v>-3.2664516951269998E-2</v>
      </c>
      <c r="G7760">
        <v>7752</v>
      </c>
      <c r="H7760">
        <f t="shared" ca="1" si="246"/>
        <v>-2.7768279508956339E-2</v>
      </c>
    </row>
    <row r="7761" spans="2:8" x14ac:dyDescent="0.3">
      <c r="B7761" s="91">
        <v>43238</v>
      </c>
      <c r="C7761" s="145">
        <v>303.65362499999998</v>
      </c>
      <c r="D7761">
        <f t="shared" si="245"/>
        <v>3.8230221374152737</v>
      </c>
      <c r="E7761">
        <v>-3.2708724089072036E-2</v>
      </c>
      <c r="G7761">
        <v>7753</v>
      </c>
      <c r="H7761">
        <f t="shared" ca="1" si="246"/>
        <v>3.5593181668515592E-3</v>
      </c>
    </row>
    <row r="7762" spans="2:8" x14ac:dyDescent="0.3">
      <c r="B7762" s="91">
        <v>39955</v>
      </c>
      <c r="C7762" s="145">
        <v>62.959201999999998</v>
      </c>
      <c r="D7762">
        <f t="shared" si="245"/>
        <v>-0.54228276858167579</v>
      </c>
      <c r="E7762">
        <v>-3.2731811693849235E-2</v>
      </c>
      <c r="G7762">
        <v>7754</v>
      </c>
      <c r="H7762">
        <f t="shared" ca="1" si="246"/>
        <v>5.1239161310073521E-2</v>
      </c>
    </row>
    <row r="7763" spans="2:8" x14ac:dyDescent="0.3">
      <c r="B7763" s="91">
        <v>39367</v>
      </c>
      <c r="C7763" s="145">
        <v>137.55043000000001</v>
      </c>
      <c r="D7763">
        <f t="shared" si="245"/>
        <v>-0.71149161829978425</v>
      </c>
      <c r="E7763">
        <v>-3.2749270422389294E-2</v>
      </c>
      <c r="G7763">
        <v>7755</v>
      </c>
      <c r="H7763">
        <f t="shared" ca="1" si="246"/>
        <v>-2.7456922082257827E-2</v>
      </c>
    </row>
    <row r="7764" spans="2:8" x14ac:dyDescent="0.3">
      <c r="B7764" s="91">
        <v>44614</v>
      </c>
      <c r="C7764" s="145">
        <v>476.76406900000001</v>
      </c>
      <c r="D7764">
        <f t="shared" si="245"/>
        <v>3.0688163891440272</v>
      </c>
      <c r="E7764">
        <v>-3.2763719353850314E-2</v>
      </c>
      <c r="G7764">
        <v>7756</v>
      </c>
      <c r="H7764">
        <f t="shared" ca="1" si="246"/>
        <v>1.8366333792290378E-3</v>
      </c>
    </row>
    <row r="7765" spans="2:8" x14ac:dyDescent="0.3">
      <c r="B7765" s="91">
        <v>39398</v>
      </c>
      <c r="C7765" s="145">
        <v>117.17512499999999</v>
      </c>
      <c r="D7765">
        <f t="shared" si="245"/>
        <v>-0.68846754668400234</v>
      </c>
      <c r="E7765">
        <v>-3.2789143569729139E-2</v>
      </c>
      <c r="G7765">
        <v>7757</v>
      </c>
      <c r="H7765">
        <f t="shared" ca="1" si="246"/>
        <v>-5.9814069131702854E-2</v>
      </c>
    </row>
    <row r="7766" spans="2:8" x14ac:dyDescent="0.3">
      <c r="B7766" s="91">
        <v>42212</v>
      </c>
      <c r="C7766" s="145">
        <v>376.12493899999998</v>
      </c>
      <c r="D7766">
        <f t="shared" si="245"/>
        <v>0.93884903933100938</v>
      </c>
      <c r="E7766">
        <v>-3.2799490423787665E-2</v>
      </c>
      <c r="G7766">
        <v>7758</v>
      </c>
      <c r="H7766">
        <f t="shared" ca="1" si="246"/>
        <v>-1.9491535112242747E-2</v>
      </c>
    </row>
    <row r="7767" spans="2:8" x14ac:dyDescent="0.3">
      <c r="B7767" s="91">
        <v>40739</v>
      </c>
      <c r="C7767" s="145">
        <v>193.99392700000001</v>
      </c>
      <c r="D7767">
        <f t="shared" si="245"/>
        <v>-0.31655191578150965</v>
      </c>
      <c r="E7767">
        <v>-3.2815214005780538E-2</v>
      </c>
      <c r="G7767">
        <v>7759</v>
      </c>
      <c r="H7767">
        <f t="shared" ca="1" si="246"/>
        <v>2.1996651087209149E-2</v>
      </c>
    </row>
    <row r="7768" spans="2:8" x14ac:dyDescent="0.3">
      <c r="B7768" s="91">
        <v>41348</v>
      </c>
      <c r="C7768" s="145">
        <v>283.84588600000001</v>
      </c>
      <c r="D7768">
        <f t="shared" si="245"/>
        <v>0.3473733874552532</v>
      </c>
      <c r="E7768">
        <v>-3.2890146874889246E-2</v>
      </c>
      <c r="G7768">
        <v>7760</v>
      </c>
      <c r="H7768">
        <f t="shared" ca="1" si="246"/>
        <v>-1.9760072282006536E-2</v>
      </c>
    </row>
    <row r="7769" spans="2:8" x14ac:dyDescent="0.3">
      <c r="B7769" s="91">
        <v>41113</v>
      </c>
      <c r="C7769" s="145">
        <v>210.66609199999999</v>
      </c>
      <c r="D7769">
        <f t="shared" si="245"/>
        <v>2.3195261468547668</v>
      </c>
      <c r="E7769">
        <v>-3.2900626797788352E-2</v>
      </c>
      <c r="G7769">
        <v>7761</v>
      </c>
      <c r="H7769">
        <f t="shared" ca="1" si="246"/>
        <v>-2.1937948028093228E-2</v>
      </c>
    </row>
    <row r="7770" spans="2:8" x14ac:dyDescent="0.3">
      <c r="B7770" s="91">
        <v>38258</v>
      </c>
      <c r="C7770" s="145">
        <v>63.462699999999998</v>
      </c>
      <c r="D7770">
        <f t="shared" si="245"/>
        <v>0.1732687866986781</v>
      </c>
      <c r="E7770">
        <v>-3.2951131123230615E-2</v>
      </c>
      <c r="G7770">
        <v>7762</v>
      </c>
      <c r="H7770">
        <f t="shared" ca="1" si="246"/>
        <v>1.1253559386421516E-2</v>
      </c>
    </row>
    <row r="7771" spans="2:8" x14ac:dyDescent="0.3">
      <c r="B7771" s="91">
        <v>35555</v>
      </c>
      <c r="C7771" s="145">
        <v>54.090504000000003</v>
      </c>
      <c r="D7771">
        <f t="shared" si="245"/>
        <v>-0.87454546260412402</v>
      </c>
      <c r="E7771">
        <v>-3.2978366341853541E-2</v>
      </c>
      <c r="G7771">
        <v>7763</v>
      </c>
      <c r="H7771">
        <f t="shared" ca="1" si="246"/>
        <v>4.4226742506784142E-2</v>
      </c>
    </row>
    <row r="7772" spans="2:8" x14ac:dyDescent="0.3">
      <c r="B7772" s="91">
        <v>44820</v>
      </c>
      <c r="C7772" s="145">
        <v>431.15621900000002</v>
      </c>
      <c r="D7772">
        <f t="shared" si="245"/>
        <v>8.4404967492994736</v>
      </c>
      <c r="E7772">
        <v>-3.297929933590734E-2</v>
      </c>
      <c r="G7772">
        <v>7764</v>
      </c>
      <c r="H7772">
        <f t="shared" ca="1" si="246"/>
        <v>-9.3732319386954956E-3</v>
      </c>
    </row>
    <row r="7773" spans="2:8" x14ac:dyDescent="0.3">
      <c r="B7773" s="91">
        <v>35696</v>
      </c>
      <c r="C7773" s="145">
        <v>45.670924999999997</v>
      </c>
      <c r="D7773">
        <f t="shared" si="245"/>
        <v>-0.87686242617132559</v>
      </c>
      <c r="E7773">
        <v>-3.3005805531772375E-2</v>
      </c>
      <c r="G7773">
        <v>7765</v>
      </c>
      <c r="H7773">
        <f t="shared" ca="1" si="246"/>
        <v>-2.2985117312891493E-2</v>
      </c>
    </row>
    <row r="7774" spans="2:8" x14ac:dyDescent="0.3">
      <c r="B7774" s="91">
        <v>41619</v>
      </c>
      <c r="C7774" s="145">
        <v>370.89349399999998</v>
      </c>
      <c r="D7774">
        <f t="shared" si="245"/>
        <v>24.280420192628046</v>
      </c>
      <c r="E7774">
        <v>-3.3017678243427141E-2</v>
      </c>
      <c r="G7774">
        <v>7766</v>
      </c>
      <c r="H7774">
        <f t="shared" ca="1" si="246"/>
        <v>-2.6149013163247789E-2</v>
      </c>
    </row>
    <row r="7775" spans="2:8" x14ac:dyDescent="0.3">
      <c r="B7775" s="91">
        <v>36741</v>
      </c>
      <c r="C7775" s="145">
        <v>14.671176000000001</v>
      </c>
      <c r="D7775">
        <f t="shared" si="245"/>
        <v>-0.92129210683625784</v>
      </c>
      <c r="E7775">
        <v>-3.3044935354316053E-2</v>
      </c>
      <c r="G7775">
        <v>7767</v>
      </c>
      <c r="H7775">
        <f t="shared" ca="1" si="246"/>
        <v>-2.2534905644235201E-2</v>
      </c>
    </row>
    <row r="7776" spans="2:8" x14ac:dyDescent="0.3">
      <c r="B7776" s="91">
        <v>40750</v>
      </c>
      <c r="C7776" s="145">
        <v>186.40031400000001</v>
      </c>
      <c r="D7776">
        <f t="shared" si="245"/>
        <v>0.27860587909263884</v>
      </c>
      <c r="E7776">
        <v>-3.313785270600994E-2</v>
      </c>
      <c r="G7776">
        <v>7768</v>
      </c>
      <c r="H7776">
        <f t="shared" ca="1" si="246"/>
        <v>-2.4012858235328272E-2</v>
      </c>
    </row>
    <row r="7777" spans="2:8" x14ac:dyDescent="0.3">
      <c r="B7777" s="91">
        <v>40315</v>
      </c>
      <c r="C7777" s="145">
        <v>145.78402700000001</v>
      </c>
      <c r="D7777">
        <f t="shared" si="245"/>
        <v>-7.2795964521215175E-3</v>
      </c>
      <c r="E7777">
        <v>-3.3139267500332421E-2</v>
      </c>
      <c r="G7777">
        <v>7769</v>
      </c>
      <c r="H7777">
        <f t="shared" ca="1" si="246"/>
        <v>-1.3891350451865304E-3</v>
      </c>
    </row>
    <row r="7778" spans="2:8" x14ac:dyDescent="0.3">
      <c r="B7778" s="91">
        <v>39125</v>
      </c>
      <c r="C7778" s="145">
        <v>146.853058</v>
      </c>
      <c r="D7778">
        <f t="shared" si="245"/>
        <v>-0.4805789782971705</v>
      </c>
      <c r="E7778">
        <v>-3.3147299868061642E-2</v>
      </c>
      <c r="G7778">
        <v>7770</v>
      </c>
      <c r="H7778">
        <f t="shared" ca="1" si="246"/>
        <v>7.6999518843386072E-2</v>
      </c>
    </row>
    <row r="7779" spans="2:8" x14ac:dyDescent="0.3">
      <c r="B7779" s="91">
        <v>41481</v>
      </c>
      <c r="C7779" s="145">
        <v>282.72451799999999</v>
      </c>
      <c r="D7779">
        <f t="shared" si="245"/>
        <v>0.78649252012994553</v>
      </c>
      <c r="E7779">
        <v>-3.317775410801848E-2</v>
      </c>
      <c r="G7779">
        <v>7771</v>
      </c>
      <c r="H7779">
        <f t="shared" ca="1" si="246"/>
        <v>4.6551995828617243E-2</v>
      </c>
    </row>
    <row r="7780" spans="2:8" x14ac:dyDescent="0.3">
      <c r="B7780" s="91">
        <v>43633</v>
      </c>
      <c r="C7780" s="145">
        <v>158.25676000000001</v>
      </c>
      <c r="D7780">
        <f t="shared" si="245"/>
        <v>0.3644177381558405</v>
      </c>
      <c r="E7780">
        <v>-3.3191184602629355E-2</v>
      </c>
      <c r="G7780">
        <v>7772</v>
      </c>
      <c r="H7780">
        <f t="shared" ca="1" si="246"/>
        <v>1.6258438776209038E-2</v>
      </c>
    </row>
    <row r="7781" spans="2:8" x14ac:dyDescent="0.3">
      <c r="B7781" s="91">
        <v>43705</v>
      </c>
      <c r="C7781" s="145">
        <v>115.988495</v>
      </c>
      <c r="D7781">
        <f t="shared" si="245"/>
        <v>4.2779846710301737</v>
      </c>
      <c r="E7781">
        <v>-3.3236395388756994E-2</v>
      </c>
      <c r="G7781">
        <v>7773</v>
      </c>
      <c r="H7781">
        <f t="shared" ca="1" si="246"/>
        <v>9.9108268941358445E-3</v>
      </c>
    </row>
    <row r="7782" spans="2:8" x14ac:dyDescent="0.3">
      <c r="B7782" s="91">
        <v>37461</v>
      </c>
      <c r="C7782" s="145">
        <v>21.975905999999998</v>
      </c>
      <c r="D7782">
        <f t="shared" si="245"/>
        <v>0.63547650685550838</v>
      </c>
      <c r="E7782">
        <v>-3.3254115495217798E-2</v>
      </c>
      <c r="G7782">
        <v>7774</v>
      </c>
      <c r="H7782">
        <f t="shared" ca="1" si="246"/>
        <v>3.5946176279093252E-2</v>
      </c>
    </row>
    <row r="7783" spans="2:8" x14ac:dyDescent="0.3">
      <c r="B7783" s="91">
        <v>36908</v>
      </c>
      <c r="C7783" s="145">
        <v>13.437004999999999</v>
      </c>
      <c r="D7783">
        <f t="shared" si="245"/>
        <v>-0.33307813584563473</v>
      </c>
      <c r="E7783">
        <v>-3.3296265699037715E-2</v>
      </c>
      <c r="G7783">
        <v>7775</v>
      </c>
      <c r="H7783">
        <f t="shared" ca="1" si="246"/>
        <v>-4.876753320273991E-2</v>
      </c>
    </row>
    <row r="7784" spans="2:8" x14ac:dyDescent="0.3">
      <c r="B7784" s="91">
        <v>36698</v>
      </c>
      <c r="C7784" s="145">
        <v>20.147794999999999</v>
      </c>
      <c r="D7784">
        <f t="shared" si="245"/>
        <v>-0.63892766087241937</v>
      </c>
      <c r="E7784">
        <v>-3.3308633225176819E-2</v>
      </c>
      <c r="G7784">
        <v>7776</v>
      </c>
      <c r="H7784">
        <f t="shared" ca="1" si="246"/>
        <v>3.8430544226512667E-3</v>
      </c>
    </row>
    <row r="7785" spans="2:8" x14ac:dyDescent="0.3">
      <c r="B7785" s="91">
        <v>35636</v>
      </c>
      <c r="C7785" s="145">
        <v>55.799885000000003</v>
      </c>
      <c r="D7785">
        <f t="shared" si="245"/>
        <v>-0.1505469681969305</v>
      </c>
      <c r="E7785">
        <v>-3.3408569408475287E-2</v>
      </c>
      <c r="G7785">
        <v>7777</v>
      </c>
      <c r="H7785">
        <f t="shared" ca="1" si="246"/>
        <v>6.9151857853491042E-3</v>
      </c>
    </row>
    <row r="7786" spans="2:8" x14ac:dyDescent="0.3">
      <c r="B7786" s="91">
        <v>38457</v>
      </c>
      <c r="C7786" s="145">
        <v>65.689194000000001</v>
      </c>
      <c r="D7786">
        <f t="shared" si="245"/>
        <v>-0.62581529291668148</v>
      </c>
      <c r="E7786">
        <v>-3.346679571198298E-2</v>
      </c>
      <c r="G7786">
        <v>7778</v>
      </c>
      <c r="H7786">
        <f t="shared" ca="1" si="246"/>
        <v>5.1911688135070479E-4</v>
      </c>
    </row>
    <row r="7787" spans="2:8" x14ac:dyDescent="0.3">
      <c r="B7787" s="91">
        <v>43858</v>
      </c>
      <c r="C7787" s="145">
        <v>175.55285599999999</v>
      </c>
      <c r="D7787">
        <f t="shared" si="245"/>
        <v>0.25819458729552452</v>
      </c>
      <c r="E7787">
        <v>-3.3479654039904543E-2</v>
      </c>
      <c r="G7787">
        <v>7779</v>
      </c>
      <c r="H7787">
        <f t="shared" ca="1" si="246"/>
        <v>1.5050816269498457E-3</v>
      </c>
    </row>
    <row r="7788" spans="2:8" x14ac:dyDescent="0.3">
      <c r="B7788" s="91">
        <v>38979</v>
      </c>
      <c r="C7788" s="145">
        <v>139.52758800000001</v>
      </c>
      <c r="D7788">
        <f t="shared" si="245"/>
        <v>-0.35342849113848068</v>
      </c>
      <c r="E7788">
        <v>-3.3480661790895254E-2</v>
      </c>
      <c r="G7788">
        <v>7780</v>
      </c>
      <c r="H7788">
        <f t="shared" ca="1" si="246"/>
        <v>1.0086584792036505E-2</v>
      </c>
    </row>
    <row r="7789" spans="2:8" x14ac:dyDescent="0.3">
      <c r="B7789" s="91">
        <v>40681</v>
      </c>
      <c r="C7789" s="145">
        <v>215.796066</v>
      </c>
      <c r="D7789">
        <f t="shared" si="245"/>
        <v>2.2580960520229891</v>
      </c>
      <c r="E7789">
        <v>-3.3515507486073973E-2</v>
      </c>
      <c r="G7789">
        <v>7781</v>
      </c>
      <c r="H7789">
        <f t="shared" ca="1" si="246"/>
        <v>-7.8532724351374171E-3</v>
      </c>
    </row>
    <row r="7790" spans="2:8" x14ac:dyDescent="0.3">
      <c r="B7790" s="91">
        <v>38471</v>
      </c>
      <c r="C7790" s="145">
        <v>66.233795000000001</v>
      </c>
      <c r="D7790">
        <f t="shared" si="245"/>
        <v>-0.6877188050245906</v>
      </c>
      <c r="E7790">
        <v>-3.3539792503266525E-2</v>
      </c>
      <c r="G7790">
        <v>7782</v>
      </c>
      <c r="H7790">
        <f t="shared" ca="1" si="246"/>
        <v>2.1108125319845867E-3</v>
      </c>
    </row>
    <row r="7791" spans="2:8" x14ac:dyDescent="0.3">
      <c r="B7791" s="91">
        <v>40686</v>
      </c>
      <c r="C7791" s="145">
        <v>212.09664900000001</v>
      </c>
      <c r="D7791">
        <f t="shared" si="245"/>
        <v>-0.37810412895770845</v>
      </c>
      <c r="E7791">
        <v>-3.3542954996437668E-2</v>
      </c>
      <c r="G7791">
        <v>7783</v>
      </c>
      <c r="H7791">
        <f t="shared" ca="1" si="246"/>
        <v>-3.7737206541279066E-2</v>
      </c>
    </row>
    <row r="7792" spans="2:8" x14ac:dyDescent="0.3">
      <c r="B7792" s="91">
        <v>42389</v>
      </c>
      <c r="C7792" s="145">
        <v>341.04849200000001</v>
      </c>
      <c r="D7792">
        <f t="shared" si="245"/>
        <v>0.36028406542280145</v>
      </c>
      <c r="E7792">
        <v>-3.3601560217438459E-2</v>
      </c>
      <c r="G7792">
        <v>7784</v>
      </c>
      <c r="H7792">
        <f t="shared" ca="1" si="246"/>
        <v>9.7949306779691811E-3</v>
      </c>
    </row>
    <row r="7793" spans="2:8" x14ac:dyDescent="0.3">
      <c r="B7793" s="91">
        <v>43361</v>
      </c>
      <c r="C7793" s="145">
        <v>250.718582</v>
      </c>
      <c r="D7793">
        <f t="shared" si="245"/>
        <v>-0.48767569449373066</v>
      </c>
      <c r="E7793">
        <v>-3.3621556922953058E-2</v>
      </c>
      <c r="G7793">
        <v>7785</v>
      </c>
      <c r="H7793">
        <f t="shared" ca="1" si="246"/>
        <v>2.949503728722248E-2</v>
      </c>
    </row>
    <row r="7794" spans="2:8" x14ac:dyDescent="0.3">
      <c r="B7794" s="91">
        <v>44491</v>
      </c>
      <c r="C7794" s="145">
        <v>489.37475599999999</v>
      </c>
      <c r="D7794">
        <f t="shared" si="245"/>
        <v>7.7478580317076329</v>
      </c>
      <c r="E7794">
        <v>-3.3661427467737849E-2</v>
      </c>
      <c r="G7794">
        <v>7786</v>
      </c>
      <c r="H7794">
        <f t="shared" ca="1" si="246"/>
        <v>1.8119411852333518E-2</v>
      </c>
    </row>
    <row r="7795" spans="2:8" x14ac:dyDescent="0.3">
      <c r="B7795" s="91">
        <v>35499</v>
      </c>
      <c r="C7795" s="145">
        <v>55.942238000000003</v>
      </c>
      <c r="D7795">
        <f t="shared" si="245"/>
        <v>-0.83697909912041235</v>
      </c>
      <c r="E7795">
        <v>-3.3701115052902346E-2</v>
      </c>
      <c r="G7795">
        <v>7787</v>
      </c>
      <c r="H7795">
        <f t="shared" ca="1" si="246"/>
        <v>-2.2310132628310574E-2</v>
      </c>
    </row>
    <row r="7796" spans="2:8" x14ac:dyDescent="0.3">
      <c r="B7796" s="91">
        <v>41670</v>
      </c>
      <c r="C7796" s="145">
        <v>343.15991200000002</v>
      </c>
      <c r="D7796">
        <f t="shared" si="245"/>
        <v>12.901018291575109</v>
      </c>
      <c r="E7796">
        <v>-3.3724994312193446E-2</v>
      </c>
      <c r="G7796">
        <v>7788</v>
      </c>
      <c r="H7796">
        <f t="shared" ca="1" si="246"/>
        <v>-2.706148693352706E-2</v>
      </c>
    </row>
    <row r="7797" spans="2:8" x14ac:dyDescent="0.3">
      <c r="B7797" s="91">
        <v>33564</v>
      </c>
      <c r="C7797" s="145">
        <v>24.685955</v>
      </c>
      <c r="D7797">
        <f t="shared" si="245"/>
        <v>-0.66054977698151196</v>
      </c>
      <c r="E7797">
        <v>-3.3755181940559445E-2</v>
      </c>
      <c r="G7797">
        <v>7789</v>
      </c>
      <c r="H7797">
        <f t="shared" ca="1" si="246"/>
        <v>-4.2751512291930228E-2</v>
      </c>
    </row>
    <row r="7798" spans="2:8" x14ac:dyDescent="0.3">
      <c r="B7798" s="91">
        <v>43909</v>
      </c>
      <c r="C7798" s="145">
        <v>72.723343</v>
      </c>
      <c r="D7798">
        <f t="shared" si="245"/>
        <v>-0.11891070432363547</v>
      </c>
      <c r="E7798">
        <v>-3.377482027968242E-2</v>
      </c>
      <c r="G7798">
        <v>7790</v>
      </c>
      <c r="H7798">
        <f t="shared" ca="1" si="246"/>
        <v>3.5617202033814098E-3</v>
      </c>
    </row>
    <row r="7799" spans="2:8" x14ac:dyDescent="0.3">
      <c r="B7799" s="91">
        <v>38617</v>
      </c>
      <c r="C7799" s="145">
        <v>82.537993999999998</v>
      </c>
      <c r="D7799">
        <f t="shared" si="245"/>
        <v>-0.82788641092007909</v>
      </c>
      <c r="E7799">
        <v>-3.3806621563513758E-2</v>
      </c>
      <c r="G7799">
        <v>7791</v>
      </c>
      <c r="H7799">
        <f t="shared" ca="1" si="246"/>
        <v>-2.7903248037511367E-3</v>
      </c>
    </row>
    <row r="7800" spans="2:8" x14ac:dyDescent="0.3">
      <c r="B7800" s="91">
        <v>44497</v>
      </c>
      <c r="C7800" s="145">
        <v>479.55535900000001</v>
      </c>
      <c r="D7800">
        <f t="shared" si="245"/>
        <v>0.57026274909191244</v>
      </c>
      <c r="E7800">
        <v>-3.3842179026340437E-2</v>
      </c>
      <c r="G7800">
        <v>7792</v>
      </c>
      <c r="H7800">
        <f t="shared" ca="1" si="246"/>
        <v>2.4604317738371601E-3</v>
      </c>
    </row>
    <row r="7801" spans="2:8" x14ac:dyDescent="0.3">
      <c r="B7801" s="91">
        <v>44385</v>
      </c>
      <c r="C7801" s="145">
        <v>305.39816300000001</v>
      </c>
      <c r="D7801">
        <f t="shared" si="245"/>
        <v>1.6228595106836352</v>
      </c>
      <c r="E7801">
        <v>-3.3901021969624634E-2</v>
      </c>
      <c r="G7801">
        <v>7793</v>
      </c>
      <c r="H7801">
        <f t="shared" ca="1" si="246"/>
        <v>2.6580590701495335E-2</v>
      </c>
    </row>
    <row r="7802" spans="2:8" x14ac:dyDescent="0.3">
      <c r="B7802" s="91">
        <v>43748</v>
      </c>
      <c r="C7802" s="145">
        <v>116.43710299999999</v>
      </c>
      <c r="D7802">
        <f t="shared" si="245"/>
        <v>-8.7649558009121609E-2</v>
      </c>
      <c r="E7802">
        <v>-3.3912297614255807E-2</v>
      </c>
      <c r="G7802">
        <v>7794</v>
      </c>
      <c r="H7802">
        <f t="shared" ca="1" si="246"/>
        <v>-5.2319110276958035E-2</v>
      </c>
    </row>
    <row r="7803" spans="2:8" x14ac:dyDescent="0.3">
      <c r="B7803" s="91">
        <v>38765</v>
      </c>
      <c r="C7803" s="145">
        <v>127.623222</v>
      </c>
      <c r="D7803">
        <f t="shared" si="245"/>
        <v>-0.42841467301047964</v>
      </c>
      <c r="E7803">
        <v>-3.3916362932426343E-2</v>
      </c>
      <c r="G7803">
        <v>7795</v>
      </c>
      <c r="H7803">
        <f t="shared" ca="1" si="246"/>
        <v>9.9546457574767377E-2</v>
      </c>
    </row>
    <row r="7804" spans="2:8" x14ac:dyDescent="0.3">
      <c r="B7804" s="91">
        <v>40501</v>
      </c>
      <c r="C7804" s="145">
        <v>223.27938800000001</v>
      </c>
      <c r="D7804">
        <f t="shared" si="245"/>
        <v>1.1260112447145343</v>
      </c>
      <c r="E7804">
        <v>-3.3922422182925675E-2</v>
      </c>
      <c r="G7804">
        <v>7796</v>
      </c>
      <c r="H7804">
        <f t="shared" ca="1" si="246"/>
        <v>-1.2405937134353152E-2</v>
      </c>
    </row>
    <row r="7805" spans="2:8" x14ac:dyDescent="0.3">
      <c r="B7805" s="91">
        <v>44020</v>
      </c>
      <c r="C7805" s="145">
        <v>105.02267500000001</v>
      </c>
      <c r="D7805">
        <f t="shared" si="245"/>
        <v>-0.11611245389059927</v>
      </c>
      <c r="E7805">
        <v>-3.3929416754938671E-2</v>
      </c>
      <c r="G7805">
        <v>7797</v>
      </c>
      <c r="H7805">
        <f t="shared" ca="1" si="246"/>
        <v>-2.3684696613469418E-3</v>
      </c>
    </row>
    <row r="7806" spans="2:8" x14ac:dyDescent="0.3">
      <c r="B7806" s="91">
        <v>38876</v>
      </c>
      <c r="C7806" s="145">
        <v>118.819046</v>
      </c>
      <c r="D7806">
        <f t="shared" si="245"/>
        <v>4.6036477294834084</v>
      </c>
      <c r="E7806">
        <v>-3.39461935093021E-2</v>
      </c>
      <c r="G7806">
        <v>7798</v>
      </c>
      <c r="H7806">
        <f t="shared" ca="1" si="246"/>
        <v>-2.740640885193028E-2</v>
      </c>
    </row>
    <row r="7807" spans="2:8" x14ac:dyDescent="0.3">
      <c r="B7807" s="91">
        <v>36067</v>
      </c>
      <c r="C7807" s="145">
        <v>21.203875</v>
      </c>
      <c r="D7807">
        <f t="shared" si="245"/>
        <v>-0.36031242544627251</v>
      </c>
      <c r="E7807">
        <v>-3.3955894204516751E-2</v>
      </c>
      <c r="G7807">
        <v>7799</v>
      </c>
      <c r="H7807">
        <f t="shared" ca="1" si="246"/>
        <v>2.0670295497643137E-2</v>
      </c>
    </row>
    <row r="7808" spans="2:8" x14ac:dyDescent="0.3">
      <c r="B7808" s="91">
        <v>36467</v>
      </c>
      <c r="C7808" s="145">
        <v>33.147235999999999</v>
      </c>
      <c r="D7808">
        <f t="shared" si="245"/>
        <v>2.1504940177442258</v>
      </c>
      <c r="E7808">
        <v>-3.3987925445043726E-2</v>
      </c>
      <c r="G7808">
        <v>7800</v>
      </c>
      <c r="H7808">
        <f t="shared" ca="1" si="246"/>
        <v>-2.032518122072071E-2</v>
      </c>
    </row>
    <row r="7809" spans="2:8" x14ac:dyDescent="0.3">
      <c r="B7809" s="91">
        <v>36973</v>
      </c>
      <c r="C7809" s="145">
        <v>10.521281999999999</v>
      </c>
      <c r="D7809">
        <f t="shared" si="245"/>
        <v>2.1722752605221201E-2</v>
      </c>
      <c r="E7809">
        <v>-3.3994476811071858E-2</v>
      </c>
      <c r="G7809">
        <v>7801</v>
      </c>
      <c r="H7809">
        <f t="shared" ca="1" si="246"/>
        <v>-4.3835635378763331E-2</v>
      </c>
    </row>
    <row r="7810" spans="2:8" x14ac:dyDescent="0.3">
      <c r="B7810" s="91">
        <v>37001</v>
      </c>
      <c r="C7810" s="145">
        <v>10.29759</v>
      </c>
      <c r="D7810">
        <f t="shared" si="245"/>
        <v>-0.71982141863072924</v>
      </c>
      <c r="E7810">
        <v>-3.4008694267901284E-2</v>
      </c>
      <c r="G7810">
        <v>7802</v>
      </c>
      <c r="H7810">
        <f t="shared" ca="1" si="246"/>
        <v>3.0378199226118369E-2</v>
      </c>
    </row>
    <row r="7811" spans="2:8" x14ac:dyDescent="0.3">
      <c r="B7811" s="91">
        <v>37838</v>
      </c>
      <c r="C7811" s="145">
        <v>36.753666000000003</v>
      </c>
      <c r="D7811">
        <f t="shared" si="245"/>
        <v>-0.91483433343074383</v>
      </c>
      <c r="E7811">
        <v>-3.4119257580638836E-2</v>
      </c>
      <c r="G7811">
        <v>7803</v>
      </c>
      <c r="H7811">
        <f t="shared" ca="1" si="246"/>
        <v>4.3106312426421489E-2</v>
      </c>
    </row>
    <row r="7812" spans="2:8" x14ac:dyDescent="0.3">
      <c r="B7812" s="91">
        <v>42706</v>
      </c>
      <c r="C7812" s="145">
        <v>431.55496199999999</v>
      </c>
      <c r="D7812">
        <f t="shared" si="245"/>
        <v>1.9741788831385467</v>
      </c>
      <c r="E7812">
        <v>-3.4136634221185159E-2</v>
      </c>
      <c r="G7812">
        <v>7804</v>
      </c>
      <c r="H7812">
        <f t="shared" ca="1" si="246"/>
        <v>-3.7944950826879188E-2</v>
      </c>
    </row>
    <row r="7813" spans="2:8" x14ac:dyDescent="0.3">
      <c r="B7813" s="91">
        <v>40185</v>
      </c>
      <c r="C7813" s="145">
        <v>145.10054</v>
      </c>
      <c r="D7813">
        <f t="shared" si="245"/>
        <v>1.4546044918621366</v>
      </c>
      <c r="E7813">
        <v>-3.4181590757571566E-2</v>
      </c>
      <c r="G7813">
        <v>7805</v>
      </c>
      <c r="H7813">
        <f t="shared" ca="1" si="246"/>
        <v>4.8961412140131257E-2</v>
      </c>
    </row>
    <row r="7814" spans="2:8" x14ac:dyDescent="0.3">
      <c r="B7814" s="91">
        <v>35367</v>
      </c>
      <c r="C7814" s="145">
        <v>59.113613000000001</v>
      </c>
      <c r="D7814">
        <f t="shared" si="245"/>
        <v>2.6200313345359767</v>
      </c>
      <c r="E7814">
        <v>-3.4194783506695477E-2</v>
      </c>
      <c r="G7814">
        <v>7806</v>
      </c>
      <c r="H7814">
        <f t="shared" ca="1" si="246"/>
        <v>1.1545340927169117E-2</v>
      </c>
    </row>
    <row r="7815" spans="2:8" x14ac:dyDescent="0.3">
      <c r="B7815" s="91">
        <v>36943</v>
      </c>
      <c r="C7815" s="145">
        <v>16.329585999999999</v>
      </c>
      <c r="D7815">
        <f t="shared" si="245"/>
        <v>7.4339747867845307E-2</v>
      </c>
      <c r="E7815">
        <v>-3.4215198632608156E-2</v>
      </c>
      <c r="G7815">
        <v>7807</v>
      </c>
      <c r="H7815">
        <f t="shared" ca="1" si="246"/>
        <v>4.1924533229025437E-3</v>
      </c>
    </row>
    <row r="7816" spans="2:8" x14ac:dyDescent="0.3">
      <c r="B7816" s="91">
        <v>33245</v>
      </c>
      <c r="C7816" s="145">
        <v>15.199648</v>
      </c>
      <c r="D7816">
        <f t="shared" si="245"/>
        <v>-0.31101633337065421</v>
      </c>
      <c r="E7816">
        <v>-3.424672200179877E-2</v>
      </c>
      <c r="G7816">
        <v>7808</v>
      </c>
      <c r="H7816">
        <f t="shared" ca="1" si="246"/>
        <v>-4.326100501506279E-2</v>
      </c>
    </row>
    <row r="7817" spans="2:8" x14ac:dyDescent="0.3">
      <c r="B7817" s="91">
        <v>36256</v>
      </c>
      <c r="C7817" s="145">
        <v>22.060970000000001</v>
      </c>
      <c r="D7817">
        <f t="shared" ref="D7817:D7880" si="247">(C7817-C7818)/C7818</f>
        <v>-0.8468678310086033</v>
      </c>
      <c r="E7817">
        <v>-3.4257994293705053E-2</v>
      </c>
      <c r="G7817">
        <v>7809</v>
      </c>
      <c r="H7817">
        <f t="shared" ca="1" si="246"/>
        <v>3.9593933945402969E-2</v>
      </c>
    </row>
    <row r="7818" spans="2:8" x14ac:dyDescent="0.3">
      <c r="B7818" s="91">
        <v>40773</v>
      </c>
      <c r="C7818" s="145">
        <v>144.064896</v>
      </c>
      <c r="D7818">
        <f t="shared" si="247"/>
        <v>-0.60381327788396422</v>
      </c>
      <c r="E7818">
        <v>-3.4409665666426142E-2</v>
      </c>
      <c r="G7818">
        <v>7810</v>
      </c>
      <c r="H7818">
        <f t="shared" ref="H7818:H7881" ca="1" si="248">_xlfn.NORM.INV(RAND(),N$11,N$12)</f>
        <v>-1.9059366320214807E-2</v>
      </c>
    </row>
    <row r="7819" spans="2:8" x14ac:dyDescent="0.3">
      <c r="B7819" s="91">
        <v>41663</v>
      </c>
      <c r="C7819" s="145">
        <v>363.628784</v>
      </c>
      <c r="D7819">
        <f t="shared" si="247"/>
        <v>0.48251276312482871</v>
      </c>
      <c r="E7819">
        <v>-3.4410808306701429E-2</v>
      </c>
      <c r="G7819">
        <v>7811</v>
      </c>
      <c r="H7819">
        <f t="shared" ca="1" si="248"/>
        <v>-2.7121581247204714E-2</v>
      </c>
    </row>
    <row r="7820" spans="2:8" x14ac:dyDescent="0.3">
      <c r="B7820" s="91">
        <v>40536</v>
      </c>
      <c r="C7820" s="145">
        <v>245.27868699999999</v>
      </c>
      <c r="D7820">
        <f t="shared" si="247"/>
        <v>-0.39037872347921992</v>
      </c>
      <c r="E7820">
        <v>-3.4448349514499668E-2</v>
      </c>
      <c r="G7820">
        <v>7812</v>
      </c>
      <c r="H7820">
        <f t="shared" ca="1" si="248"/>
        <v>-1.291554596262743E-2</v>
      </c>
    </row>
    <row r="7821" spans="2:8" x14ac:dyDescent="0.3">
      <c r="B7821" s="91">
        <v>43124</v>
      </c>
      <c r="C7821" s="145">
        <v>402.34600799999998</v>
      </c>
      <c r="D7821">
        <f t="shared" si="247"/>
        <v>2.5856612728583048</v>
      </c>
      <c r="E7821">
        <v>-3.4449751595785304E-2</v>
      </c>
      <c r="G7821">
        <v>7813</v>
      </c>
      <c r="H7821">
        <f t="shared" ca="1" si="248"/>
        <v>2.2290572747346669E-4</v>
      </c>
    </row>
    <row r="7822" spans="2:8" x14ac:dyDescent="0.3">
      <c r="B7822" s="91">
        <v>39534</v>
      </c>
      <c r="C7822" s="145">
        <v>112.209709</v>
      </c>
      <c r="D7822">
        <f t="shared" si="247"/>
        <v>-0.50434617005578486</v>
      </c>
      <c r="E7822">
        <v>-3.4475176740719392E-2</v>
      </c>
      <c r="G7822">
        <v>7814</v>
      </c>
      <c r="H7822">
        <f t="shared" ca="1" si="248"/>
        <v>1.4149378089769413E-2</v>
      </c>
    </row>
    <row r="7823" spans="2:8" x14ac:dyDescent="0.3">
      <c r="B7823" s="91">
        <v>40592</v>
      </c>
      <c r="C7823" s="145">
        <v>226.38725299999999</v>
      </c>
      <c r="D7823">
        <f t="shared" si="247"/>
        <v>0.75008949807629666</v>
      </c>
      <c r="E7823">
        <v>-3.4478702396986659E-2</v>
      </c>
      <c r="G7823">
        <v>7815</v>
      </c>
      <c r="H7823">
        <f t="shared" ca="1" si="248"/>
        <v>7.9834857427926842E-2</v>
      </c>
    </row>
    <row r="7824" spans="2:8" x14ac:dyDescent="0.3">
      <c r="B7824" s="91">
        <v>38905</v>
      </c>
      <c r="C7824" s="145">
        <v>129.357529</v>
      </c>
      <c r="D7824">
        <f t="shared" si="247"/>
        <v>5.592046881885957</v>
      </c>
      <c r="E7824">
        <v>-3.4508645712561396E-2</v>
      </c>
      <c r="G7824">
        <v>7816</v>
      </c>
      <c r="H7824">
        <f t="shared" ca="1" si="248"/>
        <v>-2.5598826549313211E-2</v>
      </c>
    </row>
    <row r="7825" spans="2:8" x14ac:dyDescent="0.3">
      <c r="B7825" s="91">
        <v>36721</v>
      </c>
      <c r="C7825" s="145">
        <v>19.623272</v>
      </c>
      <c r="D7825">
        <f t="shared" si="247"/>
        <v>-0.96443322369862916</v>
      </c>
      <c r="E7825">
        <v>-3.4535005628233986E-2</v>
      </c>
      <c r="G7825">
        <v>7817</v>
      </c>
      <c r="H7825">
        <f t="shared" ca="1" si="248"/>
        <v>-3.9216046662827152E-2</v>
      </c>
    </row>
    <row r="7826" spans="2:8" x14ac:dyDescent="0.3">
      <c r="B7826" s="91">
        <v>42625</v>
      </c>
      <c r="C7826" s="145">
        <v>551.73040800000001</v>
      </c>
      <c r="D7826">
        <f t="shared" si="247"/>
        <v>3.9659039145421247</v>
      </c>
      <c r="E7826">
        <v>-3.4539979096291452E-2</v>
      </c>
      <c r="G7826">
        <v>7818</v>
      </c>
      <c r="H7826">
        <f t="shared" ca="1" si="248"/>
        <v>3.2119308245513671E-2</v>
      </c>
    </row>
    <row r="7827" spans="2:8" x14ac:dyDescent="0.3">
      <c r="B7827" s="91">
        <v>43991</v>
      </c>
      <c r="C7827" s="145">
        <v>111.103722</v>
      </c>
      <c r="D7827">
        <f t="shared" si="247"/>
        <v>-0.64398325973721549</v>
      </c>
      <c r="E7827">
        <v>-3.4647025818017256E-2</v>
      </c>
      <c r="G7827">
        <v>7819</v>
      </c>
      <c r="H7827">
        <f t="shared" ca="1" si="248"/>
        <v>-7.9147024674516217E-3</v>
      </c>
    </row>
    <row r="7828" spans="2:8" x14ac:dyDescent="0.3">
      <c r="B7828" s="91">
        <v>41290</v>
      </c>
      <c r="C7828" s="145">
        <v>312.074432</v>
      </c>
      <c r="D7828">
        <f t="shared" si="247"/>
        <v>1.7789354042268659</v>
      </c>
      <c r="E7828">
        <v>-3.4685529559753778E-2</v>
      </c>
      <c r="G7828">
        <v>7820</v>
      </c>
      <c r="H7828">
        <f t="shared" ca="1" si="248"/>
        <v>-2.2421989995828916E-2</v>
      </c>
    </row>
    <row r="7829" spans="2:8" x14ac:dyDescent="0.3">
      <c r="B7829" s="91">
        <v>43711</v>
      </c>
      <c r="C7829" s="145">
        <v>112.299995</v>
      </c>
      <c r="D7829">
        <f t="shared" si="247"/>
        <v>-0.49988900029187244</v>
      </c>
      <c r="E7829">
        <v>-3.4704356921819127E-2</v>
      </c>
      <c r="G7829">
        <v>7821</v>
      </c>
      <c r="H7829">
        <f t="shared" ca="1" si="248"/>
        <v>-4.799057409800854E-2</v>
      </c>
    </row>
    <row r="7830" spans="2:8" x14ac:dyDescent="0.3">
      <c r="B7830" s="91">
        <v>43370</v>
      </c>
      <c r="C7830" s="145">
        <v>224.55014</v>
      </c>
      <c r="D7830">
        <f t="shared" si="247"/>
        <v>2.6970500604797829</v>
      </c>
      <c r="E7830">
        <v>-3.4711856080291675E-2</v>
      </c>
      <c r="G7830">
        <v>7822</v>
      </c>
      <c r="H7830">
        <f t="shared" ca="1" si="248"/>
        <v>2.5150678420126329E-2</v>
      </c>
    </row>
    <row r="7831" spans="2:8" x14ac:dyDescent="0.3">
      <c r="B7831" s="91">
        <v>39986</v>
      </c>
      <c r="C7831" s="145">
        <v>60.737651999999997</v>
      </c>
      <c r="D7831">
        <f t="shared" si="247"/>
        <v>-0.1074916773761275</v>
      </c>
      <c r="E7831">
        <v>-3.4727351744743028E-2</v>
      </c>
      <c r="G7831">
        <v>7823</v>
      </c>
      <c r="H7831">
        <f t="shared" ca="1" si="248"/>
        <v>4.7160200402251388E-3</v>
      </c>
    </row>
    <row r="7832" spans="2:8" x14ac:dyDescent="0.3">
      <c r="B7832" s="91">
        <v>38132</v>
      </c>
      <c r="C7832" s="145">
        <v>68.052757</v>
      </c>
      <c r="D7832">
        <f t="shared" si="247"/>
        <v>-0.66245129476155951</v>
      </c>
      <c r="E7832">
        <v>-3.4742336359675302E-2</v>
      </c>
      <c r="G7832">
        <v>7824</v>
      </c>
      <c r="H7832">
        <f t="shared" ca="1" si="248"/>
        <v>-5.4499820762227216E-3</v>
      </c>
    </row>
    <row r="7833" spans="2:8" x14ac:dyDescent="0.3">
      <c r="B7833" s="91">
        <v>40583</v>
      </c>
      <c r="C7833" s="145">
        <v>201.60870399999999</v>
      </c>
      <c r="D7833">
        <f t="shared" si="247"/>
        <v>-9.5540893732020446E-2</v>
      </c>
      <c r="E7833">
        <v>-3.4749342791308944E-2</v>
      </c>
      <c r="G7833">
        <v>7825</v>
      </c>
      <c r="H7833">
        <f t="shared" ca="1" si="248"/>
        <v>-1.7343586887533201E-3</v>
      </c>
    </row>
    <row r="7834" spans="2:8" x14ac:dyDescent="0.3">
      <c r="B7834" s="91">
        <v>43579</v>
      </c>
      <c r="C7834" s="145">
        <v>222.90527299999999</v>
      </c>
      <c r="D7834">
        <f t="shared" si="247"/>
        <v>-0.57521867083555134</v>
      </c>
      <c r="E7834">
        <v>-3.475066142481844E-2</v>
      </c>
      <c r="G7834">
        <v>7826</v>
      </c>
      <c r="H7834">
        <f t="shared" ca="1" si="248"/>
        <v>-1.6438311386349273E-2</v>
      </c>
    </row>
    <row r="7835" spans="2:8" x14ac:dyDescent="0.3">
      <c r="B7835" s="91">
        <v>42087</v>
      </c>
      <c r="C7835" s="145">
        <v>524.75299099999995</v>
      </c>
      <c r="D7835">
        <f t="shared" si="247"/>
        <v>0.15791569795535482</v>
      </c>
      <c r="E7835">
        <v>-3.4817203375289957E-2</v>
      </c>
      <c r="G7835">
        <v>7827</v>
      </c>
      <c r="H7835">
        <f t="shared" ca="1" si="248"/>
        <v>-9.1143185120124027E-3</v>
      </c>
    </row>
    <row r="7836" spans="2:8" x14ac:dyDescent="0.3">
      <c r="B7836" s="91">
        <v>44795</v>
      </c>
      <c r="C7836" s="145">
        <v>453.18756100000002</v>
      </c>
      <c r="D7836">
        <f t="shared" si="247"/>
        <v>22.467514775826267</v>
      </c>
      <c r="E7836">
        <v>-3.4819501426247672E-2</v>
      </c>
      <c r="G7836">
        <v>7828</v>
      </c>
      <c r="H7836">
        <f t="shared" ca="1" si="248"/>
        <v>-8.9090435277243765E-3</v>
      </c>
    </row>
    <row r="7837" spans="2:8" x14ac:dyDescent="0.3">
      <c r="B7837" s="91">
        <v>36593</v>
      </c>
      <c r="C7837" s="145">
        <v>19.311271999999999</v>
      </c>
      <c r="D7837">
        <f t="shared" si="247"/>
        <v>-0.57608807795847983</v>
      </c>
      <c r="E7837">
        <v>-3.4822181574024919E-2</v>
      </c>
      <c r="G7837">
        <v>7829</v>
      </c>
      <c r="H7837">
        <f t="shared" ca="1" si="248"/>
        <v>-1.1875910574048583E-2</v>
      </c>
    </row>
    <row r="7838" spans="2:8" x14ac:dyDescent="0.3">
      <c r="B7838" s="91">
        <v>35753</v>
      </c>
      <c r="C7838" s="145">
        <v>45.554915999999999</v>
      </c>
      <c r="D7838">
        <f t="shared" si="247"/>
        <v>0.84104421973690324</v>
      </c>
      <c r="E7838">
        <v>-3.4869566899382413E-2</v>
      </c>
      <c r="G7838">
        <v>7830</v>
      </c>
      <c r="H7838">
        <f t="shared" ca="1" si="248"/>
        <v>-1.3342321687749185E-2</v>
      </c>
    </row>
    <row r="7839" spans="2:8" x14ac:dyDescent="0.3">
      <c r="B7839" s="91">
        <v>36245</v>
      </c>
      <c r="C7839" s="145">
        <v>24.744064000000002</v>
      </c>
      <c r="D7839">
        <f t="shared" si="247"/>
        <v>-0.91232361595634914</v>
      </c>
      <c r="E7839">
        <v>-3.488380528760919E-2</v>
      </c>
      <c r="G7839">
        <v>7831</v>
      </c>
      <c r="H7839">
        <f t="shared" ca="1" si="248"/>
        <v>-3.7593174423879987E-2</v>
      </c>
    </row>
    <row r="7840" spans="2:8" x14ac:dyDescent="0.3">
      <c r="B7840" s="91">
        <v>44428</v>
      </c>
      <c r="C7840" s="145">
        <v>282.22039799999999</v>
      </c>
      <c r="D7840">
        <f t="shared" si="247"/>
        <v>3.6075106366295011</v>
      </c>
      <c r="E7840">
        <v>-3.4941253029251558E-2</v>
      </c>
      <c r="G7840">
        <v>7832</v>
      </c>
      <c r="H7840">
        <f t="shared" ca="1" si="248"/>
        <v>-1.6240989909522201E-2</v>
      </c>
    </row>
    <row r="7841" spans="2:8" x14ac:dyDescent="0.3">
      <c r="B7841" s="91">
        <v>38219</v>
      </c>
      <c r="C7841" s="145">
        <v>61.252251000000001</v>
      </c>
      <c r="D7841">
        <f t="shared" si="247"/>
        <v>-0.2895273793152332</v>
      </c>
      <c r="E7841">
        <v>-3.4952560405219907E-2</v>
      </c>
      <c r="G7841">
        <v>7833</v>
      </c>
      <c r="H7841">
        <f t="shared" ca="1" si="248"/>
        <v>-2.4240280899627181E-2</v>
      </c>
    </row>
    <row r="7842" spans="2:8" x14ac:dyDescent="0.3">
      <c r="B7842" s="91">
        <v>38036</v>
      </c>
      <c r="C7842" s="145">
        <v>86.213386999999997</v>
      </c>
      <c r="D7842">
        <f t="shared" si="247"/>
        <v>0.56715058227599946</v>
      </c>
      <c r="E7842">
        <v>-3.4959996348193079E-2</v>
      </c>
      <c r="G7842">
        <v>7834</v>
      </c>
      <c r="H7842">
        <f t="shared" ca="1" si="248"/>
        <v>7.7768689092738708E-3</v>
      </c>
    </row>
    <row r="7843" spans="2:8" x14ac:dyDescent="0.3">
      <c r="B7843" s="91">
        <v>35389</v>
      </c>
      <c r="C7843" s="145">
        <v>55.012829000000004</v>
      </c>
      <c r="D7843">
        <f t="shared" si="247"/>
        <v>-0.28681688193551447</v>
      </c>
      <c r="E7843">
        <v>-3.4971917390265922E-2</v>
      </c>
      <c r="G7843">
        <v>7835</v>
      </c>
      <c r="H7843">
        <f t="shared" ca="1" si="248"/>
        <v>-1.596681744570241E-2</v>
      </c>
    </row>
    <row r="7844" spans="2:8" x14ac:dyDescent="0.3">
      <c r="B7844" s="91">
        <v>38057</v>
      </c>
      <c r="C7844" s="145">
        <v>77.137032000000005</v>
      </c>
      <c r="D7844">
        <f t="shared" si="247"/>
        <v>1.885339260538468</v>
      </c>
      <c r="E7844">
        <v>-3.5005961450645225E-2</v>
      </c>
      <c r="G7844">
        <v>7836</v>
      </c>
      <c r="H7844">
        <f t="shared" ca="1" si="248"/>
        <v>-2.2748459452669539E-2</v>
      </c>
    </row>
    <row r="7845" spans="2:8" x14ac:dyDescent="0.3">
      <c r="B7845" s="91">
        <v>33913</v>
      </c>
      <c r="C7845" s="145">
        <v>26.734128999999999</v>
      </c>
      <c r="D7845">
        <f t="shared" si="247"/>
        <v>-0.8157950890590342</v>
      </c>
      <c r="E7845">
        <v>-3.5019588820127436E-2</v>
      </c>
      <c r="G7845">
        <v>7837</v>
      </c>
      <c r="H7845">
        <f t="shared" ca="1" si="248"/>
        <v>4.0145804684049172E-2</v>
      </c>
    </row>
    <row r="7846" spans="2:8" x14ac:dyDescent="0.3">
      <c r="B7846" s="91">
        <v>38784</v>
      </c>
      <c r="C7846" s="145">
        <v>145.132553</v>
      </c>
      <c r="D7846">
        <f t="shared" si="247"/>
        <v>3.9448882205232625E-3</v>
      </c>
      <c r="E7846">
        <v>-3.5055870698458044E-2</v>
      </c>
      <c r="G7846">
        <v>7838</v>
      </c>
      <c r="H7846">
        <f t="shared" ca="1" si="248"/>
        <v>-8.6569662700140618E-3</v>
      </c>
    </row>
    <row r="7847" spans="2:8" x14ac:dyDescent="0.3">
      <c r="B7847" s="91">
        <v>39070</v>
      </c>
      <c r="C7847" s="145">
        <v>144.56227100000001</v>
      </c>
      <c r="D7847">
        <f t="shared" si="247"/>
        <v>-0.19212909261343927</v>
      </c>
      <c r="E7847">
        <v>-3.5062041211948766E-2</v>
      </c>
      <c r="G7847">
        <v>7839</v>
      </c>
      <c r="H7847">
        <f t="shared" ca="1" si="248"/>
        <v>-2.2089077070019572E-2</v>
      </c>
    </row>
    <row r="7848" spans="2:8" x14ac:dyDescent="0.3">
      <c r="B7848" s="91">
        <v>43417</v>
      </c>
      <c r="C7848" s="145">
        <v>178.94229100000001</v>
      </c>
      <c r="D7848">
        <f t="shared" si="247"/>
        <v>-0.35697655194385003</v>
      </c>
      <c r="E7848">
        <v>-3.5205584387619844E-2</v>
      </c>
      <c r="G7848">
        <v>7840</v>
      </c>
      <c r="H7848">
        <f t="shared" ca="1" si="248"/>
        <v>-2.0888814822922375E-2</v>
      </c>
    </row>
    <row r="7849" spans="2:8" x14ac:dyDescent="0.3">
      <c r="B7849" s="91">
        <v>44221</v>
      </c>
      <c r="C7849" s="145">
        <v>278.28268400000002</v>
      </c>
      <c r="D7849">
        <f t="shared" si="247"/>
        <v>0.80621165046034449</v>
      </c>
      <c r="E7849">
        <v>-3.5251413195882562E-2</v>
      </c>
      <c r="G7849">
        <v>7841</v>
      </c>
      <c r="H7849">
        <f t="shared" ca="1" si="248"/>
        <v>-1.9101602637560375E-2</v>
      </c>
    </row>
    <row r="7850" spans="2:8" x14ac:dyDescent="0.3">
      <c r="B7850" s="91">
        <v>43654</v>
      </c>
      <c r="C7850" s="145">
        <v>154.06980899999999</v>
      </c>
      <c r="D7850">
        <f t="shared" si="247"/>
        <v>2.5815826825903896</v>
      </c>
      <c r="E7850">
        <v>-3.5268418720825298E-2</v>
      </c>
      <c r="G7850">
        <v>7842</v>
      </c>
      <c r="H7850">
        <f t="shared" ca="1" si="248"/>
        <v>3.1294734498465884E-2</v>
      </c>
    </row>
    <row r="7851" spans="2:8" x14ac:dyDescent="0.3">
      <c r="B7851" s="91">
        <v>35894</v>
      </c>
      <c r="C7851" s="145">
        <v>43.017242000000003</v>
      </c>
      <c r="D7851">
        <f t="shared" si="247"/>
        <v>0.62215731417179509</v>
      </c>
      <c r="E7851">
        <v>-3.5284586754747368E-2</v>
      </c>
      <c r="G7851">
        <v>7843</v>
      </c>
      <c r="H7851">
        <f t="shared" ca="1" si="248"/>
        <v>-2.1002163391358984E-3</v>
      </c>
    </row>
    <row r="7852" spans="2:8" x14ac:dyDescent="0.3">
      <c r="B7852" s="91">
        <v>33507</v>
      </c>
      <c r="C7852" s="145">
        <v>26.518539000000001</v>
      </c>
      <c r="D7852">
        <f t="shared" si="247"/>
        <v>-0.44145852145040659</v>
      </c>
      <c r="E7852">
        <v>-3.5294101811691576E-2</v>
      </c>
      <c r="G7852">
        <v>7844</v>
      </c>
      <c r="H7852">
        <f t="shared" ca="1" si="248"/>
        <v>3.3853135614275991E-2</v>
      </c>
    </row>
    <row r="7853" spans="2:8" x14ac:dyDescent="0.3">
      <c r="B7853" s="91">
        <v>35460</v>
      </c>
      <c r="C7853" s="145">
        <v>47.478191000000002</v>
      </c>
      <c r="D7853">
        <f t="shared" si="247"/>
        <v>-0.67092678387437932</v>
      </c>
      <c r="E7853">
        <v>-3.5317757063274974E-2</v>
      </c>
      <c r="G7853">
        <v>7845</v>
      </c>
      <c r="H7853">
        <f t="shared" ca="1" si="248"/>
        <v>-5.4849360936635165E-2</v>
      </c>
    </row>
    <row r="7854" spans="2:8" x14ac:dyDescent="0.3">
      <c r="B7854" s="91">
        <v>40280</v>
      </c>
      <c r="C7854" s="145">
        <v>144.278503</v>
      </c>
      <c r="D7854">
        <f t="shared" si="247"/>
        <v>6.8788625421292533</v>
      </c>
      <c r="E7854">
        <v>-3.532388661260643E-2</v>
      </c>
      <c r="G7854">
        <v>7846</v>
      </c>
      <c r="H7854">
        <f t="shared" ca="1" si="248"/>
        <v>4.2317881719976129E-2</v>
      </c>
    </row>
    <row r="7855" spans="2:8" x14ac:dyDescent="0.3">
      <c r="B7855" s="91">
        <v>36080</v>
      </c>
      <c r="C7855" s="145">
        <v>18.312097999999999</v>
      </c>
      <c r="D7855">
        <f t="shared" si="247"/>
        <v>-0.92416679938372026</v>
      </c>
      <c r="E7855">
        <v>-3.5335647349426062E-2</v>
      </c>
      <c r="G7855">
        <v>7847</v>
      </c>
      <c r="H7855">
        <f t="shared" ca="1" si="248"/>
        <v>-8.8605488323478827E-3</v>
      </c>
    </row>
    <row r="7856" spans="2:8" x14ac:dyDescent="0.3">
      <c r="B7856" s="91">
        <v>41212</v>
      </c>
      <c r="C7856" s="145">
        <v>241.47863799999999</v>
      </c>
      <c r="D7856">
        <f t="shared" si="247"/>
        <v>17.858897352757555</v>
      </c>
      <c r="E7856">
        <v>-3.5443092712827716E-2</v>
      </c>
      <c r="G7856">
        <v>7848</v>
      </c>
      <c r="H7856">
        <f t="shared" ca="1" si="248"/>
        <v>-1.1662866887454862E-2</v>
      </c>
    </row>
    <row r="7857" spans="2:8" x14ac:dyDescent="0.3">
      <c r="B7857" s="91">
        <v>36839</v>
      </c>
      <c r="C7857" s="145">
        <v>12.804494</v>
      </c>
      <c r="D7857">
        <f t="shared" si="247"/>
        <v>-0.34566642866823011</v>
      </c>
      <c r="E7857">
        <v>-3.5444466373685278E-2</v>
      </c>
      <c r="G7857">
        <v>7849</v>
      </c>
      <c r="H7857">
        <f t="shared" ca="1" si="248"/>
        <v>9.9779649703837358E-4</v>
      </c>
    </row>
    <row r="7858" spans="2:8" x14ac:dyDescent="0.3">
      <c r="B7858" s="91">
        <v>36643</v>
      </c>
      <c r="C7858" s="145">
        <v>19.568756</v>
      </c>
      <c r="D7858">
        <f t="shared" si="247"/>
        <v>-0.40231184713995216</v>
      </c>
      <c r="E7858">
        <v>-3.546110896591214E-2</v>
      </c>
      <c r="G7858">
        <v>7850</v>
      </c>
      <c r="H7858">
        <f t="shared" ca="1" si="248"/>
        <v>7.9559699249780805E-2</v>
      </c>
    </row>
    <row r="7859" spans="2:8" x14ac:dyDescent="0.3">
      <c r="B7859" s="91">
        <v>37824</v>
      </c>
      <c r="C7859" s="145">
        <v>32.740746000000001</v>
      </c>
      <c r="D7859">
        <f t="shared" si="247"/>
        <v>0.59852921086893074</v>
      </c>
      <c r="E7859">
        <v>-3.5465883225920175E-2</v>
      </c>
      <c r="G7859">
        <v>7851</v>
      </c>
      <c r="H7859">
        <f t="shared" ca="1" si="248"/>
        <v>-5.7608839896262955E-3</v>
      </c>
    </row>
    <row r="7860" spans="2:8" x14ac:dyDescent="0.3">
      <c r="B7860" s="91">
        <v>34037</v>
      </c>
      <c r="C7860" s="145">
        <v>20.481794000000001</v>
      </c>
      <c r="D7860">
        <f t="shared" si="247"/>
        <v>-0.81237245788322998</v>
      </c>
      <c r="E7860">
        <v>-3.5533112526804737E-2</v>
      </c>
      <c r="G7860">
        <v>7852</v>
      </c>
      <c r="H7860">
        <f t="shared" ca="1" si="248"/>
        <v>-2.9824618257783504E-2</v>
      </c>
    </row>
    <row r="7861" spans="2:8" x14ac:dyDescent="0.3">
      <c r="B7861" s="91">
        <v>39591</v>
      </c>
      <c r="C7861" s="145">
        <v>109.16198</v>
      </c>
      <c r="D7861">
        <f t="shared" si="247"/>
        <v>0.58419733481483183</v>
      </c>
      <c r="E7861">
        <v>-3.5549388186194332E-2</v>
      </c>
      <c r="G7861">
        <v>7853</v>
      </c>
      <c r="H7861">
        <f t="shared" ca="1" si="248"/>
        <v>-2.0193193553267395E-2</v>
      </c>
    </row>
    <row r="7862" spans="2:8" x14ac:dyDescent="0.3">
      <c r="B7862" s="91">
        <v>38531</v>
      </c>
      <c r="C7862" s="145">
        <v>68.906807000000001</v>
      </c>
      <c r="D7862">
        <f t="shared" si="247"/>
        <v>-0.52181553825368088</v>
      </c>
      <c r="E7862">
        <v>-3.5569983906806608E-2</v>
      </c>
      <c r="G7862">
        <v>7854</v>
      </c>
      <c r="H7862">
        <f t="shared" ca="1" si="248"/>
        <v>-5.0921260540973574E-3</v>
      </c>
    </row>
    <row r="7863" spans="2:8" x14ac:dyDescent="0.3">
      <c r="B7863" s="91">
        <v>43887</v>
      </c>
      <c r="C7863" s="145">
        <v>144.10089099999999</v>
      </c>
      <c r="D7863">
        <f t="shared" si="247"/>
        <v>-0.62820786898004533</v>
      </c>
      <c r="E7863">
        <v>-3.5690338727567487E-2</v>
      </c>
      <c r="G7863">
        <v>7855</v>
      </c>
      <c r="H7863">
        <f t="shared" ca="1" si="248"/>
        <v>4.3121838444488587E-3</v>
      </c>
    </row>
    <row r="7864" spans="2:8" x14ac:dyDescent="0.3">
      <c r="B7864" s="91">
        <v>42500</v>
      </c>
      <c r="C7864" s="145">
        <v>387.584564</v>
      </c>
      <c r="D7864">
        <f t="shared" si="247"/>
        <v>13.796046885485602</v>
      </c>
      <c r="E7864">
        <v>-3.5700951790616151E-2</v>
      </c>
      <c r="G7864">
        <v>7856</v>
      </c>
      <c r="H7864">
        <f t="shared" ca="1" si="248"/>
        <v>-6.4351153647761547E-2</v>
      </c>
    </row>
    <row r="7865" spans="2:8" x14ac:dyDescent="0.3">
      <c r="B7865" s="91">
        <v>33560</v>
      </c>
      <c r="C7865" s="145">
        <v>26.195143000000002</v>
      </c>
      <c r="D7865">
        <f t="shared" si="247"/>
        <v>0.2857144820429689</v>
      </c>
      <c r="E7865">
        <v>-3.5714126635462362E-2</v>
      </c>
      <c r="G7865">
        <v>7857</v>
      </c>
      <c r="H7865">
        <f t="shared" ca="1" si="248"/>
        <v>-1.4900012823434541E-3</v>
      </c>
    </row>
    <row r="7866" spans="2:8" x14ac:dyDescent="0.3">
      <c r="B7866" s="91">
        <v>33919</v>
      </c>
      <c r="C7866" s="145">
        <v>20.373996999999999</v>
      </c>
      <c r="D7866">
        <f t="shared" si="247"/>
        <v>-0.84395248186169447</v>
      </c>
      <c r="E7866">
        <v>-3.5714126823252597E-2</v>
      </c>
      <c r="G7866">
        <v>7858</v>
      </c>
      <c r="H7866">
        <f t="shared" ca="1" si="248"/>
        <v>3.2574226228279095E-2</v>
      </c>
    </row>
    <row r="7867" spans="2:8" x14ac:dyDescent="0.3">
      <c r="B7867" s="91">
        <v>40150</v>
      </c>
      <c r="C7867" s="145">
        <v>130.56277499999999</v>
      </c>
      <c r="D7867">
        <f t="shared" si="247"/>
        <v>0.6189085165388335</v>
      </c>
      <c r="E7867">
        <v>-3.5743546084976922E-2</v>
      </c>
      <c r="G7867">
        <v>7859</v>
      </c>
      <c r="H7867">
        <f t="shared" ca="1" si="248"/>
        <v>-1.1803038277400597E-2</v>
      </c>
    </row>
    <row r="7868" spans="2:8" x14ac:dyDescent="0.3">
      <c r="B7868" s="91">
        <v>43956</v>
      </c>
      <c r="C7868" s="145">
        <v>80.648643000000007</v>
      </c>
      <c r="D7868">
        <f t="shared" si="247"/>
        <v>0.4447560938383171</v>
      </c>
      <c r="E7868">
        <v>-3.5756830638986437E-2</v>
      </c>
      <c r="G7868">
        <v>7860</v>
      </c>
      <c r="H7868">
        <f t="shared" ca="1" si="248"/>
        <v>2.9215695553939366E-2</v>
      </c>
    </row>
    <row r="7869" spans="2:8" x14ac:dyDescent="0.3">
      <c r="B7869" s="91">
        <v>35374</v>
      </c>
      <c r="C7869" s="145">
        <v>55.821632000000001</v>
      </c>
      <c r="D7869">
        <f t="shared" si="247"/>
        <v>-0.19793655886652406</v>
      </c>
      <c r="E7869">
        <v>-3.5784361048851451E-2</v>
      </c>
      <c r="G7869">
        <v>7861</v>
      </c>
      <c r="H7869">
        <f t="shared" ca="1" si="248"/>
        <v>-4.6942215500727885E-2</v>
      </c>
    </row>
    <row r="7870" spans="2:8" x14ac:dyDescent="0.3">
      <c r="B7870" s="91">
        <v>38433</v>
      </c>
      <c r="C7870" s="145">
        <v>69.597526999999999</v>
      </c>
      <c r="D7870">
        <f t="shared" si="247"/>
        <v>-0.84855869219708813</v>
      </c>
      <c r="E7870">
        <v>-3.583744988341183E-2</v>
      </c>
      <c r="G7870">
        <v>7862</v>
      </c>
      <c r="H7870">
        <f t="shared" ca="1" si="248"/>
        <v>2.4101718480403482E-2</v>
      </c>
    </row>
    <row r="7871" spans="2:8" x14ac:dyDescent="0.3">
      <c r="B7871" s="91">
        <v>42892</v>
      </c>
      <c r="C7871" s="145">
        <v>459.567657</v>
      </c>
      <c r="D7871">
        <f t="shared" si="247"/>
        <v>0.37935303663716541</v>
      </c>
      <c r="E7871">
        <v>-3.5867398840267468E-2</v>
      </c>
      <c r="G7871">
        <v>7863</v>
      </c>
      <c r="H7871">
        <f t="shared" ca="1" si="248"/>
        <v>4.849003455427596E-3</v>
      </c>
    </row>
    <row r="7872" spans="2:8" x14ac:dyDescent="0.3">
      <c r="B7872" s="91">
        <v>42262</v>
      </c>
      <c r="C7872" s="145">
        <v>333.17623900000001</v>
      </c>
      <c r="D7872">
        <f t="shared" si="247"/>
        <v>16.30513899038089</v>
      </c>
      <c r="E7872">
        <v>-3.5899533092372628E-2</v>
      </c>
      <c r="G7872">
        <v>7864</v>
      </c>
      <c r="H7872">
        <f t="shared" ca="1" si="248"/>
        <v>-1.9414766604091544E-2</v>
      </c>
    </row>
    <row r="7873" spans="2:8" x14ac:dyDescent="0.3">
      <c r="B7873" s="91">
        <v>37467</v>
      </c>
      <c r="C7873" s="145">
        <v>19.253022999999999</v>
      </c>
      <c r="D7873">
        <f t="shared" si="247"/>
        <v>-0.32622660085558236</v>
      </c>
      <c r="E7873">
        <v>-3.5921193899986936E-2</v>
      </c>
      <c r="G7873">
        <v>7865</v>
      </c>
      <c r="H7873">
        <f t="shared" ca="1" si="248"/>
        <v>3.3331449363463064E-2</v>
      </c>
    </row>
    <row r="7874" spans="2:8" x14ac:dyDescent="0.3">
      <c r="B7874" s="91">
        <v>36321</v>
      </c>
      <c r="C7874" s="145">
        <v>28.574922999999998</v>
      </c>
      <c r="D7874">
        <f t="shared" si="247"/>
        <v>-0.62984722837471985</v>
      </c>
      <c r="E7874">
        <v>-3.5956962303842127E-2</v>
      </c>
      <c r="G7874">
        <v>7866</v>
      </c>
      <c r="H7874">
        <f t="shared" ca="1" si="248"/>
        <v>1.2398811174912223E-2</v>
      </c>
    </row>
    <row r="7875" spans="2:8" x14ac:dyDescent="0.3">
      <c r="B7875" s="91">
        <v>38001</v>
      </c>
      <c r="C7875" s="145">
        <v>77.197647000000003</v>
      </c>
      <c r="D7875">
        <f t="shared" si="247"/>
        <v>1.6721131091495942</v>
      </c>
      <c r="E7875">
        <v>-3.5963503612718273E-2</v>
      </c>
      <c r="G7875">
        <v>7867</v>
      </c>
      <c r="H7875">
        <f t="shared" ca="1" si="248"/>
        <v>1.7975884612803899E-2</v>
      </c>
    </row>
    <row r="7876" spans="2:8" x14ac:dyDescent="0.3">
      <c r="B7876" s="91">
        <v>33898</v>
      </c>
      <c r="C7876" s="145">
        <v>28.890111999999998</v>
      </c>
      <c r="D7876">
        <f t="shared" si="247"/>
        <v>-0.6850243036223983</v>
      </c>
      <c r="E7876">
        <v>-3.5971182690928062E-2</v>
      </c>
      <c r="G7876">
        <v>7868</v>
      </c>
      <c r="H7876">
        <f t="shared" ca="1" si="248"/>
        <v>-6.4887770515808223E-3</v>
      </c>
    </row>
    <row r="7877" spans="2:8" x14ac:dyDescent="0.3">
      <c r="B7877" s="91">
        <v>38686</v>
      </c>
      <c r="C7877" s="145">
        <v>91.721717999999996</v>
      </c>
      <c r="D7877">
        <f t="shared" si="247"/>
        <v>1.6858577741959202</v>
      </c>
      <c r="E7877">
        <v>-3.5989874551861201E-2</v>
      </c>
      <c r="G7877">
        <v>7869</v>
      </c>
      <c r="H7877">
        <f t="shared" ca="1" si="248"/>
        <v>-4.1981653366833217E-2</v>
      </c>
    </row>
    <row r="7878" spans="2:8" x14ac:dyDescent="0.3">
      <c r="B7878" s="91">
        <v>35822</v>
      </c>
      <c r="C7878" s="145">
        <v>34.149878999999999</v>
      </c>
      <c r="D7878">
        <f t="shared" si="247"/>
        <v>-0.55116012048140517</v>
      </c>
      <c r="E7878">
        <v>-3.6021179268403307E-2</v>
      </c>
      <c r="G7878">
        <v>7870</v>
      </c>
      <c r="H7878">
        <f t="shared" ca="1" si="248"/>
        <v>-2.063568849347123E-3</v>
      </c>
    </row>
    <row r="7879" spans="2:8" x14ac:dyDescent="0.3">
      <c r="B7879" s="91">
        <v>38362</v>
      </c>
      <c r="C7879" s="145">
        <v>76.084770000000006</v>
      </c>
      <c r="D7879">
        <f t="shared" si="247"/>
        <v>7.3875689205375084</v>
      </c>
      <c r="E7879">
        <v>-3.6022449234331982E-2</v>
      </c>
      <c r="G7879">
        <v>7871</v>
      </c>
      <c r="H7879">
        <f t="shared" ca="1" si="248"/>
        <v>-2.4913588868831806E-2</v>
      </c>
    </row>
    <row r="7880" spans="2:8" x14ac:dyDescent="0.3">
      <c r="B7880" s="91">
        <v>36984</v>
      </c>
      <c r="C7880" s="145">
        <v>9.0711349999999999</v>
      </c>
      <c r="D7880">
        <f t="shared" si="247"/>
        <v>-0.86647971750231145</v>
      </c>
      <c r="E7880">
        <v>-3.6065757380586122E-2</v>
      </c>
      <c r="G7880">
        <v>7872</v>
      </c>
      <c r="H7880">
        <f t="shared" ca="1" si="248"/>
        <v>2.5367302582133062E-2</v>
      </c>
    </row>
    <row r="7881" spans="2:8" x14ac:dyDescent="0.3">
      <c r="B7881" s="91">
        <v>43920</v>
      </c>
      <c r="C7881" s="145">
        <v>67.938254999999998</v>
      </c>
      <c r="D7881">
        <f t="shared" ref="D7881:D7944" si="249">(C7881-C7882)/C7882</f>
        <v>1.509779302943167</v>
      </c>
      <c r="E7881">
        <v>-3.606787828507798E-2</v>
      </c>
      <c r="G7881">
        <v>7873</v>
      </c>
      <c r="H7881">
        <f t="shared" ca="1" si="248"/>
        <v>-2.4039656054370567E-2</v>
      </c>
    </row>
    <row r="7882" spans="2:8" x14ac:dyDescent="0.3">
      <c r="B7882" s="91">
        <v>36199</v>
      </c>
      <c r="C7882" s="145">
        <v>27.069413999999998</v>
      </c>
      <c r="D7882">
        <f t="shared" si="249"/>
        <v>-0.90188650457060215</v>
      </c>
      <c r="E7882">
        <v>-3.6093369571119957E-2</v>
      </c>
      <c r="G7882">
        <v>7874</v>
      </c>
      <c r="H7882">
        <f t="shared" ref="H7882:H7945" ca="1" si="250">_xlfn.NORM.INV(RAND(),N$11,N$12)</f>
        <v>-4.7733504228452493E-3</v>
      </c>
    </row>
    <row r="7883" spans="2:8" x14ac:dyDescent="0.3">
      <c r="B7883" s="91">
        <v>41438</v>
      </c>
      <c r="C7883" s="145">
        <v>275.89898699999998</v>
      </c>
      <c r="D7883">
        <f t="shared" si="249"/>
        <v>5.5029341799293769</v>
      </c>
      <c r="E7883">
        <v>-3.6109672228467053E-2</v>
      </c>
      <c r="G7883">
        <v>7875</v>
      </c>
      <c r="H7883">
        <f t="shared" ca="1" si="250"/>
        <v>1.434306467861488E-3</v>
      </c>
    </row>
    <row r="7884" spans="2:8" x14ac:dyDescent="0.3">
      <c r="B7884" s="91">
        <v>37879</v>
      </c>
      <c r="C7884" s="145">
        <v>42.426845999999998</v>
      </c>
      <c r="D7884">
        <f t="shared" si="249"/>
        <v>-3.3756318229948658E-2</v>
      </c>
      <c r="E7884">
        <v>-3.6110073553017777E-2</v>
      </c>
      <c r="G7884">
        <v>7876</v>
      </c>
      <c r="H7884">
        <f t="shared" ca="1" si="250"/>
        <v>-7.4828908835367247E-2</v>
      </c>
    </row>
    <row r="7885" spans="2:8" x14ac:dyDescent="0.3">
      <c r="B7885" s="91">
        <v>35765</v>
      </c>
      <c r="C7885" s="145">
        <v>43.909053999999998</v>
      </c>
      <c r="D7885">
        <f t="shared" si="249"/>
        <v>9.6902767979231849E-2</v>
      </c>
      <c r="E7885">
        <v>-3.6129185267293681E-2</v>
      </c>
      <c r="G7885">
        <v>7877</v>
      </c>
      <c r="H7885">
        <f t="shared" ca="1" si="250"/>
        <v>2.9085787862489561E-2</v>
      </c>
    </row>
    <row r="7886" spans="2:8" x14ac:dyDescent="0.3">
      <c r="B7886" s="91">
        <v>35880</v>
      </c>
      <c r="C7886" s="145">
        <v>40.030033000000003</v>
      </c>
      <c r="D7886">
        <f t="shared" si="249"/>
        <v>-0.62455185545654146</v>
      </c>
      <c r="E7886">
        <v>-3.6138283390424839E-2</v>
      </c>
      <c r="G7886">
        <v>7878</v>
      </c>
      <c r="H7886">
        <f t="shared" ca="1" si="250"/>
        <v>-9.4497664207768162E-3</v>
      </c>
    </row>
    <row r="7887" spans="2:8" x14ac:dyDescent="0.3">
      <c r="B7887" s="91">
        <v>39538</v>
      </c>
      <c r="C7887" s="145">
        <v>106.619339</v>
      </c>
      <c r="D7887">
        <f t="shared" si="249"/>
        <v>0.97735301042363776</v>
      </c>
      <c r="E7887">
        <v>-3.6142694362913223E-2</v>
      </c>
      <c r="G7887">
        <v>7879</v>
      </c>
      <c r="H7887">
        <f t="shared" ca="1" si="250"/>
        <v>3.3417436405946996E-3</v>
      </c>
    </row>
    <row r="7888" spans="2:8" x14ac:dyDescent="0.3">
      <c r="B7888" s="91">
        <v>35500</v>
      </c>
      <c r="C7888" s="145">
        <v>53.920234999999998</v>
      </c>
      <c r="D7888">
        <f t="shared" si="249"/>
        <v>2.8599272716131359</v>
      </c>
      <c r="E7888">
        <v>-3.614447816692648E-2</v>
      </c>
      <c r="G7888">
        <v>7880</v>
      </c>
      <c r="H7888">
        <f t="shared" ca="1" si="250"/>
        <v>-2.6162592887073316E-2</v>
      </c>
    </row>
    <row r="7889" spans="2:8" x14ac:dyDescent="0.3">
      <c r="B7889" s="91">
        <v>36923</v>
      </c>
      <c r="C7889" s="145">
        <v>13.969236</v>
      </c>
      <c r="D7889">
        <f t="shared" si="249"/>
        <v>-0.90913359445139519</v>
      </c>
      <c r="E7889">
        <v>-3.6189908984305255E-2</v>
      </c>
      <c r="G7889">
        <v>7881</v>
      </c>
      <c r="H7889">
        <f t="shared" ca="1" si="250"/>
        <v>1.0598295898974906E-2</v>
      </c>
    </row>
    <row r="7890" spans="2:8" x14ac:dyDescent="0.3">
      <c r="B7890" s="91">
        <v>39106</v>
      </c>
      <c r="C7890" s="145">
        <v>153.73378</v>
      </c>
      <c r="D7890">
        <f t="shared" si="249"/>
        <v>-0.69571245299884432</v>
      </c>
      <c r="E7890">
        <v>-3.619315726380528E-2</v>
      </c>
      <c r="G7890">
        <v>7882</v>
      </c>
      <c r="H7890">
        <f t="shared" ca="1" si="250"/>
        <v>9.410772295327734E-3</v>
      </c>
    </row>
    <row r="7891" spans="2:8" x14ac:dyDescent="0.3">
      <c r="B7891" s="91">
        <v>42773</v>
      </c>
      <c r="C7891" s="145">
        <v>505.22534200000001</v>
      </c>
      <c r="D7891">
        <f t="shared" si="249"/>
        <v>1.3490409024409951</v>
      </c>
      <c r="E7891">
        <v>-3.6227010376683889E-2</v>
      </c>
      <c r="G7891">
        <v>7883</v>
      </c>
      <c r="H7891">
        <f t="shared" ca="1" si="250"/>
        <v>-5.3803043856182446E-3</v>
      </c>
    </row>
    <row r="7892" spans="2:8" x14ac:dyDescent="0.3">
      <c r="B7892" s="91">
        <v>41061</v>
      </c>
      <c r="C7892" s="145">
        <v>215.07728599999999</v>
      </c>
      <c r="D7892">
        <f t="shared" si="249"/>
        <v>10.03354989453408</v>
      </c>
      <c r="E7892">
        <v>-3.6266038147184772E-2</v>
      </c>
      <c r="G7892">
        <v>7884</v>
      </c>
      <c r="H7892">
        <f t="shared" ca="1" si="250"/>
        <v>-6.0563169322739065E-3</v>
      </c>
    </row>
    <row r="7893" spans="2:8" x14ac:dyDescent="0.3">
      <c r="B7893" s="91">
        <v>36622</v>
      </c>
      <c r="C7893" s="145">
        <v>19.493027000000001</v>
      </c>
      <c r="D7893">
        <f t="shared" si="249"/>
        <v>-0.91064891969866857</v>
      </c>
      <c r="E7893">
        <v>-3.6316000311059943E-2</v>
      </c>
      <c r="G7893">
        <v>7885</v>
      </c>
      <c r="H7893">
        <f t="shared" ca="1" si="250"/>
        <v>-3.0756888649593982E-2</v>
      </c>
    </row>
    <row r="7894" spans="2:8" x14ac:dyDescent="0.3">
      <c r="B7894" s="91">
        <v>40595</v>
      </c>
      <c r="C7894" s="145">
        <v>218.16218599999999</v>
      </c>
      <c r="D7894">
        <f t="shared" si="249"/>
        <v>-0.39738297395301025</v>
      </c>
      <c r="E7894">
        <v>-3.6331846828849483E-2</v>
      </c>
      <c r="G7894">
        <v>7886</v>
      </c>
      <c r="H7894">
        <f t="shared" ca="1" si="250"/>
        <v>-2.7786709491254911E-2</v>
      </c>
    </row>
    <row r="7895" spans="2:8" x14ac:dyDescent="0.3">
      <c r="B7895" s="91">
        <v>42457</v>
      </c>
      <c r="C7895" s="145">
        <v>362.02459700000003</v>
      </c>
      <c r="D7895">
        <f t="shared" si="249"/>
        <v>16.286169664164959</v>
      </c>
      <c r="E7895">
        <v>-3.6339554087748929E-2</v>
      </c>
      <c r="G7895">
        <v>7887</v>
      </c>
      <c r="H7895">
        <f t="shared" ca="1" si="250"/>
        <v>8.9036607519375019E-2</v>
      </c>
    </row>
    <row r="7896" spans="2:8" x14ac:dyDescent="0.3">
      <c r="B7896" s="91">
        <v>36285</v>
      </c>
      <c r="C7896" s="145">
        <v>20.943020000000001</v>
      </c>
      <c r="D7896">
        <f t="shared" si="249"/>
        <v>-0.87936318152148241</v>
      </c>
      <c r="E7896">
        <v>-3.6351192805866774E-2</v>
      </c>
      <c r="G7896">
        <v>7888</v>
      </c>
      <c r="H7896">
        <f t="shared" ca="1" si="250"/>
        <v>7.1250306794613222E-2</v>
      </c>
    </row>
    <row r="7897" spans="2:8" x14ac:dyDescent="0.3">
      <c r="B7897" s="91">
        <v>40834</v>
      </c>
      <c r="C7897" s="145">
        <v>173.603882</v>
      </c>
      <c r="D7897">
        <f t="shared" si="249"/>
        <v>5.3283902517265078</v>
      </c>
      <c r="E7897">
        <v>-3.641690936835585E-2</v>
      </c>
      <c r="G7897">
        <v>7889</v>
      </c>
      <c r="H7897">
        <f t="shared" ca="1" si="250"/>
        <v>-3.4310704220108207E-2</v>
      </c>
    </row>
    <row r="7898" spans="2:8" x14ac:dyDescent="0.3">
      <c r="B7898" s="91">
        <v>39828</v>
      </c>
      <c r="C7898" s="145">
        <v>27.432549999999999</v>
      </c>
      <c r="D7898">
        <f t="shared" si="249"/>
        <v>0.92787060868665661</v>
      </c>
      <c r="E7898">
        <v>-3.6456628351435372E-2</v>
      </c>
      <c r="G7898">
        <v>7890</v>
      </c>
      <c r="H7898">
        <f t="shared" ca="1" si="250"/>
        <v>1.4807427707010264E-2</v>
      </c>
    </row>
    <row r="7899" spans="2:8" x14ac:dyDescent="0.3">
      <c r="B7899" s="91">
        <v>34115</v>
      </c>
      <c r="C7899" s="145">
        <v>14.229456000000001</v>
      </c>
      <c r="D7899">
        <f t="shared" si="249"/>
        <v>-0.95816118671783468</v>
      </c>
      <c r="E7899">
        <v>-3.6496445260478155E-2</v>
      </c>
      <c r="G7899">
        <v>7891</v>
      </c>
      <c r="H7899">
        <f t="shared" ca="1" si="250"/>
        <v>9.7643656070203561E-2</v>
      </c>
    </row>
    <row r="7900" spans="2:8" x14ac:dyDescent="0.3">
      <c r="B7900" s="91">
        <v>42384</v>
      </c>
      <c r="C7900" s="145">
        <v>340.10180700000001</v>
      </c>
      <c r="D7900">
        <f t="shared" si="249"/>
        <v>13.113788944990546</v>
      </c>
      <c r="E7900">
        <v>-3.669210914230036E-2</v>
      </c>
      <c r="G7900">
        <v>7892</v>
      </c>
      <c r="H7900">
        <f t="shared" ca="1" si="250"/>
        <v>-4.4155697645086735E-2</v>
      </c>
    </row>
    <row r="7901" spans="2:8" x14ac:dyDescent="0.3">
      <c r="B7901" s="91">
        <v>37684</v>
      </c>
      <c r="C7901" s="145">
        <v>24.09713</v>
      </c>
      <c r="D7901">
        <f t="shared" si="249"/>
        <v>-0.84389904335706112</v>
      </c>
      <c r="E7901">
        <v>-3.6694440221429911E-2</v>
      </c>
      <c r="G7901">
        <v>7893</v>
      </c>
      <c r="H7901">
        <f t="shared" ca="1" si="250"/>
        <v>-2.3260925688013957E-2</v>
      </c>
    </row>
    <row r="7902" spans="2:8" x14ac:dyDescent="0.3">
      <c r="B7902" s="91">
        <v>43665</v>
      </c>
      <c r="C7902" s="145">
        <v>154.36888099999999</v>
      </c>
      <c r="D7902">
        <f t="shared" si="249"/>
        <v>-0.63990536718164381</v>
      </c>
      <c r="E7902">
        <v>-3.6702950702527819E-2</v>
      </c>
      <c r="G7902">
        <v>7894</v>
      </c>
      <c r="H7902">
        <f t="shared" ca="1" si="250"/>
        <v>2.6091583135786436E-2</v>
      </c>
    </row>
    <row r="7903" spans="2:8" x14ac:dyDescent="0.3">
      <c r="B7903" s="91">
        <v>42166</v>
      </c>
      <c r="C7903" s="145">
        <v>428.68975799999998</v>
      </c>
      <c r="D7903">
        <f t="shared" si="249"/>
        <v>36.249462315885765</v>
      </c>
      <c r="E7903">
        <v>-3.672192292352712E-2</v>
      </c>
      <c r="G7903">
        <v>7895</v>
      </c>
      <c r="H7903">
        <f t="shared" ca="1" si="250"/>
        <v>2.3879871069865607E-2</v>
      </c>
    </row>
    <row r="7904" spans="2:8" x14ac:dyDescent="0.3">
      <c r="B7904" s="91">
        <v>37097</v>
      </c>
      <c r="C7904" s="145">
        <v>11.508616</v>
      </c>
      <c r="D7904">
        <f t="shared" si="249"/>
        <v>-0.92308592428324154</v>
      </c>
      <c r="E7904">
        <v>-3.6797907783943595E-2</v>
      </c>
      <c r="G7904">
        <v>7896</v>
      </c>
      <c r="H7904">
        <f t="shared" ca="1" si="250"/>
        <v>-1.8636583102112612E-2</v>
      </c>
    </row>
    <row r="7905" spans="2:8" x14ac:dyDescent="0.3">
      <c r="B7905" s="91">
        <v>38797</v>
      </c>
      <c r="C7905" s="145">
        <v>149.62951699999999</v>
      </c>
      <c r="D7905">
        <f t="shared" si="249"/>
        <v>0.40644855029069893</v>
      </c>
      <c r="E7905">
        <v>-3.6808851875599631E-2</v>
      </c>
      <c r="G7905">
        <v>7897</v>
      </c>
      <c r="H7905">
        <f t="shared" ca="1" si="250"/>
        <v>-1.541658260868559E-2</v>
      </c>
    </row>
    <row r="7906" spans="2:8" x14ac:dyDescent="0.3">
      <c r="B7906" s="91">
        <v>39520</v>
      </c>
      <c r="C7906" s="145">
        <v>106.38819100000001</v>
      </c>
      <c r="D7906">
        <f t="shared" si="249"/>
        <v>-0.20746424047125292</v>
      </c>
      <c r="E7906">
        <v>-3.681605319147261E-2</v>
      </c>
      <c r="G7906">
        <v>7898</v>
      </c>
      <c r="H7906">
        <f t="shared" ca="1" si="250"/>
        <v>2.8022062661542526E-2</v>
      </c>
    </row>
    <row r="7907" spans="2:8" x14ac:dyDescent="0.3">
      <c r="B7907" s="91">
        <v>40779</v>
      </c>
      <c r="C7907" s="145">
        <v>134.237717</v>
      </c>
      <c r="D7907">
        <f t="shared" si="249"/>
        <v>0.12306998241316457</v>
      </c>
      <c r="E7907">
        <v>-3.6902237780354716E-2</v>
      </c>
      <c r="G7907">
        <v>7899</v>
      </c>
      <c r="H7907">
        <f t="shared" ca="1" si="250"/>
        <v>-4.3056131096316716E-2</v>
      </c>
    </row>
    <row r="7908" spans="2:8" x14ac:dyDescent="0.3">
      <c r="B7908" s="91">
        <v>43735</v>
      </c>
      <c r="C7908" s="145">
        <v>119.527473</v>
      </c>
      <c r="D7908">
        <f t="shared" si="249"/>
        <v>8.0144156019280235</v>
      </c>
      <c r="E7908">
        <v>-3.6947737715578848E-2</v>
      </c>
      <c r="G7908">
        <v>7900</v>
      </c>
      <c r="H7908">
        <f t="shared" ca="1" si="250"/>
        <v>-4.923115090524411E-2</v>
      </c>
    </row>
    <row r="7909" spans="2:8" x14ac:dyDescent="0.3">
      <c r="B7909" s="91">
        <v>36791</v>
      </c>
      <c r="C7909" s="145">
        <v>13.259592</v>
      </c>
      <c r="D7909">
        <f t="shared" si="249"/>
        <v>-0.21151897990488946</v>
      </c>
      <c r="E7909">
        <v>-3.697484008460649E-2</v>
      </c>
      <c r="G7909">
        <v>7901</v>
      </c>
      <c r="H7909">
        <f t="shared" ca="1" si="250"/>
        <v>-9.6140901772303038E-3</v>
      </c>
    </row>
    <row r="7910" spans="2:8" x14ac:dyDescent="0.3">
      <c r="B7910" s="91">
        <v>34134</v>
      </c>
      <c r="C7910" s="145">
        <v>16.816628000000001</v>
      </c>
      <c r="D7910">
        <f t="shared" si="249"/>
        <v>-0.49999998513376115</v>
      </c>
      <c r="E7910">
        <v>-3.7037015828685502E-2</v>
      </c>
      <c r="G7910">
        <v>7902</v>
      </c>
      <c r="H7910">
        <f t="shared" ca="1" si="250"/>
        <v>-2.0274117231007645E-2</v>
      </c>
    </row>
    <row r="7911" spans="2:8" x14ac:dyDescent="0.3">
      <c r="B7911" s="91">
        <v>33674</v>
      </c>
      <c r="C7911" s="145">
        <v>33.633254999999998</v>
      </c>
      <c r="D7911">
        <f t="shared" si="249"/>
        <v>-0.1494507597099905</v>
      </c>
      <c r="E7911">
        <v>-3.7037044459960117E-2</v>
      </c>
      <c r="G7911">
        <v>7903</v>
      </c>
      <c r="H7911">
        <f t="shared" ca="1" si="250"/>
        <v>8.7997619706490799E-3</v>
      </c>
    </row>
    <row r="7912" spans="2:8" x14ac:dyDescent="0.3">
      <c r="B7912" s="91">
        <v>34751</v>
      </c>
      <c r="C7912" s="145">
        <v>39.542983999999997</v>
      </c>
      <c r="D7912">
        <f t="shared" si="249"/>
        <v>-0.87280350129259887</v>
      </c>
      <c r="E7912">
        <v>-3.7037154288880735E-2</v>
      </c>
      <c r="G7912">
        <v>7904</v>
      </c>
      <c r="H7912">
        <f t="shared" ca="1" si="250"/>
        <v>8.3151216709559453E-3</v>
      </c>
    </row>
    <row r="7913" spans="2:8" x14ac:dyDescent="0.3">
      <c r="B7913" s="91">
        <v>44246</v>
      </c>
      <c r="C7913" s="145">
        <v>310.88107300000001</v>
      </c>
      <c r="D7913">
        <f t="shared" si="249"/>
        <v>9.0051107698202646</v>
      </c>
      <c r="E7913">
        <v>-3.705425841352121E-2</v>
      </c>
      <c r="G7913">
        <v>7905</v>
      </c>
      <c r="H7913">
        <f t="shared" ca="1" si="250"/>
        <v>4.3859454548404184E-3</v>
      </c>
    </row>
    <row r="7914" spans="2:8" x14ac:dyDescent="0.3">
      <c r="B7914" s="91">
        <v>36521</v>
      </c>
      <c r="C7914" s="145">
        <v>31.072227000000002</v>
      </c>
      <c r="D7914">
        <f t="shared" si="249"/>
        <v>-0.84463030646043136</v>
      </c>
      <c r="E7914">
        <v>-3.7080348041839961E-2</v>
      </c>
      <c r="G7914">
        <v>7906</v>
      </c>
      <c r="H7914">
        <f t="shared" ca="1" si="250"/>
        <v>9.0776983370429616E-3</v>
      </c>
    </row>
    <row r="7915" spans="2:8" x14ac:dyDescent="0.3">
      <c r="B7915" s="91">
        <v>41116</v>
      </c>
      <c r="C7915" s="145">
        <v>199.98898299999999</v>
      </c>
      <c r="D7915">
        <f t="shared" si="249"/>
        <v>2.3653326168369868</v>
      </c>
      <c r="E7915">
        <v>-3.7089086487274263E-2</v>
      </c>
      <c r="G7915">
        <v>7907</v>
      </c>
      <c r="H7915">
        <f t="shared" ca="1" si="250"/>
        <v>1.6874962820296876E-2</v>
      </c>
    </row>
    <row r="7916" spans="2:8" x14ac:dyDescent="0.3">
      <c r="B7916" s="91">
        <v>38161</v>
      </c>
      <c r="C7916" s="145">
        <v>59.426215999999997</v>
      </c>
      <c r="D7916">
        <f t="shared" si="249"/>
        <v>0.38128264455556343</v>
      </c>
      <c r="E7916">
        <v>-3.7113667892206534E-2</v>
      </c>
      <c r="G7916">
        <v>7908</v>
      </c>
      <c r="H7916">
        <f t="shared" ca="1" si="250"/>
        <v>2.4824153815369121E-2</v>
      </c>
    </row>
    <row r="7917" spans="2:8" x14ac:dyDescent="0.3">
      <c r="B7917" s="91">
        <v>36459</v>
      </c>
      <c r="C7917" s="145">
        <v>43.022488000000003</v>
      </c>
      <c r="D7917">
        <f t="shared" si="249"/>
        <v>-0.38592671965937264</v>
      </c>
      <c r="E7917">
        <v>-3.7118544912879151E-2</v>
      </c>
      <c r="G7917">
        <v>7909</v>
      </c>
      <c r="H7917">
        <f t="shared" ca="1" si="250"/>
        <v>1.937127038816789E-2</v>
      </c>
    </row>
    <row r="7918" spans="2:8" x14ac:dyDescent="0.3">
      <c r="B7918" s="91">
        <v>35278</v>
      </c>
      <c r="C7918" s="145">
        <v>70.060837000000006</v>
      </c>
      <c r="D7918">
        <f t="shared" si="249"/>
        <v>1.9747826281903276</v>
      </c>
      <c r="E7918">
        <v>-3.7148923452315949E-2</v>
      </c>
      <c r="G7918">
        <v>7910</v>
      </c>
      <c r="H7918">
        <f t="shared" ca="1" si="250"/>
        <v>-5.6634741306688212E-2</v>
      </c>
    </row>
    <row r="7919" spans="2:8" x14ac:dyDescent="0.3">
      <c r="B7919" s="91">
        <v>35978</v>
      </c>
      <c r="C7919" s="145">
        <v>23.551582</v>
      </c>
      <c r="D7919">
        <f t="shared" si="249"/>
        <v>0.20705526896253829</v>
      </c>
      <c r="E7919">
        <v>-3.7172300813119757E-2</v>
      </c>
      <c r="G7919">
        <v>7911</v>
      </c>
      <c r="H7919">
        <f t="shared" ca="1" si="250"/>
        <v>2.3717167715564921E-2</v>
      </c>
    </row>
    <row r="7920" spans="2:8" x14ac:dyDescent="0.3">
      <c r="B7920" s="91">
        <v>33417</v>
      </c>
      <c r="C7920" s="145">
        <v>19.511602</v>
      </c>
      <c r="D7920">
        <f t="shared" si="249"/>
        <v>-0.91381315978952216</v>
      </c>
      <c r="E7920">
        <v>-3.7234168798418295E-2</v>
      </c>
      <c r="G7920">
        <v>7912</v>
      </c>
      <c r="H7920">
        <f t="shared" ca="1" si="250"/>
        <v>-3.6901801652125324E-2</v>
      </c>
    </row>
    <row r="7921" spans="2:8" x14ac:dyDescent="0.3">
      <c r="B7921" s="91">
        <v>40498</v>
      </c>
      <c r="C7921" s="145">
        <v>226.38725299999999</v>
      </c>
      <c r="D7921">
        <f t="shared" si="249"/>
        <v>0.7236647568949176</v>
      </c>
      <c r="E7921">
        <v>-3.7254542220058258E-2</v>
      </c>
      <c r="G7921">
        <v>7913</v>
      </c>
      <c r="H7921">
        <f t="shared" ca="1" si="250"/>
        <v>2.6782525561522804E-3</v>
      </c>
    </row>
    <row r="7922" spans="2:8" x14ac:dyDescent="0.3">
      <c r="B7922" s="91">
        <v>43760</v>
      </c>
      <c r="C7922" s="145">
        <v>131.34065200000001</v>
      </c>
      <c r="D7922">
        <f t="shared" si="249"/>
        <v>-0.22133565752873552</v>
      </c>
      <c r="E7922">
        <v>-3.7267071776279886E-2</v>
      </c>
      <c r="G7922">
        <v>7914</v>
      </c>
      <c r="H7922">
        <f t="shared" ca="1" si="250"/>
        <v>-2.9575924339756286E-2</v>
      </c>
    </row>
    <row r="7923" spans="2:8" x14ac:dyDescent="0.3">
      <c r="B7923" s="91">
        <v>43439</v>
      </c>
      <c r="C7923" s="145">
        <v>168.674286</v>
      </c>
      <c r="D7923">
        <f t="shared" si="249"/>
        <v>-0.32742996634264676</v>
      </c>
      <c r="E7923">
        <v>-3.7268925941846207E-2</v>
      </c>
      <c r="G7923">
        <v>7915</v>
      </c>
      <c r="H7923">
        <f t="shared" ca="1" si="250"/>
        <v>1.8348174277619138E-2</v>
      </c>
    </row>
    <row r="7924" spans="2:8" x14ac:dyDescent="0.3">
      <c r="B7924" s="91">
        <v>41367</v>
      </c>
      <c r="C7924" s="145">
        <v>250.79066499999999</v>
      </c>
      <c r="D7924">
        <f t="shared" si="249"/>
        <v>11.529093382938667</v>
      </c>
      <c r="E7924">
        <v>-3.7425166472441054E-2</v>
      </c>
      <c r="G7924">
        <v>7916</v>
      </c>
      <c r="H7924">
        <f t="shared" ca="1" si="250"/>
        <v>9.6707565843492261E-3</v>
      </c>
    </row>
    <row r="7925" spans="2:8" x14ac:dyDescent="0.3">
      <c r="B7925" s="91">
        <v>37327</v>
      </c>
      <c r="C7925" s="145">
        <v>20.016665</v>
      </c>
      <c r="D7925">
        <f t="shared" si="249"/>
        <v>-0.33953892928351986</v>
      </c>
      <c r="E7925">
        <v>-3.746283131557962E-2</v>
      </c>
      <c r="G7925">
        <v>7917</v>
      </c>
      <c r="H7925">
        <f t="shared" ca="1" si="250"/>
        <v>-5.4824203264301798E-3</v>
      </c>
    </row>
    <row r="7926" spans="2:8" x14ac:dyDescent="0.3">
      <c r="B7926" s="91">
        <v>35951</v>
      </c>
      <c r="C7926" s="145">
        <v>30.307107999999999</v>
      </c>
      <c r="D7926">
        <f t="shared" si="249"/>
        <v>-0.49973597866806674</v>
      </c>
      <c r="E7926">
        <v>-3.7531470579474077E-2</v>
      </c>
      <c r="G7926">
        <v>7918</v>
      </c>
      <c r="H7926">
        <f t="shared" ca="1" si="250"/>
        <v>1.1402903016359293E-2</v>
      </c>
    </row>
    <row r="7927" spans="2:8" x14ac:dyDescent="0.3">
      <c r="B7927" s="91">
        <v>35362</v>
      </c>
      <c r="C7927" s="145">
        <v>60.582225999999999</v>
      </c>
      <c r="D7927">
        <f t="shared" si="249"/>
        <v>0.82038967047049427</v>
      </c>
      <c r="E7927">
        <v>-3.7533495836659249E-2</v>
      </c>
      <c r="G7927">
        <v>7919</v>
      </c>
      <c r="H7927">
        <f t="shared" ca="1" si="250"/>
        <v>-2.3004900966689E-3</v>
      </c>
    </row>
    <row r="7928" spans="2:8" x14ac:dyDescent="0.3">
      <c r="B7928" s="91">
        <v>35948</v>
      </c>
      <c r="C7928" s="145">
        <v>33.279812</v>
      </c>
      <c r="D7928">
        <f t="shared" si="249"/>
        <v>-0.88525690383079236</v>
      </c>
      <c r="E7928">
        <v>-3.7534181032976843E-2</v>
      </c>
      <c r="G7928">
        <v>7920</v>
      </c>
      <c r="H7928">
        <f t="shared" ca="1" si="250"/>
        <v>-4.6508501624306173E-3</v>
      </c>
    </row>
    <row r="7929" spans="2:8" x14ac:dyDescent="0.3">
      <c r="B7929" s="91">
        <v>41407</v>
      </c>
      <c r="C7929" s="145">
        <v>290.037598</v>
      </c>
      <c r="D7929">
        <f t="shared" si="249"/>
        <v>30.946516348052491</v>
      </c>
      <c r="E7929">
        <v>-3.7534420981318137E-2</v>
      </c>
      <c r="G7929">
        <v>7921</v>
      </c>
      <c r="H7929">
        <f t="shared" ca="1" si="250"/>
        <v>-8.9102968266982618E-3</v>
      </c>
    </row>
    <row r="7930" spans="2:8" x14ac:dyDescent="0.3">
      <c r="B7930" s="91">
        <v>37067</v>
      </c>
      <c r="C7930" s="145">
        <v>9.0788489999999999</v>
      </c>
      <c r="D7930">
        <f t="shared" si="249"/>
        <v>-0.97250919072494146</v>
      </c>
      <c r="E7930">
        <v>-3.7612293241941597E-2</v>
      </c>
      <c r="G7930">
        <v>7922</v>
      </c>
      <c r="H7930">
        <f t="shared" ca="1" si="250"/>
        <v>3.9090409997812409E-2</v>
      </c>
    </row>
    <row r="7931" spans="2:8" x14ac:dyDescent="0.3">
      <c r="B7931" s="91">
        <v>41673</v>
      </c>
      <c r="C7931" s="145">
        <v>330.250336</v>
      </c>
      <c r="D7931">
        <f t="shared" si="249"/>
        <v>17.265491651503513</v>
      </c>
      <c r="E7931">
        <v>-3.7619708912852309E-2</v>
      </c>
      <c r="G7931">
        <v>7923</v>
      </c>
      <c r="H7931">
        <f t="shared" ca="1" si="250"/>
        <v>-4.4307451375041572E-2</v>
      </c>
    </row>
    <row r="7932" spans="2:8" x14ac:dyDescent="0.3">
      <c r="B7932" s="91">
        <v>36728</v>
      </c>
      <c r="C7932" s="145">
        <v>18.080560999999999</v>
      </c>
      <c r="D7932">
        <f t="shared" si="249"/>
        <v>-0.94891819611427353</v>
      </c>
      <c r="E7932">
        <v>-3.7767005383813938E-2</v>
      </c>
      <c r="G7932">
        <v>7924</v>
      </c>
      <c r="H7932">
        <f t="shared" ca="1" si="250"/>
        <v>-2.0808820571479088E-2</v>
      </c>
    </row>
    <row r="7933" spans="2:8" x14ac:dyDescent="0.3">
      <c r="B7933" s="91">
        <v>42228</v>
      </c>
      <c r="C7933" s="145">
        <v>353.95306399999998</v>
      </c>
      <c r="D7933">
        <f t="shared" si="249"/>
        <v>15.243249679141805</v>
      </c>
      <c r="E7933">
        <v>-3.7789445115959254E-2</v>
      </c>
      <c r="G7933">
        <v>7925</v>
      </c>
      <c r="H7933">
        <f t="shared" ca="1" si="250"/>
        <v>4.6175491549187972E-2</v>
      </c>
    </row>
    <row r="7934" spans="2:8" x14ac:dyDescent="0.3">
      <c r="B7934" s="91">
        <v>37391</v>
      </c>
      <c r="C7934" s="145">
        <v>21.790779000000001</v>
      </c>
      <c r="D7934">
        <f t="shared" si="249"/>
        <v>-0.93566241664163108</v>
      </c>
      <c r="E7934">
        <v>-3.780657945446507E-2</v>
      </c>
      <c r="G7934">
        <v>7926</v>
      </c>
      <c r="H7934">
        <f t="shared" ca="1" si="250"/>
        <v>-3.3678798297695363E-3</v>
      </c>
    </row>
    <row r="7935" spans="2:8" x14ac:dyDescent="0.3">
      <c r="B7935" s="91">
        <v>43175</v>
      </c>
      <c r="C7935" s="145">
        <v>338.69439699999998</v>
      </c>
      <c r="D7935">
        <f t="shared" si="249"/>
        <v>2.0329839189105483</v>
      </c>
      <c r="E7935">
        <v>-3.7808017677580158E-2</v>
      </c>
      <c r="G7935">
        <v>7927</v>
      </c>
      <c r="H7935">
        <f t="shared" ca="1" si="250"/>
        <v>5.9710149042857145E-2</v>
      </c>
    </row>
    <row r="7936" spans="2:8" x14ac:dyDescent="0.3">
      <c r="B7936" s="91">
        <v>39241</v>
      </c>
      <c r="C7936" s="145">
        <v>111.670357</v>
      </c>
      <c r="D7936">
        <f t="shared" si="249"/>
        <v>0.25483380562031377</v>
      </c>
      <c r="E7936">
        <v>-3.7840317449816786E-2</v>
      </c>
      <c r="G7936">
        <v>7928</v>
      </c>
      <c r="H7936">
        <f t="shared" ca="1" si="250"/>
        <v>-5.9642888873657436E-2</v>
      </c>
    </row>
    <row r="7937" spans="2:8" x14ac:dyDescent="0.3">
      <c r="B7937" s="91">
        <v>39608</v>
      </c>
      <c r="C7937" s="145">
        <v>88.992148999999998</v>
      </c>
      <c r="D7937">
        <f t="shared" si="249"/>
        <v>-0.36167167916957316</v>
      </c>
      <c r="E7937">
        <v>-3.7856289192030018E-2</v>
      </c>
      <c r="G7937">
        <v>7929</v>
      </c>
      <c r="H7937">
        <f t="shared" ca="1" si="250"/>
        <v>-2.1020052902821058E-2</v>
      </c>
    </row>
    <row r="7938" spans="2:8" x14ac:dyDescent="0.3">
      <c r="B7938" s="91">
        <v>38856</v>
      </c>
      <c r="C7938" s="145">
        <v>139.41438299999999</v>
      </c>
      <c r="D7938">
        <f t="shared" si="249"/>
        <v>2.4128917670203838</v>
      </c>
      <c r="E7938">
        <v>-3.7867943469600263E-2</v>
      </c>
      <c r="G7938">
        <v>7930</v>
      </c>
      <c r="H7938">
        <f t="shared" ca="1" si="250"/>
        <v>-1.6628161309693426E-2</v>
      </c>
    </row>
    <row r="7939" spans="2:8" x14ac:dyDescent="0.3">
      <c r="B7939" s="91">
        <v>35898</v>
      </c>
      <c r="C7939" s="145">
        <v>40.849342</v>
      </c>
      <c r="D7939">
        <f t="shared" si="249"/>
        <v>0.86361868935357478</v>
      </c>
      <c r="E7939">
        <v>-3.7909745766204803E-2</v>
      </c>
      <c r="G7939">
        <v>7931</v>
      </c>
      <c r="H7939">
        <f t="shared" ca="1" si="250"/>
        <v>-1.7300692105988474E-2</v>
      </c>
    </row>
    <row r="7940" spans="2:8" x14ac:dyDescent="0.3">
      <c r="B7940" s="91">
        <v>36269</v>
      </c>
      <c r="C7940" s="145">
        <v>21.919367000000001</v>
      </c>
      <c r="D7940">
        <f t="shared" si="249"/>
        <v>-0.67082210693421396</v>
      </c>
      <c r="E7940">
        <v>-3.7945668519347671E-2</v>
      </c>
      <c r="G7940">
        <v>7932</v>
      </c>
      <c r="H7940">
        <f t="shared" ca="1" si="250"/>
        <v>-2.5304579595618333E-2</v>
      </c>
    </row>
    <row r="7941" spans="2:8" x14ac:dyDescent="0.3">
      <c r="B7941" s="91">
        <v>39637</v>
      </c>
      <c r="C7941" s="145">
        <v>66.588211000000001</v>
      </c>
      <c r="D7941">
        <f t="shared" si="249"/>
        <v>1.9402683818737188</v>
      </c>
      <c r="E7941">
        <v>-3.7961701756387647E-2</v>
      </c>
      <c r="G7941">
        <v>7933</v>
      </c>
      <c r="H7941">
        <f t="shared" ca="1" si="250"/>
        <v>2.3007642540891438E-2</v>
      </c>
    </row>
    <row r="7942" spans="2:8" x14ac:dyDescent="0.3">
      <c r="B7942" s="91">
        <v>37459</v>
      </c>
      <c r="C7942" s="145">
        <v>22.646984</v>
      </c>
      <c r="D7942">
        <f t="shared" si="249"/>
        <v>-0.92234997776753525</v>
      </c>
      <c r="E7942">
        <v>-3.8007788204736194E-2</v>
      </c>
      <c r="G7942">
        <v>7934</v>
      </c>
      <c r="H7942">
        <f t="shared" ca="1" si="250"/>
        <v>7.5136596520139778E-2</v>
      </c>
    </row>
    <row r="7943" spans="2:8" x14ac:dyDescent="0.3">
      <c r="B7943" s="91">
        <v>41031</v>
      </c>
      <c r="C7943" s="145">
        <v>291.65457199999997</v>
      </c>
      <c r="D7943">
        <f t="shared" si="249"/>
        <v>0.3501775820250807</v>
      </c>
      <c r="E7943">
        <v>-3.8066526150832565E-2</v>
      </c>
      <c r="G7943">
        <v>7935</v>
      </c>
      <c r="H7943">
        <f t="shared" ca="1" si="250"/>
        <v>1.6996326373869771E-2</v>
      </c>
    </row>
    <row r="7944" spans="2:8" x14ac:dyDescent="0.3">
      <c r="B7944" s="91">
        <v>40571</v>
      </c>
      <c r="C7944" s="145">
        <v>216.01200900000001</v>
      </c>
      <c r="D7944">
        <f t="shared" si="249"/>
        <v>0.73084975703585775</v>
      </c>
      <c r="E7944">
        <v>-3.8090076386764808E-2</v>
      </c>
      <c r="G7944">
        <v>7936</v>
      </c>
      <c r="H7944">
        <f t="shared" ca="1" si="250"/>
        <v>3.4691974347997361E-2</v>
      </c>
    </row>
    <row r="7945" spans="2:8" x14ac:dyDescent="0.3">
      <c r="B7945" s="91">
        <v>39155</v>
      </c>
      <c r="C7945" s="145">
        <v>124.801132</v>
      </c>
      <c r="D7945">
        <f t="shared" ref="D7945:D8008" si="251">(C7945-C7946)/C7946</f>
        <v>2.3065094831315496</v>
      </c>
      <c r="E7945">
        <v>-3.8093487755438152E-2</v>
      </c>
      <c r="G7945">
        <v>7937</v>
      </c>
      <c r="H7945">
        <f t="shared" ca="1" si="250"/>
        <v>2.1747418497220315E-2</v>
      </c>
    </row>
    <row r="7946" spans="2:8" x14ac:dyDescent="0.3">
      <c r="B7946" s="91">
        <v>36385</v>
      </c>
      <c r="C7946" s="145">
        <v>37.744072000000003</v>
      </c>
      <c r="D7946">
        <f t="shared" si="251"/>
        <v>1.29359503990358</v>
      </c>
      <c r="E7946">
        <v>-3.8209246067467159E-2</v>
      </c>
      <c r="G7946">
        <v>7938</v>
      </c>
      <c r="H7946">
        <f t="shared" ref="H7946:H8009" ca="1" si="252">_xlfn.NORM.INV(RAND(),N$11,N$12)</f>
        <v>-1.1458703691064605E-2</v>
      </c>
    </row>
    <row r="7947" spans="2:8" x14ac:dyDescent="0.3">
      <c r="B7947" s="91">
        <v>36096</v>
      </c>
      <c r="C7947" s="145">
        <v>16.456292999999999</v>
      </c>
      <c r="D7947">
        <f t="shared" si="251"/>
        <v>-0.89249773358214335</v>
      </c>
      <c r="E7947">
        <v>-3.8327427785554695E-2</v>
      </c>
      <c r="G7947">
        <v>7939</v>
      </c>
      <c r="H7947">
        <f t="shared" ca="1" si="252"/>
        <v>-1.1369488110217462E-2</v>
      </c>
    </row>
    <row r="7948" spans="2:8" x14ac:dyDescent="0.3">
      <c r="B7948" s="91">
        <v>38814</v>
      </c>
      <c r="C7948" s="145">
        <v>153.07856799999999</v>
      </c>
      <c r="D7948">
        <f t="shared" si="251"/>
        <v>3.1815463693250163</v>
      </c>
      <c r="E7948">
        <v>-3.8357820426531422E-2</v>
      </c>
      <c r="G7948">
        <v>7940</v>
      </c>
      <c r="H7948">
        <f t="shared" ca="1" si="252"/>
        <v>3.0881869511947033E-2</v>
      </c>
    </row>
    <row r="7949" spans="2:8" x14ac:dyDescent="0.3">
      <c r="B7949" s="91">
        <v>36370</v>
      </c>
      <c r="C7949" s="145">
        <v>36.608123999999997</v>
      </c>
      <c r="D7949">
        <f t="shared" si="251"/>
        <v>-0.88006172541061811</v>
      </c>
      <c r="E7949">
        <v>-3.839253651399617E-2</v>
      </c>
      <c r="G7949">
        <v>7941</v>
      </c>
      <c r="H7949">
        <f t="shared" ca="1" si="252"/>
        <v>-5.3246665552842368E-2</v>
      </c>
    </row>
    <row r="7950" spans="2:8" x14ac:dyDescent="0.3">
      <c r="B7950" s="91">
        <v>42424</v>
      </c>
      <c r="C7950" s="145">
        <v>305.22470099999998</v>
      </c>
      <c r="D7950">
        <f t="shared" si="251"/>
        <v>14.085756772929445</v>
      </c>
      <c r="E7950">
        <v>-3.8455425577241825E-2</v>
      </c>
      <c r="G7950">
        <v>7942</v>
      </c>
      <c r="H7950">
        <f t="shared" ca="1" si="252"/>
        <v>-1.0679721822354564E-2</v>
      </c>
    </row>
    <row r="7951" spans="2:8" x14ac:dyDescent="0.3">
      <c r="B7951" s="91">
        <v>37334</v>
      </c>
      <c r="C7951" s="145">
        <v>20.232641000000001</v>
      </c>
      <c r="D7951">
        <f t="shared" si="251"/>
        <v>-0.96018108757465637</v>
      </c>
      <c r="E7951">
        <v>-3.8489748682717456E-2</v>
      </c>
      <c r="G7951">
        <v>7943</v>
      </c>
      <c r="H7951">
        <f t="shared" ca="1" si="252"/>
        <v>-1.9425546534577967E-2</v>
      </c>
    </row>
    <row r="7952" spans="2:8" x14ac:dyDescent="0.3">
      <c r="B7952" s="91">
        <v>44518</v>
      </c>
      <c r="C7952" s="145">
        <v>508.11636399999998</v>
      </c>
      <c r="D7952">
        <f t="shared" si="251"/>
        <v>6.1913300799262068</v>
      </c>
      <c r="E7952">
        <v>-3.857406685147069E-2</v>
      </c>
      <c r="G7952">
        <v>7944</v>
      </c>
      <c r="H7952">
        <f t="shared" ca="1" si="252"/>
        <v>-9.2561196468745832E-2</v>
      </c>
    </row>
    <row r="7953" spans="2:8" x14ac:dyDescent="0.3">
      <c r="B7953" s="91">
        <v>35311</v>
      </c>
      <c r="C7953" s="145">
        <v>70.656799000000007</v>
      </c>
      <c r="D7953">
        <f t="shared" si="251"/>
        <v>-0.41179513406500468</v>
      </c>
      <c r="E7953">
        <v>-3.8613446888578838E-2</v>
      </c>
      <c r="G7953">
        <v>7945</v>
      </c>
      <c r="H7953">
        <f t="shared" ca="1" si="252"/>
        <v>-2.6375176107805862E-2</v>
      </c>
    </row>
    <row r="7954" spans="2:8" x14ac:dyDescent="0.3">
      <c r="B7954" s="91">
        <v>38880</v>
      </c>
      <c r="C7954" s="145">
        <v>120.122772</v>
      </c>
      <c r="D7954">
        <f t="shared" si="251"/>
        <v>5.4041525161815471</v>
      </c>
      <c r="E7954">
        <v>-3.8631669259854999E-2</v>
      </c>
      <c r="G7954">
        <v>7946</v>
      </c>
      <c r="H7954">
        <f t="shared" ca="1" si="252"/>
        <v>3.5598119213107661E-2</v>
      </c>
    </row>
    <row r="7955" spans="2:8" x14ac:dyDescent="0.3">
      <c r="B7955" s="91">
        <v>34072</v>
      </c>
      <c r="C7955" s="145">
        <v>18.757013000000001</v>
      </c>
      <c r="D7955">
        <f t="shared" si="251"/>
        <v>-0.88431925204951889</v>
      </c>
      <c r="E7955">
        <v>-3.8673861838715205E-2</v>
      </c>
      <c r="G7955">
        <v>7947</v>
      </c>
      <c r="H7955">
        <f t="shared" ca="1" si="252"/>
        <v>7.0930145116252109E-3</v>
      </c>
    </row>
    <row r="7956" spans="2:8" x14ac:dyDescent="0.3">
      <c r="B7956" s="91">
        <v>43440</v>
      </c>
      <c r="C7956" s="145">
        <v>162.14463799999999</v>
      </c>
      <c r="D7956">
        <f t="shared" si="251"/>
        <v>3.8994846623230885</v>
      </c>
      <c r="E7956">
        <v>-3.8711579309723645E-2</v>
      </c>
      <c r="G7956">
        <v>7948</v>
      </c>
      <c r="H7956">
        <f t="shared" ca="1" si="252"/>
        <v>2.9191718933880761E-3</v>
      </c>
    </row>
    <row r="7957" spans="2:8" x14ac:dyDescent="0.3">
      <c r="B7957" s="91">
        <v>36494</v>
      </c>
      <c r="C7957" s="145">
        <v>33.094223</v>
      </c>
      <c r="D7957">
        <f t="shared" si="251"/>
        <v>-0.92088329876314112</v>
      </c>
      <c r="E7957">
        <v>-3.8715421771731894E-2</v>
      </c>
      <c r="G7957">
        <v>7949</v>
      </c>
      <c r="H7957">
        <f t="shared" ca="1" si="252"/>
        <v>-1.8374890910345471E-2</v>
      </c>
    </row>
    <row r="7958" spans="2:8" x14ac:dyDescent="0.3">
      <c r="B7958" s="91">
        <v>42860</v>
      </c>
      <c r="C7958" s="145">
        <v>418.29629499999999</v>
      </c>
      <c r="D7958">
        <f t="shared" si="251"/>
        <v>2.2947689278845886</v>
      </c>
      <c r="E7958">
        <v>-3.8717095449175905E-2</v>
      </c>
      <c r="G7958">
        <v>7950</v>
      </c>
      <c r="H7958">
        <f t="shared" ca="1" si="252"/>
        <v>4.5270208807434542E-2</v>
      </c>
    </row>
    <row r="7959" spans="2:8" x14ac:dyDescent="0.3">
      <c r="B7959" s="91">
        <v>38909</v>
      </c>
      <c r="C7959" s="145">
        <v>126.957703</v>
      </c>
      <c r="D7959">
        <f t="shared" si="251"/>
        <v>0.65114360280174055</v>
      </c>
      <c r="E7959">
        <v>-3.875457923881459E-2</v>
      </c>
      <c r="G7959">
        <v>7951</v>
      </c>
      <c r="H7959">
        <f t="shared" ca="1" si="252"/>
        <v>-1.1013475766026175E-2</v>
      </c>
    </row>
    <row r="7960" spans="2:8" x14ac:dyDescent="0.3">
      <c r="B7960" s="91">
        <v>38006</v>
      </c>
      <c r="C7960" s="145">
        <v>76.890770000000003</v>
      </c>
      <c r="D7960">
        <f t="shared" si="251"/>
        <v>0.38414434516992019</v>
      </c>
      <c r="E7960">
        <v>-3.8756742496361372E-2</v>
      </c>
      <c r="G7960">
        <v>7952</v>
      </c>
      <c r="H7960">
        <f t="shared" ca="1" si="252"/>
        <v>1.3831417939022546E-2</v>
      </c>
    </row>
    <row r="7961" spans="2:8" x14ac:dyDescent="0.3">
      <c r="B7961" s="91">
        <v>35009</v>
      </c>
      <c r="C7961" s="145">
        <v>55.551121000000002</v>
      </c>
      <c r="D7961">
        <f t="shared" si="251"/>
        <v>-0.23528024713261339</v>
      </c>
      <c r="E7961">
        <v>-3.883497245431014E-2</v>
      </c>
      <c r="G7961">
        <v>7953</v>
      </c>
      <c r="H7961">
        <f t="shared" ca="1" si="252"/>
        <v>2.3782903769021219E-2</v>
      </c>
    </row>
    <row r="7962" spans="2:8" x14ac:dyDescent="0.3">
      <c r="B7962" s="91">
        <v>38117</v>
      </c>
      <c r="C7962" s="145">
        <v>72.642455999999996</v>
      </c>
      <c r="D7962">
        <f t="shared" si="251"/>
        <v>-0.7441232470432837</v>
      </c>
      <c r="E7962">
        <v>-3.8909207298369879E-2</v>
      </c>
      <c r="G7962">
        <v>7954</v>
      </c>
      <c r="H7962">
        <f t="shared" ca="1" si="252"/>
        <v>2.2665801420577482E-2</v>
      </c>
    </row>
    <row r="7963" spans="2:8" x14ac:dyDescent="0.3">
      <c r="B7963" s="91">
        <v>41037</v>
      </c>
      <c r="C7963" s="145">
        <v>283.89627100000001</v>
      </c>
      <c r="D7963">
        <f t="shared" si="251"/>
        <v>2.398342247964095</v>
      </c>
      <c r="E7963">
        <v>-3.8910498828760375E-2</v>
      </c>
      <c r="G7963">
        <v>7955</v>
      </c>
      <c r="H7963">
        <f t="shared" ca="1" si="252"/>
        <v>1.1375326192526432E-2</v>
      </c>
    </row>
    <row r="7964" spans="2:8" x14ac:dyDescent="0.3">
      <c r="B7964" s="91">
        <v>43965</v>
      </c>
      <c r="C7964" s="145">
        <v>83.539635000000004</v>
      </c>
      <c r="D7964">
        <f t="shared" si="251"/>
        <v>0.28330779328699901</v>
      </c>
      <c r="E7964">
        <v>-3.8990723263527191E-2</v>
      </c>
      <c r="G7964">
        <v>7956</v>
      </c>
      <c r="H7964">
        <f t="shared" ca="1" si="252"/>
        <v>-6.3095603038371747E-3</v>
      </c>
    </row>
    <row r="7965" spans="2:8" x14ac:dyDescent="0.3">
      <c r="B7965" s="91">
        <v>43924</v>
      </c>
      <c r="C7965" s="145">
        <v>65.097115000000002</v>
      </c>
      <c r="D7965">
        <f t="shared" si="251"/>
        <v>0.65651052629315543</v>
      </c>
      <c r="E7965">
        <v>-3.8999185637506033E-2</v>
      </c>
      <c r="G7965">
        <v>7957</v>
      </c>
      <c r="H7965">
        <f t="shared" ca="1" si="252"/>
        <v>-2.3095962626899492E-2</v>
      </c>
    </row>
    <row r="7966" spans="2:8" x14ac:dyDescent="0.3">
      <c r="B7966" s="91">
        <v>35807</v>
      </c>
      <c r="C7966" s="145">
        <v>39.297736999999998</v>
      </c>
      <c r="D7966">
        <f t="shared" si="251"/>
        <v>-0.86732014840120253</v>
      </c>
      <c r="E7966">
        <v>-3.9006925442035177E-2</v>
      </c>
      <c r="G7966">
        <v>7958</v>
      </c>
      <c r="H7966">
        <f t="shared" ca="1" si="252"/>
        <v>3.310793469340325E-2</v>
      </c>
    </row>
    <row r="7967" spans="2:8" x14ac:dyDescent="0.3">
      <c r="B7967" s="91">
        <v>41505</v>
      </c>
      <c r="C7967" s="145">
        <v>296.184662</v>
      </c>
      <c r="D7967">
        <f t="shared" si="251"/>
        <v>10.254644852348285</v>
      </c>
      <c r="E7967">
        <v>-3.9018960287702457E-2</v>
      </c>
      <c r="G7967">
        <v>7959</v>
      </c>
      <c r="H7967">
        <f t="shared" ca="1" si="252"/>
        <v>-3.0494553815462979E-2</v>
      </c>
    </row>
    <row r="7968" spans="2:8" x14ac:dyDescent="0.3">
      <c r="B7968" s="91">
        <v>36312</v>
      </c>
      <c r="C7968" s="145">
        <v>26.316659999999999</v>
      </c>
      <c r="D7968">
        <f t="shared" si="251"/>
        <v>0.35172119780163325</v>
      </c>
      <c r="E7968">
        <v>-3.9183541169730086E-2</v>
      </c>
      <c r="G7968">
        <v>7960</v>
      </c>
      <c r="H7968">
        <f t="shared" ca="1" si="252"/>
        <v>2.609786150168315E-2</v>
      </c>
    </row>
    <row r="7969" spans="2:8" x14ac:dyDescent="0.3">
      <c r="B7969" s="91">
        <v>37321</v>
      </c>
      <c r="C7969" s="145">
        <v>19.469000000000001</v>
      </c>
      <c r="D7969">
        <f t="shared" si="251"/>
        <v>-0.88394815655559988</v>
      </c>
      <c r="E7969">
        <v>-3.9208334118817856E-2</v>
      </c>
      <c r="G7969">
        <v>7961</v>
      </c>
      <c r="H7969">
        <f t="shared" ca="1" si="252"/>
        <v>-2.9166299715691507E-3</v>
      </c>
    </row>
    <row r="7970" spans="2:8" x14ac:dyDescent="0.3">
      <c r="B7970" s="91">
        <v>40864</v>
      </c>
      <c r="C7970" s="145">
        <v>167.76123000000001</v>
      </c>
      <c r="D7970">
        <f t="shared" si="251"/>
        <v>6.073828069541765</v>
      </c>
      <c r="E7970">
        <v>-3.9221143939383987E-2</v>
      </c>
      <c r="G7970">
        <v>7962</v>
      </c>
      <c r="H7970">
        <f t="shared" ca="1" si="252"/>
        <v>-2.8100900051638931E-3</v>
      </c>
    </row>
    <row r="7971" spans="2:8" x14ac:dyDescent="0.3">
      <c r="B7971" s="91">
        <v>33568</v>
      </c>
      <c r="C7971" s="145">
        <v>23.715762999999999</v>
      </c>
      <c r="D7971">
        <f t="shared" si="251"/>
        <v>-0.93991747127711778</v>
      </c>
      <c r="E7971">
        <v>-3.9301376025355342E-2</v>
      </c>
      <c r="G7971">
        <v>7963</v>
      </c>
      <c r="H7971">
        <f t="shared" ca="1" si="252"/>
        <v>2.0196225381362159E-2</v>
      </c>
    </row>
    <row r="7972" spans="2:8" x14ac:dyDescent="0.3">
      <c r="B7972" s="91">
        <v>44844</v>
      </c>
      <c r="C7972" s="145">
        <v>394.71978799999999</v>
      </c>
      <c r="D7972">
        <f t="shared" si="251"/>
        <v>4.2967491198235948</v>
      </c>
      <c r="E7972">
        <v>-3.930605733092158E-2</v>
      </c>
      <c r="G7972">
        <v>7964</v>
      </c>
      <c r="H7972">
        <f t="shared" ca="1" si="252"/>
        <v>-1.9117443715522552E-2</v>
      </c>
    </row>
    <row r="7973" spans="2:8" x14ac:dyDescent="0.3">
      <c r="B7973" s="91">
        <v>38061</v>
      </c>
      <c r="C7973" s="145">
        <v>74.521141</v>
      </c>
      <c r="D7973">
        <f t="shared" si="251"/>
        <v>-0.83496324491521945</v>
      </c>
      <c r="E7973">
        <v>-3.9341929389799551E-2</v>
      </c>
      <c r="G7973">
        <v>7965</v>
      </c>
      <c r="H7973">
        <f t="shared" ca="1" si="252"/>
        <v>7.4543552779656342E-3</v>
      </c>
    </row>
    <row r="7974" spans="2:8" x14ac:dyDescent="0.3">
      <c r="B7974" s="91">
        <v>42698</v>
      </c>
      <c r="C7974" s="145">
        <v>451.54269399999998</v>
      </c>
      <c r="D7974">
        <f t="shared" si="251"/>
        <v>16.250189829653767</v>
      </c>
      <c r="E7974">
        <v>-3.9342471650740854E-2</v>
      </c>
      <c r="G7974">
        <v>7966</v>
      </c>
      <c r="H7974">
        <f t="shared" ca="1" si="252"/>
        <v>2.4124922739297408E-2</v>
      </c>
    </row>
    <row r="7975" spans="2:8" x14ac:dyDescent="0.3">
      <c r="B7975" s="91">
        <v>39846</v>
      </c>
      <c r="C7975" s="145">
        <v>26.176100000000002</v>
      </c>
      <c r="D7975">
        <f t="shared" si="251"/>
        <v>-0.16991330295105847</v>
      </c>
      <c r="E7975">
        <v>-3.9425178017217608E-2</v>
      </c>
      <c r="G7975">
        <v>7967</v>
      </c>
      <c r="H7975">
        <f t="shared" ca="1" si="252"/>
        <v>3.6748850408627735E-2</v>
      </c>
    </row>
    <row r="7976" spans="2:8" x14ac:dyDescent="0.3">
      <c r="B7976" s="91">
        <v>36529</v>
      </c>
      <c r="C7976" s="145">
        <v>31.534175999999999</v>
      </c>
      <c r="D7976">
        <f t="shared" si="251"/>
        <v>1.7981884195896234</v>
      </c>
      <c r="E7976">
        <v>-3.9446238699414986E-2</v>
      </c>
      <c r="G7976">
        <v>7968</v>
      </c>
      <c r="H7976">
        <f t="shared" ca="1" si="252"/>
        <v>-3.5472589261816225E-3</v>
      </c>
    </row>
    <row r="7977" spans="2:8" x14ac:dyDescent="0.3">
      <c r="B7977" s="91">
        <v>36966</v>
      </c>
      <c r="C7977" s="145">
        <v>11.269496999999999</v>
      </c>
      <c r="D7977">
        <f t="shared" si="251"/>
        <v>-0.2839601503178959</v>
      </c>
      <c r="E7977">
        <v>-3.9447730242381983E-2</v>
      </c>
      <c r="G7977">
        <v>7969</v>
      </c>
      <c r="H7977">
        <f t="shared" ca="1" si="252"/>
        <v>-5.0836349191765016E-2</v>
      </c>
    </row>
    <row r="7978" spans="2:8" x14ac:dyDescent="0.3">
      <c r="B7978" s="91">
        <v>33304</v>
      </c>
      <c r="C7978" s="145">
        <v>15.738645</v>
      </c>
      <c r="D7978">
        <f t="shared" si="251"/>
        <v>-0.94348434793354174</v>
      </c>
      <c r="E7978">
        <v>-3.9473354167692674E-2</v>
      </c>
      <c r="G7978">
        <v>7970</v>
      </c>
      <c r="H7978">
        <f t="shared" ca="1" si="252"/>
        <v>2.4077446824602975E-2</v>
      </c>
    </row>
    <row r="7979" spans="2:8" x14ac:dyDescent="0.3">
      <c r="B7979" s="91">
        <v>41397</v>
      </c>
      <c r="C7979" s="145">
        <v>278.48294099999998</v>
      </c>
      <c r="D7979">
        <f t="shared" si="251"/>
        <v>6.5981043846503535</v>
      </c>
      <c r="E7979">
        <v>-3.9515586968113511E-2</v>
      </c>
      <c r="G7979">
        <v>7971</v>
      </c>
      <c r="H7979">
        <f t="shared" ca="1" si="252"/>
        <v>6.8099495957473138E-2</v>
      </c>
    </row>
    <row r="7980" spans="2:8" x14ac:dyDescent="0.3">
      <c r="B7980" s="91">
        <v>33750</v>
      </c>
      <c r="C7980" s="145">
        <v>36.651634000000001</v>
      </c>
      <c r="D7980">
        <f t="shared" si="251"/>
        <v>-0.13045180042307744</v>
      </c>
      <c r="E7980">
        <v>-3.9548049544008743E-2</v>
      </c>
      <c r="G7980">
        <v>7972</v>
      </c>
      <c r="H7980">
        <f t="shared" ca="1" si="252"/>
        <v>-2.2717966573623842E-2</v>
      </c>
    </row>
    <row r="7981" spans="2:8" x14ac:dyDescent="0.3">
      <c r="B7981" s="91">
        <v>34514</v>
      </c>
      <c r="C7981" s="145">
        <v>42.150204000000002</v>
      </c>
      <c r="D7981">
        <f t="shared" si="251"/>
        <v>0.49241929024918507</v>
      </c>
      <c r="E7981">
        <v>-3.9604097332133263E-2</v>
      </c>
      <c r="G7981">
        <v>7973</v>
      </c>
      <c r="H7981">
        <f t="shared" ca="1" si="252"/>
        <v>1.0962310632825817E-2</v>
      </c>
    </row>
    <row r="7982" spans="2:8" x14ac:dyDescent="0.3">
      <c r="B7982" s="91">
        <v>39826</v>
      </c>
      <c r="C7982" s="145">
        <v>28.24287</v>
      </c>
      <c r="D7982">
        <f t="shared" si="251"/>
        <v>-0.36661834333121712</v>
      </c>
      <c r="E7982">
        <v>-3.9628504574698659E-2</v>
      </c>
      <c r="G7982">
        <v>7974</v>
      </c>
      <c r="H7982">
        <f t="shared" ca="1" si="252"/>
        <v>-2.9595299996204808E-2</v>
      </c>
    </row>
    <row r="7983" spans="2:8" x14ac:dyDescent="0.3">
      <c r="B7983" s="91">
        <v>35892</v>
      </c>
      <c r="C7983" s="145">
        <v>44.590603000000002</v>
      </c>
      <c r="D7983">
        <f t="shared" si="251"/>
        <v>2.1417473247773837</v>
      </c>
      <c r="E7983">
        <v>-3.966281098330051E-2</v>
      </c>
      <c r="G7983">
        <v>7975</v>
      </c>
      <c r="H7983">
        <f t="shared" ca="1" si="252"/>
        <v>-1.8344578336124889E-2</v>
      </c>
    </row>
    <row r="7984" spans="2:8" x14ac:dyDescent="0.3">
      <c r="B7984" s="91">
        <v>36955</v>
      </c>
      <c r="C7984" s="145">
        <v>14.192931</v>
      </c>
      <c r="D7984">
        <f t="shared" si="251"/>
        <v>-0.88562971246373767</v>
      </c>
      <c r="E7984">
        <v>-3.9665921473209541E-2</v>
      </c>
      <c r="G7984">
        <v>7976</v>
      </c>
      <c r="H7984">
        <f t="shared" ca="1" si="252"/>
        <v>5.2665217812419021E-2</v>
      </c>
    </row>
    <row r="7985" spans="2:8" x14ac:dyDescent="0.3">
      <c r="B7985" s="91">
        <v>38912</v>
      </c>
      <c r="C7985" s="145">
        <v>124.09631299999999</v>
      </c>
      <c r="D7985">
        <f t="shared" si="251"/>
        <v>2.037518739878624E-2</v>
      </c>
      <c r="E7985">
        <v>-3.9675496012669897E-2</v>
      </c>
      <c r="G7985">
        <v>7977</v>
      </c>
      <c r="H7985">
        <f t="shared" ca="1" si="252"/>
        <v>-5.2239771997230275E-3</v>
      </c>
    </row>
    <row r="7986" spans="2:8" x14ac:dyDescent="0.3">
      <c r="B7986" s="91">
        <v>39498</v>
      </c>
      <c r="C7986" s="145">
        <v>121.618317</v>
      </c>
      <c r="D7986">
        <f t="shared" si="251"/>
        <v>-0.60712448102612726</v>
      </c>
      <c r="E7986">
        <v>-3.9680861683340979E-2</v>
      </c>
      <c r="G7986">
        <v>7978</v>
      </c>
      <c r="H7986">
        <f t="shared" ca="1" si="252"/>
        <v>1.7278988570791985E-2</v>
      </c>
    </row>
    <row r="7987" spans="2:8" x14ac:dyDescent="0.3">
      <c r="B7987" s="91">
        <v>42409</v>
      </c>
      <c r="C7987" s="145">
        <v>309.55941799999999</v>
      </c>
      <c r="D7987">
        <f t="shared" si="251"/>
        <v>-0.1555334240177276</v>
      </c>
      <c r="E7987">
        <v>-3.9721920366572579E-2</v>
      </c>
      <c r="G7987">
        <v>7979</v>
      </c>
      <c r="H7987">
        <f t="shared" ca="1" si="252"/>
        <v>4.098460807577544E-2</v>
      </c>
    </row>
    <row r="7988" spans="2:8" x14ac:dyDescent="0.3">
      <c r="B7988" s="91">
        <v>41564</v>
      </c>
      <c r="C7988" s="145">
        <v>366.573914</v>
      </c>
      <c r="D7988">
        <f t="shared" si="251"/>
        <v>-7.7595823332455863E-2</v>
      </c>
      <c r="E7988">
        <v>-3.9732496435316338E-2</v>
      </c>
      <c r="G7988">
        <v>7980</v>
      </c>
      <c r="H7988">
        <f t="shared" ca="1" si="252"/>
        <v>5.5512539248229763E-2</v>
      </c>
    </row>
    <row r="7989" spans="2:8" x14ac:dyDescent="0.3">
      <c r="B7989" s="91">
        <v>44700</v>
      </c>
      <c r="C7989" s="145">
        <v>397.41137700000002</v>
      </c>
      <c r="D7989">
        <f t="shared" si="251"/>
        <v>1.967627656159803</v>
      </c>
      <c r="E7989">
        <v>-3.9744661835696117E-2</v>
      </c>
      <c r="G7989">
        <v>7981</v>
      </c>
      <c r="H7989">
        <f t="shared" ca="1" si="252"/>
        <v>-2.4492433694549145E-2</v>
      </c>
    </row>
    <row r="7990" spans="2:8" x14ac:dyDescent="0.3">
      <c r="B7990" s="91">
        <v>40330</v>
      </c>
      <c r="C7990" s="145">
        <v>133.91551200000001</v>
      </c>
      <c r="D7990">
        <f t="shared" si="251"/>
        <v>6.4287866030612824</v>
      </c>
      <c r="E7990">
        <v>-3.9801318253856049E-2</v>
      </c>
      <c r="G7990">
        <v>7982</v>
      </c>
      <c r="H7990">
        <f t="shared" ca="1" si="252"/>
        <v>1.3260462457522774E-2</v>
      </c>
    </row>
    <row r="7991" spans="2:8" x14ac:dyDescent="0.3">
      <c r="B7991" s="91">
        <v>37284</v>
      </c>
      <c r="C7991" s="145">
        <v>18.026565999999999</v>
      </c>
      <c r="D7991">
        <f t="shared" si="251"/>
        <v>-0.70632531398753573</v>
      </c>
      <c r="E7991">
        <v>-3.9852180440763538E-2</v>
      </c>
      <c r="G7991">
        <v>7983</v>
      </c>
      <c r="H7991">
        <f t="shared" ca="1" si="252"/>
        <v>-6.1846255021113669E-2</v>
      </c>
    </row>
    <row r="7992" spans="2:8" x14ac:dyDescent="0.3">
      <c r="B7992" s="91">
        <v>35625</v>
      </c>
      <c r="C7992" s="145">
        <v>61.382770999999998</v>
      </c>
      <c r="D7992">
        <f t="shared" si="251"/>
        <v>1.9356839712912821</v>
      </c>
      <c r="E7992">
        <v>-3.9918219990509089E-2</v>
      </c>
      <c r="G7992">
        <v>7984</v>
      </c>
      <c r="H7992">
        <f t="shared" ca="1" si="252"/>
        <v>9.8235935867691613E-3</v>
      </c>
    </row>
    <row r="7993" spans="2:8" x14ac:dyDescent="0.3">
      <c r="B7993" s="91">
        <v>36657</v>
      </c>
      <c r="C7993" s="145">
        <v>20.909189000000001</v>
      </c>
      <c r="D7993">
        <f t="shared" si="251"/>
        <v>-0.95036242556039485</v>
      </c>
      <c r="E7993">
        <v>-3.9985974344363288E-2</v>
      </c>
      <c r="G7993">
        <v>7985</v>
      </c>
      <c r="H7993">
        <f t="shared" ca="1" si="252"/>
        <v>2.9539075521988277E-2</v>
      </c>
    </row>
    <row r="7994" spans="2:8" x14ac:dyDescent="0.3">
      <c r="B7994" s="91">
        <v>43049</v>
      </c>
      <c r="C7994" s="145">
        <v>421.237122</v>
      </c>
      <c r="D7994">
        <f t="shared" si="251"/>
        <v>16.68568530399526</v>
      </c>
      <c r="E7994">
        <v>-3.9986372289647708E-2</v>
      </c>
      <c r="G7994">
        <v>7986</v>
      </c>
      <c r="H7994">
        <f t="shared" ca="1" si="252"/>
        <v>-6.913790638999949E-2</v>
      </c>
    </row>
    <row r="7995" spans="2:8" x14ac:dyDescent="0.3">
      <c r="B7995" s="91">
        <v>39861</v>
      </c>
      <c r="C7995" s="145">
        <v>23.817969999999999</v>
      </c>
      <c r="D7995">
        <f t="shared" si="251"/>
        <v>0.15077166734549624</v>
      </c>
      <c r="E7995">
        <v>-4.0000061264663052E-2</v>
      </c>
      <c r="G7995">
        <v>7987</v>
      </c>
      <c r="H7995">
        <f t="shared" ca="1" si="252"/>
        <v>5.1689206184361979E-2</v>
      </c>
    </row>
    <row r="7996" spans="2:8" x14ac:dyDescent="0.3">
      <c r="B7996" s="91">
        <v>33921</v>
      </c>
      <c r="C7996" s="145">
        <v>20.697389999999999</v>
      </c>
      <c r="D7996">
        <f t="shared" si="251"/>
        <v>-0.93678190420825569</v>
      </c>
      <c r="E7996">
        <v>-4.0000211504882303E-2</v>
      </c>
      <c r="G7996">
        <v>7988</v>
      </c>
      <c r="H7996">
        <f t="shared" ca="1" si="252"/>
        <v>-1.7823743670827653E-2</v>
      </c>
    </row>
    <row r="7997" spans="2:8" x14ac:dyDescent="0.3">
      <c r="B7997" s="91">
        <v>42390</v>
      </c>
      <c r="C7997" s="145">
        <v>327.39660600000002</v>
      </c>
      <c r="D7997">
        <f t="shared" si="251"/>
        <v>11.851666637814887</v>
      </c>
      <c r="E7997">
        <v>-4.0029163946574464E-2</v>
      </c>
      <c r="G7997">
        <v>7989</v>
      </c>
      <c r="H7997">
        <f t="shared" ca="1" si="252"/>
        <v>6.5051935943254369E-2</v>
      </c>
    </row>
    <row r="7998" spans="2:8" x14ac:dyDescent="0.3">
      <c r="B7998" s="91">
        <v>39834</v>
      </c>
      <c r="C7998" s="145">
        <v>25.475031000000001</v>
      </c>
      <c r="D7998">
        <f t="shared" si="251"/>
        <v>-0.8001999362883665</v>
      </c>
      <c r="E7998">
        <v>-4.0137247960977035E-2</v>
      </c>
      <c r="G7998">
        <v>7990</v>
      </c>
      <c r="H7998">
        <f t="shared" ca="1" si="252"/>
        <v>1.664018242683496E-2</v>
      </c>
    </row>
    <row r="7999" spans="2:8" x14ac:dyDescent="0.3">
      <c r="B7999" s="91">
        <v>43731</v>
      </c>
      <c r="C7999" s="145">
        <v>127.502617</v>
      </c>
      <c r="D7999">
        <f t="shared" si="251"/>
        <v>-0.66847570517494881</v>
      </c>
      <c r="E7999">
        <v>-4.0150009655139887E-2</v>
      </c>
      <c r="G7999">
        <v>7991</v>
      </c>
      <c r="H7999">
        <f t="shared" ca="1" si="252"/>
        <v>-1.7807316949928903E-2</v>
      </c>
    </row>
    <row r="8000" spans="2:8" x14ac:dyDescent="0.3">
      <c r="B8000" s="91">
        <v>42199</v>
      </c>
      <c r="C8000" s="145">
        <v>384.59509300000002</v>
      </c>
      <c r="D8000">
        <f t="shared" si="251"/>
        <v>17.679096745842244</v>
      </c>
      <c r="E8000">
        <v>-4.0164183333914992E-2</v>
      </c>
      <c r="G8000">
        <v>7992</v>
      </c>
      <c r="H8000">
        <f t="shared" ca="1" si="252"/>
        <v>-1.1806521861468699E-2</v>
      </c>
    </row>
    <row r="8001" spans="2:8" x14ac:dyDescent="0.3">
      <c r="B8001" s="91">
        <v>34001</v>
      </c>
      <c r="C8001" s="145">
        <v>20.589597999999999</v>
      </c>
      <c r="D8001">
        <f t="shared" si="251"/>
        <v>0.59836887114682902</v>
      </c>
      <c r="E8001">
        <v>-4.020084667219169E-2</v>
      </c>
      <c r="G8001">
        <v>7993</v>
      </c>
      <c r="H8001">
        <f t="shared" ca="1" si="252"/>
        <v>-1.0617438926124542E-2</v>
      </c>
    </row>
    <row r="8002" spans="2:8" x14ac:dyDescent="0.3">
      <c r="B8002" s="91">
        <v>36886</v>
      </c>
      <c r="C8002" s="145">
        <v>12.881631</v>
      </c>
      <c r="D8002">
        <f t="shared" si="251"/>
        <v>0.12990558588624868</v>
      </c>
      <c r="E8002">
        <v>-4.0229698790238938E-2</v>
      </c>
      <c r="G8002">
        <v>7994</v>
      </c>
      <c r="H8002">
        <f t="shared" ca="1" si="252"/>
        <v>-2.4365852197583308E-2</v>
      </c>
    </row>
    <row r="8003" spans="2:8" x14ac:dyDescent="0.3">
      <c r="B8003" s="91">
        <v>37049</v>
      </c>
      <c r="C8003" s="145">
        <v>11.400626000000001</v>
      </c>
      <c r="D8003">
        <f t="shared" si="251"/>
        <v>-0.28702368683697232</v>
      </c>
      <c r="E8003">
        <v>-4.0259816024541636E-2</v>
      </c>
      <c r="G8003">
        <v>7995</v>
      </c>
      <c r="H8003">
        <f t="shared" ca="1" si="252"/>
        <v>-5.6258814636520171E-3</v>
      </c>
    </row>
    <row r="8004" spans="2:8" x14ac:dyDescent="0.3">
      <c r="B8004" s="91">
        <v>36733</v>
      </c>
      <c r="C8004" s="145">
        <v>15.990189000000001</v>
      </c>
      <c r="D8004">
        <f t="shared" si="251"/>
        <v>-0.85872601830721296</v>
      </c>
      <c r="E8004">
        <v>-4.0277786780693936E-2</v>
      </c>
      <c r="G8004">
        <v>7996</v>
      </c>
      <c r="H8004">
        <f t="shared" ca="1" si="252"/>
        <v>-4.3052889701927916E-2</v>
      </c>
    </row>
    <row r="8005" spans="2:8" x14ac:dyDescent="0.3">
      <c r="B8005" s="91">
        <v>39590</v>
      </c>
      <c r="C8005" s="145">
        <v>113.185661</v>
      </c>
      <c r="D8005">
        <f t="shared" si="251"/>
        <v>-0.64888902463590981</v>
      </c>
      <c r="E8005">
        <v>-4.0287500832011679E-2</v>
      </c>
      <c r="G8005">
        <v>7997</v>
      </c>
      <c r="H8005">
        <f t="shared" ca="1" si="252"/>
        <v>-2.1039932278856723E-2</v>
      </c>
    </row>
    <row r="8006" spans="2:8" x14ac:dyDescent="0.3">
      <c r="B8006" s="91">
        <v>42408</v>
      </c>
      <c r="C8006" s="145">
        <v>322.364349</v>
      </c>
      <c r="D8006">
        <f t="shared" si="251"/>
        <v>0.69595548483102032</v>
      </c>
      <c r="E8006">
        <v>-4.0344080053562013E-2</v>
      </c>
      <c r="G8006">
        <v>7998</v>
      </c>
      <c r="H8006">
        <f t="shared" ca="1" si="252"/>
        <v>-9.0204345033474791E-3</v>
      </c>
    </row>
    <row r="8007" spans="2:8" x14ac:dyDescent="0.3">
      <c r="B8007" s="91">
        <v>40847</v>
      </c>
      <c r="C8007" s="145">
        <v>190.07830799999999</v>
      </c>
      <c r="D8007">
        <f t="shared" si="251"/>
        <v>5.7558131058467419</v>
      </c>
      <c r="E8007">
        <v>-4.03772732174425E-2</v>
      </c>
      <c r="G8007">
        <v>7999</v>
      </c>
      <c r="H8007">
        <f t="shared" ca="1" si="252"/>
        <v>-2.740393064616254E-2</v>
      </c>
    </row>
    <row r="8008" spans="2:8" x14ac:dyDescent="0.3">
      <c r="B8008" s="91">
        <v>33841</v>
      </c>
      <c r="C8008" s="145">
        <v>28.135518999999999</v>
      </c>
      <c r="D8008">
        <f t="shared" si="251"/>
        <v>-0.88250120931525433</v>
      </c>
      <c r="E8008">
        <v>-4.0440974975837526E-2</v>
      </c>
      <c r="G8008">
        <v>8000</v>
      </c>
      <c r="H8008">
        <f t="shared" ca="1" si="252"/>
        <v>-2.6295507729757164E-2</v>
      </c>
    </row>
    <row r="8009" spans="2:8" x14ac:dyDescent="0.3">
      <c r="B8009" s="91">
        <v>43367</v>
      </c>
      <c r="C8009" s="145">
        <v>239.45368999999999</v>
      </c>
      <c r="D8009">
        <f t="shared" ref="D8009:D8072" si="253">(C8009-C8010)/C8010</f>
        <v>7.0502037868691216</v>
      </c>
      <c r="E8009">
        <v>-4.0543260276079129E-2</v>
      </c>
      <c r="G8009">
        <v>8001</v>
      </c>
      <c r="H8009">
        <f t="shared" ca="1" si="252"/>
        <v>-1.540403091834423E-2</v>
      </c>
    </row>
    <row r="8010" spans="2:8" x14ac:dyDescent="0.3">
      <c r="B8010" s="91">
        <v>36206</v>
      </c>
      <c r="C8010" s="145">
        <v>29.745047</v>
      </c>
      <c r="D8010">
        <f t="shared" si="253"/>
        <v>-0.52742233799346017</v>
      </c>
      <c r="E8010">
        <v>-4.0625085067989307E-2</v>
      </c>
      <c r="G8010">
        <v>8002</v>
      </c>
      <c r="H8010">
        <f t="shared" ref="H8010:H8073" ca="1" si="254">_xlfn.NORM.INV(RAND(),N$11,N$12)</f>
        <v>-2.6339065250416193E-2</v>
      </c>
    </row>
    <row r="8011" spans="2:8" x14ac:dyDescent="0.3">
      <c r="B8011" s="91">
        <v>38285</v>
      </c>
      <c r="C8011" s="145">
        <v>62.942135</v>
      </c>
      <c r="D8011">
        <f t="shared" si="253"/>
        <v>-0.58620795861956965</v>
      </c>
      <c r="E8011">
        <v>-4.0649315415087199E-2</v>
      </c>
      <c r="G8011">
        <v>8003</v>
      </c>
      <c r="H8011">
        <f t="shared" ca="1" si="254"/>
        <v>-2.38788181630749E-2</v>
      </c>
    </row>
    <row r="8012" spans="2:8" x14ac:dyDescent="0.3">
      <c r="B8012" s="91">
        <v>40764</v>
      </c>
      <c r="C8012" s="145">
        <v>152.11054999999999</v>
      </c>
      <c r="D8012">
        <f t="shared" si="253"/>
        <v>-0.28187059047015273</v>
      </c>
      <c r="E8012">
        <v>-4.0654815587320772E-2</v>
      </c>
      <c r="G8012">
        <v>8004</v>
      </c>
      <c r="H8012">
        <f t="shared" ca="1" si="254"/>
        <v>-1.4998017824313578E-2</v>
      </c>
    </row>
    <row r="8013" spans="2:8" x14ac:dyDescent="0.3">
      <c r="B8013" s="91">
        <v>40609</v>
      </c>
      <c r="C8013" s="145">
        <v>211.81495699999999</v>
      </c>
      <c r="D8013">
        <f t="shared" si="253"/>
        <v>4.6792033064035312</v>
      </c>
      <c r="E8013">
        <v>-4.0654820894727474E-2</v>
      </c>
      <c r="G8013">
        <v>8005</v>
      </c>
      <c r="H8013">
        <f t="shared" ca="1" si="254"/>
        <v>1.6940770447625625E-2</v>
      </c>
    </row>
    <row r="8014" spans="2:8" x14ac:dyDescent="0.3">
      <c r="B8014" s="91">
        <v>35943</v>
      </c>
      <c r="C8014" s="145">
        <v>37.296596999999998</v>
      </c>
      <c r="D8014">
        <f t="shared" si="253"/>
        <v>-0.40233463622382559</v>
      </c>
      <c r="E8014">
        <v>-4.0656223235435517E-2</v>
      </c>
      <c r="G8014">
        <v>8006</v>
      </c>
      <c r="H8014">
        <f t="shared" ca="1" si="254"/>
        <v>-1.8890104833607101E-2</v>
      </c>
    </row>
    <row r="8015" spans="2:8" x14ac:dyDescent="0.3">
      <c r="B8015" s="91">
        <v>39979</v>
      </c>
      <c r="C8015" s="145">
        <v>62.403812000000002</v>
      </c>
      <c r="D8015">
        <f t="shared" si="253"/>
        <v>0.37026817825827724</v>
      </c>
      <c r="E8015">
        <v>-4.0727603018793315E-2</v>
      </c>
      <c r="G8015">
        <v>8007</v>
      </c>
      <c r="H8015">
        <f t="shared" ca="1" si="254"/>
        <v>4.5811654963850652E-2</v>
      </c>
    </row>
    <row r="8016" spans="2:8" x14ac:dyDescent="0.3">
      <c r="B8016" s="91">
        <v>35461</v>
      </c>
      <c r="C8016" s="145">
        <v>45.541313000000002</v>
      </c>
      <c r="D8016">
        <f t="shared" si="253"/>
        <v>-0.87925663918678443</v>
      </c>
      <c r="E8016">
        <v>-4.0795109485110753E-2</v>
      </c>
      <c r="G8016">
        <v>8008</v>
      </c>
      <c r="H8016">
        <f t="shared" ca="1" si="254"/>
        <v>-4.713418384415895E-4</v>
      </c>
    </row>
    <row r="8017" spans="2:8" x14ac:dyDescent="0.3">
      <c r="B8017" s="91">
        <v>44918</v>
      </c>
      <c r="C8017" s="145">
        <v>377.17446899999999</v>
      </c>
      <c r="D8017">
        <f t="shared" si="253"/>
        <v>14.061563877113757</v>
      </c>
      <c r="E8017">
        <v>-4.0816352376576583E-2</v>
      </c>
      <c r="G8017">
        <v>8009</v>
      </c>
      <c r="H8017">
        <f t="shared" ca="1" si="254"/>
        <v>-2.8569663679837543E-2</v>
      </c>
    </row>
    <row r="8018" spans="2:8" x14ac:dyDescent="0.3">
      <c r="B8018" s="91">
        <v>36307</v>
      </c>
      <c r="C8018" s="145">
        <v>25.042185</v>
      </c>
      <c r="D8018">
        <f t="shared" si="253"/>
        <v>-0.9325269016747576</v>
      </c>
      <c r="E8018">
        <v>-4.0822171958301338E-2</v>
      </c>
      <c r="G8018">
        <v>8010</v>
      </c>
      <c r="H8018">
        <f t="shared" ca="1" si="254"/>
        <v>-4.1781911683905305E-2</v>
      </c>
    </row>
    <row r="8019" spans="2:8" x14ac:dyDescent="0.3">
      <c r="B8019" s="91">
        <v>44693</v>
      </c>
      <c r="C8019" s="145">
        <v>371.14325000000002</v>
      </c>
      <c r="D8019">
        <f t="shared" si="253"/>
        <v>3.7976742045016776</v>
      </c>
      <c r="E8019">
        <v>-4.0834720269599716E-2</v>
      </c>
      <c r="G8019">
        <v>8011</v>
      </c>
      <c r="H8019">
        <f t="shared" ca="1" si="254"/>
        <v>4.6875748005021534E-2</v>
      </c>
    </row>
    <row r="8020" spans="2:8" x14ac:dyDescent="0.3">
      <c r="B8020" s="91">
        <v>38096</v>
      </c>
      <c r="C8020" s="145">
        <v>77.358993999999996</v>
      </c>
      <c r="D8020">
        <f t="shared" si="253"/>
        <v>0.77151419878163752</v>
      </c>
      <c r="E8020">
        <v>-4.0978685548491461E-2</v>
      </c>
      <c r="G8020">
        <v>8012</v>
      </c>
      <c r="H8020">
        <f t="shared" ca="1" si="254"/>
        <v>-2.3118414587207821E-3</v>
      </c>
    </row>
    <row r="8021" spans="2:8" x14ac:dyDescent="0.3">
      <c r="B8021" s="91">
        <v>35464</v>
      </c>
      <c r="C8021" s="145">
        <v>43.668289000000001</v>
      </c>
      <c r="D8021">
        <f t="shared" si="253"/>
        <v>-0.41878036415934994</v>
      </c>
      <c r="E8021">
        <v>-4.1128019299750997E-2</v>
      </c>
      <c r="G8021">
        <v>8013</v>
      </c>
      <c r="H8021">
        <f t="shared" ca="1" si="254"/>
        <v>-8.6425549935606107E-3</v>
      </c>
    </row>
    <row r="8022" spans="2:8" x14ac:dyDescent="0.3">
      <c r="B8022" s="91">
        <v>39629</v>
      </c>
      <c r="C8022" s="145">
        <v>75.132164000000003</v>
      </c>
      <c r="D8022">
        <f t="shared" si="253"/>
        <v>4.2962182708579398E-2</v>
      </c>
      <c r="E8022">
        <v>-4.1183718724560642E-2</v>
      </c>
      <c r="G8022">
        <v>8014</v>
      </c>
      <c r="H8022">
        <f t="shared" ca="1" si="254"/>
        <v>1.9770017274949047E-2</v>
      </c>
    </row>
    <row r="8023" spans="2:8" x14ac:dyDescent="0.3">
      <c r="B8023" s="91">
        <v>39630</v>
      </c>
      <c r="C8023" s="145">
        <v>72.037284999999997</v>
      </c>
      <c r="D8023">
        <f t="shared" si="253"/>
        <v>-0.85889056260791974</v>
      </c>
      <c r="E8023">
        <v>-4.1192464521586335E-2</v>
      </c>
      <c r="G8023">
        <v>8015</v>
      </c>
      <c r="H8023">
        <f t="shared" ca="1" si="254"/>
        <v>-2.1598033921518156E-2</v>
      </c>
    </row>
    <row r="8024" spans="2:8" x14ac:dyDescent="0.3">
      <c r="B8024" s="91">
        <v>41905</v>
      </c>
      <c r="C8024" s="145">
        <v>510.50650000000002</v>
      </c>
      <c r="D8024">
        <f t="shared" si="253"/>
        <v>36.992580936004714</v>
      </c>
      <c r="E8024">
        <v>-4.1199922361659265E-2</v>
      </c>
      <c r="G8024">
        <v>8016</v>
      </c>
      <c r="H8024">
        <f t="shared" ca="1" si="254"/>
        <v>-4.5060003564261139E-2</v>
      </c>
    </row>
    <row r="8025" spans="2:8" x14ac:dyDescent="0.3">
      <c r="B8025" s="91">
        <v>36752</v>
      </c>
      <c r="C8025" s="145">
        <v>13.437004999999999</v>
      </c>
      <c r="D8025">
        <f t="shared" si="253"/>
        <v>-0.93979048971221402</v>
      </c>
      <c r="E8025">
        <v>-4.1276878592178122E-2</v>
      </c>
      <c r="G8025">
        <v>8017</v>
      </c>
      <c r="H8025">
        <f t="shared" ca="1" si="254"/>
        <v>4.2100694179794861E-2</v>
      </c>
    </row>
    <row r="8026" spans="2:8" x14ac:dyDescent="0.3">
      <c r="B8026" s="91">
        <v>41060</v>
      </c>
      <c r="C8026" s="145">
        <v>223.170807</v>
      </c>
      <c r="D8026">
        <f t="shared" si="253"/>
        <v>-0.31149816125600649</v>
      </c>
      <c r="E8026">
        <v>-4.134958263612324E-2</v>
      </c>
      <c r="G8026">
        <v>8018</v>
      </c>
      <c r="H8026">
        <f t="shared" ca="1" si="254"/>
        <v>-1.6914623875539079E-2</v>
      </c>
    </row>
    <row r="8027" spans="2:8" x14ac:dyDescent="0.3">
      <c r="B8027" s="91">
        <v>44260</v>
      </c>
      <c r="C8027" s="145">
        <v>324.13974000000002</v>
      </c>
      <c r="D8027">
        <f t="shared" si="253"/>
        <v>0.30210051750844352</v>
      </c>
      <c r="E8027">
        <v>-4.1421081758507672E-2</v>
      </c>
      <c r="G8027">
        <v>8019</v>
      </c>
      <c r="H8027">
        <f t="shared" ca="1" si="254"/>
        <v>4.183982255136233E-2</v>
      </c>
    </row>
    <row r="8028" spans="2:8" x14ac:dyDescent="0.3">
      <c r="B8028" s="91">
        <v>41047</v>
      </c>
      <c r="C8028" s="145">
        <v>248.936035</v>
      </c>
      <c r="D8028">
        <f t="shared" si="253"/>
        <v>-5.7992055114525771E-2</v>
      </c>
      <c r="E8028">
        <v>-4.1489971855534914E-2</v>
      </c>
      <c r="G8028">
        <v>8020</v>
      </c>
      <c r="H8028">
        <f t="shared" ca="1" si="254"/>
        <v>1.1224293092155295E-2</v>
      </c>
    </row>
    <row r="8029" spans="2:8" x14ac:dyDescent="0.3">
      <c r="B8029" s="91">
        <v>40955</v>
      </c>
      <c r="C8029" s="145">
        <v>264.261078</v>
      </c>
      <c r="D8029">
        <f t="shared" si="253"/>
        <v>1.2579616019926991</v>
      </c>
      <c r="E8029">
        <v>-4.1514595171235E-2</v>
      </c>
      <c r="G8029">
        <v>8021</v>
      </c>
      <c r="H8029">
        <f t="shared" ca="1" si="254"/>
        <v>-1.2792264346919992E-2</v>
      </c>
    </row>
    <row r="8030" spans="2:8" x14ac:dyDescent="0.3">
      <c r="B8030" s="91">
        <v>43684</v>
      </c>
      <c r="C8030" s="145">
        <v>117.03524</v>
      </c>
      <c r="D8030">
        <f t="shared" si="253"/>
        <v>-0.71264224857805603</v>
      </c>
      <c r="E8030">
        <v>-4.1632634397655723E-2</v>
      </c>
      <c r="G8030">
        <v>8022</v>
      </c>
      <c r="H8030">
        <f t="shared" ca="1" si="254"/>
        <v>-3.2009348862284431E-2</v>
      </c>
    </row>
    <row r="8031" spans="2:8" x14ac:dyDescent="0.3">
      <c r="B8031" s="91">
        <v>44687</v>
      </c>
      <c r="C8031" s="145">
        <v>407.28060900000003</v>
      </c>
      <c r="D8031">
        <f t="shared" si="253"/>
        <v>19.533434363514147</v>
      </c>
      <c r="E8031">
        <v>-4.1637356739258627E-2</v>
      </c>
      <c r="G8031">
        <v>8023</v>
      </c>
      <c r="H8031">
        <f t="shared" ca="1" si="254"/>
        <v>-3.4206584418152029E-3</v>
      </c>
    </row>
    <row r="8032" spans="2:8" x14ac:dyDescent="0.3">
      <c r="B8032" s="91">
        <v>33953</v>
      </c>
      <c r="C8032" s="145">
        <v>19.834997000000001</v>
      </c>
      <c r="D8032">
        <f t="shared" si="253"/>
        <v>0</v>
      </c>
      <c r="E8032">
        <v>-4.1666751218390211E-2</v>
      </c>
      <c r="G8032">
        <v>8024</v>
      </c>
      <c r="H8032">
        <f t="shared" ca="1" si="254"/>
        <v>1.0681655905077948E-2</v>
      </c>
    </row>
    <row r="8033" spans="2:8" x14ac:dyDescent="0.3">
      <c r="B8033" s="91">
        <v>33926</v>
      </c>
      <c r="C8033" s="145">
        <v>19.834997000000001</v>
      </c>
      <c r="D8033">
        <f t="shared" si="253"/>
        <v>-0.33333345657227265</v>
      </c>
      <c r="E8033">
        <v>-4.1666751218390211E-2</v>
      </c>
      <c r="G8033">
        <v>8025</v>
      </c>
      <c r="H8033">
        <f t="shared" ca="1" si="254"/>
        <v>1.2538450759934097E-3</v>
      </c>
    </row>
    <row r="8034" spans="2:8" x14ac:dyDescent="0.3">
      <c r="B8034" s="91">
        <v>33807</v>
      </c>
      <c r="C8034" s="145">
        <v>29.752500999999999</v>
      </c>
      <c r="D8034">
        <f t="shared" si="253"/>
        <v>-0.90375611571192604</v>
      </c>
      <c r="E8034">
        <v>-4.1666759270917612E-2</v>
      </c>
      <c r="G8034">
        <v>8026</v>
      </c>
      <c r="H8034">
        <f t="shared" ca="1" si="254"/>
        <v>9.5893053238644398E-3</v>
      </c>
    </row>
    <row r="8035" spans="2:8" x14ac:dyDescent="0.3">
      <c r="B8035" s="91">
        <v>43235</v>
      </c>
      <c r="C8035" s="145">
        <v>309.13653599999998</v>
      </c>
      <c r="D8035">
        <f t="shared" si="253"/>
        <v>0.15925237081653662</v>
      </c>
      <c r="E8035">
        <v>-4.1718116436763264E-2</v>
      </c>
      <c r="G8035">
        <v>8027</v>
      </c>
      <c r="H8035">
        <f t="shared" ca="1" si="254"/>
        <v>2.1912522785727993E-2</v>
      </c>
    </row>
    <row r="8036" spans="2:8" x14ac:dyDescent="0.3">
      <c r="B8036" s="91">
        <v>44223</v>
      </c>
      <c r="C8036" s="145">
        <v>266.66888399999999</v>
      </c>
      <c r="D8036">
        <f t="shared" si="253"/>
        <v>2.2422061406622436</v>
      </c>
      <c r="E8036">
        <v>-4.1733822000940689E-2</v>
      </c>
      <c r="G8036">
        <v>8028</v>
      </c>
      <c r="H8036">
        <f t="shared" ca="1" si="254"/>
        <v>-1.3888906067072188E-2</v>
      </c>
    </row>
    <row r="8037" spans="2:8" x14ac:dyDescent="0.3">
      <c r="B8037" s="91">
        <v>38651</v>
      </c>
      <c r="C8037" s="145">
        <v>82.249206999999998</v>
      </c>
      <c r="D8037">
        <f t="shared" si="253"/>
        <v>-0.23393170937832727</v>
      </c>
      <c r="E8037">
        <v>-4.1814924179918757E-2</v>
      </c>
      <c r="G8037">
        <v>8029</v>
      </c>
      <c r="H8037">
        <f t="shared" ca="1" si="254"/>
        <v>3.131847583251627E-2</v>
      </c>
    </row>
    <row r="8038" spans="2:8" x14ac:dyDescent="0.3">
      <c r="B8038" s="91">
        <v>43699</v>
      </c>
      <c r="C8038" s="145">
        <v>107.36537199999999</v>
      </c>
      <c r="D8038">
        <f t="shared" si="253"/>
        <v>0.61126855477402675</v>
      </c>
      <c r="E8038">
        <v>-4.1814990050849717E-2</v>
      </c>
      <c r="G8038">
        <v>8030</v>
      </c>
      <c r="H8038">
        <f t="shared" ca="1" si="254"/>
        <v>2.7962082406048496E-2</v>
      </c>
    </row>
    <row r="8039" spans="2:8" x14ac:dyDescent="0.3">
      <c r="B8039" s="91">
        <v>35293</v>
      </c>
      <c r="C8039" s="145">
        <v>66.634063999999995</v>
      </c>
      <c r="D8039">
        <f t="shared" si="253"/>
        <v>1.0889087279052123</v>
      </c>
      <c r="E8039">
        <v>-4.2023518577500189E-2</v>
      </c>
      <c r="G8039">
        <v>8031</v>
      </c>
      <c r="H8039">
        <f t="shared" ca="1" si="254"/>
        <v>2.0085378565009745E-2</v>
      </c>
    </row>
    <row r="8040" spans="2:8" x14ac:dyDescent="0.3">
      <c r="B8040" s="91">
        <v>36172</v>
      </c>
      <c r="C8040" s="145">
        <v>31.898983000000001</v>
      </c>
      <c r="D8040">
        <f t="shared" si="253"/>
        <v>-0.89132823667635919</v>
      </c>
      <c r="E8040">
        <v>-4.2076724953501753E-2</v>
      </c>
      <c r="G8040">
        <v>8032</v>
      </c>
      <c r="H8040">
        <f t="shared" ca="1" si="254"/>
        <v>3.278419649177057E-2</v>
      </c>
    </row>
    <row r="8041" spans="2:8" x14ac:dyDescent="0.3">
      <c r="B8041" s="91">
        <v>44279</v>
      </c>
      <c r="C8041" s="145">
        <v>293.53515599999997</v>
      </c>
      <c r="D8041">
        <f t="shared" si="253"/>
        <v>-5.7005585899705329E-2</v>
      </c>
      <c r="E8041">
        <v>-4.2127408979268907E-2</v>
      </c>
      <c r="G8041">
        <v>8033</v>
      </c>
      <c r="H8041">
        <f t="shared" ca="1" si="254"/>
        <v>-2.7401642717477411E-2</v>
      </c>
    </row>
    <row r="8042" spans="2:8" x14ac:dyDescent="0.3">
      <c r="B8042" s="91">
        <v>44330</v>
      </c>
      <c r="C8042" s="145">
        <v>311.27984600000002</v>
      </c>
      <c r="D8042">
        <f t="shared" si="253"/>
        <v>1.1840642530017691</v>
      </c>
      <c r="E8042">
        <v>-4.2177905129422266E-2</v>
      </c>
      <c r="G8042">
        <v>8034</v>
      </c>
      <c r="H8042">
        <f t="shared" ca="1" si="254"/>
        <v>3.9133092245276077E-3</v>
      </c>
    </row>
    <row r="8043" spans="2:8" x14ac:dyDescent="0.3">
      <c r="B8043" s="91">
        <v>39020</v>
      </c>
      <c r="C8043" s="145">
        <v>142.52320900000001</v>
      </c>
      <c r="D8043">
        <f t="shared" si="253"/>
        <v>-0.4657689851033493</v>
      </c>
      <c r="E8043">
        <v>-4.2181280463503959E-2</v>
      </c>
      <c r="G8043">
        <v>8035</v>
      </c>
      <c r="H8043">
        <f t="shared" ca="1" si="254"/>
        <v>2.3390038971665039E-2</v>
      </c>
    </row>
    <row r="8044" spans="2:8" x14ac:dyDescent="0.3">
      <c r="B8044" s="91">
        <v>41354</v>
      </c>
      <c r="C8044" s="145">
        <v>266.78198200000003</v>
      </c>
      <c r="D8044">
        <f t="shared" si="253"/>
        <v>7.2685303523288889</v>
      </c>
      <c r="E8044">
        <v>-4.2184411936743459E-2</v>
      </c>
      <c r="G8044">
        <v>8036</v>
      </c>
      <c r="H8044">
        <f t="shared" ca="1" si="254"/>
        <v>-3.9699058622118408E-2</v>
      </c>
    </row>
    <row r="8045" spans="2:8" x14ac:dyDescent="0.3">
      <c r="B8045" s="91">
        <v>35829</v>
      </c>
      <c r="C8045" s="145">
        <v>32.264740000000003</v>
      </c>
      <c r="D8045">
        <f t="shared" si="253"/>
        <v>-0.53063463262346455</v>
      </c>
      <c r="E8045">
        <v>-4.2186979195177644E-2</v>
      </c>
      <c r="G8045">
        <v>8037</v>
      </c>
      <c r="H8045">
        <f t="shared" ca="1" si="254"/>
        <v>1.5056035863835072E-3</v>
      </c>
    </row>
    <row r="8046" spans="2:8" x14ac:dyDescent="0.3">
      <c r="B8046" s="91">
        <v>35317</v>
      </c>
      <c r="C8046" s="145">
        <v>68.741202999999999</v>
      </c>
      <c r="D8046">
        <f t="shared" si="253"/>
        <v>4.9501624462370671E-2</v>
      </c>
      <c r="E8046">
        <v>-4.2210456537987689E-2</v>
      </c>
      <c r="G8046">
        <v>8038</v>
      </c>
      <c r="H8046">
        <f t="shared" ca="1" si="254"/>
        <v>3.8860491065523931E-2</v>
      </c>
    </row>
    <row r="8047" spans="2:8" x14ac:dyDescent="0.3">
      <c r="B8047" s="91">
        <v>35327</v>
      </c>
      <c r="C8047" s="145">
        <v>65.498901000000004</v>
      </c>
      <c r="D8047">
        <f t="shared" si="253"/>
        <v>0.39796779028167728</v>
      </c>
      <c r="E8047">
        <v>-4.22242312941827E-2</v>
      </c>
      <c r="G8047">
        <v>8039</v>
      </c>
      <c r="H8047">
        <f t="shared" ca="1" si="254"/>
        <v>-2.910025974536775E-2</v>
      </c>
    </row>
    <row r="8048" spans="2:8" x14ac:dyDescent="0.3">
      <c r="B8048" s="91">
        <v>39944</v>
      </c>
      <c r="C8048" s="145">
        <v>46.852939999999997</v>
      </c>
      <c r="D8048">
        <f t="shared" si="253"/>
        <v>-0.81976232454727693</v>
      </c>
      <c r="E8048">
        <v>-4.2426411561907178E-2</v>
      </c>
      <c r="G8048">
        <v>8040</v>
      </c>
      <c r="H8048">
        <f t="shared" ca="1" si="254"/>
        <v>1.6106991307580937E-2</v>
      </c>
    </row>
    <row r="8049" spans="2:8" x14ac:dyDescent="0.3">
      <c r="B8049" s="91">
        <v>40988</v>
      </c>
      <c r="C8049" s="145">
        <v>259.95086700000002</v>
      </c>
      <c r="D8049">
        <f t="shared" si="253"/>
        <v>0.99747211315008999</v>
      </c>
      <c r="E8049">
        <v>-4.2512089390994212E-2</v>
      </c>
      <c r="G8049">
        <v>8041</v>
      </c>
      <c r="H8049">
        <f t="shared" ca="1" si="254"/>
        <v>2.2812320504531688E-2</v>
      </c>
    </row>
    <row r="8050" spans="2:8" x14ac:dyDescent="0.3">
      <c r="B8050" s="91">
        <v>38867</v>
      </c>
      <c r="C8050" s="145">
        <v>130.13992300000001</v>
      </c>
      <c r="D8050">
        <f t="shared" si="253"/>
        <v>-0.18789717843649942</v>
      </c>
      <c r="E8050">
        <v>-4.2554265148854464E-2</v>
      </c>
      <c r="G8050">
        <v>8042</v>
      </c>
      <c r="H8050">
        <f t="shared" ca="1" si="254"/>
        <v>-7.3578404817157064E-3</v>
      </c>
    </row>
    <row r="8051" spans="2:8" x14ac:dyDescent="0.3">
      <c r="B8051" s="91">
        <v>43664</v>
      </c>
      <c r="C8051" s="145">
        <v>160.25054900000001</v>
      </c>
      <c r="D8051">
        <f t="shared" si="253"/>
        <v>-0.83533647038220549</v>
      </c>
      <c r="E8051">
        <v>-4.2584826663877501E-2</v>
      </c>
      <c r="G8051">
        <v>8043</v>
      </c>
      <c r="H8051">
        <f t="shared" ca="1" si="254"/>
        <v>-4.0646036342054784E-2</v>
      </c>
    </row>
    <row r="8052" spans="2:8" x14ac:dyDescent="0.3">
      <c r="B8052" s="91">
        <v>45364</v>
      </c>
      <c r="C8052" s="145">
        <v>973.20001200000002</v>
      </c>
      <c r="D8052">
        <f t="shared" si="253"/>
        <v>0.9686954049638361</v>
      </c>
      <c r="E8052">
        <v>-4.2597135268076722E-2</v>
      </c>
      <c r="G8052">
        <v>8044</v>
      </c>
      <c r="H8052">
        <f t="shared" ca="1" si="254"/>
        <v>-1.2329724113865764E-2</v>
      </c>
    </row>
    <row r="8053" spans="2:8" x14ac:dyDescent="0.3">
      <c r="B8053" s="91">
        <v>42010</v>
      </c>
      <c r="C8053" s="145">
        <v>494.33752399999997</v>
      </c>
      <c r="D8053">
        <f t="shared" si="253"/>
        <v>1.7366347944789098</v>
      </c>
      <c r="E8053">
        <v>-4.2764392547748227E-2</v>
      </c>
      <c r="G8053">
        <v>8045</v>
      </c>
      <c r="H8053">
        <f t="shared" ca="1" si="254"/>
        <v>2.9558086070334343E-2</v>
      </c>
    </row>
    <row r="8054" spans="2:8" x14ac:dyDescent="0.3">
      <c r="B8054" s="91">
        <v>43532</v>
      </c>
      <c r="C8054" s="145">
        <v>180.63700900000001</v>
      </c>
      <c r="D8054">
        <f t="shared" si="253"/>
        <v>-0.65814546441649902</v>
      </c>
      <c r="E8054">
        <v>-4.2789278318410583E-2</v>
      </c>
      <c r="G8054">
        <v>8046</v>
      </c>
      <c r="H8054">
        <f t="shared" ca="1" si="254"/>
        <v>-5.1439048928411633E-2</v>
      </c>
    </row>
    <row r="8055" spans="2:8" x14ac:dyDescent="0.3">
      <c r="B8055" s="91">
        <v>42669</v>
      </c>
      <c r="C8055" s="145">
        <v>528.40313700000002</v>
      </c>
      <c r="D8055">
        <f t="shared" si="253"/>
        <v>0.43644773097722878</v>
      </c>
      <c r="E8055">
        <v>-4.2885518488496345E-2</v>
      </c>
      <c r="G8055">
        <v>8047</v>
      </c>
      <c r="H8055">
        <f t="shared" ca="1" si="254"/>
        <v>2.8579392191956272E-2</v>
      </c>
    </row>
    <row r="8056" spans="2:8" x14ac:dyDescent="0.3">
      <c r="B8056" s="91">
        <v>42227</v>
      </c>
      <c r="C8056" s="145">
        <v>367.85406499999999</v>
      </c>
      <c r="D8056">
        <f t="shared" si="253"/>
        <v>2.5890303759841702</v>
      </c>
      <c r="E8056">
        <v>-4.2909029738825599E-2</v>
      </c>
      <c r="G8056">
        <v>8048</v>
      </c>
      <c r="H8056">
        <f t="shared" ca="1" si="254"/>
        <v>-1.9484414814467449E-3</v>
      </c>
    </row>
    <row r="8057" spans="2:8" x14ac:dyDescent="0.3">
      <c r="B8057" s="91">
        <v>40107</v>
      </c>
      <c r="C8057" s="145">
        <v>102.493996</v>
      </c>
      <c r="D8057">
        <f t="shared" si="253"/>
        <v>3.0782881423252344</v>
      </c>
      <c r="E8057">
        <v>-4.3114528918273422E-2</v>
      </c>
      <c r="G8057">
        <v>8049</v>
      </c>
      <c r="H8057">
        <f t="shared" ca="1" si="254"/>
        <v>3.3470953803065376E-2</v>
      </c>
    </row>
    <row r="8058" spans="2:8" x14ac:dyDescent="0.3">
      <c r="B8058" s="91">
        <v>35989</v>
      </c>
      <c r="C8058" s="145">
        <v>25.131622</v>
      </c>
      <c r="D8058">
        <f t="shared" si="253"/>
        <v>-4.4531719024381189E-2</v>
      </c>
      <c r="E8058">
        <v>-4.3132775281842638E-2</v>
      </c>
      <c r="G8058">
        <v>8050</v>
      </c>
      <c r="H8058">
        <f t="shared" ca="1" si="254"/>
        <v>-1.6099569705053395E-2</v>
      </c>
    </row>
    <row r="8059" spans="2:8" x14ac:dyDescent="0.3">
      <c r="B8059" s="91">
        <v>33637</v>
      </c>
      <c r="C8059" s="145">
        <v>26.302937</v>
      </c>
      <c r="D8059">
        <f t="shared" si="253"/>
        <v>-4.6688491317407377E-2</v>
      </c>
      <c r="E8059">
        <v>-4.3137389145929565E-2</v>
      </c>
      <c r="G8059">
        <v>8051</v>
      </c>
      <c r="H8059">
        <f t="shared" ca="1" si="254"/>
        <v>2.3411723103662161E-2</v>
      </c>
    </row>
    <row r="8060" spans="2:8" x14ac:dyDescent="0.3">
      <c r="B8060" s="91">
        <v>36230</v>
      </c>
      <c r="C8060" s="145">
        <v>27.591125000000002</v>
      </c>
      <c r="D8060">
        <f t="shared" si="253"/>
        <v>-0.75059671528747707</v>
      </c>
      <c r="E8060">
        <v>-4.316339685685576E-2</v>
      </c>
      <c r="G8060">
        <v>8052</v>
      </c>
      <c r="H8060">
        <f t="shared" ca="1" si="254"/>
        <v>3.0033932513763811E-3</v>
      </c>
    </row>
    <row r="8061" spans="2:8" x14ac:dyDescent="0.3">
      <c r="B8061" s="91">
        <v>38917</v>
      </c>
      <c r="C8061" s="145">
        <v>110.62855500000001</v>
      </c>
      <c r="D8061">
        <f t="shared" si="253"/>
        <v>9.9817040019368868</v>
      </c>
      <c r="E8061">
        <v>-4.3181688782074255E-2</v>
      </c>
      <c r="G8061">
        <v>8053</v>
      </c>
      <c r="H8061">
        <f t="shared" ca="1" si="254"/>
        <v>-1.6226431383628916E-2</v>
      </c>
    </row>
    <row r="8062" spans="2:8" x14ac:dyDescent="0.3">
      <c r="B8062" s="91">
        <v>37061</v>
      </c>
      <c r="C8062" s="145">
        <v>10.073897000000001</v>
      </c>
      <c r="D8062">
        <f t="shared" si="253"/>
        <v>-0.92813402233017328</v>
      </c>
      <c r="E8062">
        <v>-4.3223399458029887E-2</v>
      </c>
      <c r="G8062">
        <v>8054</v>
      </c>
      <c r="H8062">
        <f t="shared" ca="1" si="254"/>
        <v>2.9378506684376793E-2</v>
      </c>
    </row>
    <row r="8063" spans="2:8" x14ac:dyDescent="0.3">
      <c r="B8063" s="91">
        <v>40798</v>
      </c>
      <c r="C8063" s="145">
        <v>140.176163</v>
      </c>
      <c r="D8063">
        <f t="shared" si="253"/>
        <v>4.1681681605286265</v>
      </c>
      <c r="E8063">
        <v>-4.3339098912006248E-2</v>
      </c>
      <c r="G8063">
        <v>8055</v>
      </c>
      <c r="H8063">
        <f t="shared" ca="1" si="254"/>
        <v>4.0344606210322397E-2</v>
      </c>
    </row>
    <row r="8064" spans="2:8" x14ac:dyDescent="0.3">
      <c r="B8064" s="91">
        <v>39811</v>
      </c>
      <c r="C8064" s="145">
        <v>27.122987999999999</v>
      </c>
      <c r="D8064">
        <f t="shared" si="253"/>
        <v>1.5703791697130485</v>
      </c>
      <c r="E8064">
        <v>-4.3352485455851027E-2</v>
      </c>
      <c r="G8064">
        <v>8056</v>
      </c>
      <c r="H8064">
        <f t="shared" ca="1" si="254"/>
        <v>-3.6943468310151856E-2</v>
      </c>
    </row>
    <row r="8065" spans="2:8" x14ac:dyDescent="0.3">
      <c r="B8065" s="91">
        <v>37057</v>
      </c>
      <c r="C8065" s="145">
        <v>10.552135</v>
      </c>
      <c r="D8065">
        <f t="shared" si="253"/>
        <v>-0.96176621908811</v>
      </c>
      <c r="E8065">
        <v>-4.3356726914839584E-2</v>
      </c>
      <c r="G8065">
        <v>8057</v>
      </c>
      <c r="H8065">
        <f t="shared" ca="1" si="254"/>
        <v>-3.3994047879490133E-2</v>
      </c>
    </row>
    <row r="8066" spans="2:8" x14ac:dyDescent="0.3">
      <c r="B8066" s="91">
        <v>43277</v>
      </c>
      <c r="C8066" s="145">
        <v>275.98983800000002</v>
      </c>
      <c r="D8066">
        <f t="shared" si="253"/>
        <v>6.2733761938955315</v>
      </c>
      <c r="E8066">
        <v>-4.3365512190010252E-2</v>
      </c>
      <c r="G8066">
        <v>8058</v>
      </c>
      <c r="H8066">
        <f t="shared" ca="1" si="254"/>
        <v>1.185839380773588E-2</v>
      </c>
    </row>
    <row r="8067" spans="2:8" x14ac:dyDescent="0.3">
      <c r="B8067" s="91">
        <v>34368</v>
      </c>
      <c r="C8067" s="145">
        <v>37.945217</v>
      </c>
      <c r="D8067">
        <f t="shared" si="253"/>
        <v>1.20400309029147</v>
      </c>
      <c r="E8067">
        <v>-4.3478126061728239E-2</v>
      </c>
      <c r="G8067">
        <v>8059</v>
      </c>
      <c r="H8067">
        <f t="shared" ca="1" si="254"/>
        <v>-1.6748742178434362E-2</v>
      </c>
    </row>
    <row r="8068" spans="2:8" x14ac:dyDescent="0.3">
      <c r="B8068" s="91">
        <v>36126</v>
      </c>
      <c r="C8068" s="145">
        <v>17.216498999999999</v>
      </c>
      <c r="D8068">
        <f t="shared" si="253"/>
        <v>-0.93149481450950145</v>
      </c>
      <c r="E8068">
        <v>-4.3478572479816062E-2</v>
      </c>
      <c r="G8068">
        <v>8060</v>
      </c>
      <c r="H8068">
        <f t="shared" ca="1" si="254"/>
        <v>-2.6556295767419242E-3</v>
      </c>
    </row>
    <row r="8069" spans="2:8" x14ac:dyDescent="0.3">
      <c r="B8069" s="91">
        <v>43297</v>
      </c>
      <c r="C8069" s="145">
        <v>251.31672699999999</v>
      </c>
      <c r="D8069">
        <f t="shared" si="253"/>
        <v>2.7100811504460154</v>
      </c>
      <c r="E8069">
        <v>-4.3626741424378307E-2</v>
      </c>
      <c r="G8069">
        <v>8061</v>
      </c>
      <c r="H8069">
        <f t="shared" ca="1" si="254"/>
        <v>4.4908406025695423E-2</v>
      </c>
    </row>
    <row r="8070" spans="2:8" x14ac:dyDescent="0.3">
      <c r="B8070" s="91">
        <v>43922</v>
      </c>
      <c r="C8070" s="145">
        <v>67.738876000000005</v>
      </c>
      <c r="D8070">
        <f t="shared" si="253"/>
        <v>0.99557019665736735</v>
      </c>
      <c r="E8070">
        <v>-4.3631284121938931E-2</v>
      </c>
      <c r="G8070">
        <v>8062</v>
      </c>
      <c r="H8070">
        <f t="shared" ca="1" si="254"/>
        <v>1.3532939472182147E-2</v>
      </c>
    </row>
    <row r="8071" spans="2:8" x14ac:dyDescent="0.3">
      <c r="B8071" s="91">
        <v>37823</v>
      </c>
      <c r="C8071" s="145">
        <v>33.944622000000003</v>
      </c>
      <c r="D8071">
        <f t="shared" si="253"/>
        <v>-0.71892012322308041</v>
      </c>
      <c r="E8071">
        <v>-4.3671039120671148E-2</v>
      </c>
      <c r="G8071">
        <v>8063</v>
      </c>
      <c r="H8071">
        <f t="shared" ca="1" si="254"/>
        <v>5.290924507828882E-3</v>
      </c>
    </row>
    <row r="8072" spans="2:8" x14ac:dyDescent="0.3">
      <c r="B8072" s="91">
        <v>39169</v>
      </c>
      <c r="C8072" s="145">
        <v>120.765038</v>
      </c>
      <c r="D8072">
        <f t="shared" si="253"/>
        <v>6.7124240333017724</v>
      </c>
      <c r="E8072">
        <v>-4.3784558034059923E-2</v>
      </c>
      <c r="G8072">
        <v>8064</v>
      </c>
      <c r="H8072">
        <f t="shared" ca="1" si="254"/>
        <v>1.7056701738070074E-2</v>
      </c>
    </row>
    <row r="8073" spans="2:8" x14ac:dyDescent="0.3">
      <c r="B8073" s="91">
        <v>37238</v>
      </c>
      <c r="C8073" s="145">
        <v>15.658505999999999</v>
      </c>
      <c r="D8073">
        <f t="shared" ref="D8073:D8136" si="255">(C8073-C8074)/C8074</f>
        <v>-0.80524106255390737</v>
      </c>
      <c r="E8073">
        <v>-4.3805927576593469E-2</v>
      </c>
      <c r="G8073">
        <v>8065</v>
      </c>
      <c r="H8073">
        <f t="shared" ca="1" si="254"/>
        <v>7.9975982909155415E-3</v>
      </c>
    </row>
    <row r="8074" spans="2:8" x14ac:dyDescent="0.3">
      <c r="B8074" s="91">
        <v>43969</v>
      </c>
      <c r="C8074" s="145">
        <v>80.399422000000001</v>
      </c>
      <c r="D8074">
        <f t="shared" si="255"/>
        <v>-0.63790564778384196</v>
      </c>
      <c r="E8074">
        <v>-4.3864790045171805E-2</v>
      </c>
      <c r="G8074">
        <v>8066</v>
      </c>
      <c r="H8074">
        <f t="shared" ref="H8074:H8137" ca="1" si="256">_xlfn.NORM.INV(RAND(),N$11,N$12)</f>
        <v>1.7957425452044887E-2</v>
      </c>
    </row>
    <row r="8075" spans="2:8" x14ac:dyDescent="0.3">
      <c r="B8075" s="91">
        <v>40557</v>
      </c>
      <c r="C8075" s="145">
        <v>222.03997799999999</v>
      </c>
      <c r="D8075">
        <f t="shared" si="255"/>
        <v>0.46670401552671897</v>
      </c>
      <c r="E8075">
        <v>-4.3907197034930553E-2</v>
      </c>
      <c r="G8075">
        <v>8067</v>
      </c>
      <c r="H8075">
        <f t="shared" ca="1" si="256"/>
        <v>1.8620455531562611E-2</v>
      </c>
    </row>
    <row r="8076" spans="2:8" x14ac:dyDescent="0.3">
      <c r="B8076" s="91">
        <v>38832</v>
      </c>
      <c r="C8076" s="145">
        <v>151.38703899999999</v>
      </c>
      <c r="D8076">
        <f t="shared" si="255"/>
        <v>3.0275836746940654</v>
      </c>
      <c r="E8076">
        <v>-4.3929165859531279E-2</v>
      </c>
      <c r="G8076">
        <v>8068</v>
      </c>
      <c r="H8076">
        <f t="shared" ca="1" si="256"/>
        <v>3.874054733673294E-2</v>
      </c>
    </row>
    <row r="8077" spans="2:8" x14ac:dyDescent="0.3">
      <c r="B8077" s="91">
        <v>34821</v>
      </c>
      <c r="C8077" s="145">
        <v>37.587558999999999</v>
      </c>
      <c r="D8077">
        <f t="shared" si="255"/>
        <v>-0.91981134366845707</v>
      </c>
      <c r="E8077">
        <v>-4.419884599667754E-2</v>
      </c>
      <c r="G8077">
        <v>8069</v>
      </c>
      <c r="H8077">
        <f t="shared" ca="1" si="256"/>
        <v>-2.3667774984851776E-2</v>
      </c>
    </row>
    <row r="8078" spans="2:8" x14ac:dyDescent="0.3">
      <c r="B8078" s="91">
        <v>44547</v>
      </c>
      <c r="C8078" s="145">
        <v>468.739105</v>
      </c>
      <c r="D8078">
        <f t="shared" si="255"/>
        <v>0.53760646052334993</v>
      </c>
      <c r="E8078">
        <v>-4.4211772122743541E-2</v>
      </c>
      <c r="G8078">
        <v>8070</v>
      </c>
      <c r="H8078">
        <f t="shared" ca="1" si="256"/>
        <v>-3.4320336299283716E-2</v>
      </c>
    </row>
    <row r="8079" spans="2:8" x14ac:dyDescent="0.3">
      <c r="B8079" s="91">
        <v>44272</v>
      </c>
      <c r="C8079" s="145">
        <v>304.84985399999999</v>
      </c>
      <c r="D8079">
        <f t="shared" si="255"/>
        <v>0.19034636096886259</v>
      </c>
      <c r="E8079">
        <v>-4.4225792783732357E-2</v>
      </c>
      <c r="G8079">
        <v>8071</v>
      </c>
      <c r="H8079">
        <f t="shared" ca="1" si="256"/>
        <v>-8.967131926498461E-4</v>
      </c>
    </row>
    <row r="8080" spans="2:8" x14ac:dyDescent="0.3">
      <c r="B8080" s="91">
        <v>43335</v>
      </c>
      <c r="C8080" s="145">
        <v>256.10180700000001</v>
      </c>
      <c r="D8080">
        <f t="shared" si="255"/>
        <v>1.0104466261626937</v>
      </c>
      <c r="E8080">
        <v>-4.427076028075367E-2</v>
      </c>
      <c r="G8080">
        <v>8072</v>
      </c>
      <c r="H8080">
        <f t="shared" ca="1" si="256"/>
        <v>-5.8893168944722643E-2</v>
      </c>
    </row>
    <row r="8081" spans="2:8" x14ac:dyDescent="0.3">
      <c r="B8081" s="91">
        <v>40213</v>
      </c>
      <c r="C8081" s="145">
        <v>127.38552900000001</v>
      </c>
      <c r="D8081">
        <f t="shared" si="255"/>
        <v>-0.33080624104050538</v>
      </c>
      <c r="E8081">
        <v>-4.4279831662503634E-2</v>
      </c>
      <c r="G8081">
        <v>8073</v>
      </c>
      <c r="H8081">
        <f t="shared" ca="1" si="256"/>
        <v>-1.5515563215552086E-2</v>
      </c>
    </row>
    <row r="8082" spans="2:8" x14ac:dyDescent="0.3">
      <c r="B8082" s="91">
        <v>43592</v>
      </c>
      <c r="C8082" s="145">
        <v>190.35672</v>
      </c>
      <c r="D8082">
        <f t="shared" si="255"/>
        <v>0.82435183647330867</v>
      </c>
      <c r="E8082">
        <v>-4.429432727498743E-2</v>
      </c>
      <c r="G8082">
        <v>8074</v>
      </c>
      <c r="H8082">
        <f t="shared" ca="1" si="256"/>
        <v>2.2341286282704697E-3</v>
      </c>
    </row>
    <row r="8083" spans="2:8" x14ac:dyDescent="0.3">
      <c r="B8083" s="91">
        <v>39524</v>
      </c>
      <c r="C8083" s="145">
        <v>104.34211000000001</v>
      </c>
      <c r="D8083">
        <f t="shared" si="255"/>
        <v>-7.7365641612680974E-2</v>
      </c>
      <c r="E8083">
        <v>-4.4303259506627182E-2</v>
      </c>
      <c r="G8083">
        <v>8075</v>
      </c>
      <c r="H8083">
        <f t="shared" ca="1" si="256"/>
        <v>-4.2753282067632931E-2</v>
      </c>
    </row>
    <row r="8084" spans="2:8" x14ac:dyDescent="0.3">
      <c r="B8084" s="91">
        <v>39310</v>
      </c>
      <c r="C8084" s="145">
        <v>113.09150700000001</v>
      </c>
      <c r="D8084">
        <f t="shared" si="255"/>
        <v>-0.29799522049683119</v>
      </c>
      <c r="E8084">
        <v>-4.4346311842788651E-2</v>
      </c>
      <c r="G8084">
        <v>8076</v>
      </c>
      <c r="H8084">
        <f t="shared" ca="1" si="256"/>
        <v>1.1493149844802831E-2</v>
      </c>
    </row>
    <row r="8085" spans="2:8" x14ac:dyDescent="0.3">
      <c r="B8085" s="91">
        <v>43879</v>
      </c>
      <c r="C8085" s="145">
        <v>161.097916</v>
      </c>
      <c r="D8085">
        <f t="shared" si="255"/>
        <v>1.4747543905068854</v>
      </c>
      <c r="E8085">
        <v>-4.4352460778273151E-2</v>
      </c>
      <c r="G8085">
        <v>8077</v>
      </c>
      <c r="H8085">
        <f t="shared" ca="1" si="256"/>
        <v>1.461026281033885E-2</v>
      </c>
    </row>
    <row r="8086" spans="2:8" x14ac:dyDescent="0.3">
      <c r="B8086" s="91">
        <v>38447</v>
      </c>
      <c r="C8086" s="145">
        <v>65.096526999999995</v>
      </c>
      <c r="D8086">
        <f t="shared" si="255"/>
        <v>9.4650130816828743E-2</v>
      </c>
      <c r="E8086">
        <v>-4.455158986291189E-2</v>
      </c>
      <c r="G8086">
        <v>8078</v>
      </c>
      <c r="H8086">
        <f t="shared" ca="1" si="256"/>
        <v>7.9071820347094059E-3</v>
      </c>
    </row>
    <row r="8087" spans="2:8" x14ac:dyDescent="0.3">
      <c r="B8087" s="91">
        <v>38141</v>
      </c>
      <c r="C8087" s="145">
        <v>59.467883999999998</v>
      </c>
      <c r="D8087">
        <f t="shared" si="255"/>
        <v>4.3687568940017822</v>
      </c>
      <c r="E8087">
        <v>-4.4574598854059323E-2</v>
      </c>
      <c r="G8087">
        <v>8079</v>
      </c>
      <c r="H8087">
        <f t="shared" ca="1" si="256"/>
        <v>4.4927857114132143E-2</v>
      </c>
    </row>
    <row r="8088" spans="2:8" x14ac:dyDescent="0.3">
      <c r="B8088" s="91">
        <v>37008</v>
      </c>
      <c r="C8088" s="145">
        <v>11.076658</v>
      </c>
      <c r="D8088">
        <f t="shared" si="255"/>
        <v>-0.91423249562006592</v>
      </c>
      <c r="E8088">
        <v>-4.457752323593301E-2</v>
      </c>
      <c r="G8088">
        <v>8080</v>
      </c>
      <c r="H8088">
        <f t="shared" ca="1" si="256"/>
        <v>6.5297616249510512E-3</v>
      </c>
    </row>
    <row r="8089" spans="2:8" x14ac:dyDescent="0.3">
      <c r="B8089" s="91">
        <v>43678</v>
      </c>
      <c r="C8089" s="145">
        <v>129.147491</v>
      </c>
      <c r="D8089">
        <f t="shared" si="255"/>
        <v>4.73970889977487</v>
      </c>
      <c r="E8089">
        <v>-4.4616534842147018E-2</v>
      </c>
      <c r="G8089">
        <v>8081</v>
      </c>
      <c r="H8089">
        <f t="shared" ca="1" si="256"/>
        <v>3.6739765588175245E-2</v>
      </c>
    </row>
    <row r="8090" spans="2:8" x14ac:dyDescent="0.3">
      <c r="B8090" s="91">
        <v>35979</v>
      </c>
      <c r="C8090" s="145">
        <v>22.500703999999999</v>
      </c>
      <c r="D8090">
        <f t="shared" si="255"/>
        <v>-0.81203862460350795</v>
      </c>
      <c r="E8090">
        <v>-4.4620272217806893E-2</v>
      </c>
      <c r="G8090">
        <v>8082</v>
      </c>
      <c r="H8090">
        <f t="shared" ca="1" si="256"/>
        <v>-3.4640655499340446E-3</v>
      </c>
    </row>
    <row r="8091" spans="2:8" x14ac:dyDescent="0.3">
      <c r="B8091" s="91">
        <v>39290</v>
      </c>
      <c r="C8091" s="145">
        <v>119.70919000000001</v>
      </c>
      <c r="D8091">
        <f t="shared" si="255"/>
        <v>-0.12081922605613619</v>
      </c>
      <c r="E8091">
        <v>-4.4681363366947675E-2</v>
      </c>
      <c r="G8091">
        <v>8083</v>
      </c>
      <c r="H8091">
        <f t="shared" ca="1" si="256"/>
        <v>-1.1884621914777955E-2</v>
      </c>
    </row>
    <row r="8092" spans="2:8" x14ac:dyDescent="0.3">
      <c r="B8092" s="91">
        <v>40336</v>
      </c>
      <c r="C8092" s="145">
        <v>136.15992700000001</v>
      </c>
      <c r="D8092">
        <f t="shared" si="255"/>
        <v>-3.0968811512358616E-2</v>
      </c>
      <c r="E8092">
        <v>-4.4712073321306299E-2</v>
      </c>
      <c r="G8092">
        <v>8084</v>
      </c>
      <c r="H8092">
        <f t="shared" ca="1" si="256"/>
        <v>-1.5430428045043937E-2</v>
      </c>
    </row>
    <row r="8093" spans="2:8" x14ac:dyDescent="0.3">
      <c r="B8093" s="91">
        <v>40820</v>
      </c>
      <c r="C8093" s="145">
        <v>140.51139800000001</v>
      </c>
      <c r="D8093">
        <f t="shared" si="255"/>
        <v>3.4464426391980445</v>
      </c>
      <c r="E8093">
        <v>-4.4921858378825043E-2</v>
      </c>
      <c r="G8093">
        <v>8085</v>
      </c>
      <c r="H8093">
        <f t="shared" ca="1" si="256"/>
        <v>-5.8082129523163769E-3</v>
      </c>
    </row>
    <row r="8094" spans="2:8" x14ac:dyDescent="0.3">
      <c r="B8094" s="91">
        <v>36185</v>
      </c>
      <c r="C8094" s="145">
        <v>31.600857000000001</v>
      </c>
      <c r="D8094">
        <f t="shared" si="255"/>
        <v>-0.85446552102145712</v>
      </c>
      <c r="E8094">
        <v>-4.5044858556696286E-2</v>
      </c>
      <c r="G8094">
        <v>8086</v>
      </c>
      <c r="H8094">
        <f t="shared" ca="1" si="256"/>
        <v>-3.1765390252217356E-2</v>
      </c>
    </row>
    <row r="8095" spans="2:8" x14ac:dyDescent="0.3">
      <c r="B8095" s="91">
        <v>41074</v>
      </c>
      <c r="C8095" s="145">
        <v>217.13656599999999</v>
      </c>
      <c r="D8095">
        <f t="shared" si="255"/>
        <v>18.936270317845032</v>
      </c>
      <c r="E8095">
        <v>-4.5071655127517471E-2</v>
      </c>
      <c r="G8095">
        <v>8087</v>
      </c>
      <c r="H8095">
        <f t="shared" ca="1" si="256"/>
        <v>1.0312195271189447E-3</v>
      </c>
    </row>
    <row r="8096" spans="2:8" x14ac:dyDescent="0.3">
      <c r="B8096" s="91">
        <v>36972</v>
      </c>
      <c r="C8096" s="145">
        <v>10.891534</v>
      </c>
      <c r="D8096">
        <f t="shared" si="255"/>
        <v>-0.96918236818196335</v>
      </c>
      <c r="E8096">
        <v>-4.5300718597096577E-2</v>
      </c>
      <c r="G8096">
        <v>8088</v>
      </c>
      <c r="H8096">
        <f t="shared" ca="1" si="256"/>
        <v>-4.5704608515054021E-2</v>
      </c>
    </row>
    <row r="8097" spans="2:8" x14ac:dyDescent="0.3">
      <c r="B8097" s="91">
        <v>41590</v>
      </c>
      <c r="C8097" s="145">
        <v>353.41891500000003</v>
      </c>
      <c r="D8097">
        <f t="shared" si="255"/>
        <v>7.4080448692450087</v>
      </c>
      <c r="E8097">
        <v>-4.5346024757941722E-2</v>
      </c>
      <c r="G8097">
        <v>8089</v>
      </c>
      <c r="H8097">
        <f t="shared" ca="1" si="256"/>
        <v>2.966100867181444E-2</v>
      </c>
    </row>
    <row r="8098" spans="2:8" x14ac:dyDescent="0.3">
      <c r="B8098" s="91">
        <v>37882</v>
      </c>
      <c r="C8098" s="145">
        <v>42.033423999999997</v>
      </c>
      <c r="D8098">
        <f t="shared" si="255"/>
        <v>-0.89894684722933282</v>
      </c>
      <c r="E8098">
        <v>-4.538945335067926E-2</v>
      </c>
      <c r="G8098">
        <v>8090</v>
      </c>
      <c r="H8098">
        <f t="shared" ca="1" si="256"/>
        <v>-6.5837688441440931E-2</v>
      </c>
    </row>
    <row r="8099" spans="2:8" x14ac:dyDescent="0.3">
      <c r="B8099" s="91">
        <v>44624</v>
      </c>
      <c r="C8099" s="145">
        <v>415.95361300000002</v>
      </c>
      <c r="D8099">
        <f t="shared" si="255"/>
        <v>13.895808067022568</v>
      </c>
      <c r="E8099">
        <v>-4.5412956723332863E-2</v>
      </c>
      <c r="G8099">
        <v>8091</v>
      </c>
      <c r="H8099">
        <f t="shared" ca="1" si="256"/>
        <v>-3.4409253291977603E-2</v>
      </c>
    </row>
    <row r="8100" spans="2:8" x14ac:dyDescent="0.3">
      <c r="B8100" s="91">
        <v>39794</v>
      </c>
      <c r="C8100" s="145">
        <v>27.924206000000002</v>
      </c>
      <c r="D8100">
        <f t="shared" si="255"/>
        <v>2.7935498222753048E-2</v>
      </c>
      <c r="E8100">
        <v>-4.5440380869349664E-2</v>
      </c>
      <c r="G8100">
        <v>8092</v>
      </c>
      <c r="H8100">
        <f t="shared" ca="1" si="256"/>
        <v>-3.0114163754257912E-2</v>
      </c>
    </row>
    <row r="8101" spans="2:8" x14ac:dyDescent="0.3">
      <c r="B8101" s="91">
        <v>33814</v>
      </c>
      <c r="C8101" s="145">
        <v>27.165329</v>
      </c>
      <c r="D8101">
        <f t="shared" si="255"/>
        <v>1.0000000736232599</v>
      </c>
      <c r="E8101">
        <v>-4.5454408095432518E-2</v>
      </c>
      <c r="G8101">
        <v>8093</v>
      </c>
      <c r="H8101">
        <f t="shared" ca="1" si="256"/>
        <v>-5.2923553252497917E-2</v>
      </c>
    </row>
    <row r="8102" spans="2:8" x14ac:dyDescent="0.3">
      <c r="B8102" s="91">
        <v>34117</v>
      </c>
      <c r="C8102" s="145">
        <v>13.582663999999999</v>
      </c>
      <c r="D8102">
        <f t="shared" si="255"/>
        <v>-0.7652159570532493</v>
      </c>
      <c r="E8102">
        <v>-4.5454443233810295E-2</v>
      </c>
      <c r="G8102">
        <v>8094</v>
      </c>
      <c r="H8102">
        <f t="shared" ca="1" si="256"/>
        <v>2.8201031740496683E-2</v>
      </c>
    </row>
    <row r="8103" spans="2:8" x14ac:dyDescent="0.3">
      <c r="B8103" s="91">
        <v>35121</v>
      </c>
      <c r="C8103" s="145">
        <v>57.851734</v>
      </c>
      <c r="D8103">
        <f t="shared" si="255"/>
        <v>1.2158649721087074</v>
      </c>
      <c r="E8103">
        <v>-4.5480745011544747E-2</v>
      </c>
      <c r="G8103">
        <v>8095</v>
      </c>
      <c r="H8103">
        <f t="shared" ca="1" si="256"/>
        <v>-1.774866015868477E-2</v>
      </c>
    </row>
    <row r="8104" spans="2:8" x14ac:dyDescent="0.3">
      <c r="B8104" s="91">
        <v>36306</v>
      </c>
      <c r="C8104" s="145">
        <v>26.107969000000001</v>
      </c>
      <c r="D8104">
        <f t="shared" si="255"/>
        <v>-0.68748690479040486</v>
      </c>
      <c r="E8104">
        <v>-4.5504148468079417E-2</v>
      </c>
      <c r="G8104">
        <v>8096</v>
      </c>
      <c r="H8104">
        <f t="shared" ca="1" si="256"/>
        <v>-5.7788762261914116E-2</v>
      </c>
    </row>
    <row r="8105" spans="2:8" x14ac:dyDescent="0.3">
      <c r="B8105" s="91">
        <v>38040</v>
      </c>
      <c r="C8105" s="145">
        <v>83.542000000000002</v>
      </c>
      <c r="D8105">
        <f t="shared" si="255"/>
        <v>-0.70447075378664048</v>
      </c>
      <c r="E8105">
        <v>-4.5553354500885657E-2</v>
      </c>
      <c r="G8105">
        <v>8097</v>
      </c>
      <c r="H8105">
        <f t="shared" ca="1" si="256"/>
        <v>5.3161857642626091E-2</v>
      </c>
    </row>
    <row r="8106" spans="2:8" x14ac:dyDescent="0.3">
      <c r="B8106" s="91">
        <v>41506</v>
      </c>
      <c r="C8106" s="145">
        <v>282.68606599999998</v>
      </c>
      <c r="D8106">
        <f t="shared" si="255"/>
        <v>1.8215633441152241</v>
      </c>
      <c r="E8106">
        <v>-4.5574932573652381E-2</v>
      </c>
      <c r="G8106">
        <v>8098</v>
      </c>
      <c r="H8106">
        <f t="shared" ca="1" si="256"/>
        <v>1.6973090622276914E-2</v>
      </c>
    </row>
    <row r="8107" spans="2:8" x14ac:dyDescent="0.3">
      <c r="B8107" s="91">
        <v>43997</v>
      </c>
      <c r="C8107" s="145">
        <v>100.187744</v>
      </c>
      <c r="D8107">
        <f t="shared" si="255"/>
        <v>0.32856867828349035</v>
      </c>
      <c r="E8107">
        <v>-4.558406121690612E-2</v>
      </c>
      <c r="G8107">
        <v>8099</v>
      </c>
      <c r="H8107">
        <f t="shared" ca="1" si="256"/>
        <v>2.0508303113162861E-3</v>
      </c>
    </row>
    <row r="8108" spans="2:8" x14ac:dyDescent="0.3">
      <c r="B8108" s="91">
        <v>35269</v>
      </c>
      <c r="C8108" s="145">
        <v>75.410285999999999</v>
      </c>
      <c r="D8108">
        <f t="shared" si="255"/>
        <v>-0.34008615479050569</v>
      </c>
      <c r="E8108">
        <v>-4.5699313661602091E-2</v>
      </c>
      <c r="G8108">
        <v>8100</v>
      </c>
      <c r="H8108">
        <f t="shared" ca="1" si="256"/>
        <v>4.0025338528828086E-3</v>
      </c>
    </row>
    <row r="8109" spans="2:8" x14ac:dyDescent="0.3">
      <c r="B8109" s="91">
        <v>39295</v>
      </c>
      <c r="C8109" s="145">
        <v>114.272926</v>
      </c>
      <c r="D8109">
        <f t="shared" si="255"/>
        <v>-7.9719505494337303E-2</v>
      </c>
      <c r="E8109">
        <v>-4.5753563027966682E-2</v>
      </c>
      <c r="G8109">
        <v>8101</v>
      </c>
      <c r="H8109">
        <f t="shared" ca="1" si="256"/>
        <v>2.435118349391167E-2</v>
      </c>
    </row>
    <row r="8110" spans="2:8" x14ac:dyDescent="0.3">
      <c r="B8110" s="91">
        <v>39146</v>
      </c>
      <c r="C8110" s="145">
        <v>124.17184399999999</v>
      </c>
      <c r="D8110">
        <f t="shared" si="255"/>
        <v>-0.64909398370099247</v>
      </c>
      <c r="E8110">
        <v>-4.5782751297376661E-2</v>
      </c>
      <c r="G8110">
        <v>8102</v>
      </c>
      <c r="H8110">
        <f t="shared" ca="1" si="256"/>
        <v>-6.0199300556532608E-4</v>
      </c>
    </row>
    <row r="8111" spans="2:8" x14ac:dyDescent="0.3">
      <c r="B8111" s="91">
        <v>41620</v>
      </c>
      <c r="C8111" s="145">
        <v>353.86068699999998</v>
      </c>
      <c r="D8111">
        <f t="shared" si="255"/>
        <v>1.4599000231168699</v>
      </c>
      <c r="E8111">
        <v>-4.5923714693145823E-2</v>
      </c>
      <c r="G8111">
        <v>8103</v>
      </c>
      <c r="H8111">
        <f t="shared" ca="1" si="256"/>
        <v>-6.5748886084185301E-3</v>
      </c>
    </row>
    <row r="8112" spans="2:8" x14ac:dyDescent="0.3">
      <c r="B8112" s="91">
        <v>43671</v>
      </c>
      <c r="C8112" s="145">
        <v>143.851654</v>
      </c>
      <c r="D8112">
        <f t="shared" si="255"/>
        <v>-0.70065345610724705</v>
      </c>
      <c r="E8112">
        <v>-4.5950412806573998E-2</v>
      </c>
      <c r="G8112">
        <v>8104</v>
      </c>
      <c r="H8112">
        <f t="shared" ca="1" si="256"/>
        <v>-2.6194798957242686E-2</v>
      </c>
    </row>
    <row r="8113" spans="2:8" x14ac:dyDescent="0.3">
      <c r="B8113" s="91">
        <v>42780</v>
      </c>
      <c r="C8113" s="145">
        <v>480.55224600000003</v>
      </c>
      <c r="D8113">
        <f t="shared" si="255"/>
        <v>1.4126624347327783</v>
      </c>
      <c r="E8113">
        <v>-4.6012277398338228E-2</v>
      </c>
      <c r="G8113">
        <v>8105</v>
      </c>
      <c r="H8113">
        <f t="shared" ca="1" si="256"/>
        <v>5.1226986192946383E-3</v>
      </c>
    </row>
    <row r="8114" spans="2:8" x14ac:dyDescent="0.3">
      <c r="B8114" s="91">
        <v>43591</v>
      </c>
      <c r="C8114" s="145">
        <v>199.17922999999999</v>
      </c>
      <c r="D8114">
        <f t="shared" si="255"/>
        <v>-0.46051028643580083</v>
      </c>
      <c r="E8114">
        <v>-4.6073012526290841E-2</v>
      </c>
      <c r="G8114">
        <v>8106</v>
      </c>
      <c r="H8114">
        <f t="shared" ca="1" si="256"/>
        <v>2.7101030694939961E-2</v>
      </c>
    </row>
    <row r="8115" spans="2:8" x14ac:dyDescent="0.3">
      <c r="B8115" s="91">
        <v>42465</v>
      </c>
      <c r="C8115" s="145">
        <v>369.19931000000003</v>
      </c>
      <c r="D8115">
        <f t="shared" si="255"/>
        <v>4.5169521597615505</v>
      </c>
      <c r="E8115">
        <v>-4.6086581100455763E-2</v>
      </c>
      <c r="G8115">
        <v>8107</v>
      </c>
      <c r="H8115">
        <f t="shared" ca="1" si="256"/>
        <v>3.1849976224262708E-2</v>
      </c>
    </row>
    <row r="8116" spans="2:8" x14ac:dyDescent="0.3">
      <c r="B8116" s="91">
        <v>35180</v>
      </c>
      <c r="C8116" s="145">
        <v>66.920883000000003</v>
      </c>
      <c r="D8116">
        <f t="shared" si="255"/>
        <v>-0.41597748788736533</v>
      </c>
      <c r="E8116">
        <v>-4.609066041713189E-2</v>
      </c>
      <c r="G8116">
        <v>8108</v>
      </c>
      <c r="H8116">
        <f t="shared" ca="1" si="256"/>
        <v>6.1341618886414859E-3</v>
      </c>
    </row>
    <row r="8117" spans="2:8" x14ac:dyDescent="0.3">
      <c r="B8117" s="91">
        <v>38881</v>
      </c>
      <c r="C8117" s="145">
        <v>114.586136</v>
      </c>
      <c r="D8117">
        <f t="shared" si="255"/>
        <v>-0.14303084380795769</v>
      </c>
      <c r="E8117">
        <v>-4.6091477143068271E-2</v>
      </c>
      <c r="G8117">
        <v>8109</v>
      </c>
      <c r="H8117">
        <f t="shared" ca="1" si="256"/>
        <v>3.2473222469732665E-2</v>
      </c>
    </row>
    <row r="8118" spans="2:8" x14ac:dyDescent="0.3">
      <c r="B8118" s="91">
        <v>40799</v>
      </c>
      <c r="C8118" s="145">
        <v>133.71092200000001</v>
      </c>
      <c r="D8118">
        <f t="shared" si="255"/>
        <v>1.9161295857898868</v>
      </c>
      <c r="E8118">
        <v>-4.6122256891851086E-2</v>
      </c>
      <c r="G8118">
        <v>8110</v>
      </c>
      <c r="H8118">
        <f t="shared" ca="1" si="256"/>
        <v>-2.6728951250315616E-2</v>
      </c>
    </row>
    <row r="8119" spans="2:8" x14ac:dyDescent="0.3">
      <c r="B8119" s="91">
        <v>35751</v>
      </c>
      <c r="C8119" s="145">
        <v>45.852187999999998</v>
      </c>
      <c r="D8119">
        <f t="shared" si="255"/>
        <v>0.44449524876675606</v>
      </c>
      <c r="E8119">
        <v>-4.6153860875708073E-2</v>
      </c>
      <c r="G8119">
        <v>8111</v>
      </c>
      <c r="H8119">
        <f t="shared" ca="1" si="256"/>
        <v>-1.0114797572025507E-2</v>
      </c>
    </row>
    <row r="8120" spans="2:8" x14ac:dyDescent="0.3">
      <c r="B8120" s="91">
        <v>35949</v>
      </c>
      <c r="C8120" s="145">
        <v>31.742705999999998</v>
      </c>
      <c r="D8120">
        <f t="shared" si="255"/>
        <v>0.62462639721185875</v>
      </c>
      <c r="E8120">
        <v>-4.618734024098458E-2</v>
      </c>
      <c r="G8120">
        <v>8112</v>
      </c>
      <c r="H8120">
        <f t="shared" ca="1" si="256"/>
        <v>5.6892408166443406E-3</v>
      </c>
    </row>
    <row r="8121" spans="2:8" x14ac:dyDescent="0.3">
      <c r="B8121" s="91">
        <v>36629</v>
      </c>
      <c r="C8121" s="145">
        <v>19.538464999999999</v>
      </c>
      <c r="D8121">
        <f t="shared" si="255"/>
        <v>-0.83013912568138881</v>
      </c>
      <c r="E8121">
        <v>-4.6210625150170243E-2</v>
      </c>
      <c r="G8121">
        <v>8113</v>
      </c>
      <c r="H8121">
        <f t="shared" ca="1" si="256"/>
        <v>-2.5133804520027243E-3</v>
      </c>
    </row>
    <row r="8122" spans="2:8" x14ac:dyDescent="0.3">
      <c r="B8122" s="91">
        <v>39514</v>
      </c>
      <c r="C8122" s="145">
        <v>115.02628300000001</v>
      </c>
      <c r="D8122">
        <f t="shared" si="255"/>
        <v>8.0377195359570734</v>
      </c>
      <c r="E8122">
        <v>-4.6212928787183326E-2</v>
      </c>
      <c r="G8122">
        <v>8114</v>
      </c>
      <c r="H8122">
        <f t="shared" ca="1" si="256"/>
        <v>-1.3789247945505696E-2</v>
      </c>
    </row>
    <row r="8123" spans="2:8" x14ac:dyDescent="0.3">
      <c r="B8123" s="91">
        <v>36795</v>
      </c>
      <c r="C8123" s="145">
        <v>12.727357</v>
      </c>
      <c r="D8123">
        <f t="shared" si="255"/>
        <v>-0.74630073815504161</v>
      </c>
      <c r="E8123">
        <v>-4.6242704826879276E-2</v>
      </c>
      <c r="G8123">
        <v>8115</v>
      </c>
      <c r="H8123">
        <f t="shared" ca="1" si="256"/>
        <v>-3.6048319143550091E-2</v>
      </c>
    </row>
    <row r="8124" spans="2:8" x14ac:dyDescent="0.3">
      <c r="B8124" s="91">
        <v>35446</v>
      </c>
      <c r="C8124" s="145">
        <v>50.167102999999997</v>
      </c>
      <c r="D8124">
        <f t="shared" si="255"/>
        <v>-0.89647509236840117</v>
      </c>
      <c r="E8124">
        <v>-4.6263836983332293E-2</v>
      </c>
      <c r="G8124">
        <v>8116</v>
      </c>
      <c r="H8124">
        <f t="shared" ca="1" si="256"/>
        <v>5.3556734962010355E-2</v>
      </c>
    </row>
    <row r="8125" spans="2:8" x14ac:dyDescent="0.3">
      <c r="B8125" s="91">
        <v>44522</v>
      </c>
      <c r="C8125" s="145">
        <v>484.58969100000002</v>
      </c>
      <c r="D8125">
        <f t="shared" si="255"/>
        <v>38.686150966676436</v>
      </c>
      <c r="E8125">
        <v>-4.6301742409539798E-2</v>
      </c>
      <c r="G8125">
        <v>8117</v>
      </c>
      <c r="H8125">
        <f t="shared" ca="1" si="256"/>
        <v>1.0547587486102837E-2</v>
      </c>
    </row>
    <row r="8126" spans="2:8" x14ac:dyDescent="0.3">
      <c r="B8126" s="91">
        <v>36840</v>
      </c>
      <c r="C8126" s="145">
        <v>12.210549</v>
      </c>
      <c r="D8126">
        <f t="shared" si="255"/>
        <v>-0.94895536052261342</v>
      </c>
      <c r="E8126">
        <v>-4.6385667407083775E-2</v>
      </c>
      <c r="G8126">
        <v>8118</v>
      </c>
      <c r="H8126">
        <f t="shared" ca="1" si="256"/>
        <v>1.4206516952093181E-2</v>
      </c>
    </row>
    <row r="8127" spans="2:8" x14ac:dyDescent="0.3">
      <c r="B8127" s="91">
        <v>40521</v>
      </c>
      <c r="C8127" s="145">
        <v>239.21315000000001</v>
      </c>
      <c r="D8127">
        <f t="shared" si="255"/>
        <v>-0.49846651778174955</v>
      </c>
      <c r="E8127">
        <v>-4.6590881105621443E-2</v>
      </c>
      <c r="G8127">
        <v>8119</v>
      </c>
      <c r="H8127">
        <f t="shared" ca="1" si="256"/>
        <v>3.9730565624680018E-2</v>
      </c>
    </row>
    <row r="8128" spans="2:8" x14ac:dyDescent="0.3">
      <c r="B8128" s="91">
        <v>44585</v>
      </c>
      <c r="C8128" s="145">
        <v>476.96346999999997</v>
      </c>
      <c r="D8128">
        <f t="shared" si="255"/>
        <v>12.474701119115847</v>
      </c>
      <c r="E8128">
        <v>-4.6627428989336528E-2</v>
      </c>
      <c r="G8128">
        <v>8120</v>
      </c>
      <c r="H8128">
        <f t="shared" ca="1" si="256"/>
        <v>-1.8206565443975531E-2</v>
      </c>
    </row>
    <row r="8129" spans="2:8" x14ac:dyDescent="0.3">
      <c r="B8129" s="91">
        <v>35810</v>
      </c>
      <c r="C8129" s="145">
        <v>35.396960999999997</v>
      </c>
      <c r="D8129">
        <f t="shared" si="255"/>
        <v>-0.53532796532419358</v>
      </c>
      <c r="E8129">
        <v>-4.6670508501399331E-2</v>
      </c>
      <c r="G8129">
        <v>8121</v>
      </c>
      <c r="H8129">
        <f t="shared" ca="1" si="256"/>
        <v>5.2477128128379843E-3</v>
      </c>
    </row>
    <row r="8130" spans="2:8" x14ac:dyDescent="0.3">
      <c r="B8130" s="91">
        <v>38653</v>
      </c>
      <c r="C8130" s="145">
        <v>76.176224000000005</v>
      </c>
      <c r="D8130">
        <f t="shared" si="255"/>
        <v>0.17366954926883152</v>
      </c>
      <c r="E8130">
        <v>-4.6773410812547926E-2</v>
      </c>
      <c r="G8130">
        <v>8122</v>
      </c>
      <c r="H8130">
        <f t="shared" ca="1" si="256"/>
        <v>2.4546917664820214E-2</v>
      </c>
    </row>
    <row r="8131" spans="2:8" x14ac:dyDescent="0.3">
      <c r="B8131" s="91">
        <v>38181</v>
      </c>
      <c r="C8131" s="145">
        <v>64.904319999999998</v>
      </c>
      <c r="D8131">
        <f t="shared" si="255"/>
        <v>-0.48608873841203282</v>
      </c>
      <c r="E8131">
        <v>-4.6812532238612502E-2</v>
      </c>
      <c r="G8131">
        <v>8123</v>
      </c>
      <c r="H8131">
        <f t="shared" ca="1" si="256"/>
        <v>1.0883545998197323E-2</v>
      </c>
    </row>
    <row r="8132" spans="2:8" x14ac:dyDescent="0.3">
      <c r="B8132" s="91">
        <v>39167</v>
      </c>
      <c r="C8132" s="145">
        <v>126.2948</v>
      </c>
      <c r="D8132">
        <f t="shared" si="255"/>
        <v>10.191461174974579</v>
      </c>
      <c r="E8132">
        <v>-4.6862105010431039E-2</v>
      </c>
      <c r="G8132">
        <v>8124</v>
      </c>
      <c r="H8132">
        <f t="shared" ca="1" si="256"/>
        <v>4.1539434526510523E-3</v>
      </c>
    </row>
    <row r="8133" spans="2:8" x14ac:dyDescent="0.3">
      <c r="B8133" s="91">
        <v>37131</v>
      </c>
      <c r="C8133" s="145">
        <v>11.284924999999999</v>
      </c>
      <c r="D8133">
        <f t="shared" si="255"/>
        <v>-0.93915562073247105</v>
      </c>
      <c r="E8133">
        <v>-4.69054838137547E-2</v>
      </c>
      <c r="G8133">
        <v>8125</v>
      </c>
      <c r="H8133">
        <f t="shared" ca="1" si="256"/>
        <v>-1.5928865615047985E-2</v>
      </c>
    </row>
    <row r="8134" spans="2:8" x14ac:dyDescent="0.3">
      <c r="B8134" s="91">
        <v>43416</v>
      </c>
      <c r="C8134" s="145">
        <v>185.47193899999999</v>
      </c>
      <c r="D8134">
        <f t="shared" si="255"/>
        <v>3.4040744112915617</v>
      </c>
      <c r="E8134">
        <v>-4.7119085842313668E-2</v>
      </c>
      <c r="G8134">
        <v>8126</v>
      </c>
      <c r="H8134">
        <f t="shared" ca="1" si="256"/>
        <v>-3.39788421479802E-2</v>
      </c>
    </row>
    <row r="8135" spans="2:8" x14ac:dyDescent="0.3">
      <c r="B8135" s="91">
        <v>36423</v>
      </c>
      <c r="C8135" s="145">
        <v>42.113715999999997</v>
      </c>
      <c r="D8135">
        <f t="shared" si="255"/>
        <v>-0.60202570038855541</v>
      </c>
      <c r="E8135">
        <v>-4.7121660807958751E-2</v>
      </c>
      <c r="G8135">
        <v>8127</v>
      </c>
      <c r="H8135">
        <f t="shared" ca="1" si="256"/>
        <v>-6.5443221236628962E-2</v>
      </c>
    </row>
    <row r="8136" spans="2:8" x14ac:dyDescent="0.3">
      <c r="B8136" s="91">
        <v>43993</v>
      </c>
      <c r="C8136" s="145">
        <v>105.82019</v>
      </c>
      <c r="D8136">
        <f t="shared" si="255"/>
        <v>-0.30118623654490406</v>
      </c>
      <c r="E8136">
        <v>-4.7127475844405207E-2</v>
      </c>
      <c r="G8136">
        <v>8128</v>
      </c>
      <c r="H8136">
        <f t="shared" ca="1" si="256"/>
        <v>-2.2522453776446474E-2</v>
      </c>
    </row>
    <row r="8137" spans="2:8" x14ac:dyDescent="0.3">
      <c r="B8137" s="91">
        <v>38852</v>
      </c>
      <c r="C8137" s="145">
        <v>151.428314</v>
      </c>
      <c r="D8137">
        <f t="shared" ref="D8137:D8200" si="257">(C8137-C8138)/C8138</f>
        <v>1.6130249224405431</v>
      </c>
      <c r="E8137">
        <v>-4.7292617758048099E-2</v>
      </c>
      <c r="G8137">
        <v>8129</v>
      </c>
      <c r="H8137">
        <f t="shared" ca="1" si="256"/>
        <v>7.3506465037638843E-2</v>
      </c>
    </row>
    <row r="8138" spans="2:8" x14ac:dyDescent="0.3">
      <c r="B8138" s="91">
        <v>37908</v>
      </c>
      <c r="C8138" s="145">
        <v>57.951346999999998</v>
      </c>
      <c r="D8138">
        <f t="shared" si="257"/>
        <v>-0.53416147984880846</v>
      </c>
      <c r="E8138">
        <v>-4.7341881784993642E-2</v>
      </c>
      <c r="G8138">
        <v>8130</v>
      </c>
      <c r="H8138">
        <f t="shared" ref="H8138:H8201" ca="1" si="258">_xlfn.NORM.INV(RAND(),N$11,N$12)</f>
        <v>3.1084065422173467E-2</v>
      </c>
    </row>
    <row r="8139" spans="2:8" x14ac:dyDescent="0.3">
      <c r="B8139" s="91">
        <v>40323</v>
      </c>
      <c r="C8139" s="145">
        <v>124.40222199999999</v>
      </c>
      <c r="D8139">
        <f t="shared" si="257"/>
        <v>6.9447057081946388</v>
      </c>
      <c r="E8139">
        <v>-4.7386783194809379E-2</v>
      </c>
      <c r="G8139">
        <v>8131</v>
      </c>
      <c r="H8139">
        <f t="shared" ca="1" si="258"/>
        <v>-5.4522641838342149E-2</v>
      </c>
    </row>
    <row r="8140" spans="2:8" x14ac:dyDescent="0.3">
      <c r="B8140" s="91">
        <v>37244</v>
      </c>
      <c r="C8140" s="145">
        <v>15.658505999999999</v>
      </c>
      <c r="D8140">
        <f t="shared" si="257"/>
        <v>-0.13580259450632595</v>
      </c>
      <c r="E8140">
        <v>-4.7395674398707011E-2</v>
      </c>
      <c r="G8140">
        <v>8132</v>
      </c>
      <c r="H8140">
        <f t="shared" ca="1" si="258"/>
        <v>-6.0015733771521841E-2</v>
      </c>
    </row>
    <row r="8141" spans="2:8" x14ac:dyDescent="0.3">
      <c r="B8141" s="91">
        <v>37341</v>
      </c>
      <c r="C8141" s="145">
        <v>18.119130999999999</v>
      </c>
      <c r="D8141">
        <f t="shared" si="257"/>
        <v>-0.87227265062751536</v>
      </c>
      <c r="E8141">
        <v>-4.7445232834055849E-2</v>
      </c>
      <c r="G8141">
        <v>8133</v>
      </c>
      <c r="H8141">
        <f t="shared" ca="1" si="258"/>
        <v>5.1217098883277121E-3</v>
      </c>
    </row>
    <row r="8142" spans="2:8" x14ac:dyDescent="0.3">
      <c r="B8142" s="91">
        <v>44082</v>
      </c>
      <c r="C8142" s="145">
        <v>141.85787999999999</v>
      </c>
      <c r="D8142">
        <f t="shared" si="257"/>
        <v>3.6998171397265982</v>
      </c>
      <c r="E8142">
        <v>-4.7523333643489457E-2</v>
      </c>
      <c r="G8142">
        <v>8134</v>
      </c>
      <c r="H8142">
        <f t="shared" ca="1" si="258"/>
        <v>-2.8452511817355381E-2</v>
      </c>
    </row>
    <row r="8143" spans="2:8" x14ac:dyDescent="0.3">
      <c r="B8143" s="91">
        <v>34327</v>
      </c>
      <c r="C8143" s="145">
        <v>30.183702</v>
      </c>
      <c r="D8143">
        <f t="shared" si="257"/>
        <v>0.40000007421223949</v>
      </c>
      <c r="E8143">
        <v>-4.7618924412777409E-2</v>
      </c>
      <c r="G8143">
        <v>8135</v>
      </c>
      <c r="H8143">
        <f t="shared" ca="1" si="258"/>
        <v>7.7721624898189332E-4</v>
      </c>
    </row>
    <row r="8144" spans="2:8" x14ac:dyDescent="0.3">
      <c r="B8144" s="91">
        <v>33973</v>
      </c>
      <c r="C8144" s="145">
        <v>21.559785999999999</v>
      </c>
      <c r="D8144">
        <f t="shared" si="257"/>
        <v>-0.44444431846684901</v>
      </c>
      <c r="E8144">
        <v>-4.7619034997918398E-2</v>
      </c>
      <c r="G8144">
        <v>8136</v>
      </c>
      <c r="H8144">
        <f t="shared" ca="1" si="258"/>
        <v>3.835778099453719E-2</v>
      </c>
    </row>
    <row r="8145" spans="2:8" x14ac:dyDescent="0.3">
      <c r="B8145" s="91">
        <v>34388</v>
      </c>
      <c r="C8145" s="145">
        <v>38.807606</v>
      </c>
      <c r="D8145">
        <f t="shared" si="257"/>
        <v>-0.69575178374461977</v>
      </c>
      <c r="E8145">
        <v>-4.7619204214548704E-2</v>
      </c>
      <c r="G8145">
        <v>8137</v>
      </c>
      <c r="H8145">
        <f t="shared" ca="1" si="258"/>
        <v>1.8996509354618031E-2</v>
      </c>
    </row>
    <row r="8146" spans="2:8" x14ac:dyDescent="0.3">
      <c r="B8146" s="91">
        <v>43720</v>
      </c>
      <c r="C8146" s="145">
        <v>127.552452</v>
      </c>
      <c r="D8146">
        <f t="shared" si="257"/>
        <v>3.6875290714008857</v>
      </c>
      <c r="E8146">
        <v>-4.7636913038945551E-2</v>
      </c>
      <c r="G8146">
        <v>8138</v>
      </c>
      <c r="H8146">
        <f t="shared" ca="1" si="258"/>
        <v>6.5637638179535263E-3</v>
      </c>
    </row>
    <row r="8147" spans="2:8" x14ac:dyDescent="0.3">
      <c r="B8147" s="91">
        <v>36322</v>
      </c>
      <c r="C8147" s="145">
        <v>27.211020999999999</v>
      </c>
      <c r="D8147">
        <f t="shared" si="257"/>
        <v>0.36000745502022835</v>
      </c>
      <c r="E8147">
        <v>-4.7730732292786918E-2</v>
      </c>
      <c r="G8147">
        <v>8139</v>
      </c>
      <c r="H8147">
        <f t="shared" ca="1" si="258"/>
        <v>-1.5054375333477504E-2</v>
      </c>
    </row>
    <row r="8148" spans="2:8" x14ac:dyDescent="0.3">
      <c r="B8148" s="91">
        <v>36592</v>
      </c>
      <c r="C8148" s="145">
        <v>20.007994</v>
      </c>
      <c r="D8148">
        <f t="shared" si="257"/>
        <v>-0.9364202596674529</v>
      </c>
      <c r="E8148">
        <v>-4.7927726615086624E-2</v>
      </c>
      <c r="G8148">
        <v>8140</v>
      </c>
      <c r="H8148">
        <f t="shared" ca="1" si="258"/>
        <v>-3.1318110864910595E-3</v>
      </c>
    </row>
    <row r="8149" spans="2:8" x14ac:dyDescent="0.3">
      <c r="B8149" s="91">
        <v>42269</v>
      </c>
      <c r="C8149" s="145">
        <v>314.69134500000001</v>
      </c>
      <c r="D8149">
        <f t="shared" si="257"/>
        <v>4.4681319728853817</v>
      </c>
      <c r="E8149">
        <v>-4.7934958452109329E-2</v>
      </c>
      <c r="G8149">
        <v>8141</v>
      </c>
      <c r="H8149">
        <f t="shared" ca="1" si="258"/>
        <v>1.6599147061849173E-2</v>
      </c>
    </row>
    <row r="8150" spans="2:8" x14ac:dyDescent="0.3">
      <c r="B8150" s="91">
        <v>37914</v>
      </c>
      <c r="C8150" s="145">
        <v>57.550063999999999</v>
      </c>
      <c r="D8150">
        <f t="shared" si="257"/>
        <v>1.9992412006373916</v>
      </c>
      <c r="E8150">
        <v>-4.8028000881205797E-2</v>
      </c>
      <c r="G8150">
        <v>8142</v>
      </c>
      <c r="H8150">
        <f t="shared" ca="1" si="258"/>
        <v>1.5565702405478544E-2</v>
      </c>
    </row>
    <row r="8151" spans="2:8" x14ac:dyDescent="0.3">
      <c r="B8151" s="91">
        <v>33415</v>
      </c>
      <c r="C8151" s="145">
        <v>19.188207999999999</v>
      </c>
      <c r="D8151">
        <f t="shared" si="257"/>
        <v>-0.75702953926814287</v>
      </c>
      <c r="E8151">
        <v>-4.8128234012269643E-2</v>
      </c>
      <c r="G8151">
        <v>8143</v>
      </c>
      <c r="H8151">
        <f t="shared" ca="1" si="258"/>
        <v>1.0985426391932042E-2</v>
      </c>
    </row>
    <row r="8152" spans="2:8" x14ac:dyDescent="0.3">
      <c r="B8152" s="91">
        <v>38572</v>
      </c>
      <c r="C8152" s="145">
        <v>78.973419000000007</v>
      </c>
      <c r="D8152">
        <f t="shared" si="257"/>
        <v>1.6165580766423844</v>
      </c>
      <c r="E8152">
        <v>-4.813521405411797E-2</v>
      </c>
      <c r="G8152">
        <v>8144</v>
      </c>
      <c r="H8152">
        <f t="shared" ca="1" si="258"/>
        <v>2.6589379743161681E-2</v>
      </c>
    </row>
    <row r="8153" spans="2:8" x14ac:dyDescent="0.3">
      <c r="B8153" s="91">
        <v>39822</v>
      </c>
      <c r="C8153" s="145">
        <v>30.182176999999999</v>
      </c>
      <c r="D8153">
        <f t="shared" si="257"/>
        <v>2.1994095405701555</v>
      </c>
      <c r="E8153">
        <v>-4.8234206045080642E-2</v>
      </c>
      <c r="G8153">
        <v>8145</v>
      </c>
      <c r="H8153">
        <f t="shared" ca="1" si="258"/>
        <v>-3.9513769758492634E-2</v>
      </c>
    </row>
    <row r="8154" spans="2:8" x14ac:dyDescent="0.3">
      <c r="B8154" s="91">
        <v>37064</v>
      </c>
      <c r="C8154" s="145">
        <v>9.4336710000000004</v>
      </c>
      <c r="D8154">
        <f t="shared" si="257"/>
        <v>-0.17197038685885044</v>
      </c>
      <c r="E8154">
        <v>-4.8249212841153855E-2</v>
      </c>
      <c r="G8154">
        <v>8146</v>
      </c>
      <c r="H8154">
        <f t="shared" ca="1" si="258"/>
        <v>6.2746988039353094E-2</v>
      </c>
    </row>
    <row r="8155" spans="2:8" x14ac:dyDescent="0.3">
      <c r="B8155" s="91">
        <v>37124</v>
      </c>
      <c r="C8155" s="145">
        <v>11.392915</v>
      </c>
      <c r="D8155">
        <f t="shared" si="257"/>
        <v>-0.97227456907647114</v>
      </c>
      <c r="E8155">
        <v>-4.832471573364959E-2</v>
      </c>
      <c r="G8155">
        <v>8147</v>
      </c>
      <c r="H8155">
        <f t="shared" ca="1" si="258"/>
        <v>1.3055505382019753E-2</v>
      </c>
    </row>
    <row r="8156" spans="2:8" x14ac:dyDescent="0.3">
      <c r="B8156" s="91">
        <v>44875</v>
      </c>
      <c r="C8156" s="145">
        <v>410.91931199999999</v>
      </c>
      <c r="D8156">
        <f t="shared" si="257"/>
        <v>10.883955118299518</v>
      </c>
      <c r="E8156">
        <v>-4.8366567644239127E-2</v>
      </c>
      <c r="G8156">
        <v>8148</v>
      </c>
      <c r="H8156">
        <f t="shared" ca="1" si="258"/>
        <v>1.3021789776936566E-2</v>
      </c>
    </row>
    <row r="8157" spans="2:8" x14ac:dyDescent="0.3">
      <c r="B8157" s="91">
        <v>35947</v>
      </c>
      <c r="C8157" s="145">
        <v>34.577655999999998</v>
      </c>
      <c r="D8157">
        <f t="shared" si="257"/>
        <v>-0.49821174662027135</v>
      </c>
      <c r="E8157">
        <v>-4.8483702224995789E-2</v>
      </c>
      <c r="G8157">
        <v>8149</v>
      </c>
      <c r="H8157">
        <f t="shared" ca="1" si="258"/>
        <v>-3.1856109999441939E-2</v>
      </c>
    </row>
    <row r="8158" spans="2:8" x14ac:dyDescent="0.3">
      <c r="B8158" s="91">
        <v>38068</v>
      </c>
      <c r="C8158" s="145">
        <v>68.908859000000007</v>
      </c>
      <c r="D8158">
        <f t="shared" si="257"/>
        <v>2.6138683695220886</v>
      </c>
      <c r="E8158">
        <v>-4.8489717187709759E-2</v>
      </c>
      <c r="G8158">
        <v>8150</v>
      </c>
      <c r="H8158">
        <f t="shared" ca="1" si="258"/>
        <v>7.3496709010494325E-4</v>
      </c>
    </row>
    <row r="8159" spans="2:8" x14ac:dyDescent="0.3">
      <c r="B8159" s="91">
        <v>37398</v>
      </c>
      <c r="C8159" s="145">
        <v>19.067893999999999</v>
      </c>
      <c r="D8159">
        <f t="shared" si="257"/>
        <v>-0.82505194315404351</v>
      </c>
      <c r="E8159">
        <v>-4.849892985474958E-2</v>
      </c>
      <c r="G8159">
        <v>8151</v>
      </c>
      <c r="H8159">
        <f t="shared" ca="1" si="258"/>
        <v>-2.3712749505553164E-2</v>
      </c>
    </row>
    <row r="8160" spans="2:8" x14ac:dyDescent="0.3">
      <c r="B8160" s="91">
        <v>38882</v>
      </c>
      <c r="C8160" s="145">
        <v>108.99174499999999</v>
      </c>
      <c r="D8160">
        <f t="shared" si="257"/>
        <v>-0.17088152565945952</v>
      </c>
      <c r="E8160">
        <v>-4.8822581817402427E-2</v>
      </c>
      <c r="G8160">
        <v>8152</v>
      </c>
      <c r="H8160">
        <f t="shared" ca="1" si="258"/>
        <v>1.7245423570885415E-2</v>
      </c>
    </row>
    <row r="8161" spans="2:8" x14ac:dyDescent="0.3">
      <c r="B8161" s="91">
        <v>39385</v>
      </c>
      <c r="C8161" s="145">
        <v>131.454971</v>
      </c>
      <c r="D8161">
        <f t="shared" si="257"/>
        <v>9.9807232736002902</v>
      </c>
      <c r="E8161">
        <v>-4.8931647330768699E-2</v>
      </c>
      <c r="G8161">
        <v>8153</v>
      </c>
      <c r="H8161">
        <f t="shared" ca="1" si="258"/>
        <v>-4.2338056666914446E-2</v>
      </c>
    </row>
    <row r="8162" spans="2:8" x14ac:dyDescent="0.3">
      <c r="B8162" s="91">
        <v>37123</v>
      </c>
      <c r="C8162" s="145">
        <v>11.971431000000001</v>
      </c>
      <c r="D8162">
        <f t="shared" si="257"/>
        <v>-0.71378000327404179</v>
      </c>
      <c r="E8162">
        <v>-4.9019451304534528E-2</v>
      </c>
      <c r="G8162">
        <v>8154</v>
      </c>
      <c r="H8162">
        <f t="shared" ca="1" si="258"/>
        <v>2.1698175692630318E-2</v>
      </c>
    </row>
    <row r="8163" spans="2:8" x14ac:dyDescent="0.3">
      <c r="B8163" s="91">
        <v>34397</v>
      </c>
      <c r="C8163" s="145">
        <v>41.825977000000002</v>
      </c>
      <c r="D8163">
        <f t="shared" si="257"/>
        <v>0.43052263492249493</v>
      </c>
      <c r="E8163">
        <v>-4.9019711718168067E-2</v>
      </c>
      <c r="G8163">
        <v>8155</v>
      </c>
      <c r="H8163">
        <f t="shared" ca="1" si="258"/>
        <v>-6.0762511995325494E-2</v>
      </c>
    </row>
    <row r="8164" spans="2:8" x14ac:dyDescent="0.3">
      <c r="B8164" s="91">
        <v>35956</v>
      </c>
      <c r="C8164" s="145">
        <v>29.238249</v>
      </c>
      <c r="D8164">
        <f t="shared" si="257"/>
        <v>-0.93439352270373954</v>
      </c>
      <c r="E8164">
        <v>-4.9200016818850917E-2</v>
      </c>
      <c r="G8164">
        <v>8156</v>
      </c>
      <c r="H8164">
        <f t="shared" ca="1" si="258"/>
        <v>3.2817057534404524E-2</v>
      </c>
    </row>
    <row r="8165" spans="2:8" x14ac:dyDescent="0.3">
      <c r="B8165" s="91">
        <v>44550</v>
      </c>
      <c r="C8165" s="145">
        <v>445.66101099999997</v>
      </c>
      <c r="D8165">
        <f t="shared" si="257"/>
        <v>22.385194779980477</v>
      </c>
      <c r="E8165">
        <v>-4.9234411539015976E-2</v>
      </c>
      <c r="G8165">
        <v>8157</v>
      </c>
      <c r="H8165">
        <f t="shared" ca="1" si="258"/>
        <v>-1.6056492482118163E-2</v>
      </c>
    </row>
    <row r="8166" spans="2:8" x14ac:dyDescent="0.3">
      <c r="B8166" s="91">
        <v>36076</v>
      </c>
      <c r="C8166" s="145">
        <v>19.057400000000001</v>
      </c>
      <c r="D8166">
        <f t="shared" si="257"/>
        <v>-0.96231658585760582</v>
      </c>
      <c r="E8166">
        <v>-4.9442611071524013E-2</v>
      </c>
      <c r="G8166">
        <v>8158</v>
      </c>
      <c r="H8166">
        <f t="shared" ca="1" si="258"/>
        <v>-2.2725261248001546E-3</v>
      </c>
    </row>
    <row r="8167" spans="2:8" x14ac:dyDescent="0.3">
      <c r="B8167" s="91">
        <v>42685</v>
      </c>
      <c r="C8167" s="145">
        <v>505.723816</v>
      </c>
      <c r="D8167">
        <f t="shared" si="257"/>
        <v>53.184330762350591</v>
      </c>
      <c r="E8167">
        <v>-4.9466024201116773E-2</v>
      </c>
      <c r="G8167">
        <v>8159</v>
      </c>
      <c r="H8167">
        <f t="shared" ca="1" si="258"/>
        <v>4.5092291311706612E-3</v>
      </c>
    </row>
    <row r="8168" spans="2:8" x14ac:dyDescent="0.3">
      <c r="B8168" s="91">
        <v>37075</v>
      </c>
      <c r="C8168" s="145">
        <v>9.3333960000000005</v>
      </c>
      <c r="D8168">
        <f t="shared" si="257"/>
        <v>-0.92893598235878072</v>
      </c>
      <c r="E8168">
        <v>-4.9489136090210481E-2</v>
      </c>
      <c r="G8168">
        <v>8160</v>
      </c>
      <c r="H8168">
        <f t="shared" ca="1" si="258"/>
        <v>3.9326783511380806E-3</v>
      </c>
    </row>
    <row r="8169" spans="2:8" x14ac:dyDescent="0.3">
      <c r="B8169" s="91">
        <v>39141</v>
      </c>
      <c r="C8169" s="145">
        <v>131.33786000000001</v>
      </c>
      <c r="D8169">
        <f t="shared" si="257"/>
        <v>-0.12547486160367577</v>
      </c>
      <c r="E8169">
        <v>-4.9492998222941217E-2</v>
      </c>
      <c r="G8169">
        <v>8161</v>
      </c>
      <c r="H8169">
        <f t="shared" ca="1" si="258"/>
        <v>7.8811228301668723E-5</v>
      </c>
    </row>
    <row r="8170" spans="2:8" x14ac:dyDescent="0.3">
      <c r="B8170" s="91">
        <v>43885</v>
      </c>
      <c r="C8170" s="145">
        <v>150.181915</v>
      </c>
      <c r="D8170">
        <f t="shared" si="257"/>
        <v>0.23390737010014373</v>
      </c>
      <c r="E8170">
        <v>-4.9526896621856144E-2</v>
      </c>
      <c r="G8170">
        <v>8162</v>
      </c>
      <c r="H8170">
        <f t="shared" ca="1" si="258"/>
        <v>5.4583876267811932E-3</v>
      </c>
    </row>
    <row r="8171" spans="2:8" x14ac:dyDescent="0.3">
      <c r="B8171" s="91">
        <v>39237</v>
      </c>
      <c r="C8171" s="145">
        <v>121.71247099999999</v>
      </c>
      <c r="D8171">
        <f t="shared" si="257"/>
        <v>-0.73226773332473627</v>
      </c>
      <c r="E8171">
        <v>-4.9602377434128264E-2</v>
      </c>
      <c r="G8171">
        <v>8163</v>
      </c>
      <c r="H8171">
        <f t="shared" ca="1" si="258"/>
        <v>-1.9886233121708508E-2</v>
      </c>
    </row>
    <row r="8172" spans="2:8" x14ac:dyDescent="0.3">
      <c r="B8172" s="91">
        <v>41845</v>
      </c>
      <c r="C8172" s="145">
        <v>454.605164</v>
      </c>
      <c r="D8172">
        <f t="shared" si="257"/>
        <v>2.5949707736782677</v>
      </c>
      <c r="E8172">
        <v>-4.9768181499506417E-2</v>
      </c>
      <c r="G8172">
        <v>8164</v>
      </c>
      <c r="H8172">
        <f t="shared" ca="1" si="258"/>
        <v>3.2303982963471992E-2</v>
      </c>
    </row>
    <row r="8173" spans="2:8" x14ac:dyDescent="0.3">
      <c r="B8173" s="91">
        <v>43763</v>
      </c>
      <c r="C8173" s="145">
        <v>126.455872</v>
      </c>
      <c r="D8173">
        <f t="shared" si="257"/>
        <v>-0.68809936234610569</v>
      </c>
      <c r="E8173">
        <v>-4.9812804156614786E-2</v>
      </c>
      <c r="G8173">
        <v>8165</v>
      </c>
      <c r="H8173">
        <f t="shared" ca="1" si="258"/>
        <v>-2.3033097852875252E-2</v>
      </c>
    </row>
    <row r="8174" spans="2:8" x14ac:dyDescent="0.3">
      <c r="B8174" s="91">
        <v>44725</v>
      </c>
      <c r="C8174" s="145">
        <v>405.43640099999999</v>
      </c>
      <c r="D8174">
        <f t="shared" si="257"/>
        <v>6.0908133940329874</v>
      </c>
      <c r="E8174">
        <v>-4.9877271756485091E-2</v>
      </c>
      <c r="G8174">
        <v>8166</v>
      </c>
      <c r="H8174">
        <f t="shared" ca="1" si="258"/>
        <v>-2.5327737238783506E-2</v>
      </c>
    </row>
    <row r="8175" spans="2:8" x14ac:dyDescent="0.3">
      <c r="B8175" s="91">
        <v>39727</v>
      </c>
      <c r="C8175" s="145">
        <v>57.177700000000002</v>
      </c>
      <c r="D8175">
        <f t="shared" si="257"/>
        <v>-0.53967973752928722</v>
      </c>
      <c r="E8175">
        <v>-4.9924441196680713E-2</v>
      </c>
      <c r="G8175">
        <v>8167</v>
      </c>
      <c r="H8175">
        <f t="shared" ca="1" si="258"/>
        <v>-2.2464913106691027E-2</v>
      </c>
    </row>
    <row r="8176" spans="2:8" x14ac:dyDescent="0.3">
      <c r="B8176" s="91">
        <v>44057</v>
      </c>
      <c r="C8176" s="145">
        <v>124.212868</v>
      </c>
      <c r="D8176">
        <f t="shared" si="257"/>
        <v>2.0322750284405013</v>
      </c>
      <c r="E8176">
        <v>-4.9942747006199294E-2</v>
      </c>
      <c r="G8176">
        <v>8168</v>
      </c>
      <c r="H8176">
        <f t="shared" ca="1" si="258"/>
        <v>-6.1492133444788551E-2</v>
      </c>
    </row>
    <row r="8177" spans="2:8" x14ac:dyDescent="0.3">
      <c r="B8177" s="91">
        <v>33735</v>
      </c>
      <c r="C8177" s="145">
        <v>40.963588999999999</v>
      </c>
      <c r="D8177">
        <f t="shared" si="257"/>
        <v>0.69268461920432856</v>
      </c>
      <c r="E8177">
        <v>-5.0000102041829156E-2</v>
      </c>
      <c r="G8177">
        <v>8169</v>
      </c>
      <c r="H8177">
        <f t="shared" ca="1" si="258"/>
        <v>-1.5162738145042553E-2</v>
      </c>
    </row>
    <row r="8178" spans="2:8" x14ac:dyDescent="0.3">
      <c r="B8178" s="91">
        <v>39835</v>
      </c>
      <c r="C8178" s="145">
        <v>24.200367</v>
      </c>
      <c r="D8178">
        <f t="shared" si="257"/>
        <v>-0.92842166437266516</v>
      </c>
      <c r="E8178">
        <v>-5.0035817424520554E-2</v>
      </c>
      <c r="G8178">
        <v>8170</v>
      </c>
      <c r="H8178">
        <f t="shared" ca="1" si="258"/>
        <v>-3.6680110939043106E-3</v>
      </c>
    </row>
    <row r="8179" spans="2:8" x14ac:dyDescent="0.3">
      <c r="B8179" s="91">
        <v>43206</v>
      </c>
      <c r="C8179" s="145">
        <v>338.09625199999999</v>
      </c>
      <c r="D8179">
        <f t="shared" si="257"/>
        <v>-0.38719347364580908</v>
      </c>
      <c r="E8179">
        <v>-5.0133052661817071E-2</v>
      </c>
      <c r="G8179">
        <v>8171</v>
      </c>
      <c r="H8179">
        <f t="shared" ca="1" si="258"/>
        <v>3.0298941887283812E-2</v>
      </c>
    </row>
    <row r="8180" spans="2:8" x14ac:dyDescent="0.3">
      <c r="B8180" s="91">
        <v>42041</v>
      </c>
      <c r="C8180" s="145">
        <v>551.71777299999997</v>
      </c>
      <c r="D8180">
        <f t="shared" si="257"/>
        <v>5.7811848156254992</v>
      </c>
      <c r="E8180">
        <v>-5.0237569126645634E-2</v>
      </c>
      <c r="G8180">
        <v>8172</v>
      </c>
      <c r="H8180">
        <f t="shared" ca="1" si="258"/>
        <v>-4.1437388180808506E-3</v>
      </c>
    </row>
    <row r="8181" spans="2:8" x14ac:dyDescent="0.3">
      <c r="B8181" s="91">
        <v>38022</v>
      </c>
      <c r="C8181" s="145">
        <v>81.360084999999998</v>
      </c>
      <c r="D8181">
        <f t="shared" si="257"/>
        <v>-0.4215631039263959</v>
      </c>
      <c r="E8181">
        <v>-5.0330560140386588E-2</v>
      </c>
      <c r="G8181">
        <v>8173</v>
      </c>
      <c r="H8181">
        <f t="shared" ca="1" si="258"/>
        <v>2.0979343686423287E-2</v>
      </c>
    </row>
    <row r="8182" spans="2:8" x14ac:dyDescent="0.3">
      <c r="B8182" s="91">
        <v>40809</v>
      </c>
      <c r="C8182" s="145">
        <v>140.65507500000001</v>
      </c>
      <c r="D8182">
        <f t="shared" si="257"/>
        <v>-0.59922325287923339</v>
      </c>
      <c r="E8182">
        <v>-5.0436425005729209E-2</v>
      </c>
      <c r="G8182">
        <v>8174</v>
      </c>
      <c r="H8182">
        <f t="shared" ca="1" si="258"/>
        <v>9.4113724120203322E-3</v>
      </c>
    </row>
    <row r="8183" spans="2:8" x14ac:dyDescent="0.3">
      <c r="B8183" s="91">
        <v>43164</v>
      </c>
      <c r="C8183" s="145">
        <v>350.95617700000003</v>
      </c>
      <c r="D8183">
        <f t="shared" si="257"/>
        <v>1.3544601088889288</v>
      </c>
      <c r="E8183">
        <v>-5.0438318967146671E-2</v>
      </c>
      <c r="G8183">
        <v>8175</v>
      </c>
      <c r="H8183">
        <f t="shared" ca="1" si="258"/>
        <v>4.2312106934665854E-3</v>
      </c>
    </row>
    <row r="8184" spans="2:8" x14ac:dyDescent="0.3">
      <c r="B8184" s="91">
        <v>38819</v>
      </c>
      <c r="C8184" s="145">
        <v>149.06014999999999</v>
      </c>
      <c r="D8184">
        <f t="shared" si="257"/>
        <v>14.168328488719673</v>
      </c>
      <c r="E8184">
        <v>-5.0559835371088352E-2</v>
      </c>
      <c r="G8184">
        <v>8176</v>
      </c>
      <c r="H8184">
        <f t="shared" ca="1" si="258"/>
        <v>-1.0096769693216958E-2</v>
      </c>
    </row>
    <row r="8185" spans="2:8" x14ac:dyDescent="0.3">
      <c r="B8185" s="91">
        <v>37151</v>
      </c>
      <c r="C8185" s="145">
        <v>9.8270649999999993</v>
      </c>
      <c r="D8185">
        <f t="shared" si="257"/>
        <v>-0.9672532433828388</v>
      </c>
      <c r="E8185">
        <v>-5.0670592892721952E-2</v>
      </c>
      <c r="G8185">
        <v>8177</v>
      </c>
      <c r="H8185">
        <f t="shared" ca="1" si="258"/>
        <v>1.2288484827597267E-2</v>
      </c>
    </row>
    <row r="8186" spans="2:8" x14ac:dyDescent="0.3">
      <c r="B8186" s="91">
        <v>42416</v>
      </c>
      <c r="C8186" s="145">
        <v>300.09277300000002</v>
      </c>
      <c r="D8186">
        <f t="shared" si="257"/>
        <v>0.37395242132210338</v>
      </c>
      <c r="E8186">
        <v>-5.0748648539244816E-2</v>
      </c>
      <c r="G8186">
        <v>8178</v>
      </c>
      <c r="H8186">
        <f t="shared" ca="1" si="258"/>
        <v>-1.5430276184443106E-2</v>
      </c>
    </row>
    <row r="8187" spans="2:8" x14ac:dyDescent="0.3">
      <c r="B8187" s="91">
        <v>40666</v>
      </c>
      <c r="C8187" s="145">
        <v>218.415695</v>
      </c>
      <c r="D8187">
        <f t="shared" si="257"/>
        <v>5.8792531217564878</v>
      </c>
      <c r="E8187">
        <v>-5.0801808626286929E-2</v>
      </c>
      <c r="G8187">
        <v>8179</v>
      </c>
      <c r="H8187">
        <f t="shared" ca="1" si="258"/>
        <v>4.2280033075493585E-2</v>
      </c>
    </row>
    <row r="8188" spans="2:8" x14ac:dyDescent="0.3">
      <c r="B8188" s="91">
        <v>36175</v>
      </c>
      <c r="C8188" s="145">
        <v>31.749914</v>
      </c>
      <c r="D8188">
        <f t="shared" si="257"/>
        <v>-0.81839569637245424</v>
      </c>
      <c r="E8188">
        <v>-5.0802190915916208E-2</v>
      </c>
      <c r="G8188">
        <v>8180</v>
      </c>
      <c r="H8188">
        <f t="shared" ca="1" si="258"/>
        <v>1.9965075057389151E-2</v>
      </c>
    </row>
    <row r="8189" spans="2:8" x14ac:dyDescent="0.3">
      <c r="B8189" s="91">
        <v>40714</v>
      </c>
      <c r="C8189" s="145">
        <v>174.830185</v>
      </c>
      <c r="D8189">
        <f t="shared" si="257"/>
        <v>1.4414658381713865</v>
      </c>
      <c r="E8189">
        <v>-5.092012010844791E-2</v>
      </c>
      <c r="G8189">
        <v>8181</v>
      </c>
      <c r="H8189">
        <f t="shared" ca="1" si="258"/>
        <v>-2.9637777147887272E-2</v>
      </c>
    </row>
    <row r="8190" spans="2:8" x14ac:dyDescent="0.3">
      <c r="B8190" s="91">
        <v>40023</v>
      </c>
      <c r="C8190" s="145">
        <v>71.608695999999995</v>
      </c>
      <c r="D8190">
        <f t="shared" si="257"/>
        <v>2.5713991601248836</v>
      </c>
      <c r="E8190">
        <v>-5.0923198434605792E-2</v>
      </c>
      <c r="G8190">
        <v>8182</v>
      </c>
      <c r="H8190">
        <f t="shared" ca="1" si="258"/>
        <v>-1.3770343704945193E-2</v>
      </c>
    </row>
    <row r="8191" spans="2:8" x14ac:dyDescent="0.3">
      <c r="B8191" s="91">
        <v>34058</v>
      </c>
      <c r="C8191" s="145">
        <v>20.050599999999999</v>
      </c>
      <c r="D8191">
        <f t="shared" si="257"/>
        <v>-0.94881514120550747</v>
      </c>
      <c r="E8191">
        <v>-5.1020262311921832E-2</v>
      </c>
      <c r="G8191">
        <v>8183</v>
      </c>
      <c r="H8191">
        <f t="shared" ca="1" si="258"/>
        <v>4.8451276708254061E-2</v>
      </c>
    </row>
    <row r="8192" spans="2:8" x14ac:dyDescent="0.3">
      <c r="B8192" s="91">
        <v>44728</v>
      </c>
      <c r="C8192" s="145">
        <v>391.72912600000001</v>
      </c>
      <c r="D8192">
        <f t="shared" si="257"/>
        <v>32.811281822707755</v>
      </c>
      <c r="E8192">
        <v>-5.1074552730406196E-2</v>
      </c>
      <c r="G8192">
        <v>8184</v>
      </c>
      <c r="H8192">
        <f t="shared" ca="1" si="258"/>
        <v>-7.333361353410256E-2</v>
      </c>
    </row>
    <row r="8193" spans="2:8" x14ac:dyDescent="0.3">
      <c r="B8193" s="91">
        <v>36843</v>
      </c>
      <c r="C8193" s="145">
        <v>11.585751999999999</v>
      </c>
      <c r="D8193">
        <f t="shared" si="257"/>
        <v>-0.72728281481042789</v>
      </c>
      <c r="E8193">
        <v>-5.1168624768632508E-2</v>
      </c>
      <c r="G8193">
        <v>8185</v>
      </c>
      <c r="H8193">
        <f t="shared" ca="1" si="258"/>
        <v>1.4191504199175644E-2</v>
      </c>
    </row>
    <row r="8194" spans="2:8" x14ac:dyDescent="0.3">
      <c r="B8194" s="91">
        <v>39924</v>
      </c>
      <c r="C8194" s="145">
        <v>42.482661999999998</v>
      </c>
      <c r="D8194">
        <f t="shared" si="257"/>
        <v>-0.65069615766251976</v>
      </c>
      <c r="E8194">
        <v>-5.124043656463538E-2</v>
      </c>
      <c r="G8194">
        <v>8186</v>
      </c>
      <c r="H8194">
        <f t="shared" ca="1" si="258"/>
        <v>9.2082942486922618E-3</v>
      </c>
    </row>
    <row r="8195" spans="2:8" x14ac:dyDescent="0.3">
      <c r="B8195" s="91">
        <v>43725</v>
      </c>
      <c r="C8195" s="145">
        <v>121.620941</v>
      </c>
      <c r="D8195">
        <f t="shared" si="257"/>
        <v>-0.21400466500972562</v>
      </c>
      <c r="E8195">
        <v>-5.132196154180086E-2</v>
      </c>
      <c r="G8195">
        <v>8187</v>
      </c>
      <c r="H8195">
        <f t="shared" ca="1" si="258"/>
        <v>-4.3620228723279204E-2</v>
      </c>
    </row>
    <row r="8196" spans="2:8" x14ac:dyDescent="0.3">
      <c r="B8196" s="91">
        <v>40868</v>
      </c>
      <c r="C8196" s="145">
        <v>154.73493999999999</v>
      </c>
      <c r="D8196">
        <f t="shared" si="257"/>
        <v>4.40660018131606</v>
      </c>
      <c r="E8196">
        <v>-5.138007898619544E-2</v>
      </c>
      <c r="G8196">
        <v>8188</v>
      </c>
      <c r="H8196">
        <f t="shared" ca="1" si="258"/>
        <v>-7.9307442522630611E-2</v>
      </c>
    </row>
    <row r="8197" spans="2:8" x14ac:dyDescent="0.3">
      <c r="B8197" s="91">
        <v>36213</v>
      </c>
      <c r="C8197" s="145">
        <v>28.619637999999998</v>
      </c>
      <c r="D8197">
        <f t="shared" si="257"/>
        <v>-0.9235348614560005</v>
      </c>
      <c r="E8197">
        <v>-5.13835755495698E-2</v>
      </c>
      <c r="G8197">
        <v>8189</v>
      </c>
      <c r="H8197">
        <f t="shared" ca="1" si="258"/>
        <v>-1.7827993015362988E-3</v>
      </c>
    </row>
    <row r="8198" spans="2:8" x14ac:dyDescent="0.3">
      <c r="B8198" s="91">
        <v>43137</v>
      </c>
      <c r="C8198" s="145">
        <v>374.283478</v>
      </c>
      <c r="D8198">
        <f t="shared" si="257"/>
        <v>24.491851884644788</v>
      </c>
      <c r="E8198">
        <v>-5.1414784796949997E-2</v>
      </c>
      <c r="G8198">
        <v>8190</v>
      </c>
      <c r="H8198">
        <f t="shared" ca="1" si="258"/>
        <v>-2.7144231896420311E-2</v>
      </c>
    </row>
    <row r="8199" spans="2:8" x14ac:dyDescent="0.3">
      <c r="B8199" s="91">
        <v>36087</v>
      </c>
      <c r="C8199" s="145">
        <v>14.682475</v>
      </c>
      <c r="D8199">
        <f t="shared" si="257"/>
        <v>-0.84150894022253253</v>
      </c>
      <c r="E8199">
        <v>-5.15163329068676E-2</v>
      </c>
      <c r="G8199">
        <v>8191</v>
      </c>
      <c r="H8199">
        <f t="shared" ca="1" si="258"/>
        <v>-2.2446961413141588E-2</v>
      </c>
    </row>
    <row r="8200" spans="2:8" x14ac:dyDescent="0.3">
      <c r="B8200" s="91">
        <v>39603</v>
      </c>
      <c r="C8200" s="145">
        <v>92.639137000000005</v>
      </c>
      <c r="D8200">
        <f t="shared" si="257"/>
        <v>3.6704890855289767</v>
      </c>
      <c r="E8200">
        <v>-5.1538402865478228E-2</v>
      </c>
      <c r="G8200">
        <v>8192</v>
      </c>
      <c r="H8200">
        <f t="shared" ca="1" si="258"/>
        <v>-4.1888563087452771E-3</v>
      </c>
    </row>
    <row r="8201" spans="2:8" x14ac:dyDescent="0.3">
      <c r="B8201" s="91">
        <v>33976</v>
      </c>
      <c r="C8201" s="145">
        <v>19.834997000000001</v>
      </c>
      <c r="D8201">
        <f t="shared" ref="D8201:D8264" si="259">(C8201-C8202)/C8202</f>
        <v>0</v>
      </c>
      <c r="E8201">
        <v>-5.1546529288567899E-2</v>
      </c>
      <c r="G8201">
        <v>8193</v>
      </c>
      <c r="H8201">
        <f t="shared" ca="1" si="258"/>
        <v>-5.0363214673309013E-3</v>
      </c>
    </row>
    <row r="8202" spans="2:8" x14ac:dyDescent="0.3">
      <c r="B8202" s="91">
        <v>33413</v>
      </c>
      <c r="C8202" s="145">
        <v>19.834997000000001</v>
      </c>
      <c r="D8202">
        <f t="shared" si="259"/>
        <v>-0.88733400258896111</v>
      </c>
      <c r="E8202">
        <v>-5.1546529288567899E-2</v>
      </c>
      <c r="G8202">
        <v>8194</v>
      </c>
      <c r="H8202">
        <f t="shared" ref="H8202:H8265" ca="1" si="260">_xlfn.NORM.INV(RAND(),N$11,N$12)</f>
        <v>6.3678527263505785E-2</v>
      </c>
    </row>
    <row r="8203" spans="2:8" x14ac:dyDescent="0.3">
      <c r="B8203" s="91">
        <v>43861</v>
      </c>
      <c r="C8203" s="145">
        <v>176.05131499999999</v>
      </c>
      <c r="D8203">
        <f t="shared" si="259"/>
        <v>14.328168810765874</v>
      </c>
      <c r="E8203">
        <v>-5.1557396578170794E-2</v>
      </c>
      <c r="G8203">
        <v>8195</v>
      </c>
      <c r="H8203">
        <f t="shared" ca="1" si="260"/>
        <v>7.1543772819866562E-3</v>
      </c>
    </row>
    <row r="8204" spans="2:8" x14ac:dyDescent="0.3">
      <c r="B8204" s="91">
        <v>36962</v>
      </c>
      <c r="C8204" s="145">
        <v>11.485476</v>
      </c>
      <c r="D8204">
        <f t="shared" si="259"/>
        <v>-0.58055326110067174</v>
      </c>
      <c r="E8204">
        <v>-5.1592470030614457E-2</v>
      </c>
      <c r="G8204">
        <v>8196</v>
      </c>
      <c r="H8204">
        <f t="shared" ca="1" si="260"/>
        <v>-2.6672652766520637E-2</v>
      </c>
    </row>
    <row r="8205" spans="2:8" x14ac:dyDescent="0.3">
      <c r="B8205" s="91">
        <v>35965</v>
      </c>
      <c r="C8205" s="145">
        <v>27.382442000000001</v>
      </c>
      <c r="D8205">
        <f t="shared" si="259"/>
        <v>-0.94175111901905406</v>
      </c>
      <c r="E8205">
        <v>-5.1870949191636179E-2</v>
      </c>
      <c r="G8205">
        <v>8197</v>
      </c>
      <c r="H8205">
        <f t="shared" ca="1" si="260"/>
        <v>6.3263767709499164E-4</v>
      </c>
    </row>
    <row r="8206" spans="2:8" x14ac:dyDescent="0.3">
      <c r="B8206" s="91">
        <v>42151</v>
      </c>
      <c r="C8206" s="145">
        <v>470.09387199999998</v>
      </c>
      <c r="D8206">
        <f t="shared" si="259"/>
        <v>24.510217623823305</v>
      </c>
      <c r="E8206">
        <v>-5.194940689990455E-2</v>
      </c>
      <c r="G8206">
        <v>8198</v>
      </c>
      <c r="H8206">
        <f t="shared" ca="1" si="260"/>
        <v>1.0845718392661638E-2</v>
      </c>
    </row>
    <row r="8207" spans="2:8" x14ac:dyDescent="0.3">
      <c r="B8207" s="91">
        <v>37404</v>
      </c>
      <c r="C8207" s="145">
        <v>18.427669999999999</v>
      </c>
      <c r="D8207">
        <f t="shared" si="259"/>
        <v>-0.27871372015344714</v>
      </c>
      <c r="E8207">
        <v>-5.1984273398885665E-2</v>
      </c>
      <c r="G8207">
        <v>8199</v>
      </c>
      <c r="H8207">
        <f t="shared" ca="1" si="260"/>
        <v>-4.1677784755544123E-2</v>
      </c>
    </row>
    <row r="8208" spans="2:8" x14ac:dyDescent="0.3">
      <c r="B8208" s="91">
        <v>33562</v>
      </c>
      <c r="C8208" s="145">
        <v>25.548344</v>
      </c>
      <c r="D8208">
        <f t="shared" si="259"/>
        <v>-0.64363066886448039</v>
      </c>
      <c r="E8208">
        <v>-5.2000142190642744E-2</v>
      </c>
      <c r="G8208">
        <v>8200</v>
      </c>
      <c r="H8208">
        <f t="shared" ca="1" si="260"/>
        <v>-7.075434054921538E-2</v>
      </c>
    </row>
    <row r="8209" spans="2:8" x14ac:dyDescent="0.3">
      <c r="B8209" s="91">
        <v>39714</v>
      </c>
      <c r="C8209" s="145">
        <v>71.690635999999998</v>
      </c>
      <c r="D8209">
        <f t="shared" si="259"/>
        <v>2.8075039932231385</v>
      </c>
      <c r="E8209">
        <v>-5.2010583218173589E-2</v>
      </c>
      <c r="G8209">
        <v>8201</v>
      </c>
      <c r="H8209">
        <f t="shared" ca="1" si="260"/>
        <v>9.6614708801102383E-3</v>
      </c>
    </row>
    <row r="8210" spans="2:8" x14ac:dyDescent="0.3">
      <c r="B8210" s="91">
        <v>37336</v>
      </c>
      <c r="C8210" s="145">
        <v>18.828775</v>
      </c>
      <c r="D8210">
        <f t="shared" si="259"/>
        <v>-0.93162617067569631</v>
      </c>
      <c r="E8210">
        <v>-5.2038850710370094E-2</v>
      </c>
      <c r="G8210">
        <v>8202</v>
      </c>
      <c r="H8210">
        <f t="shared" ca="1" si="260"/>
        <v>-4.2608282657382018E-3</v>
      </c>
    </row>
    <row r="8211" spans="2:8" x14ac:dyDescent="0.3">
      <c r="B8211" s="91">
        <v>42411</v>
      </c>
      <c r="C8211" s="145">
        <v>275.37985200000003</v>
      </c>
      <c r="D8211">
        <f t="shared" si="259"/>
        <v>19.458908314799604</v>
      </c>
      <c r="E8211">
        <v>-5.2135034626914864E-2</v>
      </c>
      <c r="G8211">
        <v>8203</v>
      </c>
      <c r="H8211">
        <f t="shared" ca="1" si="260"/>
        <v>-2.2740376743840374E-2</v>
      </c>
    </row>
    <row r="8212" spans="2:8" x14ac:dyDescent="0.3">
      <c r="B8212" s="91">
        <v>36859</v>
      </c>
      <c r="C8212" s="145">
        <v>13.460144</v>
      </c>
      <c r="D8212">
        <f t="shared" si="259"/>
        <v>-0.7684720755024782</v>
      </c>
      <c r="E8212">
        <v>-5.2145722656157877E-2</v>
      </c>
      <c r="G8212">
        <v>8204</v>
      </c>
      <c r="H8212">
        <f t="shared" ca="1" si="260"/>
        <v>-1.6976888769213865E-2</v>
      </c>
    </row>
    <row r="8213" spans="2:8" x14ac:dyDescent="0.3">
      <c r="B8213" s="91">
        <v>38138</v>
      </c>
      <c r="C8213" s="145">
        <v>58.136158000000002</v>
      </c>
      <c r="D8213">
        <f t="shared" si="259"/>
        <v>3.1780058800659159</v>
      </c>
      <c r="E8213">
        <v>-5.2209894050148656E-2</v>
      </c>
      <c r="G8213">
        <v>8205</v>
      </c>
      <c r="H8213">
        <f t="shared" ca="1" si="260"/>
        <v>-1.5374312526044171E-2</v>
      </c>
    </row>
    <row r="8214" spans="2:8" x14ac:dyDescent="0.3">
      <c r="B8214" s="91">
        <v>36088</v>
      </c>
      <c r="C8214" s="145">
        <v>13.914809999999999</v>
      </c>
      <c r="D8214">
        <f t="shared" si="259"/>
        <v>-0.10978482984822509</v>
      </c>
      <c r="E8214">
        <v>-5.2284441144970509E-2</v>
      </c>
      <c r="G8214">
        <v>8206</v>
      </c>
      <c r="H8214">
        <f t="shared" ca="1" si="260"/>
        <v>-2.8933140705885645E-2</v>
      </c>
    </row>
    <row r="8215" spans="2:8" x14ac:dyDescent="0.3">
      <c r="B8215" s="91">
        <v>34080</v>
      </c>
      <c r="C8215" s="145">
        <v>15.630839</v>
      </c>
      <c r="D8215">
        <f t="shared" si="259"/>
        <v>-0.6090151856304008</v>
      </c>
      <c r="E8215">
        <v>-5.2287747344623103E-2</v>
      </c>
      <c r="G8215">
        <v>8207</v>
      </c>
      <c r="H8215">
        <f t="shared" ca="1" si="260"/>
        <v>1.2371019100583373E-5</v>
      </c>
    </row>
    <row r="8216" spans="2:8" x14ac:dyDescent="0.3">
      <c r="B8216" s="91">
        <v>36361</v>
      </c>
      <c r="C8216" s="145">
        <v>39.978122999999997</v>
      </c>
      <c r="D8216">
        <f t="shared" si="259"/>
        <v>-0.42101164268751096</v>
      </c>
      <c r="E8216">
        <v>-5.2414194838145592E-2</v>
      </c>
      <c r="G8216">
        <v>8208</v>
      </c>
      <c r="H8216">
        <f t="shared" ca="1" si="260"/>
        <v>5.0454779805789836E-2</v>
      </c>
    </row>
    <row r="8217" spans="2:8" x14ac:dyDescent="0.3">
      <c r="B8217" s="91">
        <v>39632</v>
      </c>
      <c r="C8217" s="145">
        <v>69.048232999999996</v>
      </c>
      <c r="D8217">
        <f t="shared" si="259"/>
        <v>0.26417348675659702</v>
      </c>
      <c r="E8217">
        <v>-5.2510693421156239E-2</v>
      </c>
      <c r="G8217">
        <v>8209</v>
      </c>
      <c r="H8217">
        <f t="shared" ca="1" si="260"/>
        <v>1.7172625685535497E-2</v>
      </c>
    </row>
    <row r="8218" spans="2:8" x14ac:dyDescent="0.3">
      <c r="B8218" s="91">
        <v>39729</v>
      </c>
      <c r="C8218" s="145">
        <v>54.61927</v>
      </c>
      <c r="D8218">
        <f t="shared" si="259"/>
        <v>0.56381931123346329</v>
      </c>
      <c r="E8218">
        <v>-5.2589972979199609E-2</v>
      </c>
      <c r="G8218">
        <v>8210</v>
      </c>
      <c r="H8218">
        <f t="shared" ca="1" si="260"/>
        <v>-4.3127299331197418E-2</v>
      </c>
    </row>
    <row r="8219" spans="2:8" x14ac:dyDescent="0.3">
      <c r="B8219" s="91">
        <v>33673</v>
      </c>
      <c r="C8219" s="145">
        <v>34.926842000000001</v>
      </c>
      <c r="D8219">
        <f t="shared" si="259"/>
        <v>-0.74405042233153795</v>
      </c>
      <c r="E8219">
        <v>-5.2631961543524459E-2</v>
      </c>
      <c r="G8219">
        <v>8211</v>
      </c>
      <c r="H8219">
        <f t="shared" ca="1" si="260"/>
        <v>-3.9719887671780408E-3</v>
      </c>
    </row>
    <row r="8220" spans="2:8" x14ac:dyDescent="0.3">
      <c r="B8220" s="91">
        <v>40774</v>
      </c>
      <c r="C8220" s="145">
        <v>136.45985400000001</v>
      </c>
      <c r="D8220">
        <f t="shared" si="259"/>
        <v>7.6592883054936216</v>
      </c>
      <c r="E8220">
        <v>-5.2789001423358517E-2</v>
      </c>
      <c r="G8220">
        <v>8212</v>
      </c>
      <c r="H8220">
        <f t="shared" ca="1" si="260"/>
        <v>2.3277712170707857E-2</v>
      </c>
    </row>
    <row r="8221" spans="2:8" x14ac:dyDescent="0.3">
      <c r="B8221" s="91">
        <v>37232</v>
      </c>
      <c r="C8221" s="145">
        <v>15.758784</v>
      </c>
      <c r="D8221">
        <f t="shared" si="259"/>
        <v>-0.60759880794458587</v>
      </c>
      <c r="E8221">
        <v>-5.285125191352634E-2</v>
      </c>
      <c r="G8221">
        <v>8213</v>
      </c>
      <c r="H8221">
        <f t="shared" ca="1" si="260"/>
        <v>-4.4813704337621149E-2</v>
      </c>
    </row>
    <row r="8222" spans="2:8" x14ac:dyDescent="0.3">
      <c r="B8222" s="91">
        <v>36430</v>
      </c>
      <c r="C8222" s="145">
        <v>40.159877999999999</v>
      </c>
      <c r="D8222">
        <f t="shared" si="259"/>
        <v>0.50513809833918599</v>
      </c>
      <c r="E8222">
        <v>-5.2866595453778961E-2</v>
      </c>
      <c r="G8222">
        <v>8214</v>
      </c>
      <c r="H8222">
        <f t="shared" ca="1" si="260"/>
        <v>2.2591089140805262E-2</v>
      </c>
    </row>
    <row r="8223" spans="2:8" x14ac:dyDescent="0.3">
      <c r="B8223" s="91">
        <v>36301</v>
      </c>
      <c r="C8223" s="145">
        <v>26.681856</v>
      </c>
      <c r="D8223">
        <f t="shared" si="259"/>
        <v>-0.3139354445818478</v>
      </c>
      <c r="E8223">
        <v>-5.2909935905843371E-2</v>
      </c>
      <c r="G8223">
        <v>8215</v>
      </c>
      <c r="H8223">
        <f t="shared" ca="1" si="260"/>
        <v>-9.5131666832825555E-3</v>
      </c>
    </row>
    <row r="8224" spans="2:8" x14ac:dyDescent="0.3">
      <c r="B8224" s="91">
        <v>34533</v>
      </c>
      <c r="C8224" s="145">
        <v>38.891173999999999</v>
      </c>
      <c r="D8224">
        <f t="shared" si="259"/>
        <v>0.11205536856331247</v>
      </c>
      <c r="E8224">
        <v>-5.2910230849389228E-2</v>
      </c>
      <c r="G8224">
        <v>8216</v>
      </c>
      <c r="H8224">
        <f t="shared" ca="1" si="260"/>
        <v>-2.7591517323209244E-2</v>
      </c>
    </row>
    <row r="8225" spans="2:8" x14ac:dyDescent="0.3">
      <c r="B8225" s="91">
        <v>36374</v>
      </c>
      <c r="C8225" s="145">
        <v>34.972335999999999</v>
      </c>
      <c r="D8225">
        <f t="shared" si="259"/>
        <v>-0.19631058349423677</v>
      </c>
      <c r="E8225">
        <v>-5.291239234029816E-2</v>
      </c>
      <c r="G8225">
        <v>8217</v>
      </c>
      <c r="H8225">
        <f t="shared" ca="1" si="260"/>
        <v>-4.460781478397631E-3</v>
      </c>
    </row>
    <row r="8226" spans="2:8" x14ac:dyDescent="0.3">
      <c r="B8226" s="91">
        <v>36419</v>
      </c>
      <c r="C8226" s="145">
        <v>43.514740000000003</v>
      </c>
      <c r="D8226">
        <f t="shared" si="259"/>
        <v>3.2769801263473575</v>
      </c>
      <c r="E8226">
        <v>-5.3065264441945356E-2</v>
      </c>
      <c r="G8226">
        <v>8218</v>
      </c>
      <c r="H8226">
        <f t="shared" ca="1" si="260"/>
        <v>-4.2031280884261453E-2</v>
      </c>
    </row>
    <row r="8227" spans="2:8" x14ac:dyDescent="0.3">
      <c r="B8227" s="91">
        <v>37102</v>
      </c>
      <c r="C8227" s="145">
        <v>10.174174000000001</v>
      </c>
      <c r="D8227">
        <f t="shared" si="259"/>
        <v>-0.91752821284918462</v>
      </c>
      <c r="E8227">
        <v>-5.3122422922793677E-2</v>
      </c>
      <c r="G8227">
        <v>8219</v>
      </c>
      <c r="H8227">
        <f t="shared" ca="1" si="260"/>
        <v>-1.3206742831852537E-2</v>
      </c>
    </row>
    <row r="8228" spans="2:8" x14ac:dyDescent="0.3">
      <c r="B8228" s="91">
        <v>43682</v>
      </c>
      <c r="C8228" s="145">
        <v>123.365509</v>
      </c>
      <c r="D8228">
        <f t="shared" si="259"/>
        <v>2.0811563980692283</v>
      </c>
      <c r="E8228">
        <v>-5.3175207760086073E-2</v>
      </c>
      <c r="G8228">
        <v>8220</v>
      </c>
      <c r="H8228">
        <f t="shared" ca="1" si="260"/>
        <v>-1.8717315649788784E-2</v>
      </c>
    </row>
    <row r="8229" spans="2:8" x14ac:dyDescent="0.3">
      <c r="B8229" s="91">
        <v>36382</v>
      </c>
      <c r="C8229" s="145">
        <v>40.038704000000003</v>
      </c>
      <c r="D8229">
        <f t="shared" si="259"/>
        <v>-0.49282384581325572</v>
      </c>
      <c r="E8229">
        <v>-5.3187853444721073E-2</v>
      </c>
      <c r="G8229">
        <v>8221</v>
      </c>
      <c r="H8229">
        <f t="shared" ca="1" si="260"/>
        <v>5.04868123076831E-3</v>
      </c>
    </row>
    <row r="8230" spans="2:8" x14ac:dyDescent="0.3">
      <c r="B8230" s="91">
        <v>38042</v>
      </c>
      <c r="C8230" s="145">
        <v>78.944373999999996</v>
      </c>
      <c r="D8230">
        <f t="shared" si="259"/>
        <v>0.22260305179752318</v>
      </c>
      <c r="E8230">
        <v>-5.3236849913830736E-2</v>
      </c>
      <c r="G8230">
        <v>8222</v>
      </c>
      <c r="H8230">
        <f t="shared" ca="1" si="260"/>
        <v>3.4559761807062071E-2</v>
      </c>
    </row>
    <row r="8231" spans="2:8" x14ac:dyDescent="0.3">
      <c r="B8231" s="91">
        <v>39720</v>
      </c>
      <c r="C8231" s="145">
        <v>64.570732000000007</v>
      </c>
      <c r="D8231">
        <f t="shared" si="259"/>
        <v>0.41271801107311584</v>
      </c>
      <c r="E8231">
        <v>-5.3263853824305762E-2</v>
      </c>
      <c r="G8231">
        <v>8223</v>
      </c>
      <c r="H8231">
        <f t="shared" ca="1" si="260"/>
        <v>1.5253349180480175E-2</v>
      </c>
    </row>
    <row r="8232" spans="2:8" x14ac:dyDescent="0.3">
      <c r="B8232" s="91">
        <v>34394</v>
      </c>
      <c r="C8232" s="145">
        <v>45.706738000000001</v>
      </c>
      <c r="D8232">
        <f t="shared" si="259"/>
        <v>-0.90590675593653203</v>
      </c>
      <c r="E8232">
        <v>-5.3571490321296107E-2</v>
      </c>
      <c r="G8232">
        <v>8224</v>
      </c>
      <c r="H8232">
        <f t="shared" ca="1" si="260"/>
        <v>3.3270268309800982E-2</v>
      </c>
    </row>
    <row r="8233" spans="2:8" x14ac:dyDescent="0.3">
      <c r="B8233" s="91">
        <v>41922</v>
      </c>
      <c r="C8233" s="145">
        <v>485.76004</v>
      </c>
      <c r="D8233">
        <f t="shared" si="259"/>
        <v>45.926146389548428</v>
      </c>
      <c r="E8233">
        <v>-5.3592190629008336E-2</v>
      </c>
      <c r="G8233">
        <v>8225</v>
      </c>
      <c r="H8233">
        <f t="shared" ca="1" si="260"/>
        <v>-3.3892321722469268E-2</v>
      </c>
    </row>
    <row r="8234" spans="2:8" x14ac:dyDescent="0.3">
      <c r="B8234" s="91">
        <v>37148</v>
      </c>
      <c r="C8234" s="145">
        <v>10.351585999999999</v>
      </c>
      <c r="D8234">
        <f t="shared" si="259"/>
        <v>-0.5663394210927587</v>
      </c>
      <c r="E8234">
        <v>-5.3596449893918492E-2</v>
      </c>
      <c r="G8234">
        <v>8226</v>
      </c>
      <c r="H8234">
        <f t="shared" ca="1" si="260"/>
        <v>-1.5088855434330279E-3</v>
      </c>
    </row>
    <row r="8235" spans="2:8" x14ac:dyDescent="0.3">
      <c r="B8235" s="91">
        <v>36586</v>
      </c>
      <c r="C8235" s="145">
        <v>23.870249000000001</v>
      </c>
      <c r="D8235">
        <f t="shared" si="259"/>
        <v>1.2392086886019278</v>
      </c>
      <c r="E8235">
        <v>-5.4021618491492895E-2</v>
      </c>
      <c r="G8235">
        <v>8227</v>
      </c>
      <c r="H8235">
        <f t="shared" ca="1" si="260"/>
        <v>-4.7551502894695764E-3</v>
      </c>
    </row>
    <row r="8236" spans="2:8" x14ac:dyDescent="0.3">
      <c r="B8236" s="91">
        <v>36822</v>
      </c>
      <c r="C8236" s="145">
        <v>10.660126999999999</v>
      </c>
      <c r="D8236">
        <f t="shared" si="259"/>
        <v>-0.9659934786987826</v>
      </c>
      <c r="E8236">
        <v>-5.4072510955901598E-2</v>
      </c>
      <c r="G8236">
        <v>8228</v>
      </c>
      <c r="H8236">
        <f t="shared" ca="1" si="260"/>
        <v>-4.0351384605696337E-2</v>
      </c>
    </row>
    <row r="8237" spans="2:8" x14ac:dyDescent="0.3">
      <c r="B8237" s="91">
        <v>44335</v>
      </c>
      <c r="C8237" s="145">
        <v>313.47302200000001</v>
      </c>
      <c r="D8237">
        <f t="shared" si="259"/>
        <v>-0.34747865598010469</v>
      </c>
      <c r="E8237">
        <v>-5.4143443009715138E-2</v>
      </c>
      <c r="G8237">
        <v>8229</v>
      </c>
      <c r="H8237">
        <f t="shared" ca="1" si="260"/>
        <v>-5.2426873519475069E-3</v>
      </c>
    </row>
    <row r="8238" spans="2:8" x14ac:dyDescent="0.3">
      <c r="B8238" s="91">
        <v>44488</v>
      </c>
      <c r="C8238" s="145">
        <v>480.40271000000001</v>
      </c>
      <c r="D8238">
        <f t="shared" si="259"/>
        <v>32.251665792465651</v>
      </c>
      <c r="E8238">
        <v>-5.4356392242984324E-2</v>
      </c>
      <c r="G8238">
        <v>8230</v>
      </c>
      <c r="H8238">
        <f t="shared" ca="1" si="260"/>
        <v>-5.4276224052337251E-2</v>
      </c>
    </row>
    <row r="8239" spans="2:8" x14ac:dyDescent="0.3">
      <c r="B8239" s="91">
        <v>36901</v>
      </c>
      <c r="C8239" s="145">
        <v>14.447478</v>
      </c>
      <c r="D8239">
        <f t="shared" si="259"/>
        <v>-0.26293924309267541</v>
      </c>
      <c r="E8239">
        <v>-5.451808522000267E-2</v>
      </c>
      <c r="G8239">
        <v>8231</v>
      </c>
      <c r="H8239">
        <f t="shared" ca="1" si="260"/>
        <v>-3.8723454294722084E-2</v>
      </c>
    </row>
    <row r="8240" spans="2:8" x14ac:dyDescent="0.3">
      <c r="B8240" s="91">
        <v>36122</v>
      </c>
      <c r="C8240" s="145">
        <v>19.601475000000001</v>
      </c>
      <c r="D8240">
        <f t="shared" si="259"/>
        <v>-0.92862622878725409</v>
      </c>
      <c r="E8240">
        <v>-5.4636910226443278E-2</v>
      </c>
      <c r="G8240">
        <v>8232</v>
      </c>
      <c r="H8240">
        <f t="shared" ca="1" si="260"/>
        <v>3.3276378928627094E-2</v>
      </c>
    </row>
    <row r="8241" spans="2:8" x14ac:dyDescent="0.3">
      <c r="B8241" s="91">
        <v>41306</v>
      </c>
      <c r="C8241" s="145">
        <v>274.631348</v>
      </c>
      <c r="D8241">
        <f t="shared" si="259"/>
        <v>-0.41565958122864205</v>
      </c>
      <c r="E8241">
        <v>-5.4865882950606133E-2</v>
      </c>
      <c r="G8241">
        <v>8233</v>
      </c>
      <c r="H8241">
        <f t="shared" ca="1" si="260"/>
        <v>-2.7818088048221966E-2</v>
      </c>
    </row>
    <row r="8242" spans="2:8" x14ac:dyDescent="0.3">
      <c r="B8242" s="91">
        <v>44606</v>
      </c>
      <c r="C8242" s="145">
        <v>469.98519900000002</v>
      </c>
      <c r="D8242">
        <f t="shared" si="259"/>
        <v>5.6103090397107005</v>
      </c>
      <c r="E8242">
        <v>-5.4926353631244769E-2</v>
      </c>
      <c r="G8242">
        <v>8234</v>
      </c>
      <c r="H8242">
        <f t="shared" ca="1" si="260"/>
        <v>9.8015293961667676E-3</v>
      </c>
    </row>
    <row r="8243" spans="2:8" x14ac:dyDescent="0.3">
      <c r="B8243" s="91">
        <v>39706</v>
      </c>
      <c r="C8243" s="145">
        <v>71.098823999999993</v>
      </c>
      <c r="D8243">
        <f t="shared" si="259"/>
        <v>-0.71002065527263636</v>
      </c>
      <c r="E8243">
        <v>-5.494360332517019E-2</v>
      </c>
      <c r="G8243">
        <v>8235</v>
      </c>
      <c r="H8243">
        <f t="shared" ca="1" si="260"/>
        <v>-3.1227758448195361E-2</v>
      </c>
    </row>
    <row r="8244" spans="2:8" x14ac:dyDescent="0.3">
      <c r="B8244" s="91">
        <v>44214</v>
      </c>
      <c r="C8244" s="145">
        <v>245.185822</v>
      </c>
      <c r="D8244">
        <f t="shared" si="259"/>
        <v>11.099876437918073</v>
      </c>
      <c r="E8244">
        <v>-5.5128716271390446E-2</v>
      </c>
      <c r="G8244">
        <v>8236</v>
      </c>
      <c r="H8244">
        <f t="shared" ca="1" si="260"/>
        <v>1.5188263708035086E-3</v>
      </c>
    </row>
    <row r="8245" spans="2:8" x14ac:dyDescent="0.3">
      <c r="B8245" s="91">
        <v>37320</v>
      </c>
      <c r="C8245" s="145">
        <v>20.263497999999998</v>
      </c>
      <c r="D8245">
        <f t="shared" si="259"/>
        <v>-0.21018910912511041</v>
      </c>
      <c r="E8245">
        <v>-5.5375639667411658E-2</v>
      </c>
      <c r="G8245">
        <v>8237</v>
      </c>
      <c r="H8245">
        <f t="shared" ca="1" si="260"/>
        <v>-5.3740464106343075E-2</v>
      </c>
    </row>
    <row r="8246" spans="2:8" x14ac:dyDescent="0.3">
      <c r="B8246" s="91">
        <v>33822</v>
      </c>
      <c r="C8246" s="145">
        <v>25.656139</v>
      </c>
      <c r="D8246">
        <f t="shared" si="259"/>
        <v>-0.93467994753078609</v>
      </c>
      <c r="E8246">
        <v>-5.5555741658788682E-2</v>
      </c>
      <c r="G8246">
        <v>8238</v>
      </c>
      <c r="H8246">
        <f t="shared" ca="1" si="260"/>
        <v>-4.4381943201156515E-2</v>
      </c>
    </row>
    <row r="8247" spans="2:8" x14ac:dyDescent="0.3">
      <c r="B8247" s="91">
        <v>44627</v>
      </c>
      <c r="C8247" s="145">
        <v>392.775848</v>
      </c>
      <c r="D8247">
        <f t="shared" si="259"/>
        <v>6.0720900593141414</v>
      </c>
      <c r="E8247">
        <v>-5.5721994654245308E-2</v>
      </c>
      <c r="G8247">
        <v>8239</v>
      </c>
      <c r="H8247">
        <f t="shared" ca="1" si="260"/>
        <v>-3.684983759915389E-3</v>
      </c>
    </row>
    <row r="8248" spans="2:8" x14ac:dyDescent="0.3">
      <c r="B8248" s="91">
        <v>35649</v>
      </c>
      <c r="C8248" s="145">
        <v>55.538863999999997</v>
      </c>
      <c r="D8248">
        <f t="shared" si="259"/>
        <v>-9.5760115784147587E-2</v>
      </c>
      <c r="E8248">
        <v>-5.5836175487775072E-2</v>
      </c>
      <c r="G8248">
        <v>8240</v>
      </c>
      <c r="H8248">
        <f t="shared" ca="1" si="260"/>
        <v>-1.6609580263371317E-2</v>
      </c>
    </row>
    <row r="8249" spans="2:8" x14ac:dyDescent="0.3">
      <c r="B8249" s="91">
        <v>39989</v>
      </c>
      <c r="C8249" s="145">
        <v>61.420498000000002</v>
      </c>
      <c r="D8249">
        <f t="shared" si="259"/>
        <v>4.6835646006555578</v>
      </c>
      <c r="E8249">
        <v>-5.5843121567006014E-2</v>
      </c>
      <c r="G8249">
        <v>8241</v>
      </c>
      <c r="H8249">
        <f t="shared" ca="1" si="260"/>
        <v>4.5389974132084787E-2</v>
      </c>
    </row>
    <row r="8250" spans="2:8" x14ac:dyDescent="0.3">
      <c r="B8250" s="91">
        <v>37085</v>
      </c>
      <c r="C8250" s="145">
        <v>10.806685999999999</v>
      </c>
      <c r="D8250">
        <f t="shared" si="259"/>
        <v>-0.95164896733452586</v>
      </c>
      <c r="E8250">
        <v>-5.5929771084927873E-2</v>
      </c>
      <c r="G8250">
        <v>8242</v>
      </c>
      <c r="H8250">
        <f t="shared" ca="1" si="260"/>
        <v>-4.6017683462838604E-2</v>
      </c>
    </row>
    <row r="8251" spans="2:8" x14ac:dyDescent="0.3">
      <c r="B8251" s="91">
        <v>40550</v>
      </c>
      <c r="C8251" s="145">
        <v>223.504761</v>
      </c>
      <c r="D8251">
        <f t="shared" si="259"/>
        <v>10.106826661858946</v>
      </c>
      <c r="E8251">
        <v>-5.6145813623934553E-2</v>
      </c>
      <c r="G8251">
        <v>8243</v>
      </c>
      <c r="H8251">
        <f t="shared" ca="1" si="260"/>
        <v>-4.0944484753623986E-2</v>
      </c>
    </row>
    <row r="8252" spans="2:8" x14ac:dyDescent="0.3">
      <c r="B8252" s="91">
        <v>36283</v>
      </c>
      <c r="C8252" s="145">
        <v>20.123187999999999</v>
      </c>
      <c r="D8252">
        <f t="shared" si="259"/>
        <v>5.0583918828832564E-2</v>
      </c>
      <c r="E8252">
        <v>-5.6273842076221409E-2</v>
      </c>
      <c r="G8252">
        <v>8244</v>
      </c>
      <c r="H8252">
        <f t="shared" ca="1" si="260"/>
        <v>-1.4245601112600099E-3</v>
      </c>
    </row>
    <row r="8253" spans="2:8" x14ac:dyDescent="0.3">
      <c r="B8253" s="91">
        <v>36035</v>
      </c>
      <c r="C8253" s="145">
        <v>19.154288999999999</v>
      </c>
      <c r="D8253">
        <f t="shared" si="259"/>
        <v>-0.62765071068867584</v>
      </c>
      <c r="E8253">
        <v>-5.6534659858884326E-2</v>
      </c>
      <c r="G8253">
        <v>8245</v>
      </c>
      <c r="H8253">
        <f t="shared" ca="1" si="260"/>
        <v>2.668619267534527E-2</v>
      </c>
    </row>
    <row r="8254" spans="2:8" x14ac:dyDescent="0.3">
      <c r="B8254" s="91">
        <v>39736</v>
      </c>
      <c r="C8254" s="145">
        <v>51.441723000000003</v>
      </c>
      <c r="D8254">
        <f t="shared" si="259"/>
        <v>0.37952858871309342</v>
      </c>
      <c r="E8254">
        <v>-5.6603680505182788E-2</v>
      </c>
      <c r="G8254">
        <v>8246</v>
      </c>
      <c r="H8254">
        <f t="shared" ca="1" si="260"/>
        <v>2.0555984245057609E-2</v>
      </c>
    </row>
    <row r="8255" spans="2:8" x14ac:dyDescent="0.3">
      <c r="B8255" s="91">
        <v>35774</v>
      </c>
      <c r="C8255" s="145">
        <v>37.289349000000001</v>
      </c>
      <c r="D8255">
        <f t="shared" si="259"/>
        <v>0.49261514862307354</v>
      </c>
      <c r="E8255">
        <v>-5.6849186439181736E-2</v>
      </c>
      <c r="G8255">
        <v>8247</v>
      </c>
      <c r="H8255">
        <f t="shared" ca="1" si="260"/>
        <v>1.813421663643806E-2</v>
      </c>
    </row>
    <row r="8256" spans="2:8" x14ac:dyDescent="0.3">
      <c r="B8256" s="91">
        <v>35972</v>
      </c>
      <c r="C8256" s="145">
        <v>24.982561</v>
      </c>
      <c r="D8256">
        <f t="shared" si="259"/>
        <v>-0.73551004041983226</v>
      </c>
      <c r="E8256">
        <v>-5.710290862991891E-2</v>
      </c>
      <c r="G8256">
        <v>8248</v>
      </c>
      <c r="H8256">
        <f t="shared" ca="1" si="260"/>
        <v>5.0446333076856434E-2</v>
      </c>
    </row>
    <row r="8257" spans="2:8" x14ac:dyDescent="0.3">
      <c r="B8257" s="91">
        <v>43998</v>
      </c>
      <c r="C8257" s="145">
        <v>94.455612000000002</v>
      </c>
      <c r="D8257">
        <f t="shared" si="259"/>
        <v>3.8324439760142885</v>
      </c>
      <c r="E8257">
        <v>-5.7213904327459389E-2</v>
      </c>
      <c r="G8257">
        <v>8249</v>
      </c>
      <c r="H8257">
        <f t="shared" ca="1" si="260"/>
        <v>4.0083643011255353E-2</v>
      </c>
    </row>
    <row r="8258" spans="2:8" x14ac:dyDescent="0.3">
      <c r="B8258" s="91">
        <v>37476</v>
      </c>
      <c r="C8258" s="145">
        <v>19.546137000000002</v>
      </c>
      <c r="D8258">
        <f t="shared" si="259"/>
        <v>0.57669859729176931</v>
      </c>
      <c r="E8258">
        <v>-5.7291676714563457E-2</v>
      </c>
      <c r="G8258">
        <v>8250</v>
      </c>
      <c r="H8258">
        <f t="shared" ca="1" si="260"/>
        <v>8.0102632890543535E-3</v>
      </c>
    </row>
    <row r="8259" spans="2:8" x14ac:dyDescent="0.3">
      <c r="B8259" s="91">
        <v>33282</v>
      </c>
      <c r="C8259" s="145">
        <v>12.396876000000001</v>
      </c>
      <c r="D8259">
        <f t="shared" si="259"/>
        <v>-0.39360797618196264</v>
      </c>
      <c r="E8259">
        <v>-5.7377016771055431E-2</v>
      </c>
      <c r="G8259">
        <v>8251</v>
      </c>
      <c r="H8259">
        <f t="shared" ca="1" si="260"/>
        <v>-4.3445499088731097E-2</v>
      </c>
    </row>
    <row r="8260" spans="2:8" x14ac:dyDescent="0.3">
      <c r="B8260" s="91">
        <v>35999</v>
      </c>
      <c r="C8260" s="145">
        <v>20.443666</v>
      </c>
      <c r="D8260">
        <f t="shared" si="259"/>
        <v>-0.86659953554685842</v>
      </c>
      <c r="E8260">
        <v>-5.771215558272718E-2</v>
      </c>
      <c r="G8260">
        <v>8252</v>
      </c>
      <c r="H8260">
        <f t="shared" ca="1" si="260"/>
        <v>-1.4705622849671538E-2</v>
      </c>
    </row>
    <row r="8261" spans="2:8" x14ac:dyDescent="0.3">
      <c r="B8261" s="91">
        <v>40767</v>
      </c>
      <c r="C8261" s="145">
        <v>153.250336</v>
      </c>
      <c r="D8261">
        <f t="shared" si="259"/>
        <v>0.25069474410498871</v>
      </c>
      <c r="E8261">
        <v>-5.7715033630860654E-2</v>
      </c>
      <c r="G8261">
        <v>8253</v>
      </c>
      <c r="H8261">
        <f t="shared" ca="1" si="260"/>
        <v>-1.4475080826657223E-2</v>
      </c>
    </row>
    <row r="8262" spans="2:8" x14ac:dyDescent="0.3">
      <c r="B8262" s="91">
        <v>38869</v>
      </c>
      <c r="C8262" s="145">
        <v>122.532166</v>
      </c>
      <c r="D8262">
        <f t="shared" si="259"/>
        <v>-0.13849002307804717</v>
      </c>
      <c r="E8262">
        <v>-5.7800977419818766E-2</v>
      </c>
      <c r="G8262">
        <v>8254</v>
      </c>
      <c r="H8262">
        <f t="shared" ca="1" si="260"/>
        <v>2.5855531196482758E-2</v>
      </c>
    </row>
    <row r="8263" spans="2:8" x14ac:dyDescent="0.3">
      <c r="B8263" s="91">
        <v>38971</v>
      </c>
      <c r="C8263" s="145">
        <v>142.22953799999999</v>
      </c>
      <c r="D8263">
        <f t="shared" si="259"/>
        <v>0.18372335894924094</v>
      </c>
      <c r="E8263">
        <v>-5.7809849988439438E-2</v>
      </c>
      <c r="G8263">
        <v>8255</v>
      </c>
      <c r="H8263">
        <f t="shared" ca="1" si="260"/>
        <v>1.4103195878337927E-2</v>
      </c>
    </row>
    <row r="8264" spans="2:8" x14ac:dyDescent="0.3">
      <c r="B8264" s="91">
        <v>39433</v>
      </c>
      <c r="C8264" s="145">
        <v>120.15437300000001</v>
      </c>
      <c r="D8264">
        <f t="shared" si="259"/>
        <v>1.4871474733902506</v>
      </c>
      <c r="E8264">
        <v>-5.7863915791107251E-2</v>
      </c>
      <c r="G8264">
        <v>8256</v>
      </c>
      <c r="H8264">
        <f t="shared" ca="1" si="260"/>
        <v>1.2945180295947718E-2</v>
      </c>
    </row>
    <row r="8265" spans="2:8" x14ac:dyDescent="0.3">
      <c r="B8265" s="91">
        <v>35691</v>
      </c>
      <c r="C8265" s="145">
        <v>48.310111999999997</v>
      </c>
      <c r="D8265">
        <f t="shared" ref="D8265:D8328" si="261">(C8265-C8266)/C8266</f>
        <v>2.4473096953522933</v>
      </c>
      <c r="E8265">
        <v>-5.7966973814350668E-2</v>
      </c>
      <c r="G8265">
        <v>8257</v>
      </c>
      <c r="H8265">
        <f t="shared" ca="1" si="260"/>
        <v>-2.9022331429204944E-2</v>
      </c>
    </row>
    <row r="8266" spans="2:8" x14ac:dyDescent="0.3">
      <c r="B8266" s="91">
        <v>34092</v>
      </c>
      <c r="C8266" s="145">
        <v>14.013859</v>
      </c>
      <c r="D8266">
        <f t="shared" si="261"/>
        <v>-0.66250387556088763</v>
      </c>
      <c r="E8266">
        <v>-5.7970994034114813E-2</v>
      </c>
      <c r="G8266">
        <v>8258</v>
      </c>
      <c r="H8266">
        <f t="shared" ref="H8266:H8329" ca="1" si="262">_xlfn.NORM.INV(RAND(),N$11,N$12)</f>
        <v>1.4525080247880713E-2</v>
      </c>
    </row>
    <row r="8267" spans="2:8" x14ac:dyDescent="0.3">
      <c r="B8267" s="91">
        <v>36448</v>
      </c>
      <c r="C8267" s="145">
        <v>41.523021999999997</v>
      </c>
      <c r="D8267">
        <f t="shared" si="261"/>
        <v>-0.29966222124532893</v>
      </c>
      <c r="E8267">
        <v>-5.8065833593488159E-2</v>
      </c>
      <c r="G8267">
        <v>8259</v>
      </c>
      <c r="H8267">
        <f t="shared" ca="1" si="262"/>
        <v>-2.0429836542130143E-2</v>
      </c>
    </row>
    <row r="8268" spans="2:8" x14ac:dyDescent="0.3">
      <c r="B8268" s="91">
        <v>39959</v>
      </c>
      <c r="C8268" s="145">
        <v>59.289993000000003</v>
      </c>
      <c r="D8268">
        <f t="shared" si="261"/>
        <v>4.8855071676829729</v>
      </c>
      <c r="E8268">
        <v>-5.8142824865585113E-2</v>
      </c>
      <c r="G8268">
        <v>8260</v>
      </c>
      <c r="H8268">
        <f t="shared" ca="1" si="262"/>
        <v>3.1799255694346142E-2</v>
      </c>
    </row>
    <row r="8269" spans="2:8" x14ac:dyDescent="0.3">
      <c r="B8269" s="91">
        <v>36980</v>
      </c>
      <c r="C8269" s="145">
        <v>10.073897000000001</v>
      </c>
      <c r="D8269">
        <f t="shared" si="261"/>
        <v>-0.5213700662995232</v>
      </c>
      <c r="E8269">
        <v>-5.8399370988645824E-2</v>
      </c>
      <c r="G8269">
        <v>8261</v>
      </c>
      <c r="H8269">
        <f t="shared" ca="1" si="262"/>
        <v>2.8052256508522475E-2</v>
      </c>
    </row>
    <row r="8270" spans="2:8" x14ac:dyDescent="0.3">
      <c r="B8270" s="91">
        <v>36259</v>
      </c>
      <c r="C8270" s="145">
        <v>21.047360999999999</v>
      </c>
      <c r="D8270">
        <f t="shared" si="261"/>
        <v>-0.65686620515661232</v>
      </c>
      <c r="E8270">
        <v>-5.8666685749132572E-2</v>
      </c>
      <c r="G8270">
        <v>8262</v>
      </c>
      <c r="H8270">
        <f t="shared" ca="1" si="262"/>
        <v>1.1192066140657052E-2</v>
      </c>
    </row>
    <row r="8271" spans="2:8" x14ac:dyDescent="0.3">
      <c r="B8271" s="91">
        <v>38135</v>
      </c>
      <c r="C8271" s="145">
        <v>61.338642</v>
      </c>
      <c r="D8271">
        <f t="shared" si="261"/>
        <v>0.71820043120110433</v>
      </c>
      <c r="E8271">
        <v>-5.875216745755845E-2</v>
      </c>
      <c r="G8271">
        <v>8263</v>
      </c>
      <c r="H8271">
        <f t="shared" ca="1" si="262"/>
        <v>-9.7216532358437597E-3</v>
      </c>
    </row>
    <row r="8272" spans="2:8" x14ac:dyDescent="0.3">
      <c r="B8272" s="91">
        <v>36545</v>
      </c>
      <c r="C8272" s="145">
        <v>35.699351999999998</v>
      </c>
      <c r="D8272">
        <f t="shared" si="261"/>
        <v>-0.1180541955899292</v>
      </c>
      <c r="E8272">
        <v>-5.9081850163312986E-2</v>
      </c>
      <c r="G8272">
        <v>8264</v>
      </c>
      <c r="H8272">
        <f t="shared" ca="1" si="262"/>
        <v>4.7852374755865974E-3</v>
      </c>
    </row>
    <row r="8273" spans="2:8" x14ac:dyDescent="0.3">
      <c r="B8273" s="91">
        <v>36460</v>
      </c>
      <c r="C8273" s="145">
        <v>40.477943000000003</v>
      </c>
      <c r="D8273">
        <f t="shared" si="261"/>
        <v>1.6516636759690988</v>
      </c>
      <c r="E8273">
        <v>-5.9144533900503365E-2</v>
      </c>
      <c r="G8273">
        <v>8265</v>
      </c>
      <c r="H8273">
        <f t="shared" ca="1" si="262"/>
        <v>3.6169229642657105E-2</v>
      </c>
    </row>
    <row r="8274" spans="2:8" x14ac:dyDescent="0.3">
      <c r="B8274" s="91">
        <v>36934</v>
      </c>
      <c r="C8274" s="145">
        <v>15.265112</v>
      </c>
      <c r="D8274">
        <f t="shared" si="261"/>
        <v>-0.70367384087772777</v>
      </c>
      <c r="E8274">
        <v>-5.9410731462532472E-2</v>
      </c>
      <c r="G8274">
        <v>8266</v>
      </c>
      <c r="H8274">
        <f t="shared" ca="1" si="262"/>
        <v>-1.8506360514074026E-2</v>
      </c>
    </row>
    <row r="8275" spans="2:8" x14ac:dyDescent="0.3">
      <c r="B8275" s="91">
        <v>40000</v>
      </c>
      <c r="C8275" s="145">
        <v>51.514561</v>
      </c>
      <c r="D8275">
        <f t="shared" si="261"/>
        <v>-0.55855509562571626</v>
      </c>
      <c r="E8275">
        <v>-5.9507871318913656E-2</v>
      </c>
      <c r="G8275">
        <v>8267</v>
      </c>
      <c r="H8275">
        <f t="shared" ca="1" si="262"/>
        <v>1.4536525315506929E-2</v>
      </c>
    </row>
    <row r="8276" spans="2:8" x14ac:dyDescent="0.3">
      <c r="B8276" s="91">
        <v>38915</v>
      </c>
      <c r="C8276" s="145">
        <v>116.695335</v>
      </c>
      <c r="D8276">
        <f t="shared" si="261"/>
        <v>-0.65866949584709356</v>
      </c>
      <c r="E8276">
        <v>-5.963898379478845E-2</v>
      </c>
      <c r="G8276">
        <v>8268</v>
      </c>
      <c r="H8276">
        <f t="shared" ca="1" si="262"/>
        <v>2.9604203019294575E-2</v>
      </c>
    </row>
    <row r="8277" spans="2:8" x14ac:dyDescent="0.3">
      <c r="B8277" s="91">
        <v>41666</v>
      </c>
      <c r="C8277" s="145">
        <v>341.88369799999998</v>
      </c>
      <c r="D8277">
        <f t="shared" si="261"/>
        <v>1.7870722041663032</v>
      </c>
      <c r="E8277">
        <v>-5.9800232976056196E-2</v>
      </c>
      <c r="G8277">
        <v>8269</v>
      </c>
      <c r="H8277">
        <f t="shared" ca="1" si="262"/>
        <v>2.2272477924158377E-3</v>
      </c>
    </row>
    <row r="8278" spans="2:8" x14ac:dyDescent="0.3">
      <c r="B8278" s="91">
        <v>43733</v>
      </c>
      <c r="C8278" s="145">
        <v>122.667686</v>
      </c>
      <c r="D8278">
        <f t="shared" si="261"/>
        <v>5.3024943762239654E-4</v>
      </c>
      <c r="E8278">
        <v>-5.9969368845535914E-2</v>
      </c>
      <c r="G8278">
        <v>8270</v>
      </c>
      <c r="H8278">
        <f t="shared" ca="1" si="262"/>
        <v>-2.4275184820631752E-2</v>
      </c>
    </row>
    <row r="8279" spans="2:8" x14ac:dyDescent="0.3">
      <c r="B8279" s="91">
        <v>38894</v>
      </c>
      <c r="C8279" s="145">
        <v>122.602676</v>
      </c>
      <c r="D8279">
        <f t="shared" si="261"/>
        <v>7.7045211829768281</v>
      </c>
      <c r="E8279">
        <v>-6.0023287299758116E-2</v>
      </c>
      <c r="G8279">
        <v>8271</v>
      </c>
      <c r="H8279">
        <f t="shared" ca="1" si="262"/>
        <v>2.7143112644760919E-2</v>
      </c>
    </row>
    <row r="8280" spans="2:8" x14ac:dyDescent="0.3">
      <c r="B8280" s="91">
        <v>36875</v>
      </c>
      <c r="C8280" s="145">
        <v>14.084942</v>
      </c>
      <c r="D8280">
        <f t="shared" si="261"/>
        <v>-0.59696776584420375</v>
      </c>
      <c r="E8280">
        <v>-6.0216139835076454E-2</v>
      </c>
      <c r="G8280">
        <v>8272</v>
      </c>
      <c r="H8280">
        <f t="shared" ca="1" si="262"/>
        <v>3.4039261973306555E-3</v>
      </c>
    </row>
    <row r="8281" spans="2:8" x14ac:dyDescent="0.3">
      <c r="B8281" s="91">
        <v>35857</v>
      </c>
      <c r="C8281" s="145">
        <v>34.947432999999997</v>
      </c>
      <c r="D8281">
        <f t="shared" si="261"/>
        <v>0.7831186316112958</v>
      </c>
      <c r="E8281">
        <v>-6.0245586755841365E-2</v>
      </c>
      <c r="G8281">
        <v>8273</v>
      </c>
      <c r="H8281">
        <f t="shared" ca="1" si="262"/>
        <v>2.9336853834039098E-2</v>
      </c>
    </row>
    <row r="8282" spans="2:8" x14ac:dyDescent="0.3">
      <c r="B8282" s="91">
        <v>36595</v>
      </c>
      <c r="C8282" s="145">
        <v>19.599050999999999</v>
      </c>
      <c r="D8282">
        <f t="shared" si="261"/>
        <v>-0.74778528673349942</v>
      </c>
      <c r="E8282">
        <v>-6.0275910598376323E-2</v>
      </c>
      <c r="G8282">
        <v>8274</v>
      </c>
      <c r="H8282">
        <f t="shared" ca="1" si="262"/>
        <v>1.333885435422146E-2</v>
      </c>
    </row>
    <row r="8283" spans="2:8" x14ac:dyDescent="0.3">
      <c r="B8283" s="91">
        <v>43907</v>
      </c>
      <c r="C8283" s="145">
        <v>77.707802000000001</v>
      </c>
      <c r="D8283">
        <f t="shared" si="261"/>
        <v>-0.73064963585684595</v>
      </c>
      <c r="E8283">
        <v>-6.0277292188914179E-2</v>
      </c>
      <c r="G8283">
        <v>8275</v>
      </c>
      <c r="H8283">
        <f t="shared" ca="1" si="262"/>
        <v>1.2179713482764734E-3</v>
      </c>
    </row>
    <row r="8284" spans="2:8" x14ac:dyDescent="0.3">
      <c r="B8284" s="91">
        <v>43276</v>
      </c>
      <c r="C8284" s="145">
        <v>288.50082400000002</v>
      </c>
      <c r="D8284">
        <f t="shared" si="261"/>
        <v>14.027900454638271</v>
      </c>
      <c r="E8284">
        <v>-6.0389600767032446E-2</v>
      </c>
      <c r="G8284">
        <v>8276</v>
      </c>
      <c r="H8284">
        <f t="shared" ca="1" si="262"/>
        <v>1.3813180851159857E-2</v>
      </c>
    </row>
    <row r="8285" spans="2:8" x14ac:dyDescent="0.3">
      <c r="B8285" s="91">
        <v>36615</v>
      </c>
      <c r="C8285" s="145">
        <v>19.197679999999998</v>
      </c>
      <c r="D8285">
        <f t="shared" si="261"/>
        <v>0.43035948756245257</v>
      </c>
      <c r="E8285">
        <v>-6.0415120589492451E-2</v>
      </c>
      <c r="G8285">
        <v>8277</v>
      </c>
      <c r="H8285">
        <f t="shared" ca="1" si="262"/>
        <v>4.2276969812970584E-2</v>
      </c>
    </row>
    <row r="8286" spans="2:8" x14ac:dyDescent="0.3">
      <c r="B8286" s="91">
        <v>36882</v>
      </c>
      <c r="C8286" s="145">
        <v>13.421576999999999</v>
      </c>
      <c r="D8286">
        <f t="shared" si="261"/>
        <v>-0.81420980178418201</v>
      </c>
      <c r="E8286">
        <v>-6.0475188294140315E-2</v>
      </c>
      <c r="G8286">
        <v>8278</v>
      </c>
      <c r="H8286">
        <f t="shared" ca="1" si="262"/>
        <v>2.7109079558677095E-2</v>
      </c>
    </row>
    <row r="8287" spans="2:8" x14ac:dyDescent="0.3">
      <c r="B8287" s="91">
        <v>38007</v>
      </c>
      <c r="C8287" s="145">
        <v>72.240500999999995</v>
      </c>
      <c r="D8287">
        <f t="shared" si="261"/>
        <v>-0.81769646729849343</v>
      </c>
      <c r="E8287">
        <v>-6.0478897532174648E-2</v>
      </c>
      <c r="G8287">
        <v>8279</v>
      </c>
      <c r="H8287">
        <f t="shared" ca="1" si="262"/>
        <v>1.9794350048014206E-2</v>
      </c>
    </row>
    <row r="8288" spans="2:8" x14ac:dyDescent="0.3">
      <c r="B8288" s="91">
        <v>44830</v>
      </c>
      <c r="C8288" s="145">
        <v>396.26495399999999</v>
      </c>
      <c r="D8288">
        <f t="shared" si="261"/>
        <v>10.94373721936479</v>
      </c>
      <c r="E8288">
        <v>-6.0505828614075642E-2</v>
      </c>
      <c r="G8288">
        <v>8280</v>
      </c>
      <c r="H8288">
        <f t="shared" ca="1" si="262"/>
        <v>-1.134721051570412E-2</v>
      </c>
    </row>
    <row r="8289" spans="2:8" x14ac:dyDescent="0.3">
      <c r="B8289" s="91">
        <v>39757</v>
      </c>
      <c r="C8289" s="145">
        <v>33.177635000000002</v>
      </c>
      <c r="D8289">
        <f t="shared" si="261"/>
        <v>-0.88317712805961079</v>
      </c>
      <c r="E8289">
        <v>-6.0582505281697764E-2</v>
      </c>
      <c r="G8289">
        <v>8281</v>
      </c>
      <c r="H8289">
        <f t="shared" ca="1" si="262"/>
        <v>2.493118735203469E-2</v>
      </c>
    </row>
    <row r="8290" spans="2:8" x14ac:dyDescent="0.3">
      <c r="B8290" s="91">
        <v>42275</v>
      </c>
      <c r="C8290" s="145">
        <v>283.999481</v>
      </c>
      <c r="D8290">
        <f t="shared" si="261"/>
        <v>-0.17042642318419585</v>
      </c>
      <c r="E8290">
        <v>-6.0645958769645E-2</v>
      </c>
      <c r="G8290">
        <v>8282</v>
      </c>
      <c r="H8290">
        <f t="shared" ca="1" si="262"/>
        <v>3.5402189920632848E-2</v>
      </c>
    </row>
    <row r="8291" spans="2:8" x14ac:dyDescent="0.3">
      <c r="B8291" s="91">
        <v>42376</v>
      </c>
      <c r="C8291" s="145">
        <v>342.34393299999999</v>
      </c>
      <c r="D8291">
        <f t="shared" si="261"/>
        <v>13.897253386906083</v>
      </c>
      <c r="E8291">
        <v>-6.1082283344311886E-2</v>
      </c>
      <c r="G8291">
        <v>8283</v>
      </c>
      <c r="H8291">
        <f t="shared" ca="1" si="262"/>
        <v>1.4063804371050865E-2</v>
      </c>
    </row>
    <row r="8292" spans="2:8" x14ac:dyDescent="0.3">
      <c r="B8292" s="91">
        <v>39772</v>
      </c>
      <c r="C8292" s="145">
        <v>22.980339000000001</v>
      </c>
      <c r="D8292">
        <f t="shared" si="261"/>
        <v>-0.920901046055843</v>
      </c>
      <c r="E8292">
        <v>-6.1360928969393116E-2</v>
      </c>
      <c r="G8292">
        <v>8284</v>
      </c>
      <c r="H8292">
        <f t="shared" ca="1" si="262"/>
        <v>-3.1669796878042653E-2</v>
      </c>
    </row>
    <row r="8293" spans="2:8" x14ac:dyDescent="0.3">
      <c r="B8293" s="91">
        <v>42410</v>
      </c>
      <c r="C8293" s="145">
        <v>290.52645899999999</v>
      </c>
      <c r="D8293">
        <f t="shared" si="261"/>
        <v>-0.28003468811509613</v>
      </c>
      <c r="E8293">
        <v>-6.1484025015191124E-2</v>
      </c>
      <c r="G8293">
        <v>8285</v>
      </c>
      <c r="H8293">
        <f t="shared" ca="1" si="262"/>
        <v>5.0208366197394463E-3</v>
      </c>
    </row>
    <row r="8294" spans="2:8" x14ac:dyDescent="0.3">
      <c r="B8294" s="91">
        <v>42193</v>
      </c>
      <c r="C8294" s="145">
        <v>403.528412</v>
      </c>
      <c r="D8294">
        <f t="shared" si="261"/>
        <v>5.0688413827399588</v>
      </c>
      <c r="E8294">
        <v>-6.1638151927703742E-2</v>
      </c>
      <c r="G8294">
        <v>8286</v>
      </c>
      <c r="H8294">
        <f t="shared" ca="1" si="262"/>
        <v>-1.4809927401978156E-2</v>
      </c>
    </row>
    <row r="8295" spans="2:8" x14ac:dyDescent="0.3">
      <c r="B8295" s="91">
        <v>39972</v>
      </c>
      <c r="C8295" s="145">
        <v>66.491837000000004</v>
      </c>
      <c r="D8295">
        <f t="shared" si="261"/>
        <v>-0.82303119634009769</v>
      </c>
      <c r="E8295">
        <v>-6.1793479033857693E-2</v>
      </c>
      <c r="G8295">
        <v>8287</v>
      </c>
      <c r="H8295">
        <f t="shared" ca="1" si="262"/>
        <v>3.744893439913426E-3</v>
      </c>
    </row>
    <row r="8296" spans="2:8" x14ac:dyDescent="0.3">
      <c r="B8296" s="91">
        <v>42373</v>
      </c>
      <c r="C8296" s="145">
        <v>375.72631799999999</v>
      </c>
      <c r="D8296">
        <f t="shared" si="261"/>
        <v>1.5365314812815265</v>
      </c>
      <c r="E8296">
        <v>-6.1831362428698286E-2</v>
      </c>
      <c r="G8296">
        <v>8288</v>
      </c>
      <c r="H8296">
        <f t="shared" ca="1" si="262"/>
        <v>1.7633669596920653E-2</v>
      </c>
    </row>
    <row r="8297" spans="2:8" x14ac:dyDescent="0.3">
      <c r="B8297" s="91">
        <v>40808</v>
      </c>
      <c r="C8297" s="145">
        <v>148.12602200000001</v>
      </c>
      <c r="D8297">
        <f t="shared" si="261"/>
        <v>5.1299148020273598E-2</v>
      </c>
      <c r="E8297">
        <v>-6.1874558854502826E-2</v>
      </c>
      <c r="G8297">
        <v>8289</v>
      </c>
      <c r="H8297">
        <f t="shared" ca="1" si="262"/>
        <v>1.906894708796017E-2</v>
      </c>
    </row>
    <row r="8298" spans="2:8" x14ac:dyDescent="0.3">
      <c r="B8298" s="91">
        <v>40305</v>
      </c>
      <c r="C8298" s="145">
        <v>140.89807099999999</v>
      </c>
      <c r="D8298">
        <f t="shared" si="261"/>
        <v>3.5136337953234777</v>
      </c>
      <c r="E8298">
        <v>-6.2327111698700963E-2</v>
      </c>
      <c r="G8298">
        <v>8290</v>
      </c>
      <c r="H8298">
        <f t="shared" ca="1" si="262"/>
        <v>3.135064476293252E-2</v>
      </c>
    </row>
    <row r="8299" spans="2:8" x14ac:dyDescent="0.3">
      <c r="B8299" s="91">
        <v>36334</v>
      </c>
      <c r="C8299" s="145">
        <v>31.216106</v>
      </c>
      <c r="D8299">
        <f t="shared" si="261"/>
        <v>-0.89090516043783996</v>
      </c>
      <c r="E8299">
        <v>-6.2542548594477734E-2</v>
      </c>
      <c r="G8299">
        <v>8291</v>
      </c>
      <c r="H8299">
        <f t="shared" ca="1" si="262"/>
        <v>-5.200951134740707E-3</v>
      </c>
    </row>
    <row r="8300" spans="2:8" x14ac:dyDescent="0.3">
      <c r="B8300" s="91">
        <v>41298</v>
      </c>
      <c r="C8300" s="145">
        <v>286.13732900000002</v>
      </c>
      <c r="D8300">
        <f t="shared" si="261"/>
        <v>10.129201693051543</v>
      </c>
      <c r="E8300">
        <v>-6.2609705770213922E-2</v>
      </c>
      <c r="G8300">
        <v>8292</v>
      </c>
      <c r="H8300">
        <f t="shared" ca="1" si="262"/>
        <v>-2.9785997452297083E-2</v>
      </c>
    </row>
    <row r="8301" spans="2:8" x14ac:dyDescent="0.3">
      <c r="B8301" s="91">
        <v>36567</v>
      </c>
      <c r="C8301" s="145">
        <v>25.710498999999999</v>
      </c>
      <c r="D8301">
        <f t="shared" si="261"/>
        <v>0.39597050698970737</v>
      </c>
      <c r="E8301">
        <v>-6.2672421087645633E-2</v>
      </c>
      <c r="G8301">
        <v>8293</v>
      </c>
      <c r="H8301">
        <f t="shared" ca="1" si="262"/>
        <v>4.2566187775984077E-3</v>
      </c>
    </row>
    <row r="8302" spans="2:8" x14ac:dyDescent="0.3">
      <c r="B8302" s="91">
        <v>36671</v>
      </c>
      <c r="C8302" s="145">
        <v>18.417652</v>
      </c>
      <c r="D8302">
        <f t="shared" si="261"/>
        <v>-0.37139010499908576</v>
      </c>
      <c r="E8302">
        <v>-6.2813303621100644E-2</v>
      </c>
      <c r="G8302">
        <v>8294</v>
      </c>
      <c r="H8302">
        <f t="shared" ca="1" si="262"/>
        <v>-4.2386139236214225E-2</v>
      </c>
    </row>
    <row r="8303" spans="2:8" x14ac:dyDescent="0.3">
      <c r="B8303" s="91">
        <v>39892</v>
      </c>
      <c r="C8303" s="145">
        <v>29.299016999999999</v>
      </c>
      <c r="D8303">
        <f t="shared" si="261"/>
        <v>-0.23653585151192474</v>
      </c>
      <c r="E8303">
        <v>-6.2900455579991382E-2</v>
      </c>
      <c r="G8303">
        <v>8295</v>
      </c>
      <c r="H8303">
        <f t="shared" ca="1" si="262"/>
        <v>6.3355304014917416E-3</v>
      </c>
    </row>
    <row r="8304" spans="2:8" x14ac:dyDescent="0.3">
      <c r="B8304" s="91">
        <v>33736</v>
      </c>
      <c r="C8304" s="145">
        <v>38.376415000000001</v>
      </c>
      <c r="D8304">
        <f t="shared" si="261"/>
        <v>-0.81231500535526846</v>
      </c>
      <c r="E8304">
        <v>-6.3157893708971583E-2</v>
      </c>
      <c r="G8304">
        <v>8296</v>
      </c>
      <c r="H8304">
        <f t="shared" ca="1" si="262"/>
        <v>2.5779599427493183E-2</v>
      </c>
    </row>
    <row r="8305" spans="2:8" x14ac:dyDescent="0.3">
      <c r="B8305" s="91">
        <v>40690</v>
      </c>
      <c r="C8305" s="145">
        <v>204.47247300000001</v>
      </c>
      <c r="D8305">
        <f t="shared" si="261"/>
        <v>1.0739104570804012</v>
      </c>
      <c r="E8305">
        <v>-6.3274233342387742E-2</v>
      </c>
      <c r="G8305">
        <v>8297</v>
      </c>
      <c r="H8305">
        <f t="shared" ca="1" si="262"/>
        <v>4.047512483469725E-2</v>
      </c>
    </row>
    <row r="8306" spans="2:8" x14ac:dyDescent="0.3">
      <c r="B8306" s="91">
        <v>43901</v>
      </c>
      <c r="C8306" s="145">
        <v>98.59272</v>
      </c>
      <c r="D8306">
        <f t="shared" si="261"/>
        <v>0.45079683027222522</v>
      </c>
      <c r="E8306">
        <v>-6.4332995259917758E-2</v>
      </c>
      <c r="G8306">
        <v>8298</v>
      </c>
      <c r="H8306">
        <f t="shared" ca="1" si="262"/>
        <v>-1.9526585173928836E-2</v>
      </c>
    </row>
    <row r="8307" spans="2:8" x14ac:dyDescent="0.3">
      <c r="B8307" s="91">
        <v>38118</v>
      </c>
      <c r="C8307" s="145">
        <v>67.957633999999999</v>
      </c>
      <c r="D8307">
        <f t="shared" si="261"/>
        <v>2.475451341117811</v>
      </c>
      <c r="E8307">
        <v>-6.4491514438884026E-2</v>
      </c>
      <c r="G8307">
        <v>8299</v>
      </c>
      <c r="H8307">
        <f t="shared" ca="1" si="262"/>
        <v>4.4356127567877275E-2</v>
      </c>
    </row>
    <row r="8308" spans="2:8" x14ac:dyDescent="0.3">
      <c r="B8308" s="91">
        <v>36658</v>
      </c>
      <c r="C8308" s="145">
        <v>19.553614</v>
      </c>
      <c r="D8308">
        <f t="shared" si="261"/>
        <v>-0.37017468640415957</v>
      </c>
      <c r="E8308">
        <v>-6.483154368158428E-2</v>
      </c>
      <c r="G8308">
        <v>8300</v>
      </c>
      <c r="H8308">
        <f t="shared" ca="1" si="262"/>
        <v>2.3725171522958138E-2</v>
      </c>
    </row>
    <row r="8309" spans="2:8" x14ac:dyDescent="0.3">
      <c r="B8309" s="91">
        <v>33801</v>
      </c>
      <c r="C8309" s="145">
        <v>31.046091000000001</v>
      </c>
      <c r="D8309">
        <f t="shared" si="261"/>
        <v>1.8893596103033485</v>
      </c>
      <c r="E8309">
        <v>-6.4935021517334296E-2</v>
      </c>
      <c r="G8309">
        <v>8301</v>
      </c>
      <c r="H8309">
        <f t="shared" ca="1" si="262"/>
        <v>-2.8918733937424133E-2</v>
      </c>
    </row>
    <row r="8310" spans="2:8" x14ac:dyDescent="0.3">
      <c r="B8310" s="91">
        <v>37099</v>
      </c>
      <c r="C8310" s="145">
        <v>10.744973</v>
      </c>
      <c r="D8310">
        <f t="shared" si="261"/>
        <v>-0.71061075988257305</v>
      </c>
      <c r="E8310">
        <v>-6.5100817536368663E-2</v>
      </c>
      <c r="G8310">
        <v>8302</v>
      </c>
      <c r="H8310">
        <f t="shared" ca="1" si="262"/>
        <v>-1.8723357571113729E-2</v>
      </c>
    </row>
    <row r="8311" spans="2:8" x14ac:dyDescent="0.3">
      <c r="B8311" s="91">
        <v>35809</v>
      </c>
      <c r="C8311" s="145">
        <v>37.129829000000001</v>
      </c>
      <c r="D8311">
        <f t="shared" si="261"/>
        <v>-0.72922173644052279</v>
      </c>
      <c r="E8311">
        <v>-6.5169939694748991E-2</v>
      </c>
      <c r="G8311">
        <v>8303</v>
      </c>
      <c r="H8311">
        <f t="shared" ca="1" si="262"/>
        <v>-1.9010100612343834E-2</v>
      </c>
    </row>
    <row r="8312" spans="2:8" x14ac:dyDescent="0.3">
      <c r="B8312" s="91">
        <v>43675</v>
      </c>
      <c r="C8312" s="145">
        <v>137.122635</v>
      </c>
      <c r="D8312">
        <f t="shared" si="261"/>
        <v>0.12011398770602136</v>
      </c>
      <c r="E8312">
        <v>-6.5239468646023063E-2</v>
      </c>
      <c r="G8312">
        <v>8304</v>
      </c>
      <c r="H8312">
        <f t="shared" ca="1" si="262"/>
        <v>-4.086293750492738E-2</v>
      </c>
    </row>
    <row r="8313" spans="2:8" x14ac:dyDescent="0.3">
      <c r="B8313" s="91">
        <v>44098</v>
      </c>
      <c r="C8313" s="145">
        <v>122.418465</v>
      </c>
      <c r="D8313">
        <f t="shared" si="261"/>
        <v>3.1478091791402361</v>
      </c>
      <c r="E8313">
        <v>-6.544890276660971E-2</v>
      </c>
      <c r="G8313">
        <v>8305</v>
      </c>
      <c r="H8313">
        <f t="shared" ca="1" si="262"/>
        <v>-9.18399188085324E-3</v>
      </c>
    </row>
    <row r="8314" spans="2:8" x14ac:dyDescent="0.3">
      <c r="B8314" s="91">
        <v>36192</v>
      </c>
      <c r="C8314" s="145">
        <v>29.514005999999998</v>
      </c>
      <c r="D8314">
        <f t="shared" si="261"/>
        <v>0.45267818351376465</v>
      </c>
      <c r="E8314">
        <v>-6.5596865947813193E-2</v>
      </c>
      <c r="G8314">
        <v>8306</v>
      </c>
      <c r="H8314">
        <f t="shared" ca="1" si="262"/>
        <v>-1.299285614775476E-3</v>
      </c>
    </row>
    <row r="8315" spans="2:8" x14ac:dyDescent="0.3">
      <c r="B8315" s="91">
        <v>36146</v>
      </c>
      <c r="C8315" s="145">
        <v>20.316960999999999</v>
      </c>
      <c r="D8315">
        <f t="shared" si="261"/>
        <v>1.1589596466002512</v>
      </c>
      <c r="E8315">
        <v>-6.5798799427072452E-2</v>
      </c>
      <c r="G8315">
        <v>8307</v>
      </c>
      <c r="H8315">
        <f t="shared" ca="1" si="262"/>
        <v>1.894255908704277E-2</v>
      </c>
    </row>
    <row r="8316" spans="2:8" x14ac:dyDescent="0.3">
      <c r="B8316" s="91">
        <v>36983</v>
      </c>
      <c r="C8316" s="145">
        <v>9.4105329999999991</v>
      </c>
      <c r="D8316">
        <f t="shared" si="261"/>
        <v>-0.63027820166344961</v>
      </c>
      <c r="E8316">
        <v>-6.5849789808254081E-2</v>
      </c>
      <c r="G8316">
        <v>8308</v>
      </c>
      <c r="H8316">
        <f t="shared" ca="1" si="262"/>
        <v>-5.7227366818762983E-2</v>
      </c>
    </row>
    <row r="8317" spans="2:8" x14ac:dyDescent="0.3">
      <c r="B8317" s="91">
        <v>36579</v>
      </c>
      <c r="C8317" s="145">
        <v>25.453011</v>
      </c>
      <c r="D8317">
        <f t="shared" si="261"/>
        <v>-0.80807917048615563</v>
      </c>
      <c r="E8317">
        <v>-6.5870025740769181E-2</v>
      </c>
      <c r="G8317">
        <v>8309</v>
      </c>
      <c r="H8317">
        <f t="shared" ca="1" si="262"/>
        <v>5.7717823588042581E-2</v>
      </c>
    </row>
    <row r="8318" spans="2:8" x14ac:dyDescent="0.3">
      <c r="B8318" s="91">
        <v>40205</v>
      </c>
      <c r="C8318" s="145">
        <v>132.62245200000001</v>
      </c>
      <c r="D8318">
        <f t="shared" si="261"/>
        <v>3.1821209028105626</v>
      </c>
      <c r="E8318">
        <v>-6.5959782247994383E-2</v>
      </c>
      <c r="G8318">
        <v>8310</v>
      </c>
      <c r="H8318">
        <f t="shared" ca="1" si="262"/>
        <v>6.3787126663423822E-3</v>
      </c>
    </row>
    <row r="8319" spans="2:8" x14ac:dyDescent="0.3">
      <c r="B8319" s="91">
        <v>39820</v>
      </c>
      <c r="C8319" s="145">
        <v>31.711769</v>
      </c>
      <c r="D8319">
        <f t="shared" si="261"/>
        <v>-0.25713321985667009</v>
      </c>
      <c r="E8319">
        <v>-6.5969588770912205E-2</v>
      </c>
      <c r="G8319">
        <v>8311</v>
      </c>
      <c r="H8319">
        <f t="shared" ca="1" si="262"/>
        <v>-6.8179755827411995E-3</v>
      </c>
    </row>
    <row r="8320" spans="2:8" x14ac:dyDescent="0.3">
      <c r="B8320" s="91">
        <v>33730</v>
      </c>
      <c r="C8320" s="145">
        <v>42.688366000000002</v>
      </c>
      <c r="D8320">
        <f t="shared" si="261"/>
        <v>-0.90695043268854891</v>
      </c>
      <c r="E8320">
        <v>-6.6037790751989331E-2</v>
      </c>
      <c r="G8320">
        <v>8312</v>
      </c>
      <c r="H8320">
        <f t="shared" ca="1" si="262"/>
        <v>-2.5401723519137474E-2</v>
      </c>
    </row>
    <row r="8321" spans="2:8" x14ac:dyDescent="0.3">
      <c r="B8321" s="91">
        <v>44526</v>
      </c>
      <c r="C8321" s="145">
        <v>458.770172</v>
      </c>
      <c r="D8321">
        <f t="shared" si="261"/>
        <v>9.8915566074298891</v>
      </c>
      <c r="E8321">
        <v>-6.605780995554883E-2</v>
      </c>
      <c r="G8321">
        <v>8313</v>
      </c>
      <c r="H8321">
        <f t="shared" ca="1" si="262"/>
        <v>1.2178166904605074E-2</v>
      </c>
    </row>
    <row r="8322" spans="2:8" x14ac:dyDescent="0.3">
      <c r="B8322" s="91">
        <v>35401</v>
      </c>
      <c r="C8322" s="145">
        <v>42.121634999999998</v>
      </c>
      <c r="D8322">
        <f t="shared" si="261"/>
        <v>-5.0866866066766299E-3</v>
      </c>
      <c r="E8322">
        <v>-6.6362637495872678E-2</v>
      </c>
      <c r="G8322">
        <v>8314</v>
      </c>
      <c r="H8322">
        <f t="shared" ca="1" si="262"/>
        <v>3.5196883435160302E-2</v>
      </c>
    </row>
    <row r="8323" spans="2:8" x14ac:dyDescent="0.3">
      <c r="B8323" s="91">
        <v>39931</v>
      </c>
      <c r="C8323" s="145">
        <v>42.33699</v>
      </c>
      <c r="D8323">
        <f t="shared" si="261"/>
        <v>1.0665103413401253</v>
      </c>
      <c r="E8323">
        <v>-6.6452513199644042E-2</v>
      </c>
      <c r="G8323">
        <v>8315</v>
      </c>
      <c r="H8323">
        <f t="shared" ca="1" si="262"/>
        <v>5.8003733343248993E-2</v>
      </c>
    </row>
    <row r="8324" spans="2:8" x14ac:dyDescent="0.3">
      <c r="B8324" s="91">
        <v>37463</v>
      </c>
      <c r="C8324" s="145">
        <v>20.487189999999998</v>
      </c>
      <c r="D8324">
        <f t="shared" si="261"/>
        <v>0.90121689002146466</v>
      </c>
      <c r="E8324">
        <v>-6.6760510565228068E-2</v>
      </c>
      <c r="G8324">
        <v>8316</v>
      </c>
      <c r="H8324">
        <f t="shared" ca="1" si="262"/>
        <v>1.7140979604334153E-2</v>
      </c>
    </row>
    <row r="8325" spans="2:8" x14ac:dyDescent="0.3">
      <c r="B8325" s="91">
        <v>37146</v>
      </c>
      <c r="C8325" s="145">
        <v>10.775829999999999</v>
      </c>
      <c r="D8325">
        <f t="shared" si="261"/>
        <v>-0.96255182519413873</v>
      </c>
      <c r="E8325">
        <v>-6.6800263440830079E-2</v>
      </c>
      <c r="G8325">
        <v>8317</v>
      </c>
      <c r="H8325">
        <f t="shared" ca="1" si="262"/>
        <v>2.5814074073321407E-2</v>
      </c>
    </row>
    <row r="8326" spans="2:8" x14ac:dyDescent="0.3">
      <c r="B8326" s="91">
        <v>43244</v>
      </c>
      <c r="C8326" s="145">
        <v>287.75314300000002</v>
      </c>
      <c r="D8326">
        <f t="shared" si="261"/>
        <v>5.3313307037823749</v>
      </c>
      <c r="E8326">
        <v>-6.7216149826964708E-2</v>
      </c>
      <c r="G8326">
        <v>8318</v>
      </c>
      <c r="H8326">
        <f t="shared" ca="1" si="262"/>
        <v>2.8182158705532315E-2</v>
      </c>
    </row>
    <row r="8327" spans="2:8" x14ac:dyDescent="0.3">
      <c r="B8327" s="91">
        <v>35396</v>
      </c>
      <c r="C8327" s="145">
        <v>45.449078</v>
      </c>
      <c r="D8327">
        <f t="shared" si="261"/>
        <v>0.2433031039958384</v>
      </c>
      <c r="E8327">
        <v>-6.7540126080570126E-2</v>
      </c>
      <c r="G8327">
        <v>8319</v>
      </c>
      <c r="H8327">
        <f t="shared" ca="1" si="262"/>
        <v>2.636262407193276E-2</v>
      </c>
    </row>
    <row r="8328" spans="2:8" x14ac:dyDescent="0.3">
      <c r="B8328" s="91">
        <v>36462</v>
      </c>
      <c r="C8328" s="145">
        <v>36.555107</v>
      </c>
      <c r="D8328">
        <f t="shared" si="261"/>
        <v>-0.90391856428918049</v>
      </c>
      <c r="E8328">
        <v>-6.7786833985625572E-2</v>
      </c>
      <c r="G8328">
        <v>8320</v>
      </c>
      <c r="H8328">
        <f t="shared" ca="1" si="262"/>
        <v>2.1681871477864781E-2</v>
      </c>
    </row>
    <row r="8329" spans="2:8" x14ac:dyDescent="0.3">
      <c r="B8329" s="91">
        <v>42494</v>
      </c>
      <c r="C8329" s="145">
        <v>380.45962500000002</v>
      </c>
      <c r="D8329">
        <f t="shared" ref="D8329:D8392" si="263">(C8329-C8330)/C8330</f>
        <v>0.89515082896965725</v>
      </c>
      <c r="E8329">
        <v>-6.7984936469904389E-2</v>
      </c>
      <c r="G8329">
        <v>8321</v>
      </c>
      <c r="H8329">
        <f t="shared" ca="1" si="262"/>
        <v>-5.4211748315729662E-2</v>
      </c>
    </row>
    <row r="8330" spans="2:8" x14ac:dyDescent="0.3">
      <c r="B8330" s="91">
        <v>40575</v>
      </c>
      <c r="C8330" s="145">
        <v>200.75427199999999</v>
      </c>
      <c r="D8330">
        <f t="shared" si="263"/>
        <v>10.447480561508215</v>
      </c>
      <c r="E8330">
        <v>-6.8000534796143236E-2</v>
      </c>
      <c r="G8330">
        <v>8322</v>
      </c>
      <c r="H8330">
        <f t="shared" ref="H8330:H8393" ca="1" si="264">_xlfn.NORM.INV(RAND(),N$11,N$12)</f>
        <v>-3.383829433300492E-2</v>
      </c>
    </row>
    <row r="8331" spans="2:8" x14ac:dyDescent="0.3">
      <c r="B8331" s="91">
        <v>36003</v>
      </c>
      <c r="C8331" s="145">
        <v>17.536982999999999</v>
      </c>
      <c r="D8331">
        <f t="shared" si="263"/>
        <v>-0.78208137281039691</v>
      </c>
      <c r="E8331">
        <v>-6.811884113342416E-2</v>
      </c>
      <c r="G8331">
        <v>8323</v>
      </c>
      <c r="H8331">
        <f t="shared" ca="1" si="264"/>
        <v>1.6380271959732053E-2</v>
      </c>
    </row>
    <row r="8332" spans="2:8" x14ac:dyDescent="0.3">
      <c r="B8332" s="91">
        <v>40042</v>
      </c>
      <c r="C8332" s="145">
        <v>80.474914999999996</v>
      </c>
      <c r="D8332">
        <f t="shared" si="263"/>
        <v>2.6193760301571363</v>
      </c>
      <c r="E8332">
        <v>-6.8128348604271943E-2</v>
      </c>
      <c r="G8332">
        <v>8324</v>
      </c>
      <c r="H8332">
        <f t="shared" ca="1" si="264"/>
        <v>-1.8271352251194084E-2</v>
      </c>
    </row>
    <row r="8333" spans="2:8" x14ac:dyDescent="0.3">
      <c r="B8333" s="91">
        <v>36587</v>
      </c>
      <c r="C8333" s="145">
        <v>22.234472</v>
      </c>
      <c r="D8333">
        <f t="shared" si="263"/>
        <v>0.15228996833524225</v>
      </c>
      <c r="E8333">
        <v>-6.8527856579962812E-2</v>
      </c>
      <c r="G8333">
        <v>8325</v>
      </c>
      <c r="H8333">
        <f t="shared" ca="1" si="264"/>
        <v>-3.0060850771243854E-2</v>
      </c>
    </row>
    <row r="8334" spans="2:8" x14ac:dyDescent="0.3">
      <c r="B8334" s="91">
        <v>36073</v>
      </c>
      <c r="C8334" s="145">
        <v>19.2959</v>
      </c>
      <c r="D8334">
        <f t="shared" si="263"/>
        <v>-0.30253232753751902</v>
      </c>
      <c r="E8334">
        <v>-6.8704940537206938E-2</v>
      </c>
      <c r="G8334">
        <v>8326</v>
      </c>
      <c r="H8334">
        <f t="shared" ca="1" si="264"/>
        <v>-1.8094508305652297E-2</v>
      </c>
    </row>
    <row r="8335" spans="2:8" x14ac:dyDescent="0.3">
      <c r="B8335" s="91">
        <v>35961</v>
      </c>
      <c r="C8335" s="145">
        <v>27.665655000000001</v>
      </c>
      <c r="D8335">
        <f t="shared" si="263"/>
        <v>-0.44539262385844597</v>
      </c>
      <c r="E8335">
        <v>-6.9207752890249191E-2</v>
      </c>
      <c r="G8335">
        <v>8327</v>
      </c>
      <c r="H8335">
        <f t="shared" ca="1" si="264"/>
        <v>1.4433291389138729E-2</v>
      </c>
    </row>
    <row r="8336" spans="2:8" x14ac:dyDescent="0.3">
      <c r="B8336" s="91">
        <v>35391</v>
      </c>
      <c r="C8336" s="145">
        <v>49.883316000000001</v>
      </c>
      <c r="D8336">
        <f t="shared" si="263"/>
        <v>-0.24044831704783409</v>
      </c>
      <c r="E8336">
        <v>-6.92347065351053E-2</v>
      </c>
      <c r="G8336">
        <v>8328</v>
      </c>
      <c r="H8336">
        <f t="shared" ca="1" si="264"/>
        <v>-3.3695885943520895E-2</v>
      </c>
    </row>
    <row r="8337" spans="2:8" x14ac:dyDescent="0.3">
      <c r="B8337" s="91">
        <v>38121</v>
      </c>
      <c r="C8337" s="145">
        <v>65.674683000000002</v>
      </c>
      <c r="D8337">
        <f t="shared" si="263"/>
        <v>3.5465163305701273</v>
      </c>
      <c r="E8337">
        <v>-6.9310189931359942E-2</v>
      </c>
      <c r="G8337">
        <v>8329</v>
      </c>
      <c r="H8337">
        <f t="shared" ca="1" si="264"/>
        <v>3.3242953736990294E-2</v>
      </c>
    </row>
    <row r="8338" spans="2:8" x14ac:dyDescent="0.3">
      <c r="B8338" s="91">
        <v>34082</v>
      </c>
      <c r="C8338" s="145">
        <v>14.445055999999999</v>
      </c>
      <c r="D8338">
        <f t="shared" si="263"/>
        <v>-0.90889655640472355</v>
      </c>
      <c r="E8338">
        <v>-6.9444489180796182E-2</v>
      </c>
      <c r="G8338">
        <v>8330</v>
      </c>
      <c r="H8338">
        <f t="shared" ca="1" si="264"/>
        <v>-1.0771421657791755E-2</v>
      </c>
    </row>
    <row r="8339" spans="2:8" x14ac:dyDescent="0.3">
      <c r="B8339" s="91">
        <v>40763</v>
      </c>
      <c r="C8339" s="145">
        <v>158.55664100000001</v>
      </c>
      <c r="D8339">
        <f t="shared" si="263"/>
        <v>1.0514926108796963</v>
      </c>
      <c r="E8339">
        <v>-6.9581814581929829E-2</v>
      </c>
      <c r="G8339">
        <v>8331</v>
      </c>
      <c r="H8339">
        <f t="shared" ca="1" si="264"/>
        <v>-3.9935429110472334E-2</v>
      </c>
    </row>
    <row r="8340" spans="2:8" x14ac:dyDescent="0.3">
      <c r="B8340" s="91">
        <v>40031</v>
      </c>
      <c r="C8340" s="145">
        <v>77.288428999999994</v>
      </c>
      <c r="D8340">
        <f t="shared" si="263"/>
        <v>0.76077518239338449</v>
      </c>
      <c r="E8340">
        <v>-6.9602110607597842E-2</v>
      </c>
      <c r="G8340">
        <v>8332</v>
      </c>
      <c r="H8340">
        <f t="shared" ca="1" si="264"/>
        <v>-8.638379032722493E-3</v>
      </c>
    </row>
    <row r="8341" spans="2:8" x14ac:dyDescent="0.3">
      <c r="B8341" s="91">
        <v>35731</v>
      </c>
      <c r="C8341" s="145">
        <v>43.894547000000003</v>
      </c>
      <c r="D8341">
        <f t="shared" si="263"/>
        <v>1.4080398254782625</v>
      </c>
      <c r="E8341">
        <v>-6.9617532448469882E-2</v>
      </c>
      <c r="G8341">
        <v>8333</v>
      </c>
      <c r="H8341">
        <f t="shared" ca="1" si="264"/>
        <v>-2.5084940322009038E-4</v>
      </c>
    </row>
    <row r="8342" spans="2:8" x14ac:dyDescent="0.3">
      <c r="B8342" s="91">
        <v>36598</v>
      </c>
      <c r="C8342" s="145">
        <v>18.228331000000001</v>
      </c>
      <c r="D8342">
        <f t="shared" si="263"/>
        <v>-0.68249334072008871</v>
      </c>
      <c r="E8342">
        <v>-6.993808016520793E-2</v>
      </c>
      <c r="G8342">
        <v>8334</v>
      </c>
      <c r="H8342">
        <f t="shared" ca="1" si="264"/>
        <v>3.4969761206576425E-2</v>
      </c>
    </row>
    <row r="8343" spans="2:8" x14ac:dyDescent="0.3">
      <c r="B8343" s="91">
        <v>35342</v>
      </c>
      <c r="C8343" s="145">
        <v>57.410862000000002</v>
      </c>
      <c r="D8343">
        <f t="shared" si="263"/>
        <v>-0.67426588243596464</v>
      </c>
      <c r="E8343">
        <v>-6.999200522636885E-2</v>
      </c>
      <c r="G8343">
        <v>8335</v>
      </c>
      <c r="H8343">
        <f t="shared" ca="1" si="264"/>
        <v>-1.6133084827827101E-2</v>
      </c>
    </row>
    <row r="8344" spans="2:8" x14ac:dyDescent="0.3">
      <c r="B8344" s="91">
        <v>43606</v>
      </c>
      <c r="C8344" s="145">
        <v>176.250687</v>
      </c>
      <c r="D8344">
        <f t="shared" si="263"/>
        <v>6.3743388068077618</v>
      </c>
      <c r="E8344">
        <v>-7.0207633141962877E-2</v>
      </c>
      <c r="G8344">
        <v>8336</v>
      </c>
      <c r="H8344">
        <f t="shared" ca="1" si="264"/>
        <v>1.7187297642292963E-2</v>
      </c>
    </row>
    <row r="8345" spans="2:8" x14ac:dyDescent="0.3">
      <c r="B8345" s="91">
        <v>36570</v>
      </c>
      <c r="C8345" s="145">
        <v>23.900541</v>
      </c>
      <c r="D8345">
        <f t="shared" si="263"/>
        <v>-0.65804930356735636</v>
      </c>
      <c r="E8345">
        <v>-7.0397622387647879E-2</v>
      </c>
      <c r="G8345">
        <v>8337</v>
      </c>
      <c r="H8345">
        <f t="shared" ca="1" si="264"/>
        <v>-2.627088434474388E-4</v>
      </c>
    </row>
    <row r="8346" spans="2:8" x14ac:dyDescent="0.3">
      <c r="B8346" s="91">
        <v>39658</v>
      </c>
      <c r="C8346" s="145">
        <v>69.894699000000003</v>
      </c>
      <c r="D8346">
        <f t="shared" si="263"/>
        <v>2.3881795820957334</v>
      </c>
      <c r="E8346">
        <v>-7.0473543072216538E-2</v>
      </c>
      <c r="G8346">
        <v>8338</v>
      </c>
      <c r="H8346">
        <f t="shared" ca="1" si="264"/>
        <v>3.8150516798134117E-2</v>
      </c>
    </row>
    <row r="8347" spans="2:8" x14ac:dyDescent="0.3">
      <c r="B8347" s="91">
        <v>36608</v>
      </c>
      <c r="C8347" s="145">
        <v>20.628983000000002</v>
      </c>
      <c r="D8347">
        <f t="shared" si="263"/>
        <v>-0.84944868426186226</v>
      </c>
      <c r="E8347">
        <v>-7.0624445917542425E-2</v>
      </c>
      <c r="G8347">
        <v>8339</v>
      </c>
      <c r="H8347">
        <f t="shared" ca="1" si="264"/>
        <v>7.4892584932782238E-4</v>
      </c>
    </row>
    <row r="8348" spans="2:8" x14ac:dyDescent="0.3">
      <c r="B8348" s="91">
        <v>44095</v>
      </c>
      <c r="C8348" s="145">
        <v>137.02293399999999</v>
      </c>
      <c r="D8348">
        <f t="shared" si="263"/>
        <v>10.02664404088317</v>
      </c>
      <c r="E8348">
        <v>-7.0655815913759426E-2</v>
      </c>
      <c r="G8348">
        <v>8340</v>
      </c>
      <c r="H8348">
        <f t="shared" ca="1" si="264"/>
        <v>-7.5264769105951902E-3</v>
      </c>
    </row>
    <row r="8349" spans="2:8" x14ac:dyDescent="0.3">
      <c r="B8349" s="91">
        <v>37188</v>
      </c>
      <c r="C8349" s="145">
        <v>12.426531000000001</v>
      </c>
      <c r="D8349">
        <f t="shared" si="263"/>
        <v>-0.60870309038295267</v>
      </c>
      <c r="E8349">
        <v>-7.0934200563920122E-2</v>
      </c>
      <c r="G8349">
        <v>8341</v>
      </c>
      <c r="H8349">
        <f t="shared" ca="1" si="264"/>
        <v>2.510008874023428E-2</v>
      </c>
    </row>
    <row r="8350" spans="2:8" x14ac:dyDescent="0.3">
      <c r="B8350" s="91">
        <v>39805</v>
      </c>
      <c r="C8350" s="145">
        <v>31.757294000000002</v>
      </c>
      <c r="D8350">
        <f t="shared" si="263"/>
        <v>-0.57325823865873415</v>
      </c>
      <c r="E8350">
        <v>-7.1599706570105628E-2</v>
      </c>
      <c r="G8350">
        <v>8342</v>
      </c>
      <c r="H8350">
        <f t="shared" ca="1" si="264"/>
        <v>4.0957876940780069E-2</v>
      </c>
    </row>
    <row r="8351" spans="2:8" x14ac:dyDescent="0.3">
      <c r="B8351" s="91">
        <v>43942</v>
      </c>
      <c r="C8351" s="145">
        <v>74.418059999999997</v>
      </c>
      <c r="D8351">
        <f t="shared" si="263"/>
        <v>-2.4826325584776886E-2</v>
      </c>
      <c r="E8351">
        <v>-7.209441990891903E-2</v>
      </c>
      <c r="G8351">
        <v>8343</v>
      </c>
      <c r="H8351">
        <f t="shared" ca="1" si="264"/>
        <v>-6.9241288246817863E-3</v>
      </c>
    </row>
    <row r="8352" spans="2:8" x14ac:dyDescent="0.3">
      <c r="B8352" s="91">
        <v>38104</v>
      </c>
      <c r="C8352" s="145">
        <v>76.312622000000005</v>
      </c>
      <c r="D8352">
        <f t="shared" si="263"/>
        <v>-0.5328015862184986</v>
      </c>
      <c r="E8352">
        <v>-7.2185759560805696E-2</v>
      </c>
      <c r="G8352">
        <v>8344</v>
      </c>
      <c r="H8352">
        <f t="shared" ca="1" si="264"/>
        <v>-6.2274885422513637E-2</v>
      </c>
    </row>
    <row r="8353" spans="2:8" x14ac:dyDescent="0.3">
      <c r="B8353" s="91">
        <v>43864</v>
      </c>
      <c r="C8353" s="145">
        <v>163.34092699999999</v>
      </c>
      <c r="D8353">
        <f t="shared" si="263"/>
        <v>-0.46823564822177027</v>
      </c>
      <c r="E8353">
        <v>-7.2197063679984422E-2</v>
      </c>
      <c r="G8353">
        <v>8345</v>
      </c>
      <c r="H8353">
        <f t="shared" ca="1" si="264"/>
        <v>-1.7540799370407905E-2</v>
      </c>
    </row>
    <row r="8354" spans="2:8" x14ac:dyDescent="0.3">
      <c r="B8354" s="91">
        <v>42240</v>
      </c>
      <c r="C8354" s="145">
        <v>307.16787699999998</v>
      </c>
      <c r="D8354">
        <f t="shared" si="263"/>
        <v>12.151968347368847</v>
      </c>
      <c r="E8354">
        <v>-7.2653416909644414E-2</v>
      </c>
      <c r="G8354">
        <v>8346</v>
      </c>
      <c r="H8354">
        <f t="shared" ca="1" si="264"/>
        <v>4.9951791711540985E-3</v>
      </c>
    </row>
    <row r="8355" spans="2:8" x14ac:dyDescent="0.3">
      <c r="B8355" s="91">
        <v>36574</v>
      </c>
      <c r="C8355" s="145">
        <v>23.355277999999998</v>
      </c>
      <c r="D8355">
        <f t="shared" si="263"/>
        <v>8.9969252079048864E-2</v>
      </c>
      <c r="E8355">
        <v>-7.3038975875645271E-2</v>
      </c>
      <c r="G8355">
        <v>8347</v>
      </c>
      <c r="H8355">
        <f t="shared" ca="1" si="264"/>
        <v>4.1173667964323875E-2</v>
      </c>
    </row>
    <row r="8356" spans="2:8" x14ac:dyDescent="0.3">
      <c r="B8356" s="91">
        <v>35997</v>
      </c>
      <c r="C8356" s="145">
        <v>21.427465000000002</v>
      </c>
      <c r="D8356">
        <f t="shared" si="263"/>
        <v>-0.11657530886725659</v>
      </c>
      <c r="E8356">
        <v>-7.3178670379581007E-2</v>
      </c>
      <c r="G8356">
        <v>8348</v>
      </c>
      <c r="H8356">
        <f t="shared" ca="1" si="264"/>
        <v>-1.0114343324609497E-2</v>
      </c>
    </row>
    <row r="8357" spans="2:8" x14ac:dyDescent="0.3">
      <c r="B8357" s="91">
        <v>39847</v>
      </c>
      <c r="C8357" s="145">
        <v>24.254999000000002</v>
      </c>
      <c r="D8357">
        <f t="shared" si="263"/>
        <v>-0.90586143485731341</v>
      </c>
      <c r="E8357">
        <v>-7.3391414305416014E-2</v>
      </c>
      <c r="G8357">
        <v>8349</v>
      </c>
      <c r="H8357">
        <f t="shared" ca="1" si="264"/>
        <v>-2.9993968006536427E-2</v>
      </c>
    </row>
    <row r="8358" spans="2:8" x14ac:dyDescent="0.3">
      <c r="B8358" s="91">
        <v>41045</v>
      </c>
      <c r="C8358" s="145">
        <v>257.65210000000002</v>
      </c>
      <c r="D8358">
        <f t="shared" si="263"/>
        <v>3.8665019744256597</v>
      </c>
      <c r="E8358">
        <v>-7.3532148968875818E-2</v>
      </c>
      <c r="G8358">
        <v>8350</v>
      </c>
      <c r="H8358">
        <f t="shared" ca="1" si="264"/>
        <v>3.1095164819346752E-2</v>
      </c>
    </row>
    <row r="8359" spans="2:8" x14ac:dyDescent="0.3">
      <c r="B8359" s="91">
        <v>39994</v>
      </c>
      <c r="C8359" s="145">
        <v>52.944004</v>
      </c>
      <c r="D8359">
        <f t="shared" si="263"/>
        <v>-0.4747333766604187</v>
      </c>
      <c r="E8359">
        <v>-7.3749457329785204E-2</v>
      </c>
      <c r="G8359">
        <v>8351</v>
      </c>
      <c r="H8359">
        <f t="shared" ca="1" si="264"/>
        <v>-4.463935101000429E-2</v>
      </c>
    </row>
    <row r="8360" spans="2:8" x14ac:dyDescent="0.3">
      <c r="B8360" s="91">
        <v>40095</v>
      </c>
      <c r="C8360" s="145">
        <v>100.794533</v>
      </c>
      <c r="D8360">
        <f t="shared" si="263"/>
        <v>1.4190540841511685</v>
      </c>
      <c r="E8360">
        <v>-7.3992346131624739E-2</v>
      </c>
      <c r="G8360">
        <v>8352</v>
      </c>
      <c r="H8360">
        <f t="shared" ca="1" si="264"/>
        <v>2.9639008061788666E-2</v>
      </c>
    </row>
    <row r="8361" spans="2:8" x14ac:dyDescent="0.3">
      <c r="B8361" s="91">
        <v>36391</v>
      </c>
      <c r="C8361" s="145">
        <v>41.666919999999998</v>
      </c>
      <c r="D8361">
        <f t="shared" si="263"/>
        <v>-0.68448266613332953</v>
      </c>
      <c r="E8361">
        <v>-7.436049399347297E-2</v>
      </c>
      <c r="G8361">
        <v>8353</v>
      </c>
      <c r="H8361">
        <f t="shared" ca="1" si="264"/>
        <v>1.7598271902401091E-3</v>
      </c>
    </row>
    <row r="8362" spans="2:8" x14ac:dyDescent="0.3">
      <c r="B8362" s="91">
        <v>40317</v>
      </c>
      <c r="C8362" s="145">
        <v>132.05905200000001</v>
      </c>
      <c r="D8362">
        <f t="shared" si="263"/>
        <v>0.25326999431250879</v>
      </c>
      <c r="E8362">
        <v>-7.4383259262084597E-2</v>
      </c>
      <c r="G8362">
        <v>8354</v>
      </c>
      <c r="H8362">
        <f t="shared" ca="1" si="264"/>
        <v>6.6264560468571793E-2</v>
      </c>
    </row>
    <row r="8363" spans="2:8" x14ac:dyDescent="0.3">
      <c r="B8363" s="91">
        <v>43899</v>
      </c>
      <c r="C8363" s="145">
        <v>105.37159</v>
      </c>
      <c r="D8363">
        <f t="shared" si="263"/>
        <v>0.78655150034660637</v>
      </c>
      <c r="E8363">
        <v>-7.4430794727474561E-2</v>
      </c>
      <c r="G8363">
        <v>8355</v>
      </c>
      <c r="H8363">
        <f t="shared" ca="1" si="264"/>
        <v>2.4323989287099147E-2</v>
      </c>
    </row>
    <row r="8364" spans="2:8" x14ac:dyDescent="0.3">
      <c r="B8364" s="91">
        <v>39981</v>
      </c>
      <c r="C8364" s="145">
        <v>58.980437999999999</v>
      </c>
      <c r="D8364">
        <f t="shared" si="263"/>
        <v>1.7633026759562545</v>
      </c>
      <c r="E8364">
        <v>-7.4439160668494764E-2</v>
      </c>
      <c r="G8364">
        <v>8356</v>
      </c>
      <c r="H8364">
        <f t="shared" ca="1" si="264"/>
        <v>-2.5583776496922858E-3</v>
      </c>
    </row>
    <row r="8365" spans="2:8" x14ac:dyDescent="0.3">
      <c r="B8365" s="91">
        <v>33948</v>
      </c>
      <c r="C8365" s="145">
        <v>21.344183000000001</v>
      </c>
      <c r="D8365">
        <f t="shared" si="263"/>
        <v>-0.49399631922461101</v>
      </c>
      <c r="E8365">
        <v>-7.4766376611764856E-2</v>
      </c>
      <c r="G8365">
        <v>8357</v>
      </c>
      <c r="H8365">
        <f t="shared" ca="1" si="264"/>
        <v>1.7261536618443488E-2</v>
      </c>
    </row>
    <row r="8366" spans="2:8" x14ac:dyDescent="0.3">
      <c r="B8366" s="91">
        <v>36355</v>
      </c>
      <c r="C8366" s="145">
        <v>42.181873000000003</v>
      </c>
      <c r="D8366">
        <f t="shared" si="263"/>
        <v>1.343558082130119</v>
      </c>
      <c r="E8366">
        <v>-7.5058316101997757E-2</v>
      </c>
      <c r="G8366">
        <v>8358</v>
      </c>
      <c r="H8366">
        <f t="shared" ca="1" si="264"/>
        <v>-4.0047284128463541E-2</v>
      </c>
    </row>
    <row r="8367" spans="2:8" x14ac:dyDescent="0.3">
      <c r="B8367" s="91">
        <v>36125</v>
      </c>
      <c r="C8367" s="145">
        <v>17.999072999999999</v>
      </c>
      <c r="D8367">
        <f t="shared" si="263"/>
        <v>-0.78233668714951687</v>
      </c>
      <c r="E8367">
        <v>-7.5421258485309006E-2</v>
      </c>
      <c r="G8367">
        <v>8359</v>
      </c>
      <c r="H8367">
        <f t="shared" ca="1" si="264"/>
        <v>3.492621100260955E-2</v>
      </c>
    </row>
    <row r="8368" spans="2:8" x14ac:dyDescent="0.3">
      <c r="B8368" s="91">
        <v>43906</v>
      </c>
      <c r="C8368" s="145">
        <v>82.692267999999999</v>
      </c>
      <c r="D8368">
        <f t="shared" si="263"/>
        <v>4.6423111648238393</v>
      </c>
      <c r="E8368">
        <v>-7.576607993821835E-2</v>
      </c>
      <c r="G8368">
        <v>8360</v>
      </c>
      <c r="H8368">
        <f t="shared" ca="1" si="264"/>
        <v>1.1034239452565309E-3</v>
      </c>
    </row>
    <row r="8369" spans="2:8" x14ac:dyDescent="0.3">
      <c r="B8369" s="91">
        <v>36945</v>
      </c>
      <c r="C8369" s="145">
        <v>14.655744</v>
      </c>
      <c r="D8369">
        <f t="shared" si="263"/>
        <v>-0.2488702875345653</v>
      </c>
      <c r="E8369">
        <v>-7.6325020281372821E-2</v>
      </c>
      <c r="G8369">
        <v>8361</v>
      </c>
      <c r="H8369">
        <f t="shared" ca="1" si="264"/>
        <v>-2.9377872688680879E-2</v>
      </c>
    </row>
    <row r="8370" spans="2:8" x14ac:dyDescent="0.3">
      <c r="B8370" s="91">
        <v>34071</v>
      </c>
      <c r="C8370" s="145">
        <v>19.511602</v>
      </c>
      <c r="D8370">
        <f t="shared" si="263"/>
        <v>5.8961224251878962E-2</v>
      </c>
      <c r="E8370">
        <v>-7.653063011410223E-2</v>
      </c>
      <c r="G8370">
        <v>8362</v>
      </c>
      <c r="H8370">
        <f t="shared" ca="1" si="264"/>
        <v>-9.4884792579001133E-4</v>
      </c>
    </row>
    <row r="8371" spans="2:8" x14ac:dyDescent="0.3">
      <c r="B8371" s="91">
        <v>36634</v>
      </c>
      <c r="C8371" s="145">
        <v>18.425228000000001</v>
      </c>
      <c r="D8371">
        <f t="shared" si="263"/>
        <v>-0.67765230914869168</v>
      </c>
      <c r="E8371">
        <v>-7.7010625442422015E-2</v>
      </c>
      <c r="G8371">
        <v>8363</v>
      </c>
      <c r="H8371">
        <f t="shared" ca="1" si="264"/>
        <v>7.3714492207965308E-3</v>
      </c>
    </row>
    <row r="8372" spans="2:8" x14ac:dyDescent="0.3">
      <c r="B8372" s="91">
        <v>39993</v>
      </c>
      <c r="C8372" s="145">
        <v>57.159484999999997</v>
      </c>
      <c r="D8372">
        <f t="shared" si="263"/>
        <v>-0.71132038181465862</v>
      </c>
      <c r="E8372">
        <v>-7.744316265921114E-2</v>
      </c>
      <c r="G8372">
        <v>8364</v>
      </c>
      <c r="H8372">
        <f t="shared" ca="1" si="264"/>
        <v>-5.785103958355494E-2</v>
      </c>
    </row>
    <row r="8373" spans="2:8" x14ac:dyDescent="0.3">
      <c r="B8373" s="91">
        <v>40598</v>
      </c>
      <c r="C8373" s="145">
        <v>198.00318899999999</v>
      </c>
      <c r="D8373">
        <f t="shared" si="263"/>
        <v>3.3320350054296148</v>
      </c>
      <c r="E8373">
        <v>-7.8241064616285827E-2</v>
      </c>
      <c r="G8373">
        <v>8365</v>
      </c>
      <c r="H8373">
        <f t="shared" ca="1" si="264"/>
        <v>1.3333305672603499E-2</v>
      </c>
    </row>
    <row r="8374" spans="2:8" x14ac:dyDescent="0.3">
      <c r="B8374" s="91">
        <v>33707</v>
      </c>
      <c r="C8374" s="145">
        <v>45.706738000000001</v>
      </c>
      <c r="D8374">
        <f t="shared" si="263"/>
        <v>-0.5940502003630912</v>
      </c>
      <c r="E8374">
        <v>-7.8261134007668418E-2</v>
      </c>
      <c r="G8374">
        <v>8366</v>
      </c>
      <c r="H8374">
        <f t="shared" ca="1" si="264"/>
        <v>-4.8810529956095527E-2</v>
      </c>
    </row>
    <row r="8375" spans="2:8" x14ac:dyDescent="0.3">
      <c r="B8375" s="91">
        <v>39174</v>
      </c>
      <c r="C8375" s="145">
        <v>112.592094</v>
      </c>
      <c r="D8375">
        <f t="shared" si="263"/>
        <v>4.6347951915907339</v>
      </c>
      <c r="E8375">
        <v>-7.8687110262294524E-2</v>
      </c>
      <c r="G8375">
        <v>8367</v>
      </c>
      <c r="H8375">
        <f t="shared" ca="1" si="264"/>
        <v>7.4465688289920406E-5</v>
      </c>
    </row>
    <row r="8376" spans="2:8" x14ac:dyDescent="0.3">
      <c r="B8376" s="91">
        <v>36017</v>
      </c>
      <c r="C8376" s="145">
        <v>19.981577000000001</v>
      </c>
      <c r="D8376">
        <f t="shared" si="263"/>
        <v>-0.51924704245380038</v>
      </c>
      <c r="E8376">
        <v>-7.8694193123838629E-2</v>
      </c>
      <c r="G8376">
        <v>8368</v>
      </c>
      <c r="H8376">
        <f t="shared" ca="1" si="264"/>
        <v>8.4043816469565255E-3</v>
      </c>
    </row>
    <row r="8377" spans="2:8" x14ac:dyDescent="0.3">
      <c r="B8377" s="91">
        <v>39743</v>
      </c>
      <c r="C8377" s="145">
        <v>41.563087000000003</v>
      </c>
      <c r="D8377">
        <f t="shared" si="263"/>
        <v>-0.90718844395625675</v>
      </c>
      <c r="E8377">
        <v>-7.8708268484547247E-2</v>
      </c>
      <c r="G8377">
        <v>8369</v>
      </c>
      <c r="H8377">
        <f t="shared" ca="1" si="264"/>
        <v>1.7118359689109915E-2</v>
      </c>
    </row>
    <row r="8378" spans="2:8" x14ac:dyDescent="0.3">
      <c r="B8378" s="91">
        <v>42545</v>
      </c>
      <c r="C8378" s="145">
        <v>447.82232699999997</v>
      </c>
      <c r="D8378">
        <f t="shared" si="263"/>
        <v>22.796407229857422</v>
      </c>
      <c r="E8378">
        <v>-7.9004067213885434E-2</v>
      </c>
      <c r="G8378">
        <v>8370</v>
      </c>
      <c r="H8378">
        <f t="shared" ca="1" si="264"/>
        <v>-7.0764146062531896E-2</v>
      </c>
    </row>
    <row r="8379" spans="2:8" x14ac:dyDescent="0.3">
      <c r="B8379" s="91">
        <v>36000</v>
      </c>
      <c r="C8379" s="145">
        <v>18.818905000000001</v>
      </c>
      <c r="D8379">
        <f t="shared" si="263"/>
        <v>-1.9417496975362585E-2</v>
      </c>
      <c r="E8379">
        <v>-7.9475031532994109E-2</v>
      </c>
      <c r="G8379">
        <v>8371</v>
      </c>
      <c r="H8379">
        <f t="shared" ca="1" si="264"/>
        <v>-2.6251010555235115E-3</v>
      </c>
    </row>
    <row r="8380" spans="2:8" x14ac:dyDescent="0.3">
      <c r="B8380" s="91">
        <v>36276</v>
      </c>
      <c r="C8380" s="145">
        <v>19.191557</v>
      </c>
      <c r="D8380">
        <f t="shared" si="263"/>
        <v>-6.2105061709848572E-2</v>
      </c>
      <c r="E8380">
        <v>-7.9699825219492329E-2</v>
      </c>
      <c r="G8380">
        <v>8372</v>
      </c>
      <c r="H8380">
        <f t="shared" ca="1" si="264"/>
        <v>1.5292251010667554E-3</v>
      </c>
    </row>
    <row r="8381" spans="2:8" x14ac:dyDescent="0.3">
      <c r="B8381" s="91">
        <v>36588</v>
      </c>
      <c r="C8381" s="145">
        <v>20.462374000000001</v>
      </c>
      <c r="D8381">
        <f t="shared" si="263"/>
        <v>0.32186348207309518</v>
      </c>
      <c r="E8381">
        <v>-7.9700475909659549E-2</v>
      </c>
      <c r="G8381">
        <v>8373</v>
      </c>
      <c r="H8381">
        <f t="shared" ca="1" si="264"/>
        <v>1.1317455308958901E-2</v>
      </c>
    </row>
    <row r="8382" spans="2:8" x14ac:dyDescent="0.3">
      <c r="B8382" s="91">
        <v>36084</v>
      </c>
      <c r="C8382" s="145">
        <v>15.479945000000001</v>
      </c>
      <c r="D8382">
        <f t="shared" si="263"/>
        <v>-0.3304320782999316</v>
      </c>
      <c r="E8382">
        <v>-7.975201725554322E-2</v>
      </c>
      <c r="G8382">
        <v>8374</v>
      </c>
      <c r="H8382">
        <f t="shared" ca="1" si="264"/>
        <v>4.1593686338307824E-2</v>
      </c>
    </row>
    <row r="8383" spans="2:8" x14ac:dyDescent="0.3">
      <c r="B8383" s="91">
        <v>35996</v>
      </c>
      <c r="C8383" s="145">
        <v>23.119305000000001</v>
      </c>
      <c r="D8383">
        <f t="shared" si="263"/>
        <v>-0.22359106843629192</v>
      </c>
      <c r="E8383">
        <v>-7.9798184759789864E-2</v>
      </c>
      <c r="G8383">
        <v>8375</v>
      </c>
      <c r="H8383">
        <f t="shared" ca="1" si="264"/>
        <v>-7.6341176252793484E-3</v>
      </c>
    </row>
    <row r="8384" spans="2:8" x14ac:dyDescent="0.3">
      <c r="B8384" s="91">
        <v>36550</v>
      </c>
      <c r="C8384" s="145">
        <v>29.777227</v>
      </c>
      <c r="D8384">
        <f t="shared" si="263"/>
        <v>0.18007202200829228</v>
      </c>
      <c r="E8384">
        <v>-7.9803343882072331E-2</v>
      </c>
      <c r="G8384">
        <v>8376</v>
      </c>
      <c r="H8384">
        <f t="shared" ca="1" si="264"/>
        <v>-9.8139326873797512E-3</v>
      </c>
    </row>
    <row r="8385" spans="2:8" x14ac:dyDescent="0.3">
      <c r="B8385" s="91">
        <v>36585</v>
      </c>
      <c r="C8385" s="145">
        <v>25.233398000000001</v>
      </c>
      <c r="D8385">
        <f t="shared" si="263"/>
        <v>0.10461835519042052</v>
      </c>
      <c r="E8385">
        <v>-7.9812204860701425E-2</v>
      </c>
      <c r="G8385">
        <v>8377</v>
      </c>
      <c r="H8385">
        <f t="shared" ca="1" si="264"/>
        <v>-3.554235682484716E-2</v>
      </c>
    </row>
    <row r="8386" spans="2:8" x14ac:dyDescent="0.3">
      <c r="B8386" s="91">
        <v>36255</v>
      </c>
      <c r="C8386" s="145">
        <v>22.843544000000001</v>
      </c>
      <c r="D8386">
        <f t="shared" si="263"/>
        <v>-0.16627234985084274</v>
      </c>
      <c r="E8386">
        <v>-7.9855951320814092E-2</v>
      </c>
      <c r="G8386">
        <v>8378</v>
      </c>
      <c r="H8386">
        <f t="shared" ca="1" si="264"/>
        <v>5.0466645316152425E-3</v>
      </c>
    </row>
    <row r="8387" spans="2:8" x14ac:dyDescent="0.3">
      <c r="B8387" s="91">
        <v>36552</v>
      </c>
      <c r="C8387" s="145">
        <v>27.399287999999999</v>
      </c>
      <c r="D8387">
        <f t="shared" si="263"/>
        <v>0.37776066538920455</v>
      </c>
      <c r="E8387">
        <v>-7.9857637516079022E-2</v>
      </c>
      <c r="G8387">
        <v>8379</v>
      </c>
      <c r="H8387">
        <f t="shared" ca="1" si="264"/>
        <v>-3.7806830920802177E-2</v>
      </c>
    </row>
    <row r="8388" spans="2:8" x14ac:dyDescent="0.3">
      <c r="B8388" s="91">
        <v>36620</v>
      </c>
      <c r="C8388" s="145">
        <v>19.886827</v>
      </c>
      <c r="D8388">
        <f t="shared" si="263"/>
        <v>-0.38544338913103898</v>
      </c>
      <c r="E8388">
        <v>-7.9887782994686601E-2</v>
      </c>
      <c r="G8388">
        <v>8380</v>
      </c>
      <c r="H8388">
        <f t="shared" ca="1" si="264"/>
        <v>-2.4556985429805882E-2</v>
      </c>
    </row>
    <row r="8389" spans="2:8" x14ac:dyDescent="0.3">
      <c r="B8389" s="91">
        <v>36549</v>
      </c>
      <c r="C8389" s="145">
        <v>32.359634</v>
      </c>
      <c r="D8389">
        <f t="shared" si="263"/>
        <v>0.92370760431312482</v>
      </c>
      <c r="E8389">
        <v>-7.9888137471498824E-2</v>
      </c>
      <c r="G8389">
        <v>8381</v>
      </c>
      <c r="H8389">
        <f t="shared" ca="1" si="264"/>
        <v>2.4993628963233198E-2</v>
      </c>
    </row>
    <row r="8390" spans="2:8" x14ac:dyDescent="0.3">
      <c r="B8390" s="91">
        <v>36083</v>
      </c>
      <c r="C8390" s="145">
        <v>16.821493</v>
      </c>
      <c r="D8390">
        <f t="shared" si="263"/>
        <v>-0.49983536469767165</v>
      </c>
      <c r="E8390">
        <v>-7.9902097582326359E-2</v>
      </c>
      <c r="G8390">
        <v>8382</v>
      </c>
      <c r="H8390">
        <f t="shared" ca="1" si="264"/>
        <v>2.8258050044695764E-2</v>
      </c>
    </row>
    <row r="8391" spans="2:8" x14ac:dyDescent="0.3">
      <c r="B8391" s="91">
        <v>36465</v>
      </c>
      <c r="C8391" s="145">
        <v>33.631912</v>
      </c>
      <c r="D8391">
        <f t="shared" si="263"/>
        <v>-6.7604376559847579E-2</v>
      </c>
      <c r="E8391">
        <v>-7.996680190267258E-2</v>
      </c>
      <c r="G8391">
        <v>8383</v>
      </c>
      <c r="H8391">
        <f t="shared" ca="1" si="264"/>
        <v>-1.514449819763965E-2</v>
      </c>
    </row>
    <row r="8392" spans="2:8" x14ac:dyDescent="0.3">
      <c r="B8392" s="91">
        <v>36536</v>
      </c>
      <c r="C8392" s="145">
        <v>36.070430999999999</v>
      </c>
      <c r="D8392">
        <f t="shared" si="263"/>
        <v>-0.45723798134305321</v>
      </c>
      <c r="E8392">
        <v>-7.99690901875348E-2</v>
      </c>
      <c r="G8392">
        <v>8384</v>
      </c>
      <c r="H8392">
        <f t="shared" ca="1" si="264"/>
        <v>1.1052729608074513E-2</v>
      </c>
    </row>
    <row r="8393" spans="2:8" x14ac:dyDescent="0.3">
      <c r="B8393" s="91">
        <v>38008</v>
      </c>
      <c r="C8393" s="145">
        <v>66.457176000000004</v>
      </c>
      <c r="D8393">
        <f t="shared" ref="D8393:D8443" si="265">(C8393-C8394)/C8394</f>
        <v>-0.60658420614850117</v>
      </c>
      <c r="E8393">
        <v>-8.0056546119468233E-2</v>
      </c>
      <c r="G8393">
        <v>8385</v>
      </c>
      <c r="H8393">
        <f t="shared" ca="1" si="264"/>
        <v>2.8488281516713031E-2</v>
      </c>
    </row>
    <row r="8394" spans="2:8" x14ac:dyDescent="0.3">
      <c r="B8394" s="91">
        <v>43600</v>
      </c>
      <c r="C8394" s="145">
        <v>168.923508</v>
      </c>
      <c r="D8394">
        <f t="shared" si="265"/>
        <v>0.69123415259304799</v>
      </c>
      <c r="E8394">
        <v>-8.1571872212307509E-2</v>
      </c>
      <c r="G8394">
        <v>8386</v>
      </c>
      <c r="H8394">
        <f t="shared" ref="H8394:H8457" ca="1" si="266">_xlfn.NORM.INV(RAND(),N$11,N$12)</f>
        <v>3.0513003936850618E-2</v>
      </c>
    </row>
    <row r="8395" spans="2:8" x14ac:dyDescent="0.3">
      <c r="B8395" s="91">
        <v>39597</v>
      </c>
      <c r="C8395" s="145">
        <v>99.881798000000003</v>
      </c>
      <c r="D8395">
        <f t="shared" si="265"/>
        <v>-0.89592935868715806</v>
      </c>
      <c r="E8395">
        <v>-8.2133503484167786E-2</v>
      </c>
      <c r="G8395">
        <v>8387</v>
      </c>
      <c r="H8395">
        <f t="shared" ca="1" si="266"/>
        <v>-3.5854007897661813E-2</v>
      </c>
    </row>
    <row r="8396" spans="2:8" x14ac:dyDescent="0.3">
      <c r="B8396" s="91">
        <v>45425</v>
      </c>
      <c r="C8396" s="145">
        <v>959.75</v>
      </c>
      <c r="D8396">
        <f t="shared" si="265"/>
        <v>52.355011487935762</v>
      </c>
      <c r="E8396">
        <v>-8.3026820816277005E-2</v>
      </c>
      <c r="G8396">
        <v>8388</v>
      </c>
      <c r="H8396">
        <f t="shared" ca="1" si="266"/>
        <v>3.3295746527286412E-3</v>
      </c>
    </row>
    <row r="8397" spans="2:8" x14ac:dyDescent="0.3">
      <c r="B8397" s="91">
        <v>37277</v>
      </c>
      <c r="C8397" s="145">
        <v>17.988001000000001</v>
      </c>
      <c r="D8397">
        <f t="shared" si="265"/>
        <v>-0.14864151344533885</v>
      </c>
      <c r="E8397">
        <v>-8.3333248400164844E-2</v>
      </c>
      <c r="G8397">
        <v>8389</v>
      </c>
      <c r="H8397">
        <f t="shared" ca="1" si="266"/>
        <v>4.6321005024878278E-2</v>
      </c>
    </row>
    <row r="8398" spans="2:8" x14ac:dyDescent="0.3">
      <c r="B8398" s="91">
        <v>33917</v>
      </c>
      <c r="C8398" s="145">
        <v>21.128585999999999</v>
      </c>
      <c r="D8398">
        <f t="shared" si="265"/>
        <v>-0.93311947542913987</v>
      </c>
      <c r="E8398">
        <v>-8.4112135758490483E-2</v>
      </c>
      <c r="G8398">
        <v>8390</v>
      </c>
      <c r="H8398">
        <f t="shared" ca="1" si="266"/>
        <v>3.1766430723594995E-2</v>
      </c>
    </row>
    <row r="8399" spans="2:8" x14ac:dyDescent="0.3">
      <c r="B8399" s="91">
        <v>44383</v>
      </c>
      <c r="C8399" s="145">
        <v>315.91537499999998</v>
      </c>
      <c r="D8399">
        <f t="shared" si="265"/>
        <v>9.8702827539847497</v>
      </c>
      <c r="E8399">
        <v>-8.4368703294243994E-2</v>
      </c>
      <c r="G8399">
        <v>8391</v>
      </c>
      <c r="H8399">
        <f t="shared" ca="1" si="266"/>
        <v>3.0260627576654167E-2</v>
      </c>
    </row>
    <row r="8400" spans="2:8" x14ac:dyDescent="0.3">
      <c r="B8400" s="91">
        <v>39806</v>
      </c>
      <c r="C8400" s="145">
        <v>29.062296</v>
      </c>
      <c r="D8400">
        <f t="shared" si="265"/>
        <v>-0.7403265452912775</v>
      </c>
      <c r="E8400">
        <v>-8.486233115453734E-2</v>
      </c>
      <c r="G8400">
        <v>8392</v>
      </c>
      <c r="H8400">
        <f t="shared" ca="1" si="266"/>
        <v>-3.6136589951500493E-2</v>
      </c>
    </row>
    <row r="8401" spans="2:8" x14ac:dyDescent="0.3">
      <c r="B8401" s="91">
        <v>39468</v>
      </c>
      <c r="C8401" s="145">
        <v>111.91862500000001</v>
      </c>
      <c r="D8401">
        <f t="shared" si="265"/>
        <v>-0.70471479697660744</v>
      </c>
      <c r="E8401">
        <v>-8.4908336606278847E-2</v>
      </c>
      <c r="G8401">
        <v>8393</v>
      </c>
      <c r="H8401">
        <f t="shared" ca="1" si="266"/>
        <v>3.2127689384857869E-2</v>
      </c>
    </row>
    <row r="8402" spans="2:8" x14ac:dyDescent="0.3">
      <c r="B8402" s="91">
        <v>42957</v>
      </c>
      <c r="C8402" s="145">
        <v>379.01873799999998</v>
      </c>
      <c r="D8402">
        <f t="shared" si="265"/>
        <v>1.6156991123039062</v>
      </c>
      <c r="E8402">
        <v>-8.6167462108517223E-2</v>
      </c>
      <c r="G8402">
        <v>8394</v>
      </c>
      <c r="H8402">
        <f t="shared" ca="1" si="266"/>
        <v>4.3961903109093807E-2</v>
      </c>
    </row>
    <row r="8403" spans="2:8" x14ac:dyDescent="0.3">
      <c r="B8403" s="91">
        <v>38855</v>
      </c>
      <c r="C8403" s="145">
        <v>144.90150499999999</v>
      </c>
      <c r="D8403">
        <f t="shared" si="265"/>
        <v>4.8018372053421023</v>
      </c>
      <c r="E8403">
        <v>-8.7455912581275358E-2</v>
      </c>
      <c r="G8403">
        <v>8395</v>
      </c>
      <c r="H8403">
        <f t="shared" ca="1" si="266"/>
        <v>5.1629958613759724E-3</v>
      </c>
    </row>
    <row r="8404" spans="2:8" x14ac:dyDescent="0.3">
      <c r="B8404" s="91">
        <v>35968</v>
      </c>
      <c r="C8404" s="145">
        <v>24.975107000000001</v>
      </c>
      <c r="D8404">
        <f t="shared" si="265"/>
        <v>-3.3102010188612834E-4</v>
      </c>
      <c r="E8404">
        <v>-8.7915277972651223E-2</v>
      </c>
      <c r="G8404">
        <v>8396</v>
      </c>
      <c r="H8404">
        <f t="shared" ca="1" si="266"/>
        <v>5.6773910994556781E-2</v>
      </c>
    </row>
    <row r="8405" spans="2:8" x14ac:dyDescent="0.3">
      <c r="B8405" s="91">
        <v>39766</v>
      </c>
      <c r="C8405" s="145">
        <v>24.983377000000001</v>
      </c>
      <c r="D8405">
        <f t="shared" si="265"/>
        <v>-0.84769831385319949</v>
      </c>
      <c r="E8405">
        <v>-8.8069117791454432E-2</v>
      </c>
      <c r="G8405">
        <v>8397</v>
      </c>
      <c r="H8405">
        <f t="shared" ca="1" si="266"/>
        <v>-8.9804398896107694E-4</v>
      </c>
    </row>
    <row r="8406" spans="2:8" x14ac:dyDescent="0.3">
      <c r="B8406" s="91">
        <v>44186</v>
      </c>
      <c r="C8406" s="145">
        <v>164.03874200000001</v>
      </c>
      <c r="D8406">
        <f t="shared" si="265"/>
        <v>8.9458209315299193</v>
      </c>
      <c r="E8406">
        <v>-8.8618106829166654E-2</v>
      </c>
      <c r="G8406">
        <v>8398</v>
      </c>
      <c r="H8406">
        <f t="shared" ca="1" si="266"/>
        <v>4.1698846546195781E-2</v>
      </c>
    </row>
    <row r="8407" spans="2:8" x14ac:dyDescent="0.3">
      <c r="B8407" s="91">
        <v>34079</v>
      </c>
      <c r="C8407" s="145">
        <v>16.493233</v>
      </c>
      <c r="D8407">
        <f t="shared" si="265"/>
        <v>-0.7895178377762504</v>
      </c>
      <c r="E8407">
        <v>-8.9285783307522848E-2</v>
      </c>
      <c r="G8407">
        <v>8399</v>
      </c>
      <c r="H8407">
        <f t="shared" ca="1" si="266"/>
        <v>-5.9525787703411017E-3</v>
      </c>
    </row>
    <row r="8408" spans="2:8" x14ac:dyDescent="0.3">
      <c r="B8408" s="91">
        <v>39626</v>
      </c>
      <c r="C8408" s="145">
        <v>78.359290999999999</v>
      </c>
      <c r="D8408">
        <f t="shared" si="265"/>
        <v>1.5018713439014832</v>
      </c>
      <c r="E8408">
        <v>-8.9446852666531199E-2</v>
      </c>
      <c r="G8408">
        <v>8400</v>
      </c>
      <c r="H8408">
        <f t="shared" ca="1" si="266"/>
        <v>-3.7752326745129135E-2</v>
      </c>
    </row>
    <row r="8409" spans="2:8" x14ac:dyDescent="0.3">
      <c r="B8409" s="91">
        <v>39902</v>
      </c>
      <c r="C8409" s="145">
        <v>31.320271999999999</v>
      </c>
      <c r="D8409">
        <f t="shared" si="265"/>
        <v>-0.72488714212284988</v>
      </c>
      <c r="E8409">
        <v>-8.946501272077842E-2</v>
      </c>
      <c r="G8409">
        <v>8401</v>
      </c>
      <c r="H8409">
        <f t="shared" ca="1" si="266"/>
        <v>-5.2412474160535197E-2</v>
      </c>
    </row>
    <row r="8410" spans="2:8" x14ac:dyDescent="0.3">
      <c r="B8410" s="91">
        <v>43896</v>
      </c>
      <c r="C8410" s="145">
        <v>113.84517700000001</v>
      </c>
      <c r="D8410">
        <f t="shared" si="265"/>
        <v>1.6014195493196704E-2</v>
      </c>
      <c r="E8410">
        <v>-9.1848908111645214E-2</v>
      </c>
      <c r="G8410">
        <v>8402</v>
      </c>
      <c r="H8410">
        <f t="shared" ca="1" si="266"/>
        <v>1.5802875073730217E-2</v>
      </c>
    </row>
    <row r="8411" spans="2:8" x14ac:dyDescent="0.3">
      <c r="B8411" s="91">
        <v>43698</v>
      </c>
      <c r="C8411" s="145">
        <v>112.050774</v>
      </c>
      <c r="D8411">
        <f t="shared" si="265"/>
        <v>5.8327759013774738</v>
      </c>
      <c r="E8411">
        <v>-9.2450516115088061E-2</v>
      </c>
      <c r="G8411">
        <v>8403</v>
      </c>
      <c r="H8411">
        <f t="shared" ca="1" si="266"/>
        <v>1.5469034809382259E-2</v>
      </c>
    </row>
    <row r="8412" spans="2:8" x14ac:dyDescent="0.3">
      <c r="B8412" s="91">
        <v>36731</v>
      </c>
      <c r="C8412" s="145">
        <v>16.399011999999999</v>
      </c>
      <c r="D8412">
        <f t="shared" si="265"/>
        <v>0.57598265315173713</v>
      </c>
      <c r="E8412">
        <v>-9.3003142988760168E-2</v>
      </c>
      <c r="G8412">
        <v>8404</v>
      </c>
      <c r="H8412">
        <f t="shared" ca="1" si="266"/>
        <v>-1.9635688503013824E-3</v>
      </c>
    </row>
    <row r="8413" spans="2:8" x14ac:dyDescent="0.3">
      <c r="B8413" s="91">
        <v>36963</v>
      </c>
      <c r="C8413" s="145">
        <v>10.405578999999999</v>
      </c>
      <c r="D8413">
        <f t="shared" si="265"/>
        <v>-0.62989755579521856</v>
      </c>
      <c r="E8413">
        <v>-9.4022833707545148E-2</v>
      </c>
      <c r="G8413">
        <v>8405</v>
      </c>
      <c r="H8413">
        <f t="shared" ca="1" si="266"/>
        <v>1.9654094657478968E-3</v>
      </c>
    </row>
    <row r="8414" spans="2:8" x14ac:dyDescent="0.3">
      <c r="B8414" s="91">
        <v>39763</v>
      </c>
      <c r="C8414" s="145">
        <v>28.115402</v>
      </c>
      <c r="D8414">
        <f t="shared" si="265"/>
        <v>-0.93538085028456053</v>
      </c>
      <c r="E8414">
        <v>-9.4428221973646712E-2</v>
      </c>
      <c r="G8414">
        <v>8406</v>
      </c>
      <c r="H8414">
        <f t="shared" ca="1" si="266"/>
        <v>2.3543546175018415E-2</v>
      </c>
    </row>
    <row r="8415" spans="2:8" x14ac:dyDescent="0.3">
      <c r="B8415" s="91">
        <v>42781</v>
      </c>
      <c r="C8415" s="145">
        <v>435.09396400000003</v>
      </c>
      <c r="D8415">
        <f t="shared" si="265"/>
        <v>28.439695084159048</v>
      </c>
      <c r="E8415">
        <v>-9.4595920377822967E-2</v>
      </c>
      <c r="G8415">
        <v>8407</v>
      </c>
      <c r="H8415">
        <f t="shared" ca="1" si="266"/>
        <v>7.1992120314369662E-2</v>
      </c>
    </row>
    <row r="8416" spans="2:8" x14ac:dyDescent="0.3">
      <c r="B8416" s="91">
        <v>36952</v>
      </c>
      <c r="C8416" s="145">
        <v>14.779159999999999</v>
      </c>
      <c r="D8416">
        <f t="shared" si="265"/>
        <v>-0.88244120465383014</v>
      </c>
      <c r="E8416">
        <v>-9.7928700944109853E-2</v>
      </c>
      <c r="G8416">
        <v>8408</v>
      </c>
      <c r="H8416">
        <f t="shared" ca="1" si="266"/>
        <v>2.5516098769958438E-2</v>
      </c>
    </row>
    <row r="8417" spans="2:8" x14ac:dyDescent="0.3">
      <c r="B8417" s="91">
        <v>38859</v>
      </c>
      <c r="C8417" s="145">
        <v>125.717178</v>
      </c>
      <c r="D8417">
        <f t="shared" si="265"/>
        <v>-0.72429164702641002</v>
      </c>
      <c r="E8417">
        <v>-9.8248148471165878E-2</v>
      </c>
      <c r="G8417">
        <v>8409</v>
      </c>
      <c r="H8417">
        <f t="shared" ca="1" si="266"/>
        <v>2.2424772994815493E-2</v>
      </c>
    </row>
    <row r="8418" spans="2:8" x14ac:dyDescent="0.3">
      <c r="B8418" s="91">
        <v>42689</v>
      </c>
      <c r="C8418" s="145">
        <v>455.97885100000002</v>
      </c>
      <c r="D8418">
        <f t="shared" si="265"/>
        <v>8.2195862979755638</v>
      </c>
      <c r="E8418">
        <v>-9.8363896312923457E-2</v>
      </c>
      <c r="G8418">
        <v>8410</v>
      </c>
      <c r="H8418">
        <f t="shared" ca="1" si="266"/>
        <v>-1.9839556171768599E-3</v>
      </c>
    </row>
    <row r="8419" spans="2:8" x14ac:dyDescent="0.3">
      <c r="B8419" s="91">
        <v>35520</v>
      </c>
      <c r="C8419" s="145">
        <v>49.457625999999998</v>
      </c>
      <c r="D8419">
        <f t="shared" si="265"/>
        <v>-0.82686521220769604</v>
      </c>
      <c r="E8419">
        <v>-9.9237666421825854E-2</v>
      </c>
      <c r="G8419">
        <v>8411</v>
      </c>
      <c r="H8419">
        <f t="shared" ca="1" si="266"/>
        <v>2.3466204279221966E-2</v>
      </c>
    </row>
    <row r="8420" spans="2:8" x14ac:dyDescent="0.3">
      <c r="B8420" s="91">
        <v>44298</v>
      </c>
      <c r="C8420" s="145">
        <v>285.65966800000001</v>
      </c>
      <c r="D8420">
        <f t="shared" si="265"/>
        <v>3.8319351670801769</v>
      </c>
      <c r="E8420">
        <v>-9.9465846691842177E-2</v>
      </c>
      <c r="G8420">
        <v>8412</v>
      </c>
      <c r="H8420">
        <f t="shared" ca="1" si="266"/>
        <v>-3.3120055356181684E-2</v>
      </c>
    </row>
    <row r="8421" spans="2:8" x14ac:dyDescent="0.3">
      <c r="B8421" s="91">
        <v>38124</v>
      </c>
      <c r="C8421" s="145">
        <v>59.119101999999998</v>
      </c>
      <c r="D8421">
        <f t="shared" si="265"/>
        <v>-0.29316615677889302</v>
      </c>
      <c r="E8421">
        <v>-9.9818997223024342E-2</v>
      </c>
      <c r="G8421">
        <v>8413</v>
      </c>
      <c r="H8421">
        <f t="shared" ca="1" si="266"/>
        <v>1.3025548701035273E-2</v>
      </c>
    </row>
    <row r="8422" spans="2:8" x14ac:dyDescent="0.3">
      <c r="B8422" s="91">
        <v>43955</v>
      </c>
      <c r="C8422" s="145">
        <v>83.639319999999998</v>
      </c>
      <c r="D8422">
        <f t="shared" si="265"/>
        <v>2.1285597522178485</v>
      </c>
      <c r="E8422">
        <v>-0.10026814249708429</v>
      </c>
      <c r="G8422">
        <v>8414</v>
      </c>
      <c r="H8422">
        <f t="shared" ca="1" si="266"/>
        <v>2.1303837426711492E-2</v>
      </c>
    </row>
    <row r="8423" spans="2:8" x14ac:dyDescent="0.3">
      <c r="B8423" s="91">
        <v>33808</v>
      </c>
      <c r="C8423" s="145">
        <v>26.734128999999999</v>
      </c>
      <c r="D8423">
        <f t="shared" si="265"/>
        <v>-0.93733508420147815</v>
      </c>
      <c r="E8423">
        <v>-0.10144935378709842</v>
      </c>
      <c r="G8423">
        <v>8415</v>
      </c>
      <c r="H8423">
        <f t="shared" ca="1" si="266"/>
        <v>-7.5327766710737327E-3</v>
      </c>
    </row>
    <row r="8424" spans="2:8" x14ac:dyDescent="0.3">
      <c r="B8424" s="91">
        <v>44616</v>
      </c>
      <c r="C8424" s="145">
        <v>426.620361</v>
      </c>
      <c r="D8424">
        <f t="shared" si="265"/>
        <v>18.987664133127044</v>
      </c>
      <c r="E8424">
        <v>-0.10283015313508337</v>
      </c>
      <c r="G8424">
        <v>8416</v>
      </c>
      <c r="H8424">
        <f t="shared" ca="1" si="266"/>
        <v>1.3604282325161671E-2</v>
      </c>
    </row>
    <row r="8425" spans="2:8" x14ac:dyDescent="0.3">
      <c r="B8425" s="91">
        <v>34029</v>
      </c>
      <c r="C8425" s="145">
        <v>21.344183000000001</v>
      </c>
      <c r="D8425">
        <f t="shared" si="265"/>
        <v>-0.35714296470930657</v>
      </c>
      <c r="E8425">
        <v>-0.10407259401123162</v>
      </c>
      <c r="G8425">
        <v>8417</v>
      </c>
      <c r="H8425">
        <f t="shared" ca="1" si="266"/>
        <v>1.0473955455363535E-2</v>
      </c>
    </row>
    <row r="8426" spans="2:8" x14ac:dyDescent="0.3">
      <c r="B8426" s="91">
        <v>33800</v>
      </c>
      <c r="C8426" s="145">
        <v>33.202067999999997</v>
      </c>
      <c r="D8426">
        <f t="shared" si="265"/>
        <v>-0.62152786410185701</v>
      </c>
      <c r="E8426">
        <v>-0.10465106150893312</v>
      </c>
      <c r="G8426">
        <v>8418</v>
      </c>
      <c r="H8426">
        <f t="shared" ca="1" si="266"/>
        <v>8.3240409700824653E-3</v>
      </c>
    </row>
    <row r="8427" spans="2:8" x14ac:dyDescent="0.3">
      <c r="B8427" s="91">
        <v>43902</v>
      </c>
      <c r="C8427" s="145">
        <v>87.726585</v>
      </c>
      <c r="D8427">
        <f t="shared" si="265"/>
        <v>5.1442726188143224</v>
      </c>
      <c r="E8427">
        <v>-0.1102123463071107</v>
      </c>
      <c r="G8427">
        <v>8419</v>
      </c>
      <c r="H8427">
        <f t="shared" ca="1" si="266"/>
        <v>1.8119830197714706E-2</v>
      </c>
    </row>
    <row r="8428" spans="2:8" x14ac:dyDescent="0.3">
      <c r="B8428" s="91">
        <v>36738</v>
      </c>
      <c r="C8428" s="145">
        <v>14.277782</v>
      </c>
      <c r="D8428">
        <f t="shared" si="265"/>
        <v>-0.6876151359713184</v>
      </c>
      <c r="E8428">
        <v>-0.11052380780616666</v>
      </c>
      <c r="G8428">
        <v>8420</v>
      </c>
      <c r="H8428">
        <f t="shared" ca="1" si="266"/>
        <v>-3.8868259271387103E-2</v>
      </c>
    </row>
    <row r="8429" spans="2:8" x14ac:dyDescent="0.3">
      <c r="B8429" s="91">
        <v>39737</v>
      </c>
      <c r="C8429" s="145">
        <v>45.705742000000001</v>
      </c>
      <c r="D8429">
        <f t="shared" si="265"/>
        <v>-0.64444983139432055</v>
      </c>
      <c r="E8429">
        <v>-0.11150444941356265</v>
      </c>
      <c r="G8429">
        <v>8421</v>
      </c>
      <c r="H8429">
        <f t="shared" ca="1" si="266"/>
        <v>2.8562305645388732E-2</v>
      </c>
    </row>
    <row r="8430" spans="2:8" x14ac:dyDescent="0.3">
      <c r="B8430" s="91">
        <v>43889</v>
      </c>
      <c r="C8430" s="145">
        <v>128.54934700000001</v>
      </c>
      <c r="D8430">
        <f t="shared" si="265"/>
        <v>-0.44780463533743536</v>
      </c>
      <c r="E8430">
        <v>-0.11222033296347274</v>
      </c>
      <c r="G8430">
        <v>8422</v>
      </c>
      <c r="H8430">
        <f t="shared" ca="1" si="266"/>
        <v>5.4972230463685764E-3</v>
      </c>
    </row>
    <row r="8431" spans="2:8" x14ac:dyDescent="0.3">
      <c r="B8431" s="91">
        <v>41059</v>
      </c>
      <c r="C8431" s="145">
        <v>232.79686000000001</v>
      </c>
      <c r="D8431">
        <f t="shared" si="265"/>
        <v>0.2667340243068862</v>
      </c>
      <c r="E8431">
        <v>-0.11858567773806</v>
      </c>
      <c r="G8431">
        <v>8423</v>
      </c>
      <c r="H8431">
        <f t="shared" ca="1" si="266"/>
        <v>-2.5195236116714488E-2</v>
      </c>
    </row>
    <row r="8432" spans="2:8" x14ac:dyDescent="0.3">
      <c r="B8432" s="91">
        <v>43382</v>
      </c>
      <c r="C8432" s="145">
        <v>183.77722199999999</v>
      </c>
      <c r="D8432">
        <f t="shared" si="265"/>
        <v>5.4078759418138764</v>
      </c>
      <c r="E8432">
        <v>-0.13185780405709896</v>
      </c>
      <c r="G8432">
        <v>8424</v>
      </c>
      <c r="H8432">
        <f t="shared" ca="1" si="266"/>
        <v>1.3691681788512263E-2</v>
      </c>
    </row>
    <row r="8433" spans="2:8" x14ac:dyDescent="0.3">
      <c r="B8433" s="91">
        <v>39758</v>
      </c>
      <c r="C8433" s="145">
        <v>28.679897</v>
      </c>
      <c r="D8433">
        <f t="shared" si="265"/>
        <v>0.24322420866197475</v>
      </c>
      <c r="E8433">
        <v>-0.13556535901368502</v>
      </c>
      <c r="G8433">
        <v>8425</v>
      </c>
      <c r="H8433">
        <f t="shared" ca="1" si="266"/>
        <v>-1.2535380364874062E-2</v>
      </c>
    </row>
    <row r="8434" spans="2:8" x14ac:dyDescent="0.3">
      <c r="B8434" s="91">
        <v>33914</v>
      </c>
      <c r="C8434" s="145">
        <v>23.068966</v>
      </c>
      <c r="D8434">
        <f t="shared" si="265"/>
        <v>-9.5094920050190587E-2</v>
      </c>
      <c r="E8434">
        <v>-0.13709677992501643</v>
      </c>
      <c r="G8434">
        <v>8426</v>
      </c>
      <c r="H8434">
        <f t="shared" ca="1" si="266"/>
        <v>-1.1004167790436233E-2</v>
      </c>
    </row>
    <row r="8435" spans="2:8" x14ac:dyDescent="0.3">
      <c r="B8435" s="91">
        <v>39748</v>
      </c>
      <c r="C8435" s="145">
        <v>25.493244000000001</v>
      </c>
      <c r="D8435">
        <f t="shared" si="265"/>
        <v>-0.42016983154744941</v>
      </c>
      <c r="E8435">
        <v>-0.13899127475828121</v>
      </c>
      <c r="G8435">
        <v>8427</v>
      </c>
      <c r="H8435">
        <f t="shared" ca="1" si="266"/>
        <v>2.2632432307115726E-2</v>
      </c>
    </row>
    <row r="8436" spans="2:8" x14ac:dyDescent="0.3">
      <c r="B8436" s="91">
        <v>39919</v>
      </c>
      <c r="C8436" s="145">
        <v>43.966743000000001</v>
      </c>
      <c r="D8436">
        <f t="shared" si="265"/>
        <v>-0.33377985158600626</v>
      </c>
      <c r="E8436">
        <v>-0.14227346714260194</v>
      </c>
      <c r="G8436">
        <v>8428</v>
      </c>
      <c r="H8436">
        <f t="shared" ca="1" si="266"/>
        <v>5.4196788973682342E-3</v>
      </c>
    </row>
    <row r="8437" spans="2:8" x14ac:dyDescent="0.3">
      <c r="B8437" s="91">
        <v>43913</v>
      </c>
      <c r="C8437" s="145">
        <v>65.994315999999998</v>
      </c>
      <c r="D8437">
        <f t="shared" si="265"/>
        <v>0.86237289903421421</v>
      </c>
      <c r="E8437">
        <v>-0.14359639776002628</v>
      </c>
      <c r="G8437">
        <v>8429</v>
      </c>
      <c r="H8437">
        <f t="shared" ca="1" si="266"/>
        <v>-1.0944883761979548E-2</v>
      </c>
    </row>
    <row r="8438" spans="2:8" x14ac:dyDescent="0.3">
      <c r="B8438" s="91">
        <v>39744</v>
      </c>
      <c r="C8438" s="145">
        <v>35.435608000000002</v>
      </c>
      <c r="D8438">
        <f t="shared" si="265"/>
        <v>1.9260778966621321</v>
      </c>
      <c r="E8438">
        <v>-0.14742598402279408</v>
      </c>
      <c r="G8438">
        <v>8430</v>
      </c>
      <c r="H8438">
        <f t="shared" ca="1" si="266"/>
        <v>1.3574811016561156E-2</v>
      </c>
    </row>
    <row r="8439" spans="2:8" x14ac:dyDescent="0.3">
      <c r="B8439" s="91">
        <v>36959</v>
      </c>
      <c r="C8439" s="145">
        <v>12.110275</v>
      </c>
      <c r="D8439">
        <f t="shared" si="265"/>
        <v>-0.72192739388326721</v>
      </c>
      <c r="E8439">
        <v>-0.14951251529578602</v>
      </c>
      <c r="G8439">
        <v>8431</v>
      </c>
      <c r="H8439">
        <f t="shared" ca="1" si="266"/>
        <v>-3.6486178743257498E-2</v>
      </c>
    </row>
    <row r="8440" spans="2:8" x14ac:dyDescent="0.3">
      <c r="B8440" s="91">
        <v>33722</v>
      </c>
      <c r="C8440" s="145">
        <v>43.550766000000003</v>
      </c>
      <c r="D8440">
        <f t="shared" si="265"/>
        <v>0.47088340412700674</v>
      </c>
      <c r="E8440">
        <v>-0.15126034452689177</v>
      </c>
      <c r="G8440">
        <v>8432</v>
      </c>
      <c r="H8440">
        <f t="shared" ca="1" si="266"/>
        <v>8.1925552684413844E-3</v>
      </c>
    </row>
    <row r="8441" spans="2:8" x14ac:dyDescent="0.3">
      <c r="B8441" s="91">
        <v>39745</v>
      </c>
      <c r="C8441" s="145">
        <v>29.608578000000001</v>
      </c>
      <c r="D8441">
        <f t="shared" si="265"/>
        <v>-0.80291399889421522</v>
      </c>
      <c r="E8441">
        <v>-0.16443996106966755</v>
      </c>
      <c r="G8441">
        <v>8433</v>
      </c>
      <c r="H8441">
        <f t="shared" ca="1" si="266"/>
        <v>2.8815342664872791E-3</v>
      </c>
    </row>
    <row r="8442" spans="2:8" x14ac:dyDescent="0.3">
      <c r="B8442" s="91">
        <v>43504</v>
      </c>
      <c r="C8442" s="145">
        <v>150.23176599999999</v>
      </c>
      <c r="D8442">
        <f t="shared" si="265"/>
        <v>11.014047065273823</v>
      </c>
      <c r="E8442">
        <v>-0.17582725757436873</v>
      </c>
      <c r="G8442">
        <v>8434</v>
      </c>
      <c r="H8442">
        <f t="shared" ca="1" si="266"/>
        <v>-7.7979830078032438E-3</v>
      </c>
    </row>
    <row r="8443" spans="2:8" x14ac:dyDescent="0.3">
      <c r="B8443" s="91">
        <v>34003</v>
      </c>
      <c r="C8443" s="145">
        <v>12.504676</v>
      </c>
      <c r="D8443" t="e">
        <f t="shared" si="265"/>
        <v>#DIV/0!</v>
      </c>
      <c r="E8443">
        <v>-0.40512804801875635</v>
      </c>
      <c r="G8443">
        <v>8435</v>
      </c>
      <c r="H8443">
        <f t="shared" ca="1" si="266"/>
        <v>-2.0834407448637945E-2</v>
      </c>
    </row>
    <row r="8444" spans="2:8" x14ac:dyDescent="0.3">
      <c r="G8444">
        <v>8436</v>
      </c>
      <c r="H8444">
        <f t="shared" ca="1" si="266"/>
        <v>3.9555233990364091E-2</v>
      </c>
    </row>
    <row r="8445" spans="2:8" x14ac:dyDescent="0.3">
      <c r="G8445">
        <v>8437</v>
      </c>
      <c r="H8445">
        <f t="shared" ca="1" si="266"/>
        <v>2.5734012412560774E-2</v>
      </c>
    </row>
    <row r="8446" spans="2:8" x14ac:dyDescent="0.3">
      <c r="G8446">
        <v>8438</v>
      </c>
      <c r="H8446">
        <f t="shared" ca="1" si="266"/>
        <v>-4.4477131354585058E-4</v>
      </c>
    </row>
    <row r="8447" spans="2:8" x14ac:dyDescent="0.3">
      <c r="G8447">
        <v>8439</v>
      </c>
      <c r="H8447">
        <f t="shared" ca="1" si="266"/>
        <v>-4.0502938106645188E-2</v>
      </c>
    </row>
    <row r="8448" spans="2:8" x14ac:dyDescent="0.3">
      <c r="G8448">
        <v>8440</v>
      </c>
      <c r="H8448">
        <f t="shared" ca="1" si="266"/>
        <v>3.0962471130713671E-2</v>
      </c>
    </row>
    <row r="8449" spans="7:8" x14ac:dyDescent="0.3">
      <c r="G8449">
        <v>8441</v>
      </c>
      <c r="H8449">
        <f t="shared" ca="1" si="266"/>
        <v>1.5017548035176541E-2</v>
      </c>
    </row>
    <row r="8450" spans="7:8" x14ac:dyDescent="0.3">
      <c r="G8450">
        <v>8442</v>
      </c>
      <c r="H8450">
        <f t="shared" ca="1" si="266"/>
        <v>-4.7200199014582125E-3</v>
      </c>
    </row>
    <row r="8451" spans="7:8" x14ac:dyDescent="0.3">
      <c r="G8451">
        <v>8443</v>
      </c>
      <c r="H8451">
        <f t="shared" ca="1" si="266"/>
        <v>-2.8875049972382229E-3</v>
      </c>
    </row>
    <row r="8452" spans="7:8" x14ac:dyDescent="0.3">
      <c r="G8452">
        <v>8444</v>
      </c>
      <c r="H8452">
        <f t="shared" ca="1" si="266"/>
        <v>-4.338760203209625E-3</v>
      </c>
    </row>
    <row r="8453" spans="7:8" x14ac:dyDescent="0.3">
      <c r="G8453">
        <v>8445</v>
      </c>
      <c r="H8453">
        <f t="shared" ca="1" si="266"/>
        <v>5.3719081918976053E-3</v>
      </c>
    </row>
    <row r="8454" spans="7:8" x14ac:dyDescent="0.3">
      <c r="G8454">
        <v>8446</v>
      </c>
      <c r="H8454">
        <f t="shared" ca="1" si="266"/>
        <v>-3.0396481125743353E-2</v>
      </c>
    </row>
    <row r="8455" spans="7:8" x14ac:dyDescent="0.3">
      <c r="G8455">
        <v>8447</v>
      </c>
      <c r="H8455">
        <f t="shared" ca="1" si="266"/>
        <v>-2.8733598240405767E-2</v>
      </c>
    </row>
    <row r="8456" spans="7:8" x14ac:dyDescent="0.3">
      <c r="G8456">
        <v>8448</v>
      </c>
      <c r="H8456">
        <f t="shared" ca="1" si="266"/>
        <v>-1.3027559301847692E-2</v>
      </c>
    </row>
    <row r="8457" spans="7:8" x14ac:dyDescent="0.3">
      <c r="G8457">
        <v>8449</v>
      </c>
      <c r="H8457">
        <f t="shared" ca="1" si="266"/>
        <v>-2.8952835632739735E-2</v>
      </c>
    </row>
    <row r="8458" spans="7:8" x14ac:dyDescent="0.3">
      <c r="G8458">
        <v>8450</v>
      </c>
      <c r="H8458">
        <f t="shared" ref="H8458:H8521" ca="1" si="267">_xlfn.NORM.INV(RAND(),N$11,N$12)</f>
        <v>3.2798421546306224E-2</v>
      </c>
    </row>
    <row r="8459" spans="7:8" x14ac:dyDescent="0.3">
      <c r="G8459">
        <v>8451</v>
      </c>
      <c r="H8459">
        <f t="shared" ca="1" si="267"/>
        <v>5.6126355290953209E-3</v>
      </c>
    </row>
    <row r="8460" spans="7:8" x14ac:dyDescent="0.3">
      <c r="G8460">
        <v>8452</v>
      </c>
      <c r="H8460">
        <f t="shared" ca="1" si="267"/>
        <v>-2.5368634752462897E-3</v>
      </c>
    </row>
    <row r="8461" spans="7:8" x14ac:dyDescent="0.3">
      <c r="G8461">
        <v>8453</v>
      </c>
      <c r="H8461">
        <f t="shared" ca="1" si="267"/>
        <v>-4.9774036221600544E-2</v>
      </c>
    </row>
    <row r="8462" spans="7:8" x14ac:dyDescent="0.3">
      <c r="G8462">
        <v>8454</v>
      </c>
      <c r="H8462">
        <f t="shared" ca="1" si="267"/>
        <v>2.7769942426681109E-2</v>
      </c>
    </row>
    <row r="8463" spans="7:8" x14ac:dyDescent="0.3">
      <c r="G8463">
        <v>8455</v>
      </c>
      <c r="H8463">
        <f t="shared" ca="1" si="267"/>
        <v>5.5605904202054614E-2</v>
      </c>
    </row>
    <row r="8464" spans="7:8" x14ac:dyDescent="0.3">
      <c r="G8464">
        <v>8456</v>
      </c>
      <c r="H8464">
        <f t="shared" ca="1" si="267"/>
        <v>-1.8204755996982441E-2</v>
      </c>
    </row>
    <row r="8465" spans="7:8" x14ac:dyDescent="0.3">
      <c r="G8465">
        <v>8457</v>
      </c>
      <c r="H8465">
        <f t="shared" ca="1" si="267"/>
        <v>-1.3646930496763606E-2</v>
      </c>
    </row>
    <row r="8466" spans="7:8" x14ac:dyDescent="0.3">
      <c r="G8466">
        <v>8458</v>
      </c>
      <c r="H8466">
        <f t="shared" ca="1" si="267"/>
        <v>-1.196729570339757E-2</v>
      </c>
    </row>
    <row r="8467" spans="7:8" x14ac:dyDescent="0.3">
      <c r="G8467">
        <v>8459</v>
      </c>
      <c r="H8467">
        <f t="shared" ca="1" si="267"/>
        <v>-3.3743129128651172E-3</v>
      </c>
    </row>
    <row r="8468" spans="7:8" x14ac:dyDescent="0.3">
      <c r="G8468">
        <v>8460</v>
      </c>
      <c r="H8468">
        <f t="shared" ca="1" si="267"/>
        <v>4.0666154316394726E-2</v>
      </c>
    </row>
    <row r="8469" spans="7:8" x14ac:dyDescent="0.3">
      <c r="G8469">
        <v>8461</v>
      </c>
      <c r="H8469">
        <f t="shared" ca="1" si="267"/>
        <v>2.2138682414687026E-3</v>
      </c>
    </row>
    <row r="8470" spans="7:8" x14ac:dyDescent="0.3">
      <c r="G8470">
        <v>8462</v>
      </c>
      <c r="H8470">
        <f t="shared" ca="1" si="267"/>
        <v>-1.8626586487018221E-2</v>
      </c>
    </row>
    <row r="8471" spans="7:8" x14ac:dyDescent="0.3">
      <c r="G8471">
        <v>8463</v>
      </c>
      <c r="H8471">
        <f t="shared" ca="1" si="267"/>
        <v>-1.7479956130328107E-2</v>
      </c>
    </row>
    <row r="8472" spans="7:8" x14ac:dyDescent="0.3">
      <c r="G8472">
        <v>8464</v>
      </c>
      <c r="H8472">
        <f t="shared" ca="1" si="267"/>
        <v>-1.5696622790267612E-2</v>
      </c>
    </row>
    <row r="8473" spans="7:8" x14ac:dyDescent="0.3">
      <c r="G8473">
        <v>8465</v>
      </c>
      <c r="H8473">
        <f t="shared" ca="1" si="267"/>
        <v>5.6184191031264535E-4</v>
      </c>
    </row>
    <row r="8474" spans="7:8" x14ac:dyDescent="0.3">
      <c r="G8474">
        <v>8466</v>
      </c>
      <c r="H8474">
        <f t="shared" ca="1" si="267"/>
        <v>-1.2950965031265166E-2</v>
      </c>
    </row>
    <row r="8475" spans="7:8" x14ac:dyDescent="0.3">
      <c r="G8475">
        <v>8467</v>
      </c>
      <c r="H8475">
        <f t="shared" ca="1" si="267"/>
        <v>-1.0614642899682888E-2</v>
      </c>
    </row>
    <row r="8476" spans="7:8" x14ac:dyDescent="0.3">
      <c r="G8476">
        <v>8468</v>
      </c>
      <c r="H8476">
        <f t="shared" ca="1" si="267"/>
        <v>-3.2295918622261305E-2</v>
      </c>
    </row>
    <row r="8477" spans="7:8" x14ac:dyDescent="0.3">
      <c r="G8477">
        <v>8469</v>
      </c>
      <c r="H8477">
        <f t="shared" ca="1" si="267"/>
        <v>6.5631848100905291E-2</v>
      </c>
    </row>
    <row r="8478" spans="7:8" x14ac:dyDescent="0.3">
      <c r="G8478">
        <v>8470</v>
      </c>
      <c r="H8478">
        <f t="shared" ca="1" si="267"/>
        <v>2.8695926982611485E-2</v>
      </c>
    </row>
    <row r="8479" spans="7:8" x14ac:dyDescent="0.3">
      <c r="G8479">
        <v>8471</v>
      </c>
      <c r="H8479">
        <f t="shared" ca="1" si="267"/>
        <v>6.7662648797260763E-2</v>
      </c>
    </row>
    <row r="8480" spans="7:8" x14ac:dyDescent="0.3">
      <c r="G8480">
        <v>8472</v>
      </c>
      <c r="H8480">
        <f t="shared" ca="1" si="267"/>
        <v>-3.1616753072941581E-2</v>
      </c>
    </row>
    <row r="8481" spans="7:8" x14ac:dyDescent="0.3">
      <c r="G8481">
        <v>8473</v>
      </c>
      <c r="H8481">
        <f t="shared" ca="1" si="267"/>
        <v>-1.0655963511542844E-2</v>
      </c>
    </row>
    <row r="8482" spans="7:8" x14ac:dyDescent="0.3">
      <c r="G8482">
        <v>8474</v>
      </c>
      <c r="H8482">
        <f t="shared" ca="1" si="267"/>
        <v>3.6273075091368704E-4</v>
      </c>
    </row>
    <row r="8483" spans="7:8" x14ac:dyDescent="0.3">
      <c r="G8483">
        <v>8475</v>
      </c>
      <c r="H8483">
        <f t="shared" ca="1" si="267"/>
        <v>-4.3393845149322843E-3</v>
      </c>
    </row>
    <row r="8484" spans="7:8" x14ac:dyDescent="0.3">
      <c r="G8484">
        <v>8476</v>
      </c>
      <c r="H8484">
        <f t="shared" ca="1" si="267"/>
        <v>-1.5213728568460209E-2</v>
      </c>
    </row>
    <row r="8485" spans="7:8" x14ac:dyDescent="0.3">
      <c r="G8485">
        <v>8477</v>
      </c>
      <c r="H8485">
        <f t="shared" ca="1" si="267"/>
        <v>-5.6228265067159638E-2</v>
      </c>
    </row>
    <row r="8486" spans="7:8" x14ac:dyDescent="0.3">
      <c r="G8486">
        <v>8478</v>
      </c>
      <c r="H8486">
        <f t="shared" ca="1" si="267"/>
        <v>-4.8990814580201388E-2</v>
      </c>
    </row>
    <row r="8487" spans="7:8" x14ac:dyDescent="0.3">
      <c r="G8487">
        <v>8479</v>
      </c>
      <c r="H8487">
        <f t="shared" ca="1" si="267"/>
        <v>3.8612060252832245E-2</v>
      </c>
    </row>
    <row r="8488" spans="7:8" x14ac:dyDescent="0.3">
      <c r="G8488">
        <v>8480</v>
      </c>
      <c r="H8488">
        <f t="shared" ca="1" si="267"/>
        <v>3.6484992047495141E-3</v>
      </c>
    </row>
    <row r="8489" spans="7:8" x14ac:dyDescent="0.3">
      <c r="G8489">
        <v>8481</v>
      </c>
      <c r="H8489">
        <f t="shared" ca="1" si="267"/>
        <v>2.4921231934751494E-2</v>
      </c>
    </row>
    <row r="8490" spans="7:8" x14ac:dyDescent="0.3">
      <c r="G8490">
        <v>8482</v>
      </c>
      <c r="H8490">
        <f t="shared" ca="1" si="267"/>
        <v>-3.4452661187878465E-2</v>
      </c>
    </row>
    <row r="8491" spans="7:8" x14ac:dyDescent="0.3">
      <c r="G8491">
        <v>8483</v>
      </c>
      <c r="H8491">
        <f t="shared" ca="1" si="267"/>
        <v>3.7008758022321802E-3</v>
      </c>
    </row>
    <row r="8492" spans="7:8" x14ac:dyDescent="0.3">
      <c r="G8492">
        <v>8484</v>
      </c>
      <c r="H8492">
        <f t="shared" ca="1" si="267"/>
        <v>4.0176774818964055E-2</v>
      </c>
    </row>
    <row r="8493" spans="7:8" x14ac:dyDescent="0.3">
      <c r="G8493">
        <v>8485</v>
      </c>
      <c r="H8493">
        <f t="shared" ca="1" si="267"/>
        <v>-2.3542343382524734E-2</v>
      </c>
    </row>
    <row r="8494" spans="7:8" x14ac:dyDescent="0.3">
      <c r="G8494">
        <v>8486</v>
      </c>
      <c r="H8494">
        <f t="shared" ca="1" si="267"/>
        <v>-4.6938748648105877E-2</v>
      </c>
    </row>
    <row r="8495" spans="7:8" x14ac:dyDescent="0.3">
      <c r="G8495">
        <v>8487</v>
      </c>
      <c r="H8495">
        <f t="shared" ca="1" si="267"/>
        <v>-4.2079437764947041E-2</v>
      </c>
    </row>
    <row r="8496" spans="7:8" x14ac:dyDescent="0.3">
      <c r="G8496">
        <v>8488</v>
      </c>
      <c r="H8496">
        <f t="shared" ca="1" si="267"/>
        <v>-7.7710945132164651E-3</v>
      </c>
    </row>
    <row r="8497" spans="7:8" x14ac:dyDescent="0.3">
      <c r="G8497">
        <v>8489</v>
      </c>
      <c r="H8497">
        <f t="shared" ca="1" si="267"/>
        <v>2.4833441280083895E-2</v>
      </c>
    </row>
    <row r="8498" spans="7:8" x14ac:dyDescent="0.3">
      <c r="G8498">
        <v>8490</v>
      </c>
      <c r="H8498">
        <f t="shared" ca="1" si="267"/>
        <v>2.0234140672217803E-2</v>
      </c>
    </row>
    <row r="8499" spans="7:8" x14ac:dyDescent="0.3">
      <c r="G8499">
        <v>8491</v>
      </c>
      <c r="H8499">
        <f t="shared" ca="1" si="267"/>
        <v>9.4971121143777298E-3</v>
      </c>
    </row>
    <row r="8500" spans="7:8" x14ac:dyDescent="0.3">
      <c r="G8500">
        <v>8492</v>
      </c>
      <c r="H8500">
        <f t="shared" ca="1" si="267"/>
        <v>1.3042383221496439E-2</v>
      </c>
    </row>
    <row r="8501" spans="7:8" x14ac:dyDescent="0.3">
      <c r="G8501">
        <v>8493</v>
      </c>
      <c r="H8501">
        <f t="shared" ca="1" si="267"/>
        <v>-4.511450890198232E-2</v>
      </c>
    </row>
    <row r="8502" spans="7:8" x14ac:dyDescent="0.3">
      <c r="G8502">
        <v>8494</v>
      </c>
      <c r="H8502">
        <f t="shared" ca="1" si="267"/>
        <v>3.0510054791364562E-2</v>
      </c>
    </row>
    <row r="8503" spans="7:8" x14ac:dyDescent="0.3">
      <c r="G8503">
        <v>8495</v>
      </c>
      <c r="H8503">
        <f t="shared" ca="1" si="267"/>
        <v>3.7672665465523961E-2</v>
      </c>
    </row>
    <row r="8504" spans="7:8" x14ac:dyDescent="0.3">
      <c r="G8504">
        <v>8496</v>
      </c>
      <c r="H8504">
        <f t="shared" ca="1" si="267"/>
        <v>1.1662930024906152E-2</v>
      </c>
    </row>
    <row r="8505" spans="7:8" x14ac:dyDescent="0.3">
      <c r="G8505">
        <v>8497</v>
      </c>
      <c r="H8505">
        <f t="shared" ca="1" si="267"/>
        <v>9.8318485322409256E-3</v>
      </c>
    </row>
    <row r="8506" spans="7:8" x14ac:dyDescent="0.3">
      <c r="G8506">
        <v>8498</v>
      </c>
      <c r="H8506">
        <f t="shared" ca="1" si="267"/>
        <v>3.9622213036798304E-2</v>
      </c>
    </row>
    <row r="8507" spans="7:8" x14ac:dyDescent="0.3">
      <c r="G8507">
        <v>8499</v>
      </c>
      <c r="H8507">
        <f t="shared" ca="1" si="267"/>
        <v>-2.6028175324937775E-2</v>
      </c>
    </row>
    <row r="8508" spans="7:8" x14ac:dyDescent="0.3">
      <c r="G8508">
        <v>8500</v>
      </c>
      <c r="H8508">
        <f t="shared" ca="1" si="267"/>
        <v>1.0489117563436758E-2</v>
      </c>
    </row>
    <row r="8509" spans="7:8" x14ac:dyDescent="0.3">
      <c r="G8509">
        <v>8501</v>
      </c>
      <c r="H8509">
        <f t="shared" ca="1" si="267"/>
        <v>-1.6245661022291469E-2</v>
      </c>
    </row>
    <row r="8510" spans="7:8" x14ac:dyDescent="0.3">
      <c r="G8510">
        <v>8502</v>
      </c>
      <c r="H8510">
        <f t="shared" ca="1" si="267"/>
        <v>3.6201496988587954E-2</v>
      </c>
    </row>
    <row r="8511" spans="7:8" x14ac:dyDescent="0.3">
      <c r="G8511">
        <v>8503</v>
      </c>
      <c r="H8511">
        <f t="shared" ca="1" si="267"/>
        <v>-3.7791828637186782E-2</v>
      </c>
    </row>
    <row r="8512" spans="7:8" x14ac:dyDescent="0.3">
      <c r="G8512">
        <v>8504</v>
      </c>
      <c r="H8512">
        <f t="shared" ca="1" si="267"/>
        <v>-4.0034202657656427E-3</v>
      </c>
    </row>
    <row r="8513" spans="7:8" x14ac:dyDescent="0.3">
      <c r="G8513">
        <v>8505</v>
      </c>
      <c r="H8513">
        <f t="shared" ca="1" si="267"/>
        <v>6.6282591891547449E-3</v>
      </c>
    </row>
    <row r="8514" spans="7:8" x14ac:dyDescent="0.3">
      <c r="G8514">
        <v>8506</v>
      </c>
      <c r="H8514">
        <f t="shared" ca="1" si="267"/>
        <v>5.2028328065842656E-3</v>
      </c>
    </row>
    <row r="8515" spans="7:8" x14ac:dyDescent="0.3">
      <c r="G8515">
        <v>8507</v>
      </c>
      <c r="H8515">
        <f t="shared" ca="1" si="267"/>
        <v>2.1017529645784554E-2</v>
      </c>
    </row>
    <row r="8516" spans="7:8" x14ac:dyDescent="0.3">
      <c r="G8516">
        <v>8508</v>
      </c>
      <c r="H8516">
        <f t="shared" ca="1" si="267"/>
        <v>1.5204147669270024E-2</v>
      </c>
    </row>
    <row r="8517" spans="7:8" x14ac:dyDescent="0.3">
      <c r="G8517">
        <v>8509</v>
      </c>
      <c r="H8517">
        <f t="shared" ca="1" si="267"/>
        <v>8.8863979696924E-3</v>
      </c>
    </row>
    <row r="8518" spans="7:8" x14ac:dyDescent="0.3">
      <c r="G8518">
        <v>8510</v>
      </c>
      <c r="H8518">
        <f t="shared" ca="1" si="267"/>
        <v>-6.9693724379829458E-2</v>
      </c>
    </row>
    <row r="8519" spans="7:8" x14ac:dyDescent="0.3">
      <c r="G8519">
        <v>8511</v>
      </c>
      <c r="H8519">
        <f t="shared" ca="1" si="267"/>
        <v>-1.3573892561238608E-2</v>
      </c>
    </row>
    <row r="8520" spans="7:8" x14ac:dyDescent="0.3">
      <c r="G8520">
        <v>8512</v>
      </c>
      <c r="H8520">
        <f t="shared" ca="1" si="267"/>
        <v>-4.3013276388966223E-2</v>
      </c>
    </row>
    <row r="8521" spans="7:8" x14ac:dyDescent="0.3">
      <c r="G8521">
        <v>8513</v>
      </c>
      <c r="H8521">
        <f t="shared" ca="1" si="267"/>
        <v>9.3600885870505079E-3</v>
      </c>
    </row>
    <row r="8522" spans="7:8" x14ac:dyDescent="0.3">
      <c r="G8522">
        <v>8514</v>
      </c>
      <c r="H8522">
        <f t="shared" ref="H8522:H8585" ca="1" si="268">_xlfn.NORM.INV(RAND(),N$11,N$12)</f>
        <v>5.9012200839688705E-3</v>
      </c>
    </row>
    <row r="8523" spans="7:8" x14ac:dyDescent="0.3">
      <c r="G8523">
        <v>8515</v>
      </c>
      <c r="H8523">
        <f t="shared" ca="1" si="268"/>
        <v>-1.604961102730432E-2</v>
      </c>
    </row>
    <row r="8524" spans="7:8" x14ac:dyDescent="0.3">
      <c r="G8524">
        <v>8516</v>
      </c>
      <c r="H8524">
        <f t="shared" ca="1" si="268"/>
        <v>-6.8189355608393046E-4</v>
      </c>
    </row>
    <row r="8525" spans="7:8" x14ac:dyDescent="0.3">
      <c r="G8525">
        <v>8517</v>
      </c>
      <c r="H8525">
        <f t="shared" ca="1" si="268"/>
        <v>3.7322391526561409E-2</v>
      </c>
    </row>
    <row r="8526" spans="7:8" x14ac:dyDescent="0.3">
      <c r="G8526">
        <v>8518</v>
      </c>
      <c r="H8526">
        <f t="shared" ca="1" si="268"/>
        <v>-7.9041199963194066E-3</v>
      </c>
    </row>
    <row r="8527" spans="7:8" x14ac:dyDescent="0.3">
      <c r="G8527">
        <v>8519</v>
      </c>
      <c r="H8527">
        <f t="shared" ca="1" si="268"/>
        <v>5.8985603755566822E-2</v>
      </c>
    </row>
    <row r="8528" spans="7:8" x14ac:dyDescent="0.3">
      <c r="G8528">
        <v>8520</v>
      </c>
      <c r="H8528">
        <f t="shared" ca="1" si="268"/>
        <v>5.2805115975871571E-2</v>
      </c>
    </row>
    <row r="8529" spans="7:8" x14ac:dyDescent="0.3">
      <c r="G8529">
        <v>8521</v>
      </c>
      <c r="H8529">
        <f t="shared" ca="1" si="268"/>
        <v>-8.4412609364549768E-3</v>
      </c>
    </row>
    <row r="8530" spans="7:8" x14ac:dyDescent="0.3">
      <c r="G8530">
        <v>8522</v>
      </c>
      <c r="H8530">
        <f t="shared" ca="1" si="268"/>
        <v>5.7275152728614373E-3</v>
      </c>
    </row>
    <row r="8531" spans="7:8" x14ac:dyDescent="0.3">
      <c r="G8531">
        <v>8523</v>
      </c>
      <c r="H8531">
        <f t="shared" ca="1" si="268"/>
        <v>1.6620077269465378E-2</v>
      </c>
    </row>
    <row r="8532" spans="7:8" x14ac:dyDescent="0.3">
      <c r="G8532">
        <v>8524</v>
      </c>
      <c r="H8532">
        <f t="shared" ca="1" si="268"/>
        <v>3.492582463811765E-2</v>
      </c>
    </row>
    <row r="8533" spans="7:8" x14ac:dyDescent="0.3">
      <c r="G8533">
        <v>8525</v>
      </c>
      <c r="H8533">
        <f t="shared" ca="1" si="268"/>
        <v>-3.9456275018706511E-3</v>
      </c>
    </row>
    <row r="8534" spans="7:8" x14ac:dyDescent="0.3">
      <c r="G8534">
        <v>8526</v>
      </c>
      <c r="H8534">
        <f t="shared" ca="1" si="268"/>
        <v>-1.5300655753840212E-2</v>
      </c>
    </row>
    <row r="8535" spans="7:8" x14ac:dyDescent="0.3">
      <c r="G8535">
        <v>8527</v>
      </c>
      <c r="H8535">
        <f t="shared" ca="1" si="268"/>
        <v>-5.9031595901039204E-3</v>
      </c>
    </row>
    <row r="8536" spans="7:8" x14ac:dyDescent="0.3">
      <c r="G8536">
        <v>8528</v>
      </c>
      <c r="H8536">
        <f t="shared" ca="1" si="268"/>
        <v>-1.6231081948442659E-2</v>
      </c>
    </row>
    <row r="8537" spans="7:8" x14ac:dyDescent="0.3">
      <c r="G8537">
        <v>8529</v>
      </c>
      <c r="H8537">
        <f t="shared" ca="1" si="268"/>
        <v>-4.5681389307062899E-2</v>
      </c>
    </row>
    <row r="8538" spans="7:8" x14ac:dyDescent="0.3">
      <c r="G8538">
        <v>8530</v>
      </c>
      <c r="H8538">
        <f t="shared" ca="1" si="268"/>
        <v>4.7013058280506351E-2</v>
      </c>
    </row>
    <row r="8539" spans="7:8" x14ac:dyDescent="0.3">
      <c r="G8539">
        <v>8531</v>
      </c>
      <c r="H8539">
        <f t="shared" ca="1" si="268"/>
        <v>3.6703140296850623E-2</v>
      </c>
    </row>
    <row r="8540" spans="7:8" x14ac:dyDescent="0.3">
      <c r="G8540">
        <v>8532</v>
      </c>
      <c r="H8540">
        <f t="shared" ca="1" si="268"/>
        <v>3.2888101435768334E-2</v>
      </c>
    </row>
    <row r="8541" spans="7:8" x14ac:dyDescent="0.3">
      <c r="G8541">
        <v>8533</v>
      </c>
      <c r="H8541">
        <f t="shared" ca="1" si="268"/>
        <v>-1.8233148110913582E-2</v>
      </c>
    </row>
    <row r="8542" spans="7:8" x14ac:dyDescent="0.3">
      <c r="G8542">
        <v>8534</v>
      </c>
      <c r="H8542">
        <f t="shared" ca="1" si="268"/>
        <v>3.8973172249098971E-3</v>
      </c>
    </row>
    <row r="8543" spans="7:8" x14ac:dyDescent="0.3">
      <c r="G8543">
        <v>8535</v>
      </c>
      <c r="H8543">
        <f t="shared" ca="1" si="268"/>
        <v>4.835926676366821E-2</v>
      </c>
    </row>
    <row r="8544" spans="7:8" x14ac:dyDescent="0.3">
      <c r="G8544">
        <v>8536</v>
      </c>
      <c r="H8544">
        <f t="shared" ca="1" si="268"/>
        <v>-7.405535966935993E-2</v>
      </c>
    </row>
    <row r="8545" spans="7:8" x14ac:dyDescent="0.3">
      <c r="G8545">
        <v>8537</v>
      </c>
      <c r="H8545">
        <f t="shared" ca="1" si="268"/>
        <v>-1.0532119992993628E-2</v>
      </c>
    </row>
    <row r="8546" spans="7:8" x14ac:dyDescent="0.3">
      <c r="G8546">
        <v>8538</v>
      </c>
      <c r="H8546">
        <f t="shared" ca="1" si="268"/>
        <v>5.6839975269684491E-2</v>
      </c>
    </row>
    <row r="8547" spans="7:8" x14ac:dyDescent="0.3">
      <c r="G8547">
        <v>8539</v>
      </c>
      <c r="H8547">
        <f t="shared" ca="1" si="268"/>
        <v>-1.2625758523933845E-2</v>
      </c>
    </row>
    <row r="8548" spans="7:8" x14ac:dyDescent="0.3">
      <c r="G8548">
        <v>8540</v>
      </c>
      <c r="H8548">
        <f t="shared" ca="1" si="268"/>
        <v>7.6671842491383511E-3</v>
      </c>
    </row>
    <row r="8549" spans="7:8" x14ac:dyDescent="0.3">
      <c r="G8549">
        <v>8541</v>
      </c>
      <c r="H8549">
        <f t="shared" ca="1" si="268"/>
        <v>4.0412945186182655E-3</v>
      </c>
    </row>
    <row r="8550" spans="7:8" x14ac:dyDescent="0.3">
      <c r="G8550">
        <v>8542</v>
      </c>
      <c r="H8550">
        <f t="shared" ca="1" si="268"/>
        <v>-4.4554154866653713E-2</v>
      </c>
    </row>
    <row r="8551" spans="7:8" x14ac:dyDescent="0.3">
      <c r="G8551">
        <v>8543</v>
      </c>
      <c r="H8551">
        <f t="shared" ca="1" si="268"/>
        <v>-4.1942410900100754E-3</v>
      </c>
    </row>
    <row r="8552" spans="7:8" x14ac:dyDescent="0.3">
      <c r="G8552">
        <v>8544</v>
      </c>
      <c r="H8552">
        <f t="shared" ca="1" si="268"/>
        <v>-2.8967736256107345E-2</v>
      </c>
    </row>
    <row r="8553" spans="7:8" x14ac:dyDescent="0.3">
      <c r="G8553">
        <v>8545</v>
      </c>
      <c r="H8553">
        <f t="shared" ca="1" si="268"/>
        <v>5.4452724304525059E-2</v>
      </c>
    </row>
    <row r="8554" spans="7:8" x14ac:dyDescent="0.3">
      <c r="G8554">
        <v>8546</v>
      </c>
      <c r="H8554">
        <f t="shared" ca="1" si="268"/>
        <v>7.0814476463140611E-4</v>
      </c>
    </row>
    <row r="8555" spans="7:8" x14ac:dyDescent="0.3">
      <c r="G8555">
        <v>8547</v>
      </c>
      <c r="H8555">
        <f t="shared" ca="1" si="268"/>
        <v>1.4788757826331149E-2</v>
      </c>
    </row>
    <row r="8556" spans="7:8" x14ac:dyDescent="0.3">
      <c r="G8556">
        <v>8548</v>
      </c>
      <c r="H8556">
        <f t="shared" ca="1" si="268"/>
        <v>-2.9351388325393715E-2</v>
      </c>
    </row>
    <row r="8557" spans="7:8" x14ac:dyDescent="0.3">
      <c r="G8557">
        <v>8549</v>
      </c>
      <c r="H8557">
        <f t="shared" ca="1" si="268"/>
        <v>2.1304339054451556E-3</v>
      </c>
    </row>
    <row r="8558" spans="7:8" x14ac:dyDescent="0.3">
      <c r="G8558">
        <v>8550</v>
      </c>
      <c r="H8558">
        <f t="shared" ca="1" si="268"/>
        <v>-2.2773291422578397E-2</v>
      </c>
    </row>
    <row r="8559" spans="7:8" x14ac:dyDescent="0.3">
      <c r="G8559">
        <v>8551</v>
      </c>
      <c r="H8559">
        <f t="shared" ca="1" si="268"/>
        <v>-1.6295053531545971E-2</v>
      </c>
    </row>
    <row r="8560" spans="7:8" x14ac:dyDescent="0.3">
      <c r="G8560">
        <v>8552</v>
      </c>
      <c r="H8560">
        <f t="shared" ca="1" si="268"/>
        <v>-5.2122624428150455E-3</v>
      </c>
    </row>
    <row r="8561" spans="7:8" x14ac:dyDescent="0.3">
      <c r="G8561">
        <v>8553</v>
      </c>
      <c r="H8561">
        <f t="shared" ca="1" si="268"/>
        <v>-1.3074870221745253E-2</v>
      </c>
    </row>
    <row r="8562" spans="7:8" x14ac:dyDescent="0.3">
      <c r="G8562">
        <v>8554</v>
      </c>
      <c r="H8562">
        <f t="shared" ca="1" si="268"/>
        <v>-2.0426034639548971E-3</v>
      </c>
    </row>
    <row r="8563" spans="7:8" x14ac:dyDescent="0.3">
      <c r="G8563">
        <v>8555</v>
      </c>
      <c r="H8563">
        <f t="shared" ca="1" si="268"/>
        <v>-9.9748763603179323E-4</v>
      </c>
    </row>
    <row r="8564" spans="7:8" x14ac:dyDescent="0.3">
      <c r="G8564">
        <v>8556</v>
      </c>
      <c r="H8564">
        <f t="shared" ca="1" si="268"/>
        <v>1.5024883878958261E-2</v>
      </c>
    </row>
    <row r="8565" spans="7:8" x14ac:dyDescent="0.3">
      <c r="G8565">
        <v>8557</v>
      </c>
      <c r="H8565">
        <f t="shared" ca="1" si="268"/>
        <v>-2.6523348159687102E-2</v>
      </c>
    </row>
    <row r="8566" spans="7:8" x14ac:dyDescent="0.3">
      <c r="G8566">
        <v>8558</v>
      </c>
      <c r="H8566">
        <f t="shared" ca="1" si="268"/>
        <v>9.8045519219436758E-2</v>
      </c>
    </row>
    <row r="8567" spans="7:8" x14ac:dyDescent="0.3">
      <c r="G8567">
        <v>8559</v>
      </c>
      <c r="H8567">
        <f t="shared" ca="1" si="268"/>
        <v>7.1494916784189927E-2</v>
      </c>
    </row>
    <row r="8568" spans="7:8" x14ac:dyDescent="0.3">
      <c r="G8568">
        <v>8560</v>
      </c>
      <c r="H8568">
        <f t="shared" ca="1" si="268"/>
        <v>4.218586769677142E-2</v>
      </c>
    </row>
    <row r="8569" spans="7:8" x14ac:dyDescent="0.3">
      <c r="G8569">
        <v>8561</v>
      </c>
      <c r="H8569">
        <f t="shared" ca="1" si="268"/>
        <v>4.5904870710413929E-2</v>
      </c>
    </row>
    <row r="8570" spans="7:8" x14ac:dyDescent="0.3">
      <c r="G8570">
        <v>8562</v>
      </c>
      <c r="H8570">
        <f t="shared" ca="1" si="268"/>
        <v>9.4622287732907954E-4</v>
      </c>
    </row>
    <row r="8571" spans="7:8" x14ac:dyDescent="0.3">
      <c r="G8571">
        <v>8563</v>
      </c>
      <c r="H8571">
        <f t="shared" ca="1" si="268"/>
        <v>7.3148265694843607E-3</v>
      </c>
    </row>
    <row r="8572" spans="7:8" x14ac:dyDescent="0.3">
      <c r="G8572">
        <v>8564</v>
      </c>
      <c r="H8572">
        <f t="shared" ca="1" si="268"/>
        <v>-1.866929952426952E-2</v>
      </c>
    </row>
    <row r="8573" spans="7:8" x14ac:dyDescent="0.3">
      <c r="G8573">
        <v>8565</v>
      </c>
      <c r="H8573">
        <f t="shared" ca="1" si="268"/>
        <v>-4.152938391442345E-2</v>
      </c>
    </row>
    <row r="8574" spans="7:8" x14ac:dyDescent="0.3">
      <c r="G8574">
        <v>8566</v>
      </c>
      <c r="H8574">
        <f t="shared" ca="1" si="268"/>
        <v>4.703864664605991E-2</v>
      </c>
    </row>
    <row r="8575" spans="7:8" x14ac:dyDescent="0.3">
      <c r="G8575">
        <v>8567</v>
      </c>
      <c r="H8575">
        <f t="shared" ca="1" si="268"/>
        <v>8.9310747108589557E-3</v>
      </c>
    </row>
    <row r="8576" spans="7:8" x14ac:dyDescent="0.3">
      <c r="G8576">
        <v>8568</v>
      </c>
      <c r="H8576">
        <f t="shared" ca="1" si="268"/>
        <v>-1.4727974311341305E-2</v>
      </c>
    </row>
    <row r="8577" spans="7:8" x14ac:dyDescent="0.3">
      <c r="G8577">
        <v>8569</v>
      </c>
      <c r="H8577">
        <f t="shared" ca="1" si="268"/>
        <v>-3.2787677630703602E-2</v>
      </c>
    </row>
    <row r="8578" spans="7:8" x14ac:dyDescent="0.3">
      <c r="G8578">
        <v>8570</v>
      </c>
      <c r="H8578">
        <f t="shared" ca="1" si="268"/>
        <v>1.2110101078756973E-2</v>
      </c>
    </row>
    <row r="8579" spans="7:8" x14ac:dyDescent="0.3">
      <c r="G8579">
        <v>8571</v>
      </c>
      <c r="H8579">
        <f t="shared" ca="1" si="268"/>
        <v>5.724550589731538E-3</v>
      </c>
    </row>
    <row r="8580" spans="7:8" x14ac:dyDescent="0.3">
      <c r="G8580">
        <v>8572</v>
      </c>
      <c r="H8580">
        <f t="shared" ca="1" si="268"/>
        <v>-1.309185836637676E-2</v>
      </c>
    </row>
    <row r="8581" spans="7:8" x14ac:dyDescent="0.3">
      <c r="G8581">
        <v>8573</v>
      </c>
      <c r="H8581">
        <f t="shared" ca="1" si="268"/>
        <v>4.4858173414468669E-3</v>
      </c>
    </row>
    <row r="8582" spans="7:8" x14ac:dyDescent="0.3">
      <c r="G8582">
        <v>8574</v>
      </c>
      <c r="H8582">
        <f t="shared" ca="1" si="268"/>
        <v>-1.6543881695599255E-2</v>
      </c>
    </row>
    <row r="8583" spans="7:8" x14ac:dyDescent="0.3">
      <c r="G8583">
        <v>8575</v>
      </c>
      <c r="H8583">
        <f t="shared" ca="1" si="268"/>
        <v>-3.1604451585002219E-2</v>
      </c>
    </row>
    <row r="8584" spans="7:8" x14ac:dyDescent="0.3">
      <c r="G8584">
        <v>8576</v>
      </c>
      <c r="H8584">
        <f t="shared" ca="1" si="268"/>
        <v>5.594700005338181E-2</v>
      </c>
    </row>
    <row r="8585" spans="7:8" x14ac:dyDescent="0.3">
      <c r="G8585">
        <v>8577</v>
      </c>
      <c r="H8585">
        <f t="shared" ca="1" si="268"/>
        <v>1.2714408839614682E-2</v>
      </c>
    </row>
    <row r="8586" spans="7:8" x14ac:dyDescent="0.3">
      <c r="G8586">
        <v>8578</v>
      </c>
      <c r="H8586">
        <f t="shared" ref="H8586:H8649" ca="1" si="269">_xlfn.NORM.INV(RAND(),N$11,N$12)</f>
        <v>-5.6824859019875162E-2</v>
      </c>
    </row>
    <row r="8587" spans="7:8" x14ac:dyDescent="0.3">
      <c r="G8587">
        <v>8579</v>
      </c>
      <c r="H8587">
        <f t="shared" ca="1" si="269"/>
        <v>1.1211604615802871E-2</v>
      </c>
    </row>
    <row r="8588" spans="7:8" x14ac:dyDescent="0.3">
      <c r="G8588">
        <v>8580</v>
      </c>
      <c r="H8588">
        <f t="shared" ca="1" si="269"/>
        <v>-2.664558484240753E-3</v>
      </c>
    </row>
    <row r="8589" spans="7:8" x14ac:dyDescent="0.3">
      <c r="G8589">
        <v>8581</v>
      </c>
      <c r="H8589">
        <f t="shared" ca="1" si="269"/>
        <v>4.3315037153460877E-2</v>
      </c>
    </row>
    <row r="8590" spans="7:8" x14ac:dyDescent="0.3">
      <c r="G8590">
        <v>8582</v>
      </c>
      <c r="H8590">
        <f t="shared" ca="1" si="269"/>
        <v>-2.439913974982368E-3</v>
      </c>
    </row>
    <row r="8591" spans="7:8" x14ac:dyDescent="0.3">
      <c r="G8591">
        <v>8583</v>
      </c>
      <c r="H8591">
        <f t="shared" ca="1" si="269"/>
        <v>1.8932321832867454E-2</v>
      </c>
    </row>
    <row r="8592" spans="7:8" x14ac:dyDescent="0.3">
      <c r="G8592">
        <v>8584</v>
      </c>
      <c r="H8592">
        <f t="shared" ca="1" si="269"/>
        <v>4.3903479855986256E-2</v>
      </c>
    </row>
    <row r="8593" spans="7:8" x14ac:dyDescent="0.3">
      <c r="G8593">
        <v>8585</v>
      </c>
      <c r="H8593">
        <f t="shared" ca="1" si="269"/>
        <v>-6.314083025293989E-3</v>
      </c>
    </row>
    <row r="8594" spans="7:8" x14ac:dyDescent="0.3">
      <c r="G8594">
        <v>8586</v>
      </c>
      <c r="H8594">
        <f t="shared" ca="1" si="269"/>
        <v>1.9024835433719887E-2</v>
      </c>
    </row>
    <row r="8595" spans="7:8" x14ac:dyDescent="0.3">
      <c r="G8595">
        <v>8587</v>
      </c>
      <c r="H8595">
        <f t="shared" ca="1" si="269"/>
        <v>4.8542141556351212E-2</v>
      </c>
    </row>
    <row r="8596" spans="7:8" x14ac:dyDescent="0.3">
      <c r="G8596">
        <v>8588</v>
      </c>
      <c r="H8596">
        <f t="shared" ca="1" si="269"/>
        <v>-5.4186580959993291E-2</v>
      </c>
    </row>
    <row r="8597" spans="7:8" x14ac:dyDescent="0.3">
      <c r="G8597">
        <v>8589</v>
      </c>
      <c r="H8597">
        <f t="shared" ca="1" si="269"/>
        <v>6.4431972455710144E-3</v>
      </c>
    </row>
    <row r="8598" spans="7:8" x14ac:dyDescent="0.3">
      <c r="G8598">
        <v>8590</v>
      </c>
      <c r="H8598">
        <f t="shared" ca="1" si="269"/>
        <v>-2.2272741805283252E-2</v>
      </c>
    </row>
    <row r="8599" spans="7:8" x14ac:dyDescent="0.3">
      <c r="G8599">
        <v>8591</v>
      </c>
      <c r="H8599">
        <f t="shared" ca="1" si="269"/>
        <v>-1.2340982675113283E-2</v>
      </c>
    </row>
    <row r="8600" spans="7:8" x14ac:dyDescent="0.3">
      <c r="G8600">
        <v>8592</v>
      </c>
      <c r="H8600">
        <f t="shared" ca="1" si="269"/>
        <v>-3.8519691743028575E-3</v>
      </c>
    </row>
    <row r="8601" spans="7:8" x14ac:dyDescent="0.3">
      <c r="G8601">
        <v>8593</v>
      </c>
      <c r="H8601">
        <f t="shared" ca="1" si="269"/>
        <v>-2.3213583499635485E-2</v>
      </c>
    </row>
    <row r="8602" spans="7:8" x14ac:dyDescent="0.3">
      <c r="G8602">
        <v>8594</v>
      </c>
      <c r="H8602">
        <f t="shared" ca="1" si="269"/>
        <v>-1.1453464816795655E-2</v>
      </c>
    </row>
    <row r="8603" spans="7:8" x14ac:dyDescent="0.3">
      <c r="G8603">
        <v>8595</v>
      </c>
      <c r="H8603">
        <f t="shared" ca="1" si="269"/>
        <v>2.6799172362833513E-2</v>
      </c>
    </row>
    <row r="8604" spans="7:8" x14ac:dyDescent="0.3">
      <c r="G8604">
        <v>8596</v>
      </c>
      <c r="H8604">
        <f t="shared" ca="1" si="269"/>
        <v>-2.6395032426883149E-2</v>
      </c>
    </row>
    <row r="8605" spans="7:8" x14ac:dyDescent="0.3">
      <c r="G8605">
        <v>8597</v>
      </c>
      <c r="H8605">
        <f t="shared" ca="1" si="269"/>
        <v>-4.2143789095397947E-2</v>
      </c>
    </row>
    <row r="8606" spans="7:8" x14ac:dyDescent="0.3">
      <c r="G8606">
        <v>8598</v>
      </c>
      <c r="H8606">
        <f t="shared" ca="1" si="269"/>
        <v>5.9784707423287363E-3</v>
      </c>
    </row>
    <row r="8607" spans="7:8" x14ac:dyDescent="0.3">
      <c r="G8607">
        <v>8599</v>
      </c>
      <c r="H8607">
        <f t="shared" ca="1" si="269"/>
        <v>1.6755313924341438E-2</v>
      </c>
    </row>
    <row r="8608" spans="7:8" x14ac:dyDescent="0.3">
      <c r="G8608">
        <v>8600</v>
      </c>
      <c r="H8608">
        <f t="shared" ca="1" si="269"/>
        <v>1.0030846129271145E-2</v>
      </c>
    </row>
    <row r="8609" spans="7:8" x14ac:dyDescent="0.3">
      <c r="G8609">
        <v>8601</v>
      </c>
      <c r="H8609">
        <f t="shared" ca="1" si="269"/>
        <v>-3.1507399661336616E-2</v>
      </c>
    </row>
    <row r="8610" spans="7:8" x14ac:dyDescent="0.3">
      <c r="G8610">
        <v>8602</v>
      </c>
      <c r="H8610">
        <f t="shared" ca="1" si="269"/>
        <v>2.0506681249172036E-2</v>
      </c>
    </row>
    <row r="8611" spans="7:8" x14ac:dyDescent="0.3">
      <c r="G8611">
        <v>8603</v>
      </c>
      <c r="H8611">
        <f t="shared" ca="1" si="269"/>
        <v>-1.3995305190209211E-2</v>
      </c>
    </row>
    <row r="8612" spans="7:8" x14ac:dyDescent="0.3">
      <c r="G8612">
        <v>8604</v>
      </c>
      <c r="H8612">
        <f t="shared" ca="1" si="269"/>
        <v>5.0211222983569184E-3</v>
      </c>
    </row>
    <row r="8613" spans="7:8" x14ac:dyDescent="0.3">
      <c r="G8613">
        <v>8605</v>
      </c>
      <c r="H8613">
        <f t="shared" ca="1" si="269"/>
        <v>2.1919789395820032E-2</v>
      </c>
    </row>
    <row r="8614" spans="7:8" x14ac:dyDescent="0.3">
      <c r="G8614">
        <v>8606</v>
      </c>
      <c r="H8614">
        <f t="shared" ca="1" si="269"/>
        <v>-6.2022782411880768E-3</v>
      </c>
    </row>
    <row r="8615" spans="7:8" x14ac:dyDescent="0.3">
      <c r="G8615">
        <v>8607</v>
      </c>
      <c r="H8615">
        <f t="shared" ca="1" si="269"/>
        <v>-3.1928128171027609E-2</v>
      </c>
    </row>
    <row r="8616" spans="7:8" x14ac:dyDescent="0.3">
      <c r="G8616">
        <v>8608</v>
      </c>
      <c r="H8616">
        <f t="shared" ca="1" si="269"/>
        <v>5.7990940281580583E-2</v>
      </c>
    </row>
    <row r="8617" spans="7:8" x14ac:dyDescent="0.3">
      <c r="G8617">
        <v>8609</v>
      </c>
      <c r="H8617">
        <f t="shared" ca="1" si="269"/>
        <v>1.6365055272228639E-2</v>
      </c>
    </row>
    <row r="8618" spans="7:8" x14ac:dyDescent="0.3">
      <c r="G8618">
        <v>8610</v>
      </c>
      <c r="H8618">
        <f t="shared" ca="1" si="269"/>
        <v>6.3847837216984699E-2</v>
      </c>
    </row>
    <row r="8619" spans="7:8" x14ac:dyDescent="0.3">
      <c r="G8619">
        <v>8611</v>
      </c>
      <c r="H8619">
        <f t="shared" ca="1" si="269"/>
        <v>-1.5865905034885247E-2</v>
      </c>
    </row>
    <row r="8620" spans="7:8" x14ac:dyDescent="0.3">
      <c r="G8620">
        <v>8612</v>
      </c>
      <c r="H8620">
        <f t="shared" ca="1" si="269"/>
        <v>-2.4062128444849611E-2</v>
      </c>
    </row>
    <row r="8621" spans="7:8" x14ac:dyDescent="0.3">
      <c r="G8621">
        <v>8613</v>
      </c>
      <c r="H8621">
        <f t="shared" ca="1" si="269"/>
        <v>1.2896874137418236E-2</v>
      </c>
    </row>
    <row r="8622" spans="7:8" x14ac:dyDescent="0.3">
      <c r="G8622">
        <v>8614</v>
      </c>
      <c r="H8622">
        <f t="shared" ca="1" si="269"/>
        <v>-8.2544595775727644E-3</v>
      </c>
    </row>
    <row r="8623" spans="7:8" x14ac:dyDescent="0.3">
      <c r="G8623">
        <v>8615</v>
      </c>
      <c r="H8623">
        <f t="shared" ca="1" si="269"/>
        <v>3.0773487119780301E-3</v>
      </c>
    </row>
    <row r="8624" spans="7:8" x14ac:dyDescent="0.3">
      <c r="G8624">
        <v>8616</v>
      </c>
      <c r="H8624">
        <f t="shared" ca="1" si="269"/>
        <v>-2.4381379918968538E-2</v>
      </c>
    </row>
    <row r="8625" spans="7:8" x14ac:dyDescent="0.3">
      <c r="G8625">
        <v>8617</v>
      </c>
      <c r="H8625">
        <f t="shared" ca="1" si="269"/>
        <v>-1.3969316729718044E-2</v>
      </c>
    </row>
    <row r="8626" spans="7:8" x14ac:dyDescent="0.3">
      <c r="G8626">
        <v>8618</v>
      </c>
      <c r="H8626">
        <f t="shared" ca="1" si="269"/>
        <v>-2.0126519505336252E-4</v>
      </c>
    </row>
    <row r="8627" spans="7:8" x14ac:dyDescent="0.3">
      <c r="G8627">
        <v>8619</v>
      </c>
      <c r="H8627">
        <f t="shared" ca="1" si="269"/>
        <v>-2.5405624933226383E-2</v>
      </c>
    </row>
    <row r="8628" spans="7:8" x14ac:dyDescent="0.3">
      <c r="G8628">
        <v>8620</v>
      </c>
      <c r="H8628">
        <f t="shared" ca="1" si="269"/>
        <v>-2.9249721454402966E-2</v>
      </c>
    </row>
    <row r="8629" spans="7:8" x14ac:dyDescent="0.3">
      <c r="G8629">
        <v>8621</v>
      </c>
      <c r="H8629">
        <f t="shared" ca="1" si="269"/>
        <v>2.2844951082865564E-2</v>
      </c>
    </row>
    <row r="8630" spans="7:8" x14ac:dyDescent="0.3">
      <c r="G8630">
        <v>8622</v>
      </c>
      <c r="H8630">
        <f t="shared" ca="1" si="269"/>
        <v>9.6361970432565905E-2</v>
      </c>
    </row>
    <row r="8631" spans="7:8" x14ac:dyDescent="0.3">
      <c r="G8631">
        <v>8623</v>
      </c>
      <c r="H8631">
        <f t="shared" ca="1" si="269"/>
        <v>-3.4335163065543441E-2</v>
      </c>
    </row>
    <row r="8632" spans="7:8" x14ac:dyDescent="0.3">
      <c r="G8632">
        <v>8624</v>
      </c>
      <c r="H8632">
        <f t="shared" ca="1" si="269"/>
        <v>2.4097603413754325E-2</v>
      </c>
    </row>
    <row r="8633" spans="7:8" x14ac:dyDescent="0.3">
      <c r="G8633">
        <v>8625</v>
      </c>
      <c r="H8633">
        <f t="shared" ca="1" si="269"/>
        <v>2.4312945180233279E-2</v>
      </c>
    </row>
    <row r="8634" spans="7:8" x14ac:dyDescent="0.3">
      <c r="G8634">
        <v>8626</v>
      </c>
      <c r="H8634">
        <f t="shared" ca="1" si="269"/>
        <v>-1.3560027869087816E-2</v>
      </c>
    </row>
    <row r="8635" spans="7:8" x14ac:dyDescent="0.3">
      <c r="G8635">
        <v>8627</v>
      </c>
      <c r="H8635">
        <f t="shared" ca="1" si="269"/>
        <v>1.279527779144366E-2</v>
      </c>
    </row>
    <row r="8636" spans="7:8" x14ac:dyDescent="0.3">
      <c r="G8636">
        <v>8628</v>
      </c>
      <c r="H8636">
        <f t="shared" ca="1" si="269"/>
        <v>4.9930073244524038E-2</v>
      </c>
    </row>
    <row r="8637" spans="7:8" x14ac:dyDescent="0.3">
      <c r="G8637">
        <v>8629</v>
      </c>
      <c r="H8637">
        <f t="shared" ca="1" si="269"/>
        <v>-2.1570584678956707E-2</v>
      </c>
    </row>
    <row r="8638" spans="7:8" x14ac:dyDescent="0.3">
      <c r="G8638">
        <v>8630</v>
      </c>
      <c r="H8638">
        <f t="shared" ca="1" si="269"/>
        <v>9.9896082329486253E-4</v>
      </c>
    </row>
    <row r="8639" spans="7:8" x14ac:dyDescent="0.3">
      <c r="G8639">
        <v>8631</v>
      </c>
      <c r="H8639">
        <f t="shared" ca="1" si="269"/>
        <v>-5.7334199714734885E-2</v>
      </c>
    </row>
    <row r="8640" spans="7:8" x14ac:dyDescent="0.3">
      <c r="G8640">
        <v>8632</v>
      </c>
      <c r="H8640">
        <f t="shared" ca="1" si="269"/>
        <v>-3.2277404649365696E-2</v>
      </c>
    </row>
    <row r="8641" spans="7:8" x14ac:dyDescent="0.3">
      <c r="G8641">
        <v>8633</v>
      </c>
      <c r="H8641">
        <f t="shared" ca="1" si="269"/>
        <v>2.6892317943955197E-3</v>
      </c>
    </row>
    <row r="8642" spans="7:8" x14ac:dyDescent="0.3">
      <c r="G8642">
        <v>8634</v>
      </c>
      <c r="H8642">
        <f t="shared" ca="1" si="269"/>
        <v>1.4807595517709325E-2</v>
      </c>
    </row>
    <row r="8643" spans="7:8" x14ac:dyDescent="0.3">
      <c r="G8643">
        <v>8635</v>
      </c>
      <c r="H8643">
        <f t="shared" ca="1" si="269"/>
        <v>-6.1483474351559222E-2</v>
      </c>
    </row>
    <row r="8644" spans="7:8" x14ac:dyDescent="0.3">
      <c r="G8644">
        <v>8636</v>
      </c>
      <c r="H8644">
        <f t="shared" ca="1" si="269"/>
        <v>-1.2650824144222268E-3</v>
      </c>
    </row>
    <row r="8645" spans="7:8" x14ac:dyDescent="0.3">
      <c r="G8645">
        <v>8637</v>
      </c>
      <c r="H8645">
        <f t="shared" ca="1" si="269"/>
        <v>-5.6807276611978239E-3</v>
      </c>
    </row>
    <row r="8646" spans="7:8" x14ac:dyDescent="0.3">
      <c r="G8646">
        <v>8638</v>
      </c>
      <c r="H8646">
        <f t="shared" ca="1" si="269"/>
        <v>-4.7353984212034975E-3</v>
      </c>
    </row>
    <row r="8647" spans="7:8" x14ac:dyDescent="0.3">
      <c r="G8647">
        <v>8639</v>
      </c>
      <c r="H8647">
        <f t="shared" ca="1" si="269"/>
        <v>3.6239205952679494E-2</v>
      </c>
    </row>
    <row r="8648" spans="7:8" x14ac:dyDescent="0.3">
      <c r="G8648">
        <v>8640</v>
      </c>
      <c r="H8648">
        <f t="shared" ca="1" si="269"/>
        <v>6.3456613440993875E-2</v>
      </c>
    </row>
    <row r="8649" spans="7:8" x14ac:dyDescent="0.3">
      <c r="G8649">
        <v>8641</v>
      </c>
      <c r="H8649">
        <f t="shared" ca="1" si="269"/>
        <v>-8.7807387697686999E-3</v>
      </c>
    </row>
    <row r="8650" spans="7:8" x14ac:dyDescent="0.3">
      <c r="G8650">
        <v>8642</v>
      </c>
      <c r="H8650">
        <f t="shared" ref="H8650:H8713" ca="1" si="270">_xlfn.NORM.INV(RAND(),N$11,N$12)</f>
        <v>-1.5836336207963393E-2</v>
      </c>
    </row>
    <row r="8651" spans="7:8" x14ac:dyDescent="0.3">
      <c r="G8651">
        <v>8643</v>
      </c>
      <c r="H8651">
        <f t="shared" ca="1" si="270"/>
        <v>1.2747481798238536E-2</v>
      </c>
    </row>
    <row r="8652" spans="7:8" x14ac:dyDescent="0.3">
      <c r="G8652">
        <v>8644</v>
      </c>
      <c r="H8652">
        <f t="shared" ca="1" si="270"/>
        <v>1.2489117522275573E-2</v>
      </c>
    </row>
    <row r="8653" spans="7:8" x14ac:dyDescent="0.3">
      <c r="G8653">
        <v>8645</v>
      </c>
      <c r="H8653">
        <f t="shared" ca="1" si="270"/>
        <v>3.4949898155982921E-2</v>
      </c>
    </row>
    <row r="8654" spans="7:8" x14ac:dyDescent="0.3">
      <c r="G8654">
        <v>8646</v>
      </c>
      <c r="H8654">
        <f t="shared" ca="1" si="270"/>
        <v>-1.1074267717495518E-2</v>
      </c>
    </row>
    <row r="8655" spans="7:8" x14ac:dyDescent="0.3">
      <c r="G8655">
        <v>8647</v>
      </c>
      <c r="H8655">
        <f t="shared" ca="1" si="270"/>
        <v>-4.9641503797630528E-2</v>
      </c>
    </row>
    <row r="8656" spans="7:8" x14ac:dyDescent="0.3">
      <c r="G8656">
        <v>8648</v>
      </c>
      <c r="H8656">
        <f t="shared" ca="1" si="270"/>
        <v>-6.3787963550818302E-4</v>
      </c>
    </row>
    <row r="8657" spans="7:8" x14ac:dyDescent="0.3">
      <c r="G8657">
        <v>8649</v>
      </c>
      <c r="H8657">
        <f t="shared" ca="1" si="270"/>
        <v>-1.3073064620027219E-2</v>
      </c>
    </row>
    <row r="8658" spans="7:8" x14ac:dyDescent="0.3">
      <c r="G8658">
        <v>8650</v>
      </c>
      <c r="H8658">
        <f t="shared" ca="1" si="270"/>
        <v>-6.9759890881660389E-3</v>
      </c>
    </row>
    <row r="8659" spans="7:8" x14ac:dyDescent="0.3">
      <c r="G8659">
        <v>8651</v>
      </c>
      <c r="H8659">
        <f t="shared" ca="1" si="270"/>
        <v>1.3519312268698827E-2</v>
      </c>
    </row>
    <row r="8660" spans="7:8" x14ac:dyDescent="0.3">
      <c r="G8660">
        <v>8652</v>
      </c>
      <c r="H8660">
        <f t="shared" ca="1" si="270"/>
        <v>5.301616094800567E-3</v>
      </c>
    </row>
    <row r="8661" spans="7:8" x14ac:dyDescent="0.3">
      <c r="G8661">
        <v>8653</v>
      </c>
      <c r="H8661">
        <f t="shared" ca="1" si="270"/>
        <v>-1.2764100796089028E-2</v>
      </c>
    </row>
    <row r="8662" spans="7:8" x14ac:dyDescent="0.3">
      <c r="G8662">
        <v>8654</v>
      </c>
      <c r="H8662">
        <f t="shared" ca="1" si="270"/>
        <v>6.2127575895093851E-2</v>
      </c>
    </row>
    <row r="8663" spans="7:8" x14ac:dyDescent="0.3">
      <c r="G8663">
        <v>8655</v>
      </c>
      <c r="H8663">
        <f t="shared" ca="1" si="270"/>
        <v>-9.8146933632683245E-3</v>
      </c>
    </row>
    <row r="8664" spans="7:8" x14ac:dyDescent="0.3">
      <c r="G8664">
        <v>8656</v>
      </c>
      <c r="H8664">
        <f t="shared" ca="1" si="270"/>
        <v>2.3452396076543624E-3</v>
      </c>
    </row>
    <row r="8665" spans="7:8" x14ac:dyDescent="0.3">
      <c r="G8665">
        <v>8657</v>
      </c>
      <c r="H8665">
        <f t="shared" ca="1" si="270"/>
        <v>3.3350411274424515E-3</v>
      </c>
    </row>
    <row r="8666" spans="7:8" x14ac:dyDescent="0.3">
      <c r="G8666">
        <v>8658</v>
      </c>
      <c r="H8666">
        <f t="shared" ca="1" si="270"/>
        <v>-1.9003243920047323E-2</v>
      </c>
    </row>
    <row r="8667" spans="7:8" x14ac:dyDescent="0.3">
      <c r="G8667">
        <v>8659</v>
      </c>
      <c r="H8667">
        <f t="shared" ca="1" si="270"/>
        <v>-2.4558635879308194E-2</v>
      </c>
    </row>
    <row r="8668" spans="7:8" x14ac:dyDescent="0.3">
      <c r="G8668">
        <v>8660</v>
      </c>
      <c r="H8668">
        <f t="shared" ca="1" si="270"/>
        <v>8.9560448119121189E-3</v>
      </c>
    </row>
    <row r="8669" spans="7:8" x14ac:dyDescent="0.3">
      <c r="G8669">
        <v>8661</v>
      </c>
      <c r="H8669">
        <f t="shared" ca="1" si="270"/>
        <v>6.2161709641443547E-2</v>
      </c>
    </row>
    <row r="8670" spans="7:8" x14ac:dyDescent="0.3">
      <c r="G8670">
        <v>8662</v>
      </c>
      <c r="H8670">
        <f t="shared" ca="1" si="270"/>
        <v>-1.8068093874869257E-3</v>
      </c>
    </row>
    <row r="8671" spans="7:8" x14ac:dyDescent="0.3">
      <c r="G8671">
        <v>8663</v>
      </c>
      <c r="H8671">
        <f t="shared" ca="1" si="270"/>
        <v>5.1102280304018297E-2</v>
      </c>
    </row>
    <row r="8672" spans="7:8" x14ac:dyDescent="0.3">
      <c r="G8672">
        <v>8664</v>
      </c>
      <c r="H8672">
        <f t="shared" ca="1" si="270"/>
        <v>1.0838487119270381E-2</v>
      </c>
    </row>
    <row r="8673" spans="7:8" x14ac:dyDescent="0.3">
      <c r="G8673">
        <v>8665</v>
      </c>
      <c r="H8673">
        <f t="shared" ca="1" si="270"/>
        <v>-1.6410347382035565E-2</v>
      </c>
    </row>
    <row r="8674" spans="7:8" x14ac:dyDescent="0.3">
      <c r="G8674">
        <v>8666</v>
      </c>
      <c r="H8674">
        <f t="shared" ca="1" si="270"/>
        <v>9.1990196068623842E-3</v>
      </c>
    </row>
    <row r="8675" spans="7:8" x14ac:dyDescent="0.3">
      <c r="G8675">
        <v>8667</v>
      </c>
      <c r="H8675">
        <f t="shared" ca="1" si="270"/>
        <v>5.642477835788904E-2</v>
      </c>
    </row>
    <row r="8676" spans="7:8" x14ac:dyDescent="0.3">
      <c r="G8676">
        <v>8668</v>
      </c>
      <c r="H8676">
        <f t="shared" ca="1" si="270"/>
        <v>-1.3683307686511103E-3</v>
      </c>
    </row>
    <row r="8677" spans="7:8" x14ac:dyDescent="0.3">
      <c r="G8677">
        <v>8669</v>
      </c>
      <c r="H8677">
        <f t="shared" ca="1" si="270"/>
        <v>-3.3129973286240635E-2</v>
      </c>
    </row>
    <row r="8678" spans="7:8" x14ac:dyDescent="0.3">
      <c r="G8678">
        <v>8670</v>
      </c>
      <c r="H8678">
        <f t="shared" ca="1" si="270"/>
        <v>8.8186864687805535E-3</v>
      </c>
    </row>
    <row r="8679" spans="7:8" x14ac:dyDescent="0.3">
      <c r="G8679">
        <v>8671</v>
      </c>
      <c r="H8679">
        <f t="shared" ca="1" si="270"/>
        <v>-3.9648107905095181E-2</v>
      </c>
    </row>
    <row r="8680" spans="7:8" x14ac:dyDescent="0.3">
      <c r="G8680">
        <v>8672</v>
      </c>
      <c r="H8680">
        <f t="shared" ca="1" si="270"/>
        <v>-2.9308882903463594E-2</v>
      </c>
    </row>
    <row r="8681" spans="7:8" x14ac:dyDescent="0.3">
      <c r="G8681">
        <v>8673</v>
      </c>
      <c r="H8681">
        <f t="shared" ca="1" si="270"/>
        <v>-4.8564599432316578E-2</v>
      </c>
    </row>
    <row r="8682" spans="7:8" x14ac:dyDescent="0.3">
      <c r="G8682">
        <v>8674</v>
      </c>
      <c r="H8682">
        <f t="shared" ca="1" si="270"/>
        <v>-5.2624705779371218E-3</v>
      </c>
    </row>
    <row r="8683" spans="7:8" x14ac:dyDescent="0.3">
      <c r="G8683">
        <v>8675</v>
      </c>
      <c r="H8683">
        <f t="shared" ca="1" si="270"/>
        <v>3.3025458942243208E-2</v>
      </c>
    </row>
    <row r="8684" spans="7:8" x14ac:dyDescent="0.3">
      <c r="G8684">
        <v>8676</v>
      </c>
      <c r="H8684">
        <f t="shared" ca="1" si="270"/>
        <v>7.9991319311622372E-4</v>
      </c>
    </row>
    <row r="8685" spans="7:8" x14ac:dyDescent="0.3">
      <c r="G8685">
        <v>8677</v>
      </c>
      <c r="H8685">
        <f t="shared" ca="1" si="270"/>
        <v>8.7339108537988971E-3</v>
      </c>
    </row>
    <row r="8686" spans="7:8" x14ac:dyDescent="0.3">
      <c r="G8686">
        <v>8678</v>
      </c>
      <c r="H8686">
        <f t="shared" ca="1" si="270"/>
        <v>4.3747786407842409E-3</v>
      </c>
    </row>
    <row r="8687" spans="7:8" x14ac:dyDescent="0.3">
      <c r="G8687">
        <v>8679</v>
      </c>
      <c r="H8687">
        <f t="shared" ca="1" si="270"/>
        <v>2.1470793990688693E-2</v>
      </c>
    </row>
    <row r="8688" spans="7:8" x14ac:dyDescent="0.3">
      <c r="G8688">
        <v>8680</v>
      </c>
      <c r="H8688">
        <f t="shared" ca="1" si="270"/>
        <v>-4.664252628422539E-2</v>
      </c>
    </row>
    <row r="8689" spans="7:8" x14ac:dyDescent="0.3">
      <c r="G8689">
        <v>8681</v>
      </c>
      <c r="H8689">
        <f t="shared" ca="1" si="270"/>
        <v>2.0232856010800999E-3</v>
      </c>
    </row>
    <row r="8690" spans="7:8" x14ac:dyDescent="0.3">
      <c r="G8690">
        <v>8682</v>
      </c>
      <c r="H8690">
        <f t="shared" ca="1" si="270"/>
        <v>3.4899610963304385E-2</v>
      </c>
    </row>
    <row r="8691" spans="7:8" x14ac:dyDescent="0.3">
      <c r="G8691">
        <v>8683</v>
      </c>
      <c r="H8691">
        <f t="shared" ca="1" si="270"/>
        <v>2.9854628453987796E-2</v>
      </c>
    </row>
    <row r="8692" spans="7:8" x14ac:dyDescent="0.3">
      <c r="G8692">
        <v>8684</v>
      </c>
      <c r="H8692">
        <f t="shared" ca="1" si="270"/>
        <v>5.7691811753751016E-2</v>
      </c>
    </row>
    <row r="8693" spans="7:8" x14ac:dyDescent="0.3">
      <c r="G8693">
        <v>8685</v>
      </c>
      <c r="H8693">
        <f t="shared" ca="1" si="270"/>
        <v>-3.4290615473414653E-4</v>
      </c>
    </row>
    <row r="8694" spans="7:8" x14ac:dyDescent="0.3">
      <c r="G8694">
        <v>8686</v>
      </c>
      <c r="H8694">
        <f t="shared" ca="1" si="270"/>
        <v>1.2977740761828131E-3</v>
      </c>
    </row>
    <row r="8695" spans="7:8" x14ac:dyDescent="0.3">
      <c r="G8695">
        <v>8687</v>
      </c>
      <c r="H8695">
        <f t="shared" ca="1" si="270"/>
        <v>-4.2758042875614632E-2</v>
      </c>
    </row>
    <row r="8696" spans="7:8" x14ac:dyDescent="0.3">
      <c r="G8696">
        <v>8688</v>
      </c>
      <c r="H8696">
        <f t="shared" ca="1" si="270"/>
        <v>-4.157338219258901E-3</v>
      </c>
    </row>
    <row r="8697" spans="7:8" x14ac:dyDescent="0.3">
      <c r="G8697">
        <v>8689</v>
      </c>
      <c r="H8697">
        <f t="shared" ca="1" si="270"/>
        <v>-4.6667959586397634E-2</v>
      </c>
    </row>
    <row r="8698" spans="7:8" x14ac:dyDescent="0.3">
      <c r="G8698">
        <v>8690</v>
      </c>
      <c r="H8698">
        <f t="shared" ca="1" si="270"/>
        <v>3.5389500508019062E-2</v>
      </c>
    </row>
    <row r="8699" spans="7:8" x14ac:dyDescent="0.3">
      <c r="G8699">
        <v>8691</v>
      </c>
      <c r="H8699">
        <f t="shared" ca="1" si="270"/>
        <v>-5.2242479367900982E-2</v>
      </c>
    </row>
    <row r="8700" spans="7:8" x14ac:dyDescent="0.3">
      <c r="G8700">
        <v>8692</v>
      </c>
      <c r="H8700">
        <f t="shared" ca="1" si="270"/>
        <v>-4.1018227662612521E-3</v>
      </c>
    </row>
    <row r="8701" spans="7:8" x14ac:dyDescent="0.3">
      <c r="G8701">
        <v>8693</v>
      </c>
      <c r="H8701">
        <f t="shared" ca="1" si="270"/>
        <v>-1.8140121030969458E-2</v>
      </c>
    </row>
    <row r="8702" spans="7:8" x14ac:dyDescent="0.3">
      <c r="G8702">
        <v>8694</v>
      </c>
      <c r="H8702">
        <f t="shared" ca="1" si="270"/>
        <v>-7.2418977995702544E-3</v>
      </c>
    </row>
    <row r="8703" spans="7:8" x14ac:dyDescent="0.3">
      <c r="G8703">
        <v>8695</v>
      </c>
      <c r="H8703">
        <f t="shared" ca="1" si="270"/>
        <v>-3.1249377927706972E-2</v>
      </c>
    </row>
    <row r="8704" spans="7:8" x14ac:dyDescent="0.3">
      <c r="G8704">
        <v>8696</v>
      </c>
      <c r="H8704">
        <f t="shared" ca="1" si="270"/>
        <v>5.2899898276006926E-2</v>
      </c>
    </row>
    <row r="8705" spans="7:8" x14ac:dyDescent="0.3">
      <c r="G8705">
        <v>8697</v>
      </c>
      <c r="H8705">
        <f t="shared" ca="1" si="270"/>
        <v>8.4298856143446583E-3</v>
      </c>
    </row>
    <row r="8706" spans="7:8" x14ac:dyDescent="0.3">
      <c r="G8706">
        <v>8698</v>
      </c>
      <c r="H8706">
        <f t="shared" ca="1" si="270"/>
        <v>1.1854291206621516E-2</v>
      </c>
    </row>
    <row r="8707" spans="7:8" x14ac:dyDescent="0.3">
      <c r="G8707">
        <v>8699</v>
      </c>
      <c r="H8707">
        <f t="shared" ca="1" si="270"/>
        <v>3.0014651335648644E-2</v>
      </c>
    </row>
    <row r="8708" spans="7:8" x14ac:dyDescent="0.3">
      <c r="G8708">
        <v>8700</v>
      </c>
      <c r="H8708">
        <f t="shared" ca="1" si="270"/>
        <v>3.5062488438999562E-2</v>
      </c>
    </row>
    <row r="8709" spans="7:8" x14ac:dyDescent="0.3">
      <c r="G8709">
        <v>8701</v>
      </c>
      <c r="H8709">
        <f t="shared" ca="1" si="270"/>
        <v>-1.7305196255104734E-2</v>
      </c>
    </row>
    <row r="8710" spans="7:8" x14ac:dyDescent="0.3">
      <c r="G8710">
        <v>8702</v>
      </c>
      <c r="H8710">
        <f t="shared" ca="1" si="270"/>
        <v>-3.306952638400918E-2</v>
      </c>
    </row>
    <row r="8711" spans="7:8" x14ac:dyDescent="0.3">
      <c r="G8711">
        <v>8703</v>
      </c>
      <c r="H8711">
        <f t="shared" ca="1" si="270"/>
        <v>3.0408599820243323E-2</v>
      </c>
    </row>
    <row r="8712" spans="7:8" x14ac:dyDescent="0.3">
      <c r="G8712">
        <v>8704</v>
      </c>
      <c r="H8712">
        <f t="shared" ca="1" si="270"/>
        <v>-1.6098533548140437E-2</v>
      </c>
    </row>
    <row r="8713" spans="7:8" x14ac:dyDescent="0.3">
      <c r="G8713">
        <v>8705</v>
      </c>
      <c r="H8713">
        <f t="shared" ca="1" si="270"/>
        <v>7.2941975395851913E-3</v>
      </c>
    </row>
    <row r="8714" spans="7:8" x14ac:dyDescent="0.3">
      <c r="G8714">
        <v>8706</v>
      </c>
      <c r="H8714">
        <f t="shared" ref="H8714:H8777" ca="1" si="271">_xlfn.NORM.INV(RAND(),N$11,N$12)</f>
        <v>-1.9718738252774589E-2</v>
      </c>
    </row>
    <row r="8715" spans="7:8" x14ac:dyDescent="0.3">
      <c r="G8715">
        <v>8707</v>
      </c>
      <c r="H8715">
        <f t="shared" ca="1" si="271"/>
        <v>2.6701050091409696E-2</v>
      </c>
    </row>
    <row r="8716" spans="7:8" x14ac:dyDescent="0.3">
      <c r="G8716">
        <v>8708</v>
      </c>
      <c r="H8716">
        <f t="shared" ca="1" si="271"/>
        <v>-6.3665583945431245E-2</v>
      </c>
    </row>
    <row r="8717" spans="7:8" x14ac:dyDescent="0.3">
      <c r="G8717">
        <v>8709</v>
      </c>
      <c r="H8717">
        <f t="shared" ca="1" si="271"/>
        <v>-4.1102992767036821E-2</v>
      </c>
    </row>
    <row r="8718" spans="7:8" x14ac:dyDescent="0.3">
      <c r="G8718">
        <v>8710</v>
      </c>
      <c r="H8718">
        <f t="shared" ca="1" si="271"/>
        <v>9.6682869345966725E-3</v>
      </c>
    </row>
    <row r="8719" spans="7:8" x14ac:dyDescent="0.3">
      <c r="G8719">
        <v>8711</v>
      </c>
      <c r="H8719">
        <f t="shared" ca="1" si="271"/>
        <v>2.9072802472802167E-2</v>
      </c>
    </row>
    <row r="8720" spans="7:8" x14ac:dyDescent="0.3">
      <c r="G8720">
        <v>8712</v>
      </c>
      <c r="H8720">
        <f t="shared" ca="1" si="271"/>
        <v>1.8426614119728248E-3</v>
      </c>
    </row>
    <row r="8721" spans="7:8" x14ac:dyDescent="0.3">
      <c r="G8721">
        <v>8713</v>
      </c>
      <c r="H8721">
        <f t="shared" ca="1" si="271"/>
        <v>2.6156176461098263E-2</v>
      </c>
    </row>
    <row r="8722" spans="7:8" x14ac:dyDescent="0.3">
      <c r="G8722">
        <v>8714</v>
      </c>
      <c r="H8722">
        <f t="shared" ca="1" si="271"/>
        <v>8.5357356514867335E-3</v>
      </c>
    </row>
    <row r="8723" spans="7:8" x14ac:dyDescent="0.3">
      <c r="G8723">
        <v>8715</v>
      </c>
      <c r="H8723">
        <f t="shared" ca="1" si="271"/>
        <v>-3.8959008595201294E-2</v>
      </c>
    </row>
    <row r="8724" spans="7:8" x14ac:dyDescent="0.3">
      <c r="G8724">
        <v>8716</v>
      </c>
      <c r="H8724">
        <f t="shared" ca="1" si="271"/>
        <v>3.8897009758727917E-2</v>
      </c>
    </row>
    <row r="8725" spans="7:8" x14ac:dyDescent="0.3">
      <c r="G8725">
        <v>8717</v>
      </c>
      <c r="H8725">
        <f t="shared" ca="1" si="271"/>
        <v>-1.0008060797832336E-2</v>
      </c>
    </row>
    <row r="8726" spans="7:8" x14ac:dyDescent="0.3">
      <c r="G8726">
        <v>8718</v>
      </c>
      <c r="H8726">
        <f t="shared" ca="1" si="271"/>
        <v>-4.3204434407845327E-2</v>
      </c>
    </row>
    <row r="8727" spans="7:8" x14ac:dyDescent="0.3">
      <c r="G8727">
        <v>8719</v>
      </c>
      <c r="H8727">
        <f t="shared" ca="1" si="271"/>
        <v>3.2655655754868194E-2</v>
      </c>
    </row>
    <row r="8728" spans="7:8" x14ac:dyDescent="0.3">
      <c r="G8728">
        <v>8720</v>
      </c>
      <c r="H8728">
        <f t="shared" ca="1" si="271"/>
        <v>3.441358975064146E-3</v>
      </c>
    </row>
    <row r="8729" spans="7:8" x14ac:dyDescent="0.3">
      <c r="G8729">
        <v>8721</v>
      </c>
      <c r="H8729">
        <f t="shared" ca="1" si="271"/>
        <v>2.7413907956436835E-3</v>
      </c>
    </row>
    <row r="8730" spans="7:8" x14ac:dyDescent="0.3">
      <c r="G8730">
        <v>8722</v>
      </c>
      <c r="H8730">
        <f t="shared" ca="1" si="271"/>
        <v>-6.823996112568366E-2</v>
      </c>
    </row>
    <row r="8731" spans="7:8" x14ac:dyDescent="0.3">
      <c r="G8731">
        <v>8723</v>
      </c>
      <c r="H8731">
        <f t="shared" ca="1" si="271"/>
        <v>-7.2340092832824474E-3</v>
      </c>
    </row>
    <row r="8732" spans="7:8" x14ac:dyDescent="0.3">
      <c r="G8732">
        <v>8724</v>
      </c>
      <c r="H8732">
        <f t="shared" ca="1" si="271"/>
        <v>-1.8889082717519729E-2</v>
      </c>
    </row>
    <row r="8733" spans="7:8" x14ac:dyDescent="0.3">
      <c r="G8733">
        <v>8725</v>
      </c>
      <c r="H8733">
        <f t="shared" ca="1" si="271"/>
        <v>1.8513701705363525E-2</v>
      </c>
    </row>
    <row r="8734" spans="7:8" x14ac:dyDescent="0.3">
      <c r="G8734">
        <v>8726</v>
      </c>
      <c r="H8734">
        <f t="shared" ca="1" si="271"/>
        <v>-6.3870484005240147E-2</v>
      </c>
    </row>
    <row r="8735" spans="7:8" x14ac:dyDescent="0.3">
      <c r="G8735">
        <v>8727</v>
      </c>
      <c r="H8735">
        <f t="shared" ca="1" si="271"/>
        <v>2.2789273142192795E-3</v>
      </c>
    </row>
    <row r="8736" spans="7:8" x14ac:dyDescent="0.3">
      <c r="G8736">
        <v>8728</v>
      </c>
      <c r="H8736">
        <f t="shared" ca="1" si="271"/>
        <v>1.9195513912238987E-2</v>
      </c>
    </row>
    <row r="8737" spans="7:8" x14ac:dyDescent="0.3">
      <c r="G8737">
        <v>8729</v>
      </c>
      <c r="H8737">
        <f t="shared" ca="1" si="271"/>
        <v>-1.3681545340010955E-2</v>
      </c>
    </row>
    <row r="8738" spans="7:8" x14ac:dyDescent="0.3">
      <c r="G8738">
        <v>8730</v>
      </c>
      <c r="H8738">
        <f t="shared" ca="1" si="271"/>
        <v>8.4216201127189819E-2</v>
      </c>
    </row>
    <row r="8739" spans="7:8" x14ac:dyDescent="0.3">
      <c r="G8739">
        <v>8731</v>
      </c>
      <c r="H8739">
        <f t="shared" ca="1" si="271"/>
        <v>-2.7987429359106388E-2</v>
      </c>
    </row>
    <row r="8740" spans="7:8" x14ac:dyDescent="0.3">
      <c r="G8740">
        <v>8732</v>
      </c>
      <c r="H8740">
        <f t="shared" ca="1" si="271"/>
        <v>-3.048608108899201E-2</v>
      </c>
    </row>
    <row r="8741" spans="7:8" x14ac:dyDescent="0.3">
      <c r="G8741">
        <v>8733</v>
      </c>
      <c r="H8741">
        <f t="shared" ca="1" si="271"/>
        <v>-4.5160681592229544E-2</v>
      </c>
    </row>
    <row r="8742" spans="7:8" x14ac:dyDescent="0.3">
      <c r="G8742">
        <v>8734</v>
      </c>
      <c r="H8742">
        <f t="shared" ca="1" si="271"/>
        <v>2.9461968602238434E-2</v>
      </c>
    </row>
    <row r="8743" spans="7:8" x14ac:dyDescent="0.3">
      <c r="G8743">
        <v>8735</v>
      </c>
      <c r="H8743">
        <f t="shared" ca="1" si="271"/>
        <v>-3.5557919561713384E-2</v>
      </c>
    </row>
    <row r="8744" spans="7:8" x14ac:dyDescent="0.3">
      <c r="G8744">
        <v>8736</v>
      </c>
      <c r="H8744">
        <f t="shared" ca="1" si="271"/>
        <v>-9.827409924342792E-3</v>
      </c>
    </row>
    <row r="8745" spans="7:8" x14ac:dyDescent="0.3">
      <c r="G8745">
        <v>8737</v>
      </c>
      <c r="H8745">
        <f t="shared" ca="1" si="271"/>
        <v>4.6928809627319094E-2</v>
      </c>
    </row>
    <row r="8746" spans="7:8" x14ac:dyDescent="0.3">
      <c r="G8746">
        <v>8738</v>
      </c>
      <c r="H8746">
        <f t="shared" ca="1" si="271"/>
        <v>-9.7160332339124187E-4</v>
      </c>
    </row>
    <row r="8747" spans="7:8" x14ac:dyDescent="0.3">
      <c r="G8747">
        <v>8739</v>
      </c>
      <c r="H8747">
        <f t="shared" ca="1" si="271"/>
        <v>-2.3426637908717891E-3</v>
      </c>
    </row>
    <row r="8748" spans="7:8" x14ac:dyDescent="0.3">
      <c r="G8748">
        <v>8740</v>
      </c>
      <c r="H8748">
        <f t="shared" ca="1" si="271"/>
        <v>-2.8167469746550808E-2</v>
      </c>
    </row>
    <row r="8749" spans="7:8" x14ac:dyDescent="0.3">
      <c r="G8749">
        <v>8741</v>
      </c>
      <c r="H8749">
        <f t="shared" ca="1" si="271"/>
        <v>1.6345042787601176E-2</v>
      </c>
    </row>
    <row r="8750" spans="7:8" x14ac:dyDescent="0.3">
      <c r="G8750">
        <v>8742</v>
      </c>
      <c r="H8750">
        <f t="shared" ca="1" si="271"/>
        <v>-4.751576122758961E-2</v>
      </c>
    </row>
    <row r="8751" spans="7:8" x14ac:dyDescent="0.3">
      <c r="G8751">
        <v>8743</v>
      </c>
      <c r="H8751">
        <f t="shared" ca="1" si="271"/>
        <v>1.8807365474695494E-2</v>
      </c>
    </row>
    <row r="8752" spans="7:8" x14ac:dyDescent="0.3">
      <c r="G8752">
        <v>8744</v>
      </c>
      <c r="H8752">
        <f t="shared" ca="1" si="271"/>
        <v>-5.5720150575475337E-2</v>
      </c>
    </row>
    <row r="8753" spans="7:8" x14ac:dyDescent="0.3">
      <c r="G8753">
        <v>8745</v>
      </c>
      <c r="H8753">
        <f t="shared" ca="1" si="271"/>
        <v>2.0957634160027362E-2</v>
      </c>
    </row>
    <row r="8754" spans="7:8" x14ac:dyDescent="0.3">
      <c r="G8754">
        <v>8746</v>
      </c>
      <c r="H8754">
        <f t="shared" ca="1" si="271"/>
        <v>-1.967736799645111E-2</v>
      </c>
    </row>
    <row r="8755" spans="7:8" x14ac:dyDescent="0.3">
      <c r="G8755">
        <v>8747</v>
      </c>
      <c r="H8755">
        <f t="shared" ca="1" si="271"/>
        <v>-3.0303443162171404E-2</v>
      </c>
    </row>
    <row r="8756" spans="7:8" x14ac:dyDescent="0.3">
      <c r="G8756">
        <v>8748</v>
      </c>
      <c r="H8756">
        <f t="shared" ca="1" si="271"/>
        <v>-2.2174695595139891E-3</v>
      </c>
    </row>
    <row r="8757" spans="7:8" x14ac:dyDescent="0.3">
      <c r="G8757">
        <v>8749</v>
      </c>
      <c r="H8757">
        <f t="shared" ca="1" si="271"/>
        <v>1.0601285288439588E-2</v>
      </c>
    </row>
    <row r="8758" spans="7:8" x14ac:dyDescent="0.3">
      <c r="G8758">
        <v>8750</v>
      </c>
      <c r="H8758">
        <f t="shared" ca="1" si="271"/>
        <v>-2.2432257189578982E-2</v>
      </c>
    </row>
    <row r="8759" spans="7:8" x14ac:dyDescent="0.3">
      <c r="G8759">
        <v>8751</v>
      </c>
      <c r="H8759">
        <f t="shared" ca="1" si="271"/>
        <v>3.953060338929839E-2</v>
      </c>
    </row>
    <row r="8760" spans="7:8" x14ac:dyDescent="0.3">
      <c r="G8760">
        <v>8752</v>
      </c>
      <c r="H8760">
        <f t="shared" ca="1" si="271"/>
        <v>1.896211268988536E-2</v>
      </c>
    </row>
    <row r="8761" spans="7:8" x14ac:dyDescent="0.3">
      <c r="G8761">
        <v>8753</v>
      </c>
      <c r="H8761">
        <f t="shared" ca="1" si="271"/>
        <v>-4.2453844428559158E-2</v>
      </c>
    </row>
    <row r="8762" spans="7:8" x14ac:dyDescent="0.3">
      <c r="G8762">
        <v>8754</v>
      </c>
      <c r="H8762">
        <f t="shared" ca="1" si="271"/>
        <v>2.0369335756121425E-2</v>
      </c>
    </row>
    <row r="8763" spans="7:8" x14ac:dyDescent="0.3">
      <c r="G8763">
        <v>8755</v>
      </c>
      <c r="H8763">
        <f t="shared" ca="1" si="271"/>
        <v>2.0326406089091368E-2</v>
      </c>
    </row>
    <row r="8764" spans="7:8" x14ac:dyDescent="0.3">
      <c r="G8764">
        <v>8756</v>
      </c>
      <c r="H8764">
        <f t="shared" ca="1" si="271"/>
        <v>-1.8345484627408678E-3</v>
      </c>
    </row>
    <row r="8765" spans="7:8" x14ac:dyDescent="0.3">
      <c r="G8765">
        <v>8757</v>
      </c>
      <c r="H8765">
        <f t="shared" ca="1" si="271"/>
        <v>1.4382719316571729E-2</v>
      </c>
    </row>
    <row r="8766" spans="7:8" x14ac:dyDescent="0.3">
      <c r="G8766">
        <v>8758</v>
      </c>
      <c r="H8766">
        <f t="shared" ca="1" si="271"/>
        <v>-8.3831141659475219E-3</v>
      </c>
    </row>
    <row r="8767" spans="7:8" x14ac:dyDescent="0.3">
      <c r="G8767">
        <v>8759</v>
      </c>
      <c r="H8767">
        <f t="shared" ca="1" si="271"/>
        <v>1.7200421366863956E-2</v>
      </c>
    </row>
    <row r="8768" spans="7:8" x14ac:dyDescent="0.3">
      <c r="G8768">
        <v>8760</v>
      </c>
      <c r="H8768">
        <f t="shared" ca="1" si="271"/>
        <v>-1.2304506505767089E-2</v>
      </c>
    </row>
    <row r="8769" spans="7:8" x14ac:dyDescent="0.3">
      <c r="G8769">
        <v>8761</v>
      </c>
      <c r="H8769">
        <f t="shared" ca="1" si="271"/>
        <v>4.2834097400763473E-2</v>
      </c>
    </row>
    <row r="8770" spans="7:8" x14ac:dyDescent="0.3">
      <c r="G8770">
        <v>8762</v>
      </c>
      <c r="H8770">
        <f t="shared" ca="1" si="271"/>
        <v>6.0550166743569708E-2</v>
      </c>
    </row>
    <row r="8771" spans="7:8" x14ac:dyDescent="0.3">
      <c r="G8771">
        <v>8763</v>
      </c>
      <c r="H8771">
        <f t="shared" ca="1" si="271"/>
        <v>1.5100968531351256E-2</v>
      </c>
    </row>
    <row r="8772" spans="7:8" x14ac:dyDescent="0.3">
      <c r="G8772">
        <v>8764</v>
      </c>
      <c r="H8772">
        <f t="shared" ca="1" si="271"/>
        <v>1.1756480554736451E-2</v>
      </c>
    </row>
    <row r="8773" spans="7:8" x14ac:dyDescent="0.3">
      <c r="G8773">
        <v>8765</v>
      </c>
      <c r="H8773">
        <f t="shared" ca="1" si="271"/>
        <v>-2.9950793315130241E-2</v>
      </c>
    </row>
    <row r="8774" spans="7:8" x14ac:dyDescent="0.3">
      <c r="G8774">
        <v>8766</v>
      </c>
      <c r="H8774">
        <f t="shared" ca="1" si="271"/>
        <v>2.3107251988538694E-2</v>
      </c>
    </row>
    <row r="8775" spans="7:8" x14ac:dyDescent="0.3">
      <c r="G8775">
        <v>8767</v>
      </c>
      <c r="H8775">
        <f t="shared" ca="1" si="271"/>
        <v>6.4664494919219294E-3</v>
      </c>
    </row>
    <row r="8776" spans="7:8" x14ac:dyDescent="0.3">
      <c r="G8776">
        <v>8768</v>
      </c>
      <c r="H8776">
        <f t="shared" ca="1" si="271"/>
        <v>2.0088878088281057E-2</v>
      </c>
    </row>
    <row r="8777" spans="7:8" x14ac:dyDescent="0.3">
      <c r="G8777">
        <v>8769</v>
      </c>
      <c r="H8777">
        <f t="shared" ca="1" si="271"/>
        <v>-8.1779049231660208E-3</v>
      </c>
    </row>
    <row r="8778" spans="7:8" x14ac:dyDescent="0.3">
      <c r="G8778">
        <v>8770</v>
      </c>
      <c r="H8778">
        <f t="shared" ref="H8778:H8841" ca="1" si="272">_xlfn.NORM.INV(RAND(),N$11,N$12)</f>
        <v>7.9897998213798189E-3</v>
      </c>
    </row>
    <row r="8779" spans="7:8" x14ac:dyDescent="0.3">
      <c r="G8779">
        <v>8771</v>
      </c>
      <c r="H8779">
        <f t="shared" ca="1" si="272"/>
        <v>1.1550804693758942E-3</v>
      </c>
    </row>
    <row r="8780" spans="7:8" x14ac:dyDescent="0.3">
      <c r="G8780">
        <v>8772</v>
      </c>
      <c r="H8780">
        <f t="shared" ca="1" si="272"/>
        <v>2.1792901256318036E-2</v>
      </c>
    </row>
    <row r="8781" spans="7:8" x14ac:dyDescent="0.3">
      <c r="G8781">
        <v>8773</v>
      </c>
      <c r="H8781">
        <f t="shared" ca="1" si="272"/>
        <v>4.4341191037763808E-2</v>
      </c>
    </row>
    <row r="8782" spans="7:8" x14ac:dyDescent="0.3">
      <c r="G8782">
        <v>8774</v>
      </c>
      <c r="H8782">
        <f t="shared" ca="1" si="272"/>
        <v>-9.3620509296890222E-3</v>
      </c>
    </row>
    <row r="8783" spans="7:8" x14ac:dyDescent="0.3">
      <c r="G8783">
        <v>8775</v>
      </c>
      <c r="H8783">
        <f t="shared" ca="1" si="272"/>
        <v>-5.5103874783443418E-3</v>
      </c>
    </row>
    <row r="8784" spans="7:8" x14ac:dyDescent="0.3">
      <c r="G8784">
        <v>8776</v>
      </c>
      <c r="H8784">
        <f t="shared" ca="1" si="272"/>
        <v>4.4264472245479983E-3</v>
      </c>
    </row>
    <row r="8785" spans="7:8" x14ac:dyDescent="0.3">
      <c r="G8785">
        <v>8777</v>
      </c>
      <c r="H8785">
        <f t="shared" ca="1" si="272"/>
        <v>-4.3001721810038418E-2</v>
      </c>
    </row>
    <row r="8786" spans="7:8" x14ac:dyDescent="0.3">
      <c r="G8786">
        <v>8778</v>
      </c>
      <c r="H8786">
        <f t="shared" ca="1" si="272"/>
        <v>2.7943427537195163E-2</v>
      </c>
    </row>
    <row r="8787" spans="7:8" x14ac:dyDescent="0.3">
      <c r="G8787">
        <v>8779</v>
      </c>
      <c r="H8787">
        <f t="shared" ca="1" si="272"/>
        <v>5.6274502844009932E-3</v>
      </c>
    </row>
    <row r="8788" spans="7:8" x14ac:dyDescent="0.3">
      <c r="G8788">
        <v>8780</v>
      </c>
      <c r="H8788">
        <f t="shared" ca="1" si="272"/>
        <v>1.6920114593111327E-3</v>
      </c>
    </row>
    <row r="8789" spans="7:8" x14ac:dyDescent="0.3">
      <c r="G8789">
        <v>8781</v>
      </c>
      <c r="H8789">
        <f t="shared" ca="1" si="272"/>
        <v>-1.0749285549843659E-3</v>
      </c>
    </row>
    <row r="8790" spans="7:8" x14ac:dyDescent="0.3">
      <c r="G8790">
        <v>8782</v>
      </c>
      <c r="H8790">
        <f t="shared" ca="1" si="272"/>
        <v>-1.2055548278794426E-2</v>
      </c>
    </row>
    <row r="8791" spans="7:8" x14ac:dyDescent="0.3">
      <c r="G8791">
        <v>8783</v>
      </c>
      <c r="H8791">
        <f t="shared" ca="1" si="272"/>
        <v>-2.5020290891990628E-2</v>
      </c>
    </row>
    <row r="8792" spans="7:8" x14ac:dyDescent="0.3">
      <c r="G8792">
        <v>8784</v>
      </c>
      <c r="H8792">
        <f t="shared" ca="1" si="272"/>
        <v>2.0826139827518839E-2</v>
      </c>
    </row>
    <row r="8793" spans="7:8" x14ac:dyDescent="0.3">
      <c r="G8793">
        <v>8785</v>
      </c>
      <c r="H8793">
        <f t="shared" ca="1" si="272"/>
        <v>2.7003523560581548E-2</v>
      </c>
    </row>
    <row r="8794" spans="7:8" x14ac:dyDescent="0.3">
      <c r="G8794">
        <v>8786</v>
      </c>
      <c r="H8794">
        <f t="shared" ca="1" si="272"/>
        <v>-8.3862782376848861E-3</v>
      </c>
    </row>
    <row r="8795" spans="7:8" x14ac:dyDescent="0.3">
      <c r="G8795">
        <v>8787</v>
      </c>
      <c r="H8795">
        <f t="shared" ca="1" si="272"/>
        <v>-4.7402618062150816E-3</v>
      </c>
    </row>
    <row r="8796" spans="7:8" x14ac:dyDescent="0.3">
      <c r="G8796">
        <v>8788</v>
      </c>
      <c r="H8796">
        <f t="shared" ca="1" si="272"/>
        <v>2.3254175766751668E-2</v>
      </c>
    </row>
    <row r="8797" spans="7:8" x14ac:dyDescent="0.3">
      <c r="G8797">
        <v>8789</v>
      </c>
      <c r="H8797">
        <f t="shared" ca="1" si="272"/>
        <v>-1.2478027175725324E-2</v>
      </c>
    </row>
    <row r="8798" spans="7:8" x14ac:dyDescent="0.3">
      <c r="G8798">
        <v>8790</v>
      </c>
      <c r="H8798">
        <f t="shared" ca="1" si="272"/>
        <v>-1.7437938542889848E-2</v>
      </c>
    </row>
    <row r="8799" spans="7:8" x14ac:dyDescent="0.3">
      <c r="G8799">
        <v>8791</v>
      </c>
      <c r="H8799">
        <f t="shared" ca="1" si="272"/>
        <v>-1.022332572771693E-2</v>
      </c>
    </row>
    <row r="8800" spans="7:8" x14ac:dyDescent="0.3">
      <c r="G8800">
        <v>8792</v>
      </c>
      <c r="H8800">
        <f t="shared" ca="1" si="272"/>
        <v>1.8228482203518501E-2</v>
      </c>
    </row>
    <row r="8801" spans="7:8" x14ac:dyDescent="0.3">
      <c r="G8801">
        <v>8793</v>
      </c>
      <c r="H8801">
        <f t="shared" ca="1" si="272"/>
        <v>2.5221398862558374E-2</v>
      </c>
    </row>
    <row r="8802" spans="7:8" x14ac:dyDescent="0.3">
      <c r="G8802">
        <v>8794</v>
      </c>
      <c r="H8802">
        <f t="shared" ca="1" si="272"/>
        <v>1.1009726366902317E-2</v>
      </c>
    </row>
    <row r="8803" spans="7:8" x14ac:dyDescent="0.3">
      <c r="G8803">
        <v>8795</v>
      </c>
      <c r="H8803">
        <f t="shared" ca="1" si="272"/>
        <v>-1.4992007110951021E-3</v>
      </c>
    </row>
    <row r="8804" spans="7:8" x14ac:dyDescent="0.3">
      <c r="G8804">
        <v>8796</v>
      </c>
      <c r="H8804">
        <f t="shared" ca="1" si="272"/>
        <v>3.0522997455762153E-2</v>
      </c>
    </row>
    <row r="8805" spans="7:8" x14ac:dyDescent="0.3">
      <c r="G8805">
        <v>8797</v>
      </c>
      <c r="H8805">
        <f t="shared" ca="1" si="272"/>
        <v>-2.4840558470679241E-2</v>
      </c>
    </row>
    <row r="8806" spans="7:8" x14ac:dyDescent="0.3">
      <c r="G8806">
        <v>8798</v>
      </c>
      <c r="H8806">
        <f t="shared" ca="1" si="272"/>
        <v>2.3856205441914573E-2</v>
      </c>
    </row>
    <row r="8807" spans="7:8" x14ac:dyDescent="0.3">
      <c r="G8807">
        <v>8799</v>
      </c>
      <c r="H8807">
        <f t="shared" ca="1" si="272"/>
        <v>3.3018469149999853E-3</v>
      </c>
    </row>
    <row r="8808" spans="7:8" x14ac:dyDescent="0.3">
      <c r="G8808">
        <v>8800</v>
      </c>
      <c r="H8808">
        <f t="shared" ca="1" si="272"/>
        <v>4.2270782821943333E-2</v>
      </c>
    </row>
    <row r="8809" spans="7:8" x14ac:dyDescent="0.3">
      <c r="G8809">
        <v>8801</v>
      </c>
      <c r="H8809">
        <f t="shared" ca="1" si="272"/>
        <v>-1.3320851316615994E-3</v>
      </c>
    </row>
    <row r="8810" spans="7:8" x14ac:dyDescent="0.3">
      <c r="G8810">
        <v>8802</v>
      </c>
      <c r="H8810">
        <f t="shared" ca="1" si="272"/>
        <v>-1.2915024958073762E-2</v>
      </c>
    </row>
    <row r="8811" spans="7:8" x14ac:dyDescent="0.3">
      <c r="G8811">
        <v>8803</v>
      </c>
      <c r="H8811">
        <f t="shared" ca="1" si="272"/>
        <v>2.0382843594182395E-2</v>
      </c>
    </row>
    <row r="8812" spans="7:8" x14ac:dyDescent="0.3">
      <c r="G8812">
        <v>8804</v>
      </c>
      <c r="H8812">
        <f t="shared" ca="1" si="272"/>
        <v>2.6327781403451364E-2</v>
      </c>
    </row>
    <row r="8813" spans="7:8" x14ac:dyDescent="0.3">
      <c r="G8813">
        <v>8805</v>
      </c>
      <c r="H8813">
        <f t="shared" ca="1" si="272"/>
        <v>-1.3426714287067661E-2</v>
      </c>
    </row>
    <row r="8814" spans="7:8" x14ac:dyDescent="0.3">
      <c r="G8814">
        <v>8806</v>
      </c>
      <c r="H8814">
        <f t="shared" ca="1" si="272"/>
        <v>-8.1197820258941067E-2</v>
      </c>
    </row>
    <row r="8815" spans="7:8" x14ac:dyDescent="0.3">
      <c r="G8815">
        <v>8807</v>
      </c>
      <c r="H8815">
        <f t="shared" ca="1" si="272"/>
        <v>-3.2889384009049416E-3</v>
      </c>
    </row>
    <row r="8816" spans="7:8" x14ac:dyDescent="0.3">
      <c r="G8816">
        <v>8808</v>
      </c>
      <c r="H8816">
        <f t="shared" ca="1" si="272"/>
        <v>-4.049153295911373E-2</v>
      </c>
    </row>
    <row r="8817" spans="7:8" x14ac:dyDescent="0.3">
      <c r="G8817">
        <v>8809</v>
      </c>
      <c r="H8817">
        <f t="shared" ca="1" si="272"/>
        <v>-5.5867598718693998E-2</v>
      </c>
    </row>
    <row r="8818" spans="7:8" x14ac:dyDescent="0.3">
      <c r="G8818">
        <v>8810</v>
      </c>
      <c r="H8818">
        <f t="shared" ca="1" si="272"/>
        <v>2.2914892022219385E-2</v>
      </c>
    </row>
    <row r="8819" spans="7:8" x14ac:dyDescent="0.3">
      <c r="G8819">
        <v>8811</v>
      </c>
      <c r="H8819">
        <f t="shared" ca="1" si="272"/>
        <v>2.8877683957258482E-2</v>
      </c>
    </row>
    <row r="8820" spans="7:8" x14ac:dyDescent="0.3">
      <c r="G8820">
        <v>8812</v>
      </c>
      <c r="H8820">
        <f t="shared" ca="1" si="272"/>
        <v>2.4475621033664983E-2</v>
      </c>
    </row>
    <row r="8821" spans="7:8" x14ac:dyDescent="0.3">
      <c r="G8821">
        <v>8813</v>
      </c>
      <c r="H8821">
        <f t="shared" ca="1" si="272"/>
        <v>-2.1185712682709301E-2</v>
      </c>
    </row>
    <row r="8822" spans="7:8" x14ac:dyDescent="0.3">
      <c r="G8822">
        <v>8814</v>
      </c>
      <c r="H8822">
        <f t="shared" ca="1" si="272"/>
        <v>-2.174069899888588E-2</v>
      </c>
    </row>
    <row r="8823" spans="7:8" x14ac:dyDescent="0.3">
      <c r="G8823">
        <v>8815</v>
      </c>
      <c r="H8823">
        <f t="shared" ca="1" si="272"/>
        <v>2.1676513512758729E-2</v>
      </c>
    </row>
    <row r="8824" spans="7:8" x14ac:dyDescent="0.3">
      <c r="G8824">
        <v>8816</v>
      </c>
      <c r="H8824">
        <f t="shared" ca="1" si="272"/>
        <v>6.8986907983102329E-3</v>
      </c>
    </row>
    <row r="8825" spans="7:8" x14ac:dyDescent="0.3">
      <c r="G8825">
        <v>8817</v>
      </c>
      <c r="H8825">
        <f t="shared" ca="1" si="272"/>
        <v>2.1007748682191605E-2</v>
      </c>
    </row>
    <row r="8826" spans="7:8" x14ac:dyDescent="0.3">
      <c r="G8826">
        <v>8818</v>
      </c>
      <c r="H8826">
        <f t="shared" ca="1" si="272"/>
        <v>6.0942539325109901E-2</v>
      </c>
    </row>
    <row r="8827" spans="7:8" x14ac:dyDescent="0.3">
      <c r="G8827">
        <v>8819</v>
      </c>
      <c r="H8827">
        <f t="shared" ca="1" si="272"/>
        <v>-1.1529365953349463E-2</v>
      </c>
    </row>
    <row r="8828" spans="7:8" x14ac:dyDescent="0.3">
      <c r="G8828">
        <v>8820</v>
      </c>
      <c r="H8828">
        <f t="shared" ca="1" si="272"/>
        <v>2.6938198630973094E-3</v>
      </c>
    </row>
    <row r="8829" spans="7:8" x14ac:dyDescent="0.3">
      <c r="G8829">
        <v>8821</v>
      </c>
      <c r="H8829">
        <f t="shared" ca="1" si="272"/>
        <v>2.5721633051191259E-3</v>
      </c>
    </row>
    <row r="8830" spans="7:8" x14ac:dyDescent="0.3">
      <c r="G8830">
        <v>8822</v>
      </c>
      <c r="H8830">
        <f t="shared" ca="1" si="272"/>
        <v>1.6662855389874717E-2</v>
      </c>
    </row>
    <row r="8831" spans="7:8" x14ac:dyDescent="0.3">
      <c r="G8831">
        <v>8823</v>
      </c>
      <c r="H8831">
        <f t="shared" ca="1" si="272"/>
        <v>-1.2479807603343081E-2</v>
      </c>
    </row>
    <row r="8832" spans="7:8" x14ac:dyDescent="0.3">
      <c r="G8832">
        <v>8824</v>
      </c>
      <c r="H8832">
        <f t="shared" ca="1" si="272"/>
        <v>1.011502823448209E-2</v>
      </c>
    </row>
    <row r="8833" spans="7:8" x14ac:dyDescent="0.3">
      <c r="G8833">
        <v>8825</v>
      </c>
      <c r="H8833">
        <f t="shared" ca="1" si="272"/>
        <v>5.6302809243209968E-2</v>
      </c>
    </row>
    <row r="8834" spans="7:8" x14ac:dyDescent="0.3">
      <c r="G8834">
        <v>8826</v>
      </c>
      <c r="H8834">
        <f t="shared" ca="1" si="272"/>
        <v>2.0700761563211732E-2</v>
      </c>
    </row>
    <row r="8835" spans="7:8" x14ac:dyDescent="0.3">
      <c r="G8835">
        <v>8827</v>
      </c>
      <c r="H8835">
        <f t="shared" ca="1" si="272"/>
        <v>2.1863689458161421E-2</v>
      </c>
    </row>
    <row r="8836" spans="7:8" x14ac:dyDescent="0.3">
      <c r="G8836">
        <v>8828</v>
      </c>
      <c r="H8836">
        <f t="shared" ca="1" si="272"/>
        <v>1.485935130454751E-2</v>
      </c>
    </row>
    <row r="8837" spans="7:8" x14ac:dyDescent="0.3">
      <c r="G8837">
        <v>8829</v>
      </c>
      <c r="H8837">
        <f t="shared" ca="1" si="272"/>
        <v>-3.1738456642050626E-2</v>
      </c>
    </row>
    <row r="8838" spans="7:8" x14ac:dyDescent="0.3">
      <c r="G8838">
        <v>8830</v>
      </c>
      <c r="H8838">
        <f t="shared" ca="1" si="272"/>
        <v>4.2599733272760898E-2</v>
      </c>
    </row>
    <row r="8839" spans="7:8" x14ac:dyDescent="0.3">
      <c r="G8839">
        <v>8831</v>
      </c>
      <c r="H8839">
        <f t="shared" ca="1" si="272"/>
        <v>-2.4470436816447814E-2</v>
      </c>
    </row>
    <row r="8840" spans="7:8" x14ac:dyDescent="0.3">
      <c r="G8840">
        <v>8832</v>
      </c>
      <c r="H8840">
        <f t="shared" ca="1" si="272"/>
        <v>2.0978246479572998E-2</v>
      </c>
    </row>
    <row r="8841" spans="7:8" x14ac:dyDescent="0.3">
      <c r="G8841">
        <v>8833</v>
      </c>
      <c r="H8841">
        <f t="shared" ca="1" si="272"/>
        <v>-1.5576190254800573E-2</v>
      </c>
    </row>
    <row r="8842" spans="7:8" x14ac:dyDescent="0.3">
      <c r="G8842">
        <v>8834</v>
      </c>
      <c r="H8842">
        <f t="shared" ref="H8842:H8905" ca="1" si="273">_xlfn.NORM.INV(RAND(),N$11,N$12)</f>
        <v>4.9464413694220045E-3</v>
      </c>
    </row>
    <row r="8843" spans="7:8" x14ac:dyDescent="0.3">
      <c r="G8843">
        <v>8835</v>
      </c>
      <c r="H8843">
        <f t="shared" ca="1" si="273"/>
        <v>4.1017878056345658E-2</v>
      </c>
    </row>
    <row r="8844" spans="7:8" x14ac:dyDescent="0.3">
      <c r="G8844">
        <v>8836</v>
      </c>
      <c r="H8844">
        <f t="shared" ca="1" si="273"/>
        <v>-9.369996158351681E-3</v>
      </c>
    </row>
    <row r="8845" spans="7:8" x14ac:dyDescent="0.3">
      <c r="G8845">
        <v>8837</v>
      </c>
      <c r="H8845">
        <f t="shared" ca="1" si="273"/>
        <v>-1.2319623829283154E-2</v>
      </c>
    </row>
    <row r="8846" spans="7:8" x14ac:dyDescent="0.3">
      <c r="G8846">
        <v>8838</v>
      </c>
      <c r="H8846">
        <f t="shared" ca="1" si="273"/>
        <v>2.5033766190899493E-2</v>
      </c>
    </row>
    <row r="8847" spans="7:8" x14ac:dyDescent="0.3">
      <c r="G8847">
        <v>8839</v>
      </c>
      <c r="H8847">
        <f t="shared" ca="1" si="273"/>
        <v>-2.0587119741689165E-3</v>
      </c>
    </row>
    <row r="8848" spans="7:8" x14ac:dyDescent="0.3">
      <c r="G8848">
        <v>8840</v>
      </c>
      <c r="H8848">
        <f t="shared" ca="1" si="273"/>
        <v>2.163981269212583E-2</v>
      </c>
    </row>
    <row r="8849" spans="7:8" x14ac:dyDescent="0.3">
      <c r="G8849">
        <v>8841</v>
      </c>
      <c r="H8849">
        <f t="shared" ca="1" si="273"/>
        <v>3.9611854504252572E-2</v>
      </c>
    </row>
    <row r="8850" spans="7:8" x14ac:dyDescent="0.3">
      <c r="G8850">
        <v>8842</v>
      </c>
      <c r="H8850">
        <f t="shared" ca="1" si="273"/>
        <v>9.0307169797837466E-3</v>
      </c>
    </row>
    <row r="8851" spans="7:8" x14ac:dyDescent="0.3">
      <c r="G8851">
        <v>8843</v>
      </c>
      <c r="H8851">
        <f t="shared" ca="1" si="273"/>
        <v>3.3064537143326694E-3</v>
      </c>
    </row>
    <row r="8852" spans="7:8" x14ac:dyDescent="0.3">
      <c r="G8852">
        <v>8844</v>
      </c>
      <c r="H8852">
        <f t="shared" ca="1" si="273"/>
        <v>1.0344103115904229E-2</v>
      </c>
    </row>
    <row r="8853" spans="7:8" x14ac:dyDescent="0.3">
      <c r="G8853">
        <v>8845</v>
      </c>
      <c r="H8853">
        <f t="shared" ca="1" si="273"/>
        <v>2.372780775522873E-2</v>
      </c>
    </row>
    <row r="8854" spans="7:8" x14ac:dyDescent="0.3">
      <c r="G8854">
        <v>8846</v>
      </c>
      <c r="H8854">
        <f t="shared" ca="1" si="273"/>
        <v>4.690268822420935E-2</v>
      </c>
    </row>
    <row r="8855" spans="7:8" x14ac:dyDescent="0.3">
      <c r="G8855">
        <v>8847</v>
      </c>
      <c r="H8855">
        <f t="shared" ca="1" si="273"/>
        <v>1.9602034616905909E-2</v>
      </c>
    </row>
    <row r="8856" spans="7:8" x14ac:dyDescent="0.3">
      <c r="G8856">
        <v>8848</v>
      </c>
      <c r="H8856">
        <f t="shared" ca="1" si="273"/>
        <v>5.2813898532494886E-2</v>
      </c>
    </row>
    <row r="8857" spans="7:8" x14ac:dyDescent="0.3">
      <c r="G8857">
        <v>8849</v>
      </c>
      <c r="H8857">
        <f t="shared" ca="1" si="273"/>
        <v>2.1899272014724112E-2</v>
      </c>
    </row>
    <row r="8858" spans="7:8" x14ac:dyDescent="0.3">
      <c r="G8858">
        <v>8850</v>
      </c>
      <c r="H8858">
        <f t="shared" ca="1" si="273"/>
        <v>-3.2745068784846947E-2</v>
      </c>
    </row>
    <row r="8859" spans="7:8" x14ac:dyDescent="0.3">
      <c r="G8859">
        <v>8851</v>
      </c>
      <c r="H8859">
        <f t="shared" ca="1" si="273"/>
        <v>-1.2648101936395937E-2</v>
      </c>
    </row>
    <row r="8860" spans="7:8" x14ac:dyDescent="0.3">
      <c r="G8860">
        <v>8852</v>
      </c>
      <c r="H8860">
        <f t="shared" ca="1" si="273"/>
        <v>-8.062289776804699E-3</v>
      </c>
    </row>
    <row r="8861" spans="7:8" x14ac:dyDescent="0.3">
      <c r="G8861">
        <v>8853</v>
      </c>
      <c r="H8861">
        <f t="shared" ca="1" si="273"/>
        <v>-5.5421044652165033E-3</v>
      </c>
    </row>
    <row r="8862" spans="7:8" x14ac:dyDescent="0.3">
      <c r="G8862">
        <v>8854</v>
      </c>
      <c r="H8862">
        <f t="shared" ca="1" si="273"/>
        <v>-3.7237515670431975E-3</v>
      </c>
    </row>
    <row r="8863" spans="7:8" x14ac:dyDescent="0.3">
      <c r="G8863">
        <v>8855</v>
      </c>
      <c r="H8863">
        <f t="shared" ca="1" si="273"/>
        <v>1.9191384533837605E-2</v>
      </c>
    </row>
    <row r="8864" spans="7:8" x14ac:dyDescent="0.3">
      <c r="G8864">
        <v>8856</v>
      </c>
      <c r="H8864">
        <f t="shared" ca="1" si="273"/>
        <v>4.4780278316913315E-2</v>
      </c>
    </row>
    <row r="8865" spans="7:8" x14ac:dyDescent="0.3">
      <c r="G8865">
        <v>8857</v>
      </c>
      <c r="H8865">
        <f t="shared" ca="1" si="273"/>
        <v>3.2534185945367833E-2</v>
      </c>
    </row>
    <row r="8866" spans="7:8" x14ac:dyDescent="0.3">
      <c r="G8866">
        <v>8858</v>
      </c>
      <c r="H8866">
        <f t="shared" ca="1" si="273"/>
        <v>-1.5049748536203719E-2</v>
      </c>
    </row>
    <row r="8867" spans="7:8" x14ac:dyDescent="0.3">
      <c r="G8867">
        <v>8859</v>
      </c>
      <c r="H8867">
        <f t="shared" ca="1" si="273"/>
        <v>-7.8470613544483377E-3</v>
      </c>
    </row>
    <row r="8868" spans="7:8" x14ac:dyDescent="0.3">
      <c r="G8868">
        <v>8860</v>
      </c>
      <c r="H8868">
        <f t="shared" ca="1" si="273"/>
        <v>4.461593730665224E-2</v>
      </c>
    </row>
    <row r="8869" spans="7:8" x14ac:dyDescent="0.3">
      <c r="G8869">
        <v>8861</v>
      </c>
      <c r="H8869">
        <f t="shared" ca="1" si="273"/>
        <v>2.087831217175147E-2</v>
      </c>
    </row>
    <row r="8870" spans="7:8" x14ac:dyDescent="0.3">
      <c r="G8870">
        <v>8862</v>
      </c>
      <c r="H8870">
        <f t="shared" ca="1" si="273"/>
        <v>5.1976657182999583E-3</v>
      </c>
    </row>
    <row r="8871" spans="7:8" x14ac:dyDescent="0.3">
      <c r="G8871">
        <v>8863</v>
      </c>
      <c r="H8871">
        <f t="shared" ca="1" si="273"/>
        <v>3.1774157542765913E-2</v>
      </c>
    </row>
    <row r="8872" spans="7:8" x14ac:dyDescent="0.3">
      <c r="G8872">
        <v>8864</v>
      </c>
      <c r="H8872">
        <f t="shared" ca="1" si="273"/>
        <v>-1.3237721183706889E-2</v>
      </c>
    </row>
    <row r="8873" spans="7:8" x14ac:dyDescent="0.3">
      <c r="G8873">
        <v>8865</v>
      </c>
      <c r="H8873">
        <f t="shared" ca="1" si="273"/>
        <v>-3.1419620016406802E-2</v>
      </c>
    </row>
    <row r="8874" spans="7:8" x14ac:dyDescent="0.3">
      <c r="G8874">
        <v>8866</v>
      </c>
      <c r="H8874">
        <f t="shared" ca="1" si="273"/>
        <v>-5.6675141090813379E-3</v>
      </c>
    </row>
    <row r="8875" spans="7:8" x14ac:dyDescent="0.3">
      <c r="G8875">
        <v>8867</v>
      </c>
      <c r="H8875">
        <f t="shared" ca="1" si="273"/>
        <v>5.9636829011219979E-2</v>
      </c>
    </row>
    <row r="8876" spans="7:8" x14ac:dyDescent="0.3">
      <c r="G8876">
        <v>8868</v>
      </c>
      <c r="H8876">
        <f t="shared" ca="1" si="273"/>
        <v>1.2219067704491651E-2</v>
      </c>
    </row>
    <row r="8877" spans="7:8" x14ac:dyDescent="0.3">
      <c r="G8877">
        <v>8869</v>
      </c>
      <c r="H8877">
        <f t="shared" ca="1" si="273"/>
        <v>8.8855114583045909E-3</v>
      </c>
    </row>
    <row r="8878" spans="7:8" x14ac:dyDescent="0.3">
      <c r="G8878">
        <v>8870</v>
      </c>
      <c r="H8878">
        <f t="shared" ca="1" si="273"/>
        <v>-2.4207879225111383E-2</v>
      </c>
    </row>
    <row r="8879" spans="7:8" x14ac:dyDescent="0.3">
      <c r="G8879">
        <v>8871</v>
      </c>
      <c r="H8879">
        <f t="shared" ca="1" si="273"/>
        <v>5.9458653604669582E-3</v>
      </c>
    </row>
    <row r="8880" spans="7:8" x14ac:dyDescent="0.3">
      <c r="G8880">
        <v>8872</v>
      </c>
      <c r="H8880">
        <f t="shared" ca="1" si="273"/>
        <v>9.5769011181582042E-3</v>
      </c>
    </row>
    <row r="8881" spans="7:8" x14ac:dyDescent="0.3">
      <c r="G8881">
        <v>8873</v>
      </c>
      <c r="H8881">
        <f t="shared" ca="1" si="273"/>
        <v>4.2453954972121649E-2</v>
      </c>
    </row>
    <row r="8882" spans="7:8" x14ac:dyDescent="0.3">
      <c r="G8882">
        <v>8874</v>
      </c>
      <c r="H8882">
        <f t="shared" ca="1" si="273"/>
        <v>3.3518479128705952E-2</v>
      </c>
    </row>
    <row r="8883" spans="7:8" x14ac:dyDescent="0.3">
      <c r="G8883">
        <v>8875</v>
      </c>
      <c r="H8883">
        <f t="shared" ca="1" si="273"/>
        <v>-1.3131471253341E-2</v>
      </c>
    </row>
    <row r="8884" spans="7:8" x14ac:dyDescent="0.3">
      <c r="G8884">
        <v>8876</v>
      </c>
      <c r="H8884">
        <f t="shared" ca="1" si="273"/>
        <v>1.7918474685652643E-2</v>
      </c>
    </row>
    <row r="8885" spans="7:8" x14ac:dyDescent="0.3">
      <c r="G8885">
        <v>8877</v>
      </c>
      <c r="H8885">
        <f t="shared" ca="1" si="273"/>
        <v>-4.3375607368038322E-3</v>
      </c>
    </row>
    <row r="8886" spans="7:8" x14ac:dyDescent="0.3">
      <c r="G8886">
        <v>8878</v>
      </c>
      <c r="H8886">
        <f t="shared" ca="1" si="273"/>
        <v>-2.0733913261648765E-2</v>
      </c>
    </row>
    <row r="8887" spans="7:8" x14ac:dyDescent="0.3">
      <c r="G8887">
        <v>8879</v>
      </c>
      <c r="H8887">
        <f t="shared" ca="1" si="273"/>
        <v>-3.359574551173943E-4</v>
      </c>
    </row>
    <row r="8888" spans="7:8" x14ac:dyDescent="0.3">
      <c r="G8888">
        <v>8880</v>
      </c>
      <c r="H8888">
        <f t="shared" ca="1" si="273"/>
        <v>-4.884612857445892E-2</v>
      </c>
    </row>
    <row r="8889" spans="7:8" x14ac:dyDescent="0.3">
      <c r="G8889">
        <v>8881</v>
      </c>
      <c r="H8889">
        <f t="shared" ca="1" si="273"/>
        <v>-1.0917265019561152E-2</v>
      </c>
    </row>
    <row r="8890" spans="7:8" x14ac:dyDescent="0.3">
      <c r="G8890">
        <v>8882</v>
      </c>
      <c r="H8890">
        <f t="shared" ca="1" si="273"/>
        <v>6.9893951591462385E-3</v>
      </c>
    </row>
    <row r="8891" spans="7:8" x14ac:dyDescent="0.3">
      <c r="G8891">
        <v>8883</v>
      </c>
      <c r="H8891">
        <f t="shared" ca="1" si="273"/>
        <v>2.2373508634117394E-2</v>
      </c>
    </row>
    <row r="8892" spans="7:8" x14ac:dyDescent="0.3">
      <c r="G8892">
        <v>8884</v>
      </c>
      <c r="H8892">
        <f t="shared" ca="1" si="273"/>
        <v>3.3064376315716307E-2</v>
      </c>
    </row>
    <row r="8893" spans="7:8" x14ac:dyDescent="0.3">
      <c r="G8893">
        <v>8885</v>
      </c>
      <c r="H8893">
        <f t="shared" ca="1" si="273"/>
        <v>1.73519171479566E-2</v>
      </c>
    </row>
    <row r="8894" spans="7:8" x14ac:dyDescent="0.3">
      <c r="G8894">
        <v>8886</v>
      </c>
      <c r="H8894">
        <f t="shared" ca="1" si="273"/>
        <v>4.1176443337415311E-2</v>
      </c>
    </row>
    <row r="8895" spans="7:8" x14ac:dyDescent="0.3">
      <c r="G8895">
        <v>8887</v>
      </c>
      <c r="H8895">
        <f t="shared" ca="1" si="273"/>
        <v>-1.1911635368838182E-2</v>
      </c>
    </row>
    <row r="8896" spans="7:8" x14ac:dyDescent="0.3">
      <c r="G8896">
        <v>8888</v>
      </c>
      <c r="H8896">
        <f t="shared" ca="1" si="273"/>
        <v>1.5141541306702264E-2</v>
      </c>
    </row>
    <row r="8897" spans="7:8" x14ac:dyDescent="0.3">
      <c r="G8897">
        <v>8889</v>
      </c>
      <c r="H8897">
        <f t="shared" ca="1" si="273"/>
        <v>-1.7318050140699891E-2</v>
      </c>
    </row>
    <row r="8898" spans="7:8" x14ac:dyDescent="0.3">
      <c r="G8898">
        <v>8890</v>
      </c>
      <c r="H8898">
        <f t="shared" ca="1" si="273"/>
        <v>2.4415841191697693E-2</v>
      </c>
    </row>
    <row r="8899" spans="7:8" x14ac:dyDescent="0.3">
      <c r="G8899">
        <v>8891</v>
      </c>
      <c r="H8899">
        <f t="shared" ca="1" si="273"/>
        <v>-2.6570893845518199E-2</v>
      </c>
    </row>
    <row r="8900" spans="7:8" x14ac:dyDescent="0.3">
      <c r="G8900">
        <v>8892</v>
      </c>
      <c r="H8900">
        <f t="shared" ca="1" si="273"/>
        <v>-1.9362045179633643E-2</v>
      </c>
    </row>
    <row r="8901" spans="7:8" x14ac:dyDescent="0.3">
      <c r="G8901">
        <v>8893</v>
      </c>
      <c r="H8901">
        <f t="shared" ca="1" si="273"/>
        <v>3.718838730820441E-2</v>
      </c>
    </row>
    <row r="8902" spans="7:8" x14ac:dyDescent="0.3">
      <c r="G8902">
        <v>8894</v>
      </c>
      <c r="H8902">
        <f t="shared" ca="1" si="273"/>
        <v>-1.3456230612588011E-2</v>
      </c>
    </row>
    <row r="8903" spans="7:8" x14ac:dyDescent="0.3">
      <c r="G8903">
        <v>8895</v>
      </c>
      <c r="H8903">
        <f t="shared" ca="1" si="273"/>
        <v>-4.4238555943849164E-2</v>
      </c>
    </row>
    <row r="8904" spans="7:8" x14ac:dyDescent="0.3">
      <c r="G8904">
        <v>8896</v>
      </c>
      <c r="H8904">
        <f t="shared" ca="1" si="273"/>
        <v>-2.8028069610117608E-2</v>
      </c>
    </row>
    <row r="8905" spans="7:8" x14ac:dyDescent="0.3">
      <c r="G8905">
        <v>8897</v>
      </c>
      <c r="H8905">
        <f t="shared" ca="1" si="273"/>
        <v>2.0122879365901857E-2</v>
      </c>
    </row>
    <row r="8906" spans="7:8" x14ac:dyDescent="0.3">
      <c r="G8906">
        <v>8898</v>
      </c>
      <c r="H8906">
        <f t="shared" ref="H8906:H8969" ca="1" si="274">_xlfn.NORM.INV(RAND(),N$11,N$12)</f>
        <v>2.3259341105350013E-2</v>
      </c>
    </row>
    <row r="8907" spans="7:8" x14ac:dyDescent="0.3">
      <c r="G8907">
        <v>8899</v>
      </c>
      <c r="H8907">
        <f t="shared" ca="1" si="274"/>
        <v>3.986154747462755E-2</v>
      </c>
    </row>
    <row r="8908" spans="7:8" x14ac:dyDescent="0.3">
      <c r="G8908">
        <v>8900</v>
      </c>
      <c r="H8908">
        <f t="shared" ca="1" si="274"/>
        <v>6.626045007635839E-2</v>
      </c>
    </row>
    <row r="8909" spans="7:8" x14ac:dyDescent="0.3">
      <c r="G8909">
        <v>8901</v>
      </c>
      <c r="H8909">
        <f t="shared" ca="1" si="274"/>
        <v>1.8745001960158037E-2</v>
      </c>
    </row>
    <row r="8910" spans="7:8" x14ac:dyDescent="0.3">
      <c r="G8910">
        <v>8902</v>
      </c>
      <c r="H8910">
        <f t="shared" ca="1" si="274"/>
        <v>4.3826593502005642E-2</v>
      </c>
    </row>
    <row r="8911" spans="7:8" x14ac:dyDescent="0.3">
      <c r="G8911">
        <v>8903</v>
      </c>
      <c r="H8911">
        <f t="shared" ca="1" si="274"/>
        <v>3.2760834484190447E-2</v>
      </c>
    </row>
    <row r="8912" spans="7:8" x14ac:dyDescent="0.3">
      <c r="G8912">
        <v>8904</v>
      </c>
      <c r="H8912">
        <f t="shared" ca="1" si="274"/>
        <v>-1.8098982021265059E-2</v>
      </c>
    </row>
    <row r="8913" spans="7:8" x14ac:dyDescent="0.3">
      <c r="G8913">
        <v>8905</v>
      </c>
      <c r="H8913">
        <f t="shared" ca="1" si="274"/>
        <v>-4.4707634547663834E-2</v>
      </c>
    </row>
    <row r="8914" spans="7:8" x14ac:dyDescent="0.3">
      <c r="G8914">
        <v>8906</v>
      </c>
      <c r="H8914">
        <f t="shared" ca="1" si="274"/>
        <v>2.0709442047755718E-2</v>
      </c>
    </row>
    <row r="8915" spans="7:8" x14ac:dyDescent="0.3">
      <c r="G8915">
        <v>8907</v>
      </c>
      <c r="H8915">
        <f t="shared" ca="1" si="274"/>
        <v>6.1684956419223638E-3</v>
      </c>
    </row>
    <row r="8916" spans="7:8" x14ac:dyDescent="0.3">
      <c r="G8916">
        <v>8908</v>
      </c>
      <c r="H8916">
        <f t="shared" ca="1" si="274"/>
        <v>-1.5149355539006957E-2</v>
      </c>
    </row>
    <row r="8917" spans="7:8" x14ac:dyDescent="0.3">
      <c r="G8917">
        <v>8909</v>
      </c>
      <c r="H8917">
        <f t="shared" ca="1" si="274"/>
        <v>2.0766477926512181E-3</v>
      </c>
    </row>
    <row r="8918" spans="7:8" x14ac:dyDescent="0.3">
      <c r="G8918">
        <v>8910</v>
      </c>
      <c r="H8918">
        <f t="shared" ca="1" si="274"/>
        <v>3.8561405905498235E-3</v>
      </c>
    </row>
    <row r="8919" spans="7:8" x14ac:dyDescent="0.3">
      <c r="G8919">
        <v>8911</v>
      </c>
      <c r="H8919">
        <f t="shared" ca="1" si="274"/>
        <v>-3.6784956609969385E-3</v>
      </c>
    </row>
    <row r="8920" spans="7:8" x14ac:dyDescent="0.3">
      <c r="G8920">
        <v>8912</v>
      </c>
      <c r="H8920">
        <f t="shared" ca="1" si="274"/>
        <v>6.9599085049215706E-3</v>
      </c>
    </row>
    <row r="8921" spans="7:8" x14ac:dyDescent="0.3">
      <c r="G8921">
        <v>8913</v>
      </c>
      <c r="H8921">
        <f t="shared" ca="1" si="274"/>
        <v>2.5947538288818323E-2</v>
      </c>
    </row>
    <row r="8922" spans="7:8" x14ac:dyDescent="0.3">
      <c r="G8922">
        <v>8914</v>
      </c>
      <c r="H8922">
        <f t="shared" ca="1" si="274"/>
        <v>3.2266614181579354E-3</v>
      </c>
    </row>
    <row r="8923" spans="7:8" x14ac:dyDescent="0.3">
      <c r="G8923">
        <v>8915</v>
      </c>
      <c r="H8923">
        <f t="shared" ca="1" si="274"/>
        <v>-4.2695329394337161E-3</v>
      </c>
    </row>
    <row r="8924" spans="7:8" x14ac:dyDescent="0.3">
      <c r="G8924">
        <v>8916</v>
      </c>
      <c r="H8924">
        <f t="shared" ca="1" si="274"/>
        <v>6.0344586518896702E-2</v>
      </c>
    </row>
    <row r="8925" spans="7:8" x14ac:dyDescent="0.3">
      <c r="G8925">
        <v>8917</v>
      </c>
      <c r="H8925">
        <f t="shared" ca="1" si="274"/>
        <v>1.6431256200070327E-2</v>
      </c>
    </row>
    <row r="8926" spans="7:8" x14ac:dyDescent="0.3">
      <c r="G8926">
        <v>8918</v>
      </c>
      <c r="H8926">
        <f t="shared" ca="1" si="274"/>
        <v>5.9563782655269959E-2</v>
      </c>
    </row>
    <row r="8927" spans="7:8" x14ac:dyDescent="0.3">
      <c r="G8927">
        <v>8919</v>
      </c>
      <c r="H8927">
        <f t="shared" ca="1" si="274"/>
        <v>-1.5527170135212244E-2</v>
      </c>
    </row>
    <row r="8928" spans="7:8" x14ac:dyDescent="0.3">
      <c r="G8928">
        <v>8920</v>
      </c>
      <c r="H8928">
        <f t="shared" ca="1" si="274"/>
        <v>1.2970991089791722E-2</v>
      </c>
    </row>
    <row r="8929" spans="7:8" x14ac:dyDescent="0.3">
      <c r="G8929">
        <v>8921</v>
      </c>
      <c r="H8929">
        <f t="shared" ca="1" si="274"/>
        <v>-3.4862483442082037E-2</v>
      </c>
    </row>
    <row r="8930" spans="7:8" x14ac:dyDescent="0.3">
      <c r="G8930">
        <v>8922</v>
      </c>
      <c r="H8930">
        <f t="shared" ca="1" si="274"/>
        <v>3.1073268948260582E-2</v>
      </c>
    </row>
    <row r="8931" spans="7:8" x14ac:dyDescent="0.3">
      <c r="G8931">
        <v>8923</v>
      </c>
      <c r="H8931">
        <f t="shared" ca="1" si="274"/>
        <v>-4.0346079407360819E-2</v>
      </c>
    </row>
    <row r="8932" spans="7:8" x14ac:dyDescent="0.3">
      <c r="G8932">
        <v>8924</v>
      </c>
      <c r="H8932">
        <f t="shared" ca="1" si="274"/>
        <v>5.6056306796470327E-2</v>
      </c>
    </row>
    <row r="8933" spans="7:8" x14ac:dyDescent="0.3">
      <c r="G8933">
        <v>8925</v>
      </c>
      <c r="H8933">
        <f t="shared" ca="1" si="274"/>
        <v>6.0542352793726273E-2</v>
      </c>
    </row>
    <row r="8934" spans="7:8" x14ac:dyDescent="0.3">
      <c r="G8934">
        <v>8926</v>
      </c>
      <c r="H8934">
        <f t="shared" ca="1" si="274"/>
        <v>-1.3149520086358139E-2</v>
      </c>
    </row>
    <row r="8935" spans="7:8" x14ac:dyDescent="0.3">
      <c r="G8935">
        <v>8927</v>
      </c>
      <c r="H8935">
        <f t="shared" ca="1" si="274"/>
        <v>-3.0778015461474747E-3</v>
      </c>
    </row>
    <row r="8936" spans="7:8" x14ac:dyDescent="0.3">
      <c r="G8936">
        <v>8928</v>
      </c>
      <c r="H8936">
        <f t="shared" ca="1" si="274"/>
        <v>4.0525946166553271E-3</v>
      </c>
    </row>
    <row r="8937" spans="7:8" x14ac:dyDescent="0.3">
      <c r="G8937">
        <v>8929</v>
      </c>
      <c r="H8937">
        <f t="shared" ca="1" si="274"/>
        <v>9.3371574834446626E-4</v>
      </c>
    </row>
    <row r="8938" spans="7:8" x14ac:dyDescent="0.3">
      <c r="G8938">
        <v>8930</v>
      </c>
      <c r="H8938">
        <f t="shared" ca="1" si="274"/>
        <v>1.730453829995637E-2</v>
      </c>
    </row>
    <row r="8939" spans="7:8" x14ac:dyDescent="0.3">
      <c r="G8939">
        <v>8931</v>
      </c>
      <c r="H8939">
        <f t="shared" ca="1" si="274"/>
        <v>-1.1665393170403352E-2</v>
      </c>
    </row>
    <row r="8940" spans="7:8" x14ac:dyDescent="0.3">
      <c r="G8940">
        <v>8932</v>
      </c>
      <c r="H8940">
        <f t="shared" ca="1" si="274"/>
        <v>2.5045852312068729E-2</v>
      </c>
    </row>
    <row r="8941" spans="7:8" x14ac:dyDescent="0.3">
      <c r="G8941">
        <v>8933</v>
      </c>
      <c r="H8941">
        <f t="shared" ca="1" si="274"/>
        <v>-5.2425378425860154E-2</v>
      </c>
    </row>
    <row r="8942" spans="7:8" x14ac:dyDescent="0.3">
      <c r="G8942">
        <v>8934</v>
      </c>
      <c r="H8942">
        <f t="shared" ca="1" si="274"/>
        <v>6.289423268911179E-2</v>
      </c>
    </row>
    <row r="8943" spans="7:8" x14ac:dyDescent="0.3">
      <c r="G8943">
        <v>8935</v>
      </c>
      <c r="H8943">
        <f t="shared" ca="1" si="274"/>
        <v>5.9227765910905616E-2</v>
      </c>
    </row>
    <row r="8944" spans="7:8" x14ac:dyDescent="0.3">
      <c r="G8944">
        <v>8936</v>
      </c>
      <c r="H8944">
        <f t="shared" ca="1" si="274"/>
        <v>-2.1370181212492342E-2</v>
      </c>
    </row>
    <row r="8945" spans="7:8" x14ac:dyDescent="0.3">
      <c r="G8945">
        <v>8937</v>
      </c>
      <c r="H8945">
        <f t="shared" ca="1" si="274"/>
        <v>4.9095006727845752E-2</v>
      </c>
    </row>
    <row r="8946" spans="7:8" x14ac:dyDescent="0.3">
      <c r="G8946">
        <v>8938</v>
      </c>
      <c r="H8946">
        <f t="shared" ca="1" si="274"/>
        <v>-1.4042812094822575E-2</v>
      </c>
    </row>
    <row r="8947" spans="7:8" x14ac:dyDescent="0.3">
      <c r="G8947">
        <v>8939</v>
      </c>
      <c r="H8947">
        <f t="shared" ca="1" si="274"/>
        <v>4.4556002641919119E-2</v>
      </c>
    </row>
    <row r="8948" spans="7:8" x14ac:dyDescent="0.3">
      <c r="G8948">
        <v>8940</v>
      </c>
      <c r="H8948">
        <f t="shared" ca="1" si="274"/>
        <v>-5.1670292920505158E-3</v>
      </c>
    </row>
    <row r="8949" spans="7:8" x14ac:dyDescent="0.3">
      <c r="G8949">
        <v>8941</v>
      </c>
      <c r="H8949">
        <f t="shared" ca="1" si="274"/>
        <v>-2.412969391340224E-2</v>
      </c>
    </row>
    <row r="8950" spans="7:8" x14ac:dyDescent="0.3">
      <c r="G8950">
        <v>8942</v>
      </c>
      <c r="H8950">
        <f t="shared" ca="1" si="274"/>
        <v>-3.9419776616464779E-2</v>
      </c>
    </row>
    <row r="8951" spans="7:8" x14ac:dyDescent="0.3">
      <c r="G8951">
        <v>8943</v>
      </c>
      <c r="H8951">
        <f t="shared" ca="1" si="274"/>
        <v>7.4427212114140065E-2</v>
      </c>
    </row>
    <row r="8952" spans="7:8" x14ac:dyDescent="0.3">
      <c r="G8952">
        <v>8944</v>
      </c>
      <c r="H8952">
        <f t="shared" ca="1" si="274"/>
        <v>1.1590750704452138E-3</v>
      </c>
    </row>
    <row r="8953" spans="7:8" x14ac:dyDescent="0.3">
      <c r="G8953">
        <v>8945</v>
      </c>
      <c r="H8953">
        <f t="shared" ca="1" si="274"/>
        <v>-2.5175281977870933E-3</v>
      </c>
    </row>
    <row r="8954" spans="7:8" x14ac:dyDescent="0.3">
      <c r="G8954">
        <v>8946</v>
      </c>
      <c r="H8954">
        <f t="shared" ca="1" si="274"/>
        <v>-7.9420346423532285E-3</v>
      </c>
    </row>
    <row r="8955" spans="7:8" x14ac:dyDescent="0.3">
      <c r="G8955">
        <v>8947</v>
      </c>
      <c r="H8955">
        <f t="shared" ca="1" si="274"/>
        <v>-6.3761761089366599E-4</v>
      </c>
    </row>
    <row r="8956" spans="7:8" x14ac:dyDescent="0.3">
      <c r="G8956">
        <v>8948</v>
      </c>
      <c r="H8956">
        <f t="shared" ca="1" si="274"/>
        <v>9.6510543753714189E-3</v>
      </c>
    </row>
    <row r="8957" spans="7:8" x14ac:dyDescent="0.3">
      <c r="G8957">
        <v>8949</v>
      </c>
      <c r="H8957">
        <f t="shared" ca="1" si="274"/>
        <v>-1.6709925909970981E-2</v>
      </c>
    </row>
    <row r="8958" spans="7:8" x14ac:dyDescent="0.3">
      <c r="G8958">
        <v>8950</v>
      </c>
      <c r="H8958">
        <f t="shared" ca="1" si="274"/>
        <v>3.2902293129159557E-2</v>
      </c>
    </row>
    <row r="8959" spans="7:8" x14ac:dyDescent="0.3">
      <c r="G8959">
        <v>8951</v>
      </c>
      <c r="H8959">
        <f t="shared" ca="1" si="274"/>
        <v>3.87289603624607E-2</v>
      </c>
    </row>
    <row r="8960" spans="7:8" x14ac:dyDescent="0.3">
      <c r="G8960">
        <v>8952</v>
      </c>
      <c r="H8960">
        <f t="shared" ca="1" si="274"/>
        <v>-4.1965240744883531E-2</v>
      </c>
    </row>
    <row r="8961" spans="7:8" x14ac:dyDescent="0.3">
      <c r="G8961">
        <v>8953</v>
      </c>
      <c r="H8961">
        <f t="shared" ca="1" si="274"/>
        <v>-1.0524999159205909E-2</v>
      </c>
    </row>
    <row r="8962" spans="7:8" x14ac:dyDescent="0.3">
      <c r="G8962">
        <v>8954</v>
      </c>
      <c r="H8962">
        <f t="shared" ca="1" si="274"/>
        <v>5.0766226553904566E-3</v>
      </c>
    </row>
    <row r="8963" spans="7:8" x14ac:dyDescent="0.3">
      <c r="G8963">
        <v>8955</v>
      </c>
      <c r="H8963">
        <f t="shared" ca="1" si="274"/>
        <v>3.0299272713219659E-2</v>
      </c>
    </row>
    <row r="8964" spans="7:8" x14ac:dyDescent="0.3">
      <c r="G8964">
        <v>8956</v>
      </c>
      <c r="H8964">
        <f t="shared" ca="1" si="274"/>
        <v>2.872096752817329E-2</v>
      </c>
    </row>
    <row r="8965" spans="7:8" x14ac:dyDescent="0.3">
      <c r="G8965">
        <v>8957</v>
      </c>
      <c r="H8965">
        <f t="shared" ca="1" si="274"/>
        <v>5.2957933211084052E-2</v>
      </c>
    </row>
    <row r="8966" spans="7:8" x14ac:dyDescent="0.3">
      <c r="G8966">
        <v>8958</v>
      </c>
      <c r="H8966">
        <f t="shared" ca="1" si="274"/>
        <v>2.383402405370501E-4</v>
      </c>
    </row>
    <row r="8967" spans="7:8" x14ac:dyDescent="0.3">
      <c r="G8967">
        <v>8959</v>
      </c>
      <c r="H8967">
        <f t="shared" ca="1" si="274"/>
        <v>4.0226294233253711E-3</v>
      </c>
    </row>
    <row r="8968" spans="7:8" x14ac:dyDescent="0.3">
      <c r="G8968">
        <v>8960</v>
      </c>
      <c r="H8968">
        <f t="shared" ca="1" si="274"/>
        <v>-1.0172849738202955E-3</v>
      </c>
    </row>
    <row r="8969" spans="7:8" x14ac:dyDescent="0.3">
      <c r="G8969">
        <v>8961</v>
      </c>
      <c r="H8969">
        <f t="shared" ca="1" si="274"/>
        <v>-1.4798069985201112E-2</v>
      </c>
    </row>
    <row r="8970" spans="7:8" x14ac:dyDescent="0.3">
      <c r="G8970">
        <v>8962</v>
      </c>
      <c r="H8970">
        <f t="shared" ref="H8970:H9033" ca="1" si="275">_xlfn.NORM.INV(RAND(),N$11,N$12)</f>
        <v>-3.4729562801604108E-2</v>
      </c>
    </row>
    <row r="8971" spans="7:8" x14ac:dyDescent="0.3">
      <c r="G8971">
        <v>8963</v>
      </c>
      <c r="H8971">
        <f t="shared" ca="1" si="275"/>
        <v>3.1378507181158109E-2</v>
      </c>
    </row>
    <row r="8972" spans="7:8" x14ac:dyDescent="0.3">
      <c r="G8972">
        <v>8964</v>
      </c>
      <c r="H8972">
        <f t="shared" ca="1" si="275"/>
        <v>3.7795009644100125E-2</v>
      </c>
    </row>
    <row r="8973" spans="7:8" x14ac:dyDescent="0.3">
      <c r="G8973">
        <v>8965</v>
      </c>
      <c r="H8973">
        <f t="shared" ca="1" si="275"/>
        <v>-1.2212491086296246E-4</v>
      </c>
    </row>
    <row r="8974" spans="7:8" x14ac:dyDescent="0.3">
      <c r="G8974">
        <v>8966</v>
      </c>
      <c r="H8974">
        <f t="shared" ca="1" si="275"/>
        <v>2.4661024553651687E-3</v>
      </c>
    </row>
    <row r="8975" spans="7:8" x14ac:dyDescent="0.3">
      <c r="G8975">
        <v>8967</v>
      </c>
      <c r="H8975">
        <f t="shared" ca="1" si="275"/>
        <v>4.3619904093108765E-3</v>
      </c>
    </row>
    <row r="8976" spans="7:8" x14ac:dyDescent="0.3">
      <c r="G8976">
        <v>8968</v>
      </c>
      <c r="H8976">
        <f t="shared" ca="1" si="275"/>
        <v>-3.1319923732087578E-2</v>
      </c>
    </row>
    <row r="8977" spans="7:8" x14ac:dyDescent="0.3">
      <c r="G8977">
        <v>8969</v>
      </c>
      <c r="H8977">
        <f t="shared" ca="1" si="275"/>
        <v>-1.2545853469317102E-2</v>
      </c>
    </row>
    <row r="8978" spans="7:8" x14ac:dyDescent="0.3">
      <c r="G8978">
        <v>8970</v>
      </c>
      <c r="H8978">
        <f t="shared" ca="1" si="275"/>
        <v>2.5535746267662245E-2</v>
      </c>
    </row>
    <row r="8979" spans="7:8" x14ac:dyDescent="0.3">
      <c r="G8979">
        <v>8971</v>
      </c>
      <c r="H8979">
        <f t="shared" ca="1" si="275"/>
        <v>3.0944897819503658E-2</v>
      </c>
    </row>
    <row r="8980" spans="7:8" x14ac:dyDescent="0.3">
      <c r="G8980">
        <v>8972</v>
      </c>
      <c r="H8980">
        <f t="shared" ca="1" si="275"/>
        <v>-6.6964328932518635E-2</v>
      </c>
    </row>
    <row r="8981" spans="7:8" x14ac:dyDescent="0.3">
      <c r="G8981">
        <v>8973</v>
      </c>
      <c r="H8981">
        <f t="shared" ca="1" si="275"/>
        <v>1.5585945677921717E-2</v>
      </c>
    </row>
    <row r="8982" spans="7:8" x14ac:dyDescent="0.3">
      <c r="G8982">
        <v>8974</v>
      </c>
      <c r="H8982">
        <f t="shared" ca="1" si="275"/>
        <v>5.0114495550639293E-2</v>
      </c>
    </row>
    <row r="8983" spans="7:8" x14ac:dyDescent="0.3">
      <c r="G8983">
        <v>8975</v>
      </c>
      <c r="H8983">
        <f t="shared" ca="1" si="275"/>
        <v>-5.2391686582463896E-2</v>
      </c>
    </row>
    <row r="8984" spans="7:8" x14ac:dyDescent="0.3">
      <c r="G8984">
        <v>8976</v>
      </c>
      <c r="H8984">
        <f t="shared" ca="1" si="275"/>
        <v>2.4413718382475712E-2</v>
      </c>
    </row>
    <row r="8985" spans="7:8" x14ac:dyDescent="0.3">
      <c r="G8985">
        <v>8977</v>
      </c>
      <c r="H8985">
        <f t="shared" ca="1" si="275"/>
        <v>-9.812020136497044E-3</v>
      </c>
    </row>
    <row r="8986" spans="7:8" x14ac:dyDescent="0.3">
      <c r="G8986">
        <v>8978</v>
      </c>
      <c r="H8986">
        <f t="shared" ca="1" si="275"/>
        <v>-1.51338562850937E-2</v>
      </c>
    </row>
    <row r="8987" spans="7:8" x14ac:dyDescent="0.3">
      <c r="G8987">
        <v>8979</v>
      </c>
      <c r="H8987">
        <f t="shared" ca="1" si="275"/>
        <v>8.8128466716336784E-3</v>
      </c>
    </row>
    <row r="8988" spans="7:8" x14ac:dyDescent="0.3">
      <c r="G8988">
        <v>8980</v>
      </c>
      <c r="H8988">
        <f t="shared" ca="1" si="275"/>
        <v>-7.01552004117071E-3</v>
      </c>
    </row>
    <row r="8989" spans="7:8" x14ac:dyDescent="0.3">
      <c r="G8989">
        <v>8981</v>
      </c>
      <c r="H8989">
        <f t="shared" ca="1" si="275"/>
        <v>-4.8333748863255088E-2</v>
      </c>
    </row>
    <row r="8990" spans="7:8" x14ac:dyDescent="0.3">
      <c r="G8990">
        <v>8982</v>
      </c>
      <c r="H8990">
        <f t="shared" ca="1" si="275"/>
        <v>-9.3139751728587121E-3</v>
      </c>
    </row>
    <row r="8991" spans="7:8" x14ac:dyDescent="0.3">
      <c r="G8991">
        <v>8983</v>
      </c>
      <c r="H8991">
        <f t="shared" ca="1" si="275"/>
        <v>-1.2259002849746767E-2</v>
      </c>
    </row>
    <row r="8992" spans="7:8" x14ac:dyDescent="0.3">
      <c r="G8992">
        <v>8984</v>
      </c>
      <c r="H8992">
        <f t="shared" ca="1" si="275"/>
        <v>4.174649595606298E-2</v>
      </c>
    </row>
    <row r="8993" spans="7:8" x14ac:dyDescent="0.3">
      <c r="G8993">
        <v>8985</v>
      </c>
      <c r="H8993">
        <f t="shared" ca="1" si="275"/>
        <v>4.2703395837967492E-2</v>
      </c>
    </row>
    <row r="8994" spans="7:8" x14ac:dyDescent="0.3">
      <c r="G8994">
        <v>8986</v>
      </c>
      <c r="H8994">
        <f t="shared" ca="1" si="275"/>
        <v>-2.6654895387053856E-2</v>
      </c>
    </row>
    <row r="8995" spans="7:8" x14ac:dyDescent="0.3">
      <c r="G8995">
        <v>8987</v>
      </c>
      <c r="H8995">
        <f t="shared" ca="1" si="275"/>
        <v>-1.7465023313185085E-2</v>
      </c>
    </row>
    <row r="8996" spans="7:8" x14ac:dyDescent="0.3">
      <c r="G8996">
        <v>8988</v>
      </c>
      <c r="H8996">
        <f t="shared" ca="1" si="275"/>
        <v>3.8011569437779003E-2</v>
      </c>
    </row>
    <row r="8997" spans="7:8" x14ac:dyDescent="0.3">
      <c r="G8997">
        <v>8989</v>
      </c>
      <c r="H8997">
        <f t="shared" ca="1" si="275"/>
        <v>-2.4583930678135713E-4</v>
      </c>
    </row>
    <row r="8998" spans="7:8" x14ac:dyDescent="0.3">
      <c r="G8998">
        <v>8990</v>
      </c>
      <c r="H8998">
        <f t="shared" ca="1" si="275"/>
        <v>-3.5240771692270224E-2</v>
      </c>
    </row>
    <row r="8999" spans="7:8" x14ac:dyDescent="0.3">
      <c r="G8999">
        <v>8991</v>
      </c>
      <c r="H8999">
        <f t="shared" ca="1" si="275"/>
        <v>1.4230409367409316E-2</v>
      </c>
    </row>
    <row r="9000" spans="7:8" x14ac:dyDescent="0.3">
      <c r="G9000">
        <v>8992</v>
      </c>
      <c r="H9000">
        <f t="shared" ca="1" si="275"/>
        <v>-4.0219591812854991E-4</v>
      </c>
    </row>
    <row r="9001" spans="7:8" x14ac:dyDescent="0.3">
      <c r="G9001">
        <v>8993</v>
      </c>
      <c r="H9001">
        <f t="shared" ca="1" si="275"/>
        <v>-1.1778520149295091E-3</v>
      </c>
    </row>
    <row r="9002" spans="7:8" x14ac:dyDescent="0.3">
      <c r="G9002">
        <v>8994</v>
      </c>
      <c r="H9002">
        <f t="shared" ca="1" si="275"/>
        <v>-2.3227080729220965E-3</v>
      </c>
    </row>
    <row r="9003" spans="7:8" x14ac:dyDescent="0.3">
      <c r="G9003">
        <v>8995</v>
      </c>
      <c r="H9003">
        <f t="shared" ca="1" si="275"/>
        <v>-2.7588069027085667E-2</v>
      </c>
    </row>
    <row r="9004" spans="7:8" x14ac:dyDescent="0.3">
      <c r="G9004">
        <v>8996</v>
      </c>
      <c r="H9004">
        <f t="shared" ca="1" si="275"/>
        <v>-1.0955255709802242E-2</v>
      </c>
    </row>
    <row r="9005" spans="7:8" x14ac:dyDescent="0.3">
      <c r="G9005">
        <v>8997</v>
      </c>
      <c r="H9005">
        <f t="shared" ca="1" si="275"/>
        <v>2.8120503784729946E-2</v>
      </c>
    </row>
    <row r="9006" spans="7:8" x14ac:dyDescent="0.3">
      <c r="G9006">
        <v>8998</v>
      </c>
      <c r="H9006">
        <f t="shared" ca="1" si="275"/>
        <v>6.1976130935825977E-3</v>
      </c>
    </row>
    <row r="9007" spans="7:8" x14ac:dyDescent="0.3">
      <c r="G9007">
        <v>8999</v>
      </c>
      <c r="H9007">
        <f t="shared" ca="1" si="275"/>
        <v>2.2981852198523597E-4</v>
      </c>
    </row>
    <row r="9008" spans="7:8" x14ac:dyDescent="0.3">
      <c r="G9008">
        <v>9000</v>
      </c>
      <c r="H9008">
        <f t="shared" ca="1" si="275"/>
        <v>-3.4352222507489697E-3</v>
      </c>
    </row>
    <row r="9009" spans="7:8" x14ac:dyDescent="0.3">
      <c r="G9009">
        <v>9001</v>
      </c>
      <c r="H9009">
        <f t="shared" ca="1" si="275"/>
        <v>2.7558968117941136E-3</v>
      </c>
    </row>
    <row r="9010" spans="7:8" x14ac:dyDescent="0.3">
      <c r="G9010">
        <v>9002</v>
      </c>
      <c r="H9010">
        <f t="shared" ca="1" si="275"/>
        <v>-1.2991098521145392E-2</v>
      </c>
    </row>
    <row r="9011" spans="7:8" x14ac:dyDescent="0.3">
      <c r="G9011">
        <v>9003</v>
      </c>
      <c r="H9011">
        <f t="shared" ca="1" si="275"/>
        <v>2.7129073748076632E-2</v>
      </c>
    </row>
    <row r="9012" spans="7:8" x14ac:dyDescent="0.3">
      <c r="G9012">
        <v>9004</v>
      </c>
      <c r="H9012">
        <f t="shared" ca="1" si="275"/>
        <v>2.5093168872551308E-2</v>
      </c>
    </row>
    <row r="9013" spans="7:8" x14ac:dyDescent="0.3">
      <c r="G9013">
        <v>9005</v>
      </c>
      <c r="H9013">
        <f t="shared" ca="1" si="275"/>
        <v>3.9032762787813181E-2</v>
      </c>
    </row>
    <row r="9014" spans="7:8" x14ac:dyDescent="0.3">
      <c r="G9014">
        <v>9006</v>
      </c>
      <c r="H9014">
        <f t="shared" ca="1" si="275"/>
        <v>1.5890772655489407E-2</v>
      </c>
    </row>
    <row r="9015" spans="7:8" x14ac:dyDescent="0.3">
      <c r="G9015">
        <v>9007</v>
      </c>
      <c r="H9015">
        <f t="shared" ca="1" si="275"/>
        <v>-2.7334335441871076E-2</v>
      </c>
    </row>
    <row r="9016" spans="7:8" x14ac:dyDescent="0.3">
      <c r="G9016">
        <v>9008</v>
      </c>
      <c r="H9016">
        <f t="shared" ca="1" si="275"/>
        <v>-2.4809970012572537E-2</v>
      </c>
    </row>
    <row r="9017" spans="7:8" x14ac:dyDescent="0.3">
      <c r="G9017">
        <v>9009</v>
      </c>
      <c r="H9017">
        <f t="shared" ca="1" si="275"/>
        <v>-3.715793140364812E-2</v>
      </c>
    </row>
    <row r="9018" spans="7:8" x14ac:dyDescent="0.3">
      <c r="G9018">
        <v>9010</v>
      </c>
      <c r="H9018">
        <f t="shared" ca="1" si="275"/>
        <v>-3.6653524363618122E-2</v>
      </c>
    </row>
    <row r="9019" spans="7:8" x14ac:dyDescent="0.3">
      <c r="G9019">
        <v>9011</v>
      </c>
      <c r="H9019">
        <f t="shared" ca="1" si="275"/>
        <v>-5.2872588075386029E-2</v>
      </c>
    </row>
    <row r="9020" spans="7:8" x14ac:dyDescent="0.3">
      <c r="G9020">
        <v>9012</v>
      </c>
      <c r="H9020">
        <f t="shared" ca="1" si="275"/>
        <v>-2.2093772570174809E-3</v>
      </c>
    </row>
    <row r="9021" spans="7:8" x14ac:dyDescent="0.3">
      <c r="G9021">
        <v>9013</v>
      </c>
      <c r="H9021">
        <f t="shared" ca="1" si="275"/>
        <v>4.7317865092771409E-2</v>
      </c>
    </row>
    <row r="9022" spans="7:8" x14ac:dyDescent="0.3">
      <c r="G9022">
        <v>9014</v>
      </c>
      <c r="H9022">
        <f t="shared" ca="1" si="275"/>
        <v>2.0356109815691133E-2</v>
      </c>
    </row>
    <row r="9023" spans="7:8" x14ac:dyDescent="0.3">
      <c r="G9023">
        <v>9015</v>
      </c>
      <c r="H9023">
        <f t="shared" ca="1" si="275"/>
        <v>2.4796665225998618E-2</v>
      </c>
    </row>
    <row r="9024" spans="7:8" x14ac:dyDescent="0.3">
      <c r="G9024">
        <v>9016</v>
      </c>
      <c r="H9024">
        <f t="shared" ca="1" si="275"/>
        <v>-1.2051157519977415E-2</v>
      </c>
    </row>
    <row r="9025" spans="7:8" x14ac:dyDescent="0.3">
      <c r="G9025">
        <v>9017</v>
      </c>
      <c r="H9025">
        <f t="shared" ca="1" si="275"/>
        <v>-1.7794787224192955E-2</v>
      </c>
    </row>
    <row r="9026" spans="7:8" x14ac:dyDescent="0.3">
      <c r="G9026">
        <v>9018</v>
      </c>
      <c r="H9026">
        <f t="shared" ca="1" si="275"/>
        <v>3.4399516964310352E-2</v>
      </c>
    </row>
    <row r="9027" spans="7:8" x14ac:dyDescent="0.3">
      <c r="G9027">
        <v>9019</v>
      </c>
      <c r="H9027">
        <f t="shared" ca="1" si="275"/>
        <v>-1.4681777410632965E-2</v>
      </c>
    </row>
    <row r="9028" spans="7:8" x14ac:dyDescent="0.3">
      <c r="G9028">
        <v>9020</v>
      </c>
      <c r="H9028">
        <f t="shared" ca="1" si="275"/>
        <v>2.0773363051012463E-3</v>
      </c>
    </row>
    <row r="9029" spans="7:8" x14ac:dyDescent="0.3">
      <c r="G9029">
        <v>9021</v>
      </c>
      <c r="H9029">
        <f t="shared" ca="1" si="275"/>
        <v>-4.380242699361965E-2</v>
      </c>
    </row>
    <row r="9030" spans="7:8" x14ac:dyDescent="0.3">
      <c r="G9030">
        <v>9022</v>
      </c>
      <c r="H9030">
        <f t="shared" ca="1" si="275"/>
        <v>-5.2520907742541083E-2</v>
      </c>
    </row>
    <row r="9031" spans="7:8" x14ac:dyDescent="0.3">
      <c r="G9031">
        <v>9023</v>
      </c>
      <c r="H9031">
        <f t="shared" ca="1" si="275"/>
        <v>4.3017328504015157E-2</v>
      </c>
    </row>
    <row r="9032" spans="7:8" x14ac:dyDescent="0.3">
      <c r="G9032">
        <v>9024</v>
      </c>
      <c r="H9032">
        <f t="shared" ca="1" si="275"/>
        <v>2.1685164265522302E-2</v>
      </c>
    </row>
    <row r="9033" spans="7:8" x14ac:dyDescent="0.3">
      <c r="G9033">
        <v>9025</v>
      </c>
      <c r="H9033">
        <f t="shared" ca="1" si="275"/>
        <v>1.8501727059394554E-2</v>
      </c>
    </row>
    <row r="9034" spans="7:8" x14ac:dyDescent="0.3">
      <c r="G9034">
        <v>9026</v>
      </c>
      <c r="H9034">
        <f t="shared" ref="H9034:H9097" ca="1" si="276">_xlfn.NORM.INV(RAND(),N$11,N$12)</f>
        <v>-1.54069431768242E-2</v>
      </c>
    </row>
    <row r="9035" spans="7:8" x14ac:dyDescent="0.3">
      <c r="G9035">
        <v>9027</v>
      </c>
      <c r="H9035">
        <f t="shared" ca="1" si="276"/>
        <v>-2.188538279088428E-2</v>
      </c>
    </row>
    <row r="9036" spans="7:8" x14ac:dyDescent="0.3">
      <c r="G9036">
        <v>9028</v>
      </c>
      <c r="H9036">
        <f t="shared" ca="1" si="276"/>
        <v>-3.324731683863083E-2</v>
      </c>
    </row>
    <row r="9037" spans="7:8" x14ac:dyDescent="0.3">
      <c r="G9037">
        <v>9029</v>
      </c>
      <c r="H9037">
        <f t="shared" ca="1" si="276"/>
        <v>-4.9077690311999905E-2</v>
      </c>
    </row>
    <row r="9038" spans="7:8" x14ac:dyDescent="0.3">
      <c r="G9038">
        <v>9030</v>
      </c>
      <c r="H9038">
        <f t="shared" ca="1" si="276"/>
        <v>-1.932826585013233E-2</v>
      </c>
    </row>
    <row r="9039" spans="7:8" x14ac:dyDescent="0.3">
      <c r="G9039">
        <v>9031</v>
      </c>
      <c r="H9039">
        <f t="shared" ca="1" si="276"/>
        <v>1.6486917225669494E-2</v>
      </c>
    </row>
    <row r="9040" spans="7:8" x14ac:dyDescent="0.3">
      <c r="G9040">
        <v>9032</v>
      </c>
      <c r="H9040">
        <f t="shared" ca="1" si="276"/>
        <v>-4.3022656285534616E-2</v>
      </c>
    </row>
    <row r="9041" spans="7:8" x14ac:dyDescent="0.3">
      <c r="G9041">
        <v>9033</v>
      </c>
      <c r="H9041">
        <f t="shared" ca="1" si="276"/>
        <v>-3.1322735379045133E-2</v>
      </c>
    </row>
    <row r="9042" spans="7:8" x14ac:dyDescent="0.3">
      <c r="G9042">
        <v>9034</v>
      </c>
      <c r="H9042">
        <f t="shared" ca="1" si="276"/>
        <v>2.0341440989084469E-2</v>
      </c>
    </row>
    <row r="9043" spans="7:8" x14ac:dyDescent="0.3">
      <c r="G9043">
        <v>9035</v>
      </c>
      <c r="H9043">
        <f t="shared" ca="1" si="276"/>
        <v>-1.2497591242329674E-2</v>
      </c>
    </row>
    <row r="9044" spans="7:8" x14ac:dyDescent="0.3">
      <c r="G9044">
        <v>9036</v>
      </c>
      <c r="H9044">
        <f t="shared" ca="1" si="276"/>
        <v>6.4289476960236597E-2</v>
      </c>
    </row>
    <row r="9045" spans="7:8" x14ac:dyDescent="0.3">
      <c r="G9045">
        <v>9037</v>
      </c>
      <c r="H9045">
        <f t="shared" ca="1" si="276"/>
        <v>-1.6244535267818373E-2</v>
      </c>
    </row>
    <row r="9046" spans="7:8" x14ac:dyDescent="0.3">
      <c r="G9046">
        <v>9038</v>
      </c>
      <c r="H9046">
        <f t="shared" ca="1" si="276"/>
        <v>7.7298521240258891E-3</v>
      </c>
    </row>
    <row r="9047" spans="7:8" x14ac:dyDescent="0.3">
      <c r="G9047">
        <v>9039</v>
      </c>
      <c r="H9047">
        <f t="shared" ca="1" si="276"/>
        <v>1.2677926605325225E-2</v>
      </c>
    </row>
    <row r="9048" spans="7:8" x14ac:dyDescent="0.3">
      <c r="G9048">
        <v>9040</v>
      </c>
      <c r="H9048">
        <f t="shared" ca="1" si="276"/>
        <v>1.04062360425817E-2</v>
      </c>
    </row>
    <row r="9049" spans="7:8" x14ac:dyDescent="0.3">
      <c r="G9049">
        <v>9041</v>
      </c>
      <c r="H9049">
        <f t="shared" ca="1" si="276"/>
        <v>-2.2903115476466934E-2</v>
      </c>
    </row>
    <row r="9050" spans="7:8" x14ac:dyDescent="0.3">
      <c r="G9050">
        <v>9042</v>
      </c>
      <c r="H9050">
        <f t="shared" ca="1" si="276"/>
        <v>-2.1416421466991738E-2</v>
      </c>
    </row>
    <row r="9051" spans="7:8" x14ac:dyDescent="0.3">
      <c r="G9051">
        <v>9043</v>
      </c>
      <c r="H9051">
        <f t="shared" ca="1" si="276"/>
        <v>4.6260725669070961E-3</v>
      </c>
    </row>
    <row r="9052" spans="7:8" x14ac:dyDescent="0.3">
      <c r="G9052">
        <v>9044</v>
      </c>
      <c r="H9052">
        <f t="shared" ca="1" si="276"/>
        <v>7.4375691806246036E-2</v>
      </c>
    </row>
    <row r="9053" spans="7:8" x14ac:dyDescent="0.3">
      <c r="G9053">
        <v>9045</v>
      </c>
      <c r="H9053">
        <f t="shared" ca="1" si="276"/>
        <v>-6.1399801024266606E-3</v>
      </c>
    </row>
    <row r="9054" spans="7:8" x14ac:dyDescent="0.3">
      <c r="G9054">
        <v>9046</v>
      </c>
      <c r="H9054">
        <f t="shared" ca="1" si="276"/>
        <v>2.0326303890196859E-3</v>
      </c>
    </row>
    <row r="9055" spans="7:8" x14ac:dyDescent="0.3">
      <c r="G9055">
        <v>9047</v>
      </c>
      <c r="H9055">
        <f t="shared" ca="1" si="276"/>
        <v>-3.7894310812455173E-2</v>
      </c>
    </row>
    <row r="9056" spans="7:8" x14ac:dyDescent="0.3">
      <c r="G9056">
        <v>9048</v>
      </c>
      <c r="H9056">
        <f t="shared" ca="1" si="276"/>
        <v>-5.8773223020194616E-2</v>
      </c>
    </row>
    <row r="9057" spans="7:8" x14ac:dyDescent="0.3">
      <c r="G9057">
        <v>9049</v>
      </c>
      <c r="H9057">
        <f t="shared" ca="1" si="276"/>
        <v>-4.0327028751370793E-2</v>
      </c>
    </row>
    <row r="9058" spans="7:8" x14ac:dyDescent="0.3">
      <c r="G9058">
        <v>9050</v>
      </c>
      <c r="H9058">
        <f t="shared" ca="1" si="276"/>
        <v>-8.9619275077126911E-3</v>
      </c>
    </row>
    <row r="9059" spans="7:8" x14ac:dyDescent="0.3">
      <c r="G9059">
        <v>9051</v>
      </c>
      <c r="H9059">
        <f t="shared" ca="1" si="276"/>
        <v>2.6529795826414248E-2</v>
      </c>
    </row>
    <row r="9060" spans="7:8" x14ac:dyDescent="0.3">
      <c r="G9060">
        <v>9052</v>
      </c>
      <c r="H9060">
        <f t="shared" ca="1" si="276"/>
        <v>2.4715171553572743E-3</v>
      </c>
    </row>
    <row r="9061" spans="7:8" x14ac:dyDescent="0.3">
      <c r="G9061">
        <v>9053</v>
      </c>
      <c r="H9061">
        <f t="shared" ca="1" si="276"/>
        <v>1.1428335509096567E-3</v>
      </c>
    </row>
    <row r="9062" spans="7:8" x14ac:dyDescent="0.3">
      <c r="G9062">
        <v>9054</v>
      </c>
      <c r="H9062">
        <f t="shared" ca="1" si="276"/>
        <v>-1.4202167187555851E-2</v>
      </c>
    </row>
    <row r="9063" spans="7:8" x14ac:dyDescent="0.3">
      <c r="G9063">
        <v>9055</v>
      </c>
      <c r="H9063">
        <f t="shared" ca="1" si="276"/>
        <v>2.7850995364716181E-2</v>
      </c>
    </row>
    <row r="9064" spans="7:8" x14ac:dyDescent="0.3">
      <c r="G9064">
        <v>9056</v>
      </c>
      <c r="H9064">
        <f t="shared" ca="1" si="276"/>
        <v>1.9251241637751871E-2</v>
      </c>
    </row>
    <row r="9065" spans="7:8" x14ac:dyDescent="0.3">
      <c r="G9065">
        <v>9057</v>
      </c>
      <c r="H9065">
        <f t="shared" ca="1" si="276"/>
        <v>2.5836406981092179E-3</v>
      </c>
    </row>
    <row r="9066" spans="7:8" x14ac:dyDescent="0.3">
      <c r="G9066">
        <v>9058</v>
      </c>
      <c r="H9066">
        <f t="shared" ca="1" si="276"/>
        <v>-5.8275447699249978E-2</v>
      </c>
    </row>
    <row r="9067" spans="7:8" x14ac:dyDescent="0.3">
      <c r="G9067">
        <v>9059</v>
      </c>
      <c r="H9067">
        <f t="shared" ca="1" si="276"/>
        <v>-1.2781641910044106E-2</v>
      </c>
    </row>
    <row r="9068" spans="7:8" x14ac:dyDescent="0.3">
      <c r="G9068">
        <v>9060</v>
      </c>
      <c r="H9068">
        <f t="shared" ca="1" si="276"/>
        <v>-1.8413137610734331E-2</v>
      </c>
    </row>
    <row r="9069" spans="7:8" x14ac:dyDescent="0.3">
      <c r="G9069">
        <v>9061</v>
      </c>
      <c r="H9069">
        <f t="shared" ca="1" si="276"/>
        <v>3.5228519435735871E-2</v>
      </c>
    </row>
    <row r="9070" spans="7:8" x14ac:dyDescent="0.3">
      <c r="G9070">
        <v>9062</v>
      </c>
      <c r="H9070">
        <f t="shared" ca="1" si="276"/>
        <v>-3.0007346815645766E-3</v>
      </c>
    </row>
    <row r="9071" spans="7:8" x14ac:dyDescent="0.3">
      <c r="G9071">
        <v>9063</v>
      </c>
      <c r="H9071">
        <f t="shared" ca="1" si="276"/>
        <v>-9.2944649200812149E-2</v>
      </c>
    </row>
    <row r="9072" spans="7:8" x14ac:dyDescent="0.3">
      <c r="G9072">
        <v>9064</v>
      </c>
      <c r="H9072">
        <f t="shared" ca="1" si="276"/>
        <v>1.7338456232099921E-2</v>
      </c>
    </row>
    <row r="9073" spans="7:8" x14ac:dyDescent="0.3">
      <c r="G9073">
        <v>9065</v>
      </c>
      <c r="H9073">
        <f t="shared" ca="1" si="276"/>
        <v>1.0232081726929997E-3</v>
      </c>
    </row>
    <row r="9074" spans="7:8" x14ac:dyDescent="0.3">
      <c r="G9074">
        <v>9066</v>
      </c>
      <c r="H9074">
        <f t="shared" ca="1" si="276"/>
        <v>-2.1200549226969539E-2</v>
      </c>
    </row>
    <row r="9075" spans="7:8" x14ac:dyDescent="0.3">
      <c r="G9075">
        <v>9067</v>
      </c>
      <c r="H9075">
        <f t="shared" ca="1" si="276"/>
        <v>3.1765490515194214E-2</v>
      </c>
    </row>
    <row r="9076" spans="7:8" x14ac:dyDescent="0.3">
      <c r="G9076">
        <v>9068</v>
      </c>
      <c r="H9076">
        <f t="shared" ca="1" si="276"/>
        <v>-2.9438594168819117E-2</v>
      </c>
    </row>
    <row r="9077" spans="7:8" x14ac:dyDescent="0.3">
      <c r="G9077">
        <v>9069</v>
      </c>
      <c r="H9077">
        <f t="shared" ca="1" si="276"/>
        <v>4.18417593325408E-2</v>
      </c>
    </row>
    <row r="9078" spans="7:8" x14ac:dyDescent="0.3">
      <c r="G9078">
        <v>9070</v>
      </c>
      <c r="H9078">
        <f t="shared" ca="1" si="276"/>
        <v>2.5537199342929709E-2</v>
      </c>
    </row>
    <row r="9079" spans="7:8" x14ac:dyDescent="0.3">
      <c r="G9079">
        <v>9071</v>
      </c>
      <c r="H9079">
        <f t="shared" ca="1" si="276"/>
        <v>-4.5937906977467316E-2</v>
      </c>
    </row>
    <row r="9080" spans="7:8" x14ac:dyDescent="0.3">
      <c r="G9080">
        <v>9072</v>
      </c>
      <c r="H9080">
        <f t="shared" ca="1" si="276"/>
        <v>5.1259609944578254E-2</v>
      </c>
    </row>
    <row r="9081" spans="7:8" x14ac:dyDescent="0.3">
      <c r="G9081">
        <v>9073</v>
      </c>
      <c r="H9081">
        <f t="shared" ca="1" si="276"/>
        <v>3.57522856399097E-3</v>
      </c>
    </row>
    <row r="9082" spans="7:8" x14ac:dyDescent="0.3">
      <c r="G9082">
        <v>9074</v>
      </c>
      <c r="H9082">
        <f t="shared" ca="1" si="276"/>
        <v>4.1549171547463508E-2</v>
      </c>
    </row>
    <row r="9083" spans="7:8" x14ac:dyDescent="0.3">
      <c r="G9083">
        <v>9075</v>
      </c>
      <c r="H9083">
        <f t="shared" ca="1" si="276"/>
        <v>3.2995179594192521E-2</v>
      </c>
    </row>
    <row r="9084" spans="7:8" x14ac:dyDescent="0.3">
      <c r="G9084">
        <v>9076</v>
      </c>
      <c r="H9084">
        <f t="shared" ca="1" si="276"/>
        <v>1.577402961870784E-2</v>
      </c>
    </row>
    <row r="9085" spans="7:8" x14ac:dyDescent="0.3">
      <c r="G9085">
        <v>9077</v>
      </c>
      <c r="H9085">
        <f t="shared" ca="1" si="276"/>
        <v>5.9171264826362029E-2</v>
      </c>
    </row>
    <row r="9086" spans="7:8" x14ac:dyDescent="0.3">
      <c r="G9086">
        <v>9078</v>
      </c>
      <c r="H9086">
        <f t="shared" ca="1" si="276"/>
        <v>-3.8627437817044768E-4</v>
      </c>
    </row>
    <row r="9087" spans="7:8" x14ac:dyDescent="0.3">
      <c r="G9087">
        <v>9079</v>
      </c>
      <c r="H9087">
        <f t="shared" ca="1" si="276"/>
        <v>3.4327752792841858E-2</v>
      </c>
    </row>
    <row r="9088" spans="7:8" x14ac:dyDescent="0.3">
      <c r="G9088">
        <v>9080</v>
      </c>
      <c r="H9088">
        <f t="shared" ca="1" si="276"/>
        <v>-9.0406218594613705E-3</v>
      </c>
    </row>
    <row r="9089" spans="7:8" x14ac:dyDescent="0.3">
      <c r="G9089">
        <v>9081</v>
      </c>
      <c r="H9089">
        <f t="shared" ca="1" si="276"/>
        <v>-4.2372281115721624E-2</v>
      </c>
    </row>
    <row r="9090" spans="7:8" x14ac:dyDescent="0.3">
      <c r="G9090">
        <v>9082</v>
      </c>
      <c r="H9090">
        <f t="shared" ca="1" si="276"/>
        <v>4.0014648549632555E-2</v>
      </c>
    </row>
    <row r="9091" spans="7:8" x14ac:dyDescent="0.3">
      <c r="G9091">
        <v>9083</v>
      </c>
      <c r="H9091">
        <f t="shared" ca="1" si="276"/>
        <v>3.2517533209913633E-3</v>
      </c>
    </row>
    <row r="9092" spans="7:8" x14ac:dyDescent="0.3">
      <c r="G9092">
        <v>9084</v>
      </c>
      <c r="H9092">
        <f t="shared" ca="1" si="276"/>
        <v>-6.853753255817871E-2</v>
      </c>
    </row>
    <row r="9093" spans="7:8" x14ac:dyDescent="0.3">
      <c r="G9093">
        <v>9085</v>
      </c>
      <c r="H9093">
        <f t="shared" ca="1" si="276"/>
        <v>6.2243562277668071E-2</v>
      </c>
    </row>
    <row r="9094" spans="7:8" x14ac:dyDescent="0.3">
      <c r="G9094">
        <v>9086</v>
      </c>
      <c r="H9094">
        <f t="shared" ca="1" si="276"/>
        <v>1.6598331631547825E-2</v>
      </c>
    </row>
    <row r="9095" spans="7:8" x14ac:dyDescent="0.3">
      <c r="G9095">
        <v>9087</v>
      </c>
      <c r="H9095">
        <f t="shared" ca="1" si="276"/>
        <v>-3.9042159524505411E-2</v>
      </c>
    </row>
    <row r="9096" spans="7:8" x14ac:dyDescent="0.3">
      <c r="G9096">
        <v>9088</v>
      </c>
      <c r="H9096">
        <f t="shared" ca="1" si="276"/>
        <v>1.1392489681861804E-2</v>
      </c>
    </row>
    <row r="9097" spans="7:8" x14ac:dyDescent="0.3">
      <c r="G9097">
        <v>9089</v>
      </c>
      <c r="H9097">
        <f t="shared" ca="1" si="276"/>
        <v>2.8684067497998979E-2</v>
      </c>
    </row>
    <row r="9098" spans="7:8" x14ac:dyDescent="0.3">
      <c r="G9098">
        <v>9090</v>
      </c>
      <c r="H9098">
        <f t="shared" ref="H9098:H9161" ca="1" si="277">_xlfn.NORM.INV(RAND(),N$11,N$12)</f>
        <v>4.619023560932526E-2</v>
      </c>
    </row>
    <row r="9099" spans="7:8" x14ac:dyDescent="0.3">
      <c r="G9099">
        <v>9091</v>
      </c>
      <c r="H9099">
        <f t="shared" ca="1" si="277"/>
        <v>2.2091677643885241E-2</v>
      </c>
    </row>
    <row r="9100" spans="7:8" x14ac:dyDescent="0.3">
      <c r="G9100">
        <v>9092</v>
      </c>
      <c r="H9100">
        <f t="shared" ca="1" si="277"/>
        <v>-8.4332630206596787E-4</v>
      </c>
    </row>
    <row r="9101" spans="7:8" x14ac:dyDescent="0.3">
      <c r="G9101">
        <v>9093</v>
      </c>
      <c r="H9101">
        <f t="shared" ca="1" si="277"/>
        <v>2.4731736010117265E-2</v>
      </c>
    </row>
    <row r="9102" spans="7:8" x14ac:dyDescent="0.3">
      <c r="G9102">
        <v>9094</v>
      </c>
      <c r="H9102">
        <f t="shared" ca="1" si="277"/>
        <v>1.2483600125296221E-2</v>
      </c>
    </row>
    <row r="9103" spans="7:8" x14ac:dyDescent="0.3">
      <c r="G9103">
        <v>9095</v>
      </c>
      <c r="H9103">
        <f t="shared" ca="1" si="277"/>
        <v>3.9606116821228284E-2</v>
      </c>
    </row>
    <row r="9104" spans="7:8" x14ac:dyDescent="0.3">
      <c r="G9104">
        <v>9096</v>
      </c>
      <c r="H9104">
        <f t="shared" ca="1" si="277"/>
        <v>-3.8497390462511015E-2</v>
      </c>
    </row>
    <row r="9105" spans="7:8" x14ac:dyDescent="0.3">
      <c r="G9105">
        <v>9097</v>
      </c>
      <c r="H9105">
        <f t="shared" ca="1" si="277"/>
        <v>-2.0089673979810867E-2</v>
      </c>
    </row>
    <row r="9106" spans="7:8" x14ac:dyDescent="0.3">
      <c r="G9106">
        <v>9098</v>
      </c>
      <c r="H9106">
        <f t="shared" ca="1" si="277"/>
        <v>1.7615383463473015E-2</v>
      </c>
    </row>
    <row r="9107" spans="7:8" x14ac:dyDescent="0.3">
      <c r="G9107">
        <v>9099</v>
      </c>
      <c r="H9107">
        <f t="shared" ca="1" si="277"/>
        <v>-7.3427607090878824E-3</v>
      </c>
    </row>
    <row r="9108" spans="7:8" x14ac:dyDescent="0.3">
      <c r="G9108">
        <v>9100</v>
      </c>
      <c r="H9108">
        <f t="shared" ca="1" si="277"/>
        <v>-2.2207419129510797E-2</v>
      </c>
    </row>
    <row r="9109" spans="7:8" x14ac:dyDescent="0.3">
      <c r="G9109">
        <v>9101</v>
      </c>
      <c r="H9109">
        <f t="shared" ca="1" si="277"/>
        <v>6.5461554105308822E-2</v>
      </c>
    </row>
    <row r="9110" spans="7:8" x14ac:dyDescent="0.3">
      <c r="G9110">
        <v>9102</v>
      </c>
      <c r="H9110">
        <f t="shared" ca="1" si="277"/>
        <v>-6.7860578735343791E-2</v>
      </c>
    </row>
    <row r="9111" spans="7:8" x14ac:dyDescent="0.3">
      <c r="G9111">
        <v>9103</v>
      </c>
      <c r="H9111">
        <f t="shared" ca="1" si="277"/>
        <v>-9.6872683067870426E-3</v>
      </c>
    </row>
    <row r="9112" spans="7:8" x14ac:dyDescent="0.3">
      <c r="G9112">
        <v>9104</v>
      </c>
      <c r="H9112">
        <f t="shared" ca="1" si="277"/>
        <v>-1.3969637350785536E-2</v>
      </c>
    </row>
    <row r="9113" spans="7:8" x14ac:dyDescent="0.3">
      <c r="G9113">
        <v>9105</v>
      </c>
      <c r="H9113">
        <f t="shared" ca="1" si="277"/>
        <v>-1.19185671130153E-2</v>
      </c>
    </row>
    <row r="9114" spans="7:8" x14ac:dyDescent="0.3">
      <c r="G9114">
        <v>9106</v>
      </c>
      <c r="H9114">
        <f t="shared" ca="1" si="277"/>
        <v>-9.2735423452476682E-3</v>
      </c>
    </row>
    <row r="9115" spans="7:8" x14ac:dyDescent="0.3">
      <c r="G9115">
        <v>9107</v>
      </c>
      <c r="H9115">
        <f t="shared" ca="1" si="277"/>
        <v>5.2398689683884909E-3</v>
      </c>
    </row>
    <row r="9116" spans="7:8" x14ac:dyDescent="0.3">
      <c r="G9116">
        <v>9108</v>
      </c>
      <c r="H9116">
        <f t="shared" ca="1" si="277"/>
        <v>2.9548232714156678E-3</v>
      </c>
    </row>
    <row r="9117" spans="7:8" x14ac:dyDescent="0.3">
      <c r="G9117">
        <v>9109</v>
      </c>
      <c r="H9117">
        <f t="shared" ca="1" si="277"/>
        <v>1.3457611738365426E-2</v>
      </c>
    </row>
    <row r="9118" spans="7:8" x14ac:dyDescent="0.3">
      <c r="G9118">
        <v>9110</v>
      </c>
      <c r="H9118">
        <f t="shared" ca="1" si="277"/>
        <v>1.0449304106959028E-2</v>
      </c>
    </row>
    <row r="9119" spans="7:8" x14ac:dyDescent="0.3">
      <c r="G9119">
        <v>9111</v>
      </c>
      <c r="H9119">
        <f t="shared" ca="1" si="277"/>
        <v>-4.7831278511264314E-4</v>
      </c>
    </row>
    <row r="9120" spans="7:8" x14ac:dyDescent="0.3">
      <c r="G9120">
        <v>9112</v>
      </c>
      <c r="H9120">
        <f t="shared" ca="1" si="277"/>
        <v>-1.7974299335683959E-2</v>
      </c>
    </row>
    <row r="9121" spans="7:8" x14ac:dyDescent="0.3">
      <c r="G9121">
        <v>9113</v>
      </c>
      <c r="H9121">
        <f t="shared" ca="1" si="277"/>
        <v>-1.8274350035623832E-2</v>
      </c>
    </row>
    <row r="9122" spans="7:8" x14ac:dyDescent="0.3">
      <c r="G9122">
        <v>9114</v>
      </c>
      <c r="H9122">
        <f t="shared" ca="1" si="277"/>
        <v>3.8440806805183768E-2</v>
      </c>
    </row>
    <row r="9123" spans="7:8" x14ac:dyDescent="0.3">
      <c r="G9123">
        <v>9115</v>
      </c>
      <c r="H9123">
        <f t="shared" ca="1" si="277"/>
        <v>2.3912092589327076E-2</v>
      </c>
    </row>
    <row r="9124" spans="7:8" x14ac:dyDescent="0.3">
      <c r="G9124">
        <v>9116</v>
      </c>
      <c r="H9124">
        <f t="shared" ca="1" si="277"/>
        <v>2.0861931935545131E-2</v>
      </c>
    </row>
    <row r="9125" spans="7:8" x14ac:dyDescent="0.3">
      <c r="G9125">
        <v>9117</v>
      </c>
      <c r="H9125">
        <f t="shared" ca="1" si="277"/>
        <v>-2.4159227157042145E-2</v>
      </c>
    </row>
    <row r="9126" spans="7:8" x14ac:dyDescent="0.3">
      <c r="G9126">
        <v>9118</v>
      </c>
      <c r="H9126">
        <f t="shared" ca="1" si="277"/>
        <v>1.0242398083787787E-2</v>
      </c>
    </row>
    <row r="9127" spans="7:8" x14ac:dyDescent="0.3">
      <c r="G9127">
        <v>9119</v>
      </c>
      <c r="H9127">
        <f t="shared" ca="1" si="277"/>
        <v>-1.5642974663715337E-2</v>
      </c>
    </row>
    <row r="9128" spans="7:8" x14ac:dyDescent="0.3">
      <c r="G9128">
        <v>9120</v>
      </c>
      <c r="H9128">
        <f t="shared" ca="1" si="277"/>
        <v>-5.5956364043887041E-2</v>
      </c>
    </row>
    <row r="9129" spans="7:8" x14ac:dyDescent="0.3">
      <c r="G9129">
        <v>9121</v>
      </c>
      <c r="H9129">
        <f t="shared" ca="1" si="277"/>
        <v>3.2266386674443877E-2</v>
      </c>
    </row>
    <row r="9130" spans="7:8" x14ac:dyDescent="0.3">
      <c r="G9130">
        <v>9122</v>
      </c>
      <c r="H9130">
        <f t="shared" ca="1" si="277"/>
        <v>-1.0242372125513382E-2</v>
      </c>
    </row>
    <row r="9131" spans="7:8" x14ac:dyDescent="0.3">
      <c r="G9131">
        <v>9123</v>
      </c>
      <c r="H9131">
        <f t="shared" ca="1" si="277"/>
        <v>-2.4797648771549267E-2</v>
      </c>
    </row>
    <row r="9132" spans="7:8" x14ac:dyDescent="0.3">
      <c r="G9132">
        <v>9124</v>
      </c>
      <c r="H9132">
        <f t="shared" ca="1" si="277"/>
        <v>-2.461652998706558E-2</v>
      </c>
    </row>
    <row r="9133" spans="7:8" x14ac:dyDescent="0.3">
      <c r="G9133">
        <v>9125</v>
      </c>
      <c r="H9133">
        <f t="shared" ca="1" si="277"/>
        <v>-1.2724327967778505E-2</v>
      </c>
    </row>
    <row r="9134" spans="7:8" x14ac:dyDescent="0.3">
      <c r="G9134">
        <v>9126</v>
      </c>
      <c r="H9134">
        <f t="shared" ca="1" si="277"/>
        <v>-1.9164342286522477E-2</v>
      </c>
    </row>
    <row r="9135" spans="7:8" x14ac:dyDescent="0.3">
      <c r="G9135">
        <v>9127</v>
      </c>
      <c r="H9135">
        <f t="shared" ca="1" si="277"/>
        <v>9.3895735878325743E-3</v>
      </c>
    </row>
    <row r="9136" spans="7:8" x14ac:dyDescent="0.3">
      <c r="G9136">
        <v>9128</v>
      </c>
      <c r="H9136">
        <f t="shared" ca="1" si="277"/>
        <v>-4.144694599407521E-2</v>
      </c>
    </row>
    <row r="9137" spans="7:8" x14ac:dyDescent="0.3">
      <c r="G9137">
        <v>9129</v>
      </c>
      <c r="H9137">
        <f t="shared" ca="1" si="277"/>
        <v>2.0719222672649751E-2</v>
      </c>
    </row>
    <row r="9138" spans="7:8" x14ac:dyDescent="0.3">
      <c r="G9138">
        <v>9130</v>
      </c>
      <c r="H9138">
        <f t="shared" ca="1" si="277"/>
        <v>-2.8749272445861594E-2</v>
      </c>
    </row>
    <row r="9139" spans="7:8" x14ac:dyDescent="0.3">
      <c r="G9139">
        <v>9131</v>
      </c>
      <c r="H9139">
        <f t="shared" ca="1" si="277"/>
        <v>3.9619337727774546E-2</v>
      </c>
    </row>
    <row r="9140" spans="7:8" x14ac:dyDescent="0.3">
      <c r="G9140">
        <v>9132</v>
      </c>
      <c r="H9140">
        <f t="shared" ca="1" si="277"/>
        <v>-5.1386871172549059E-2</v>
      </c>
    </row>
    <row r="9141" spans="7:8" x14ac:dyDescent="0.3">
      <c r="G9141">
        <v>9133</v>
      </c>
      <c r="H9141">
        <f t="shared" ca="1" si="277"/>
        <v>3.040016037664001E-2</v>
      </c>
    </row>
    <row r="9142" spans="7:8" x14ac:dyDescent="0.3">
      <c r="G9142">
        <v>9134</v>
      </c>
      <c r="H9142">
        <f t="shared" ca="1" si="277"/>
        <v>1.3403822852183235E-2</v>
      </c>
    </row>
    <row r="9143" spans="7:8" x14ac:dyDescent="0.3">
      <c r="G9143">
        <v>9135</v>
      </c>
      <c r="H9143">
        <f t="shared" ca="1" si="277"/>
        <v>3.4184678816792415E-3</v>
      </c>
    </row>
    <row r="9144" spans="7:8" x14ac:dyDescent="0.3">
      <c r="G9144">
        <v>9136</v>
      </c>
      <c r="H9144">
        <f t="shared" ca="1" si="277"/>
        <v>1.9789838096563414E-2</v>
      </c>
    </row>
    <row r="9145" spans="7:8" x14ac:dyDescent="0.3">
      <c r="G9145">
        <v>9137</v>
      </c>
      <c r="H9145">
        <f t="shared" ca="1" si="277"/>
        <v>8.6790862649127696E-3</v>
      </c>
    </row>
    <row r="9146" spans="7:8" x14ac:dyDescent="0.3">
      <c r="G9146">
        <v>9138</v>
      </c>
      <c r="H9146">
        <f t="shared" ca="1" si="277"/>
        <v>4.5048795628482791E-3</v>
      </c>
    </row>
    <row r="9147" spans="7:8" x14ac:dyDescent="0.3">
      <c r="G9147">
        <v>9139</v>
      </c>
      <c r="H9147">
        <f t="shared" ca="1" si="277"/>
        <v>3.0768111345802325E-2</v>
      </c>
    </row>
    <row r="9148" spans="7:8" x14ac:dyDescent="0.3">
      <c r="G9148">
        <v>9140</v>
      </c>
      <c r="H9148">
        <f t="shared" ca="1" si="277"/>
        <v>1.7828473627707439E-2</v>
      </c>
    </row>
    <row r="9149" spans="7:8" x14ac:dyDescent="0.3">
      <c r="G9149">
        <v>9141</v>
      </c>
      <c r="H9149">
        <f t="shared" ca="1" si="277"/>
        <v>2.3957349060461939E-3</v>
      </c>
    </row>
    <row r="9150" spans="7:8" x14ac:dyDescent="0.3">
      <c r="G9150">
        <v>9142</v>
      </c>
      <c r="H9150">
        <f t="shared" ca="1" si="277"/>
        <v>2.1762919776438041E-2</v>
      </c>
    </row>
    <row r="9151" spans="7:8" x14ac:dyDescent="0.3">
      <c r="G9151">
        <v>9143</v>
      </c>
      <c r="H9151">
        <f t="shared" ca="1" si="277"/>
        <v>-2.0024770444528658E-3</v>
      </c>
    </row>
    <row r="9152" spans="7:8" x14ac:dyDescent="0.3">
      <c r="G9152">
        <v>9144</v>
      </c>
      <c r="H9152">
        <f t="shared" ca="1" si="277"/>
        <v>-2.989268138842556E-2</v>
      </c>
    </row>
    <row r="9153" spans="7:8" x14ac:dyDescent="0.3">
      <c r="G9153">
        <v>9145</v>
      </c>
      <c r="H9153">
        <f t="shared" ca="1" si="277"/>
        <v>-1.4433197008300743E-3</v>
      </c>
    </row>
    <row r="9154" spans="7:8" x14ac:dyDescent="0.3">
      <c r="G9154">
        <v>9146</v>
      </c>
      <c r="H9154">
        <f t="shared" ca="1" si="277"/>
        <v>-3.1814391659485512E-2</v>
      </c>
    </row>
    <row r="9155" spans="7:8" x14ac:dyDescent="0.3">
      <c r="G9155">
        <v>9147</v>
      </c>
      <c r="H9155">
        <f t="shared" ca="1" si="277"/>
        <v>2.8194619420361635E-2</v>
      </c>
    </row>
    <row r="9156" spans="7:8" x14ac:dyDescent="0.3">
      <c r="G9156">
        <v>9148</v>
      </c>
      <c r="H9156">
        <f t="shared" ca="1" si="277"/>
        <v>-2.3323636243785587E-2</v>
      </c>
    </row>
    <row r="9157" spans="7:8" x14ac:dyDescent="0.3">
      <c r="G9157">
        <v>9149</v>
      </c>
      <c r="H9157">
        <f t="shared" ca="1" si="277"/>
        <v>1.3923028479319066E-2</v>
      </c>
    </row>
    <row r="9158" spans="7:8" x14ac:dyDescent="0.3">
      <c r="G9158">
        <v>9150</v>
      </c>
      <c r="H9158">
        <f t="shared" ca="1" si="277"/>
        <v>-2.2645497843730808E-2</v>
      </c>
    </row>
    <row r="9159" spans="7:8" x14ac:dyDescent="0.3">
      <c r="G9159">
        <v>9151</v>
      </c>
      <c r="H9159">
        <f t="shared" ca="1" si="277"/>
        <v>3.8970140538121541E-2</v>
      </c>
    </row>
    <row r="9160" spans="7:8" x14ac:dyDescent="0.3">
      <c r="G9160">
        <v>9152</v>
      </c>
      <c r="H9160">
        <f t="shared" ca="1" si="277"/>
        <v>1.96812525329178E-2</v>
      </c>
    </row>
    <row r="9161" spans="7:8" x14ac:dyDescent="0.3">
      <c r="G9161">
        <v>9153</v>
      </c>
      <c r="H9161">
        <f t="shared" ca="1" si="277"/>
        <v>-2.1973617346958001E-2</v>
      </c>
    </row>
    <row r="9162" spans="7:8" x14ac:dyDescent="0.3">
      <c r="G9162">
        <v>9154</v>
      </c>
      <c r="H9162">
        <f t="shared" ref="H9162:H9225" ca="1" si="278">_xlfn.NORM.INV(RAND(),N$11,N$12)</f>
        <v>7.4421047991225179E-3</v>
      </c>
    </row>
    <row r="9163" spans="7:8" x14ac:dyDescent="0.3">
      <c r="G9163">
        <v>9155</v>
      </c>
      <c r="H9163">
        <f t="shared" ca="1" si="278"/>
        <v>-3.3023000523069633E-2</v>
      </c>
    </row>
    <row r="9164" spans="7:8" x14ac:dyDescent="0.3">
      <c r="G9164">
        <v>9156</v>
      </c>
      <c r="H9164">
        <f t="shared" ca="1" si="278"/>
        <v>3.5771721673119677E-2</v>
      </c>
    </row>
    <row r="9165" spans="7:8" x14ac:dyDescent="0.3">
      <c r="G9165">
        <v>9157</v>
      </c>
      <c r="H9165">
        <f t="shared" ca="1" si="278"/>
        <v>-1.4497797518232472E-2</v>
      </c>
    </row>
    <row r="9166" spans="7:8" x14ac:dyDescent="0.3">
      <c r="G9166">
        <v>9158</v>
      </c>
      <c r="H9166">
        <f t="shared" ca="1" si="278"/>
        <v>3.2748243869745085E-2</v>
      </c>
    </row>
    <row r="9167" spans="7:8" x14ac:dyDescent="0.3">
      <c r="G9167">
        <v>9159</v>
      </c>
      <c r="H9167">
        <f t="shared" ca="1" si="278"/>
        <v>1.9990910476465545E-2</v>
      </c>
    </row>
    <row r="9168" spans="7:8" x14ac:dyDescent="0.3">
      <c r="G9168">
        <v>9160</v>
      </c>
      <c r="H9168">
        <f t="shared" ca="1" si="278"/>
        <v>1.4115153032193583E-2</v>
      </c>
    </row>
    <row r="9169" spans="7:8" x14ac:dyDescent="0.3">
      <c r="G9169">
        <v>9161</v>
      </c>
      <c r="H9169">
        <f t="shared" ca="1" si="278"/>
        <v>-7.0542741110034401E-3</v>
      </c>
    </row>
    <row r="9170" spans="7:8" x14ac:dyDescent="0.3">
      <c r="G9170">
        <v>9162</v>
      </c>
      <c r="H9170">
        <f t="shared" ca="1" si="278"/>
        <v>2.1984990169753539E-3</v>
      </c>
    </row>
    <row r="9171" spans="7:8" x14ac:dyDescent="0.3">
      <c r="G9171">
        <v>9163</v>
      </c>
      <c r="H9171">
        <f t="shared" ca="1" si="278"/>
        <v>1.3709064129617686E-2</v>
      </c>
    </row>
    <row r="9172" spans="7:8" x14ac:dyDescent="0.3">
      <c r="G9172">
        <v>9164</v>
      </c>
      <c r="H9172">
        <f t="shared" ca="1" si="278"/>
        <v>3.4636557685790471E-2</v>
      </c>
    </row>
    <row r="9173" spans="7:8" x14ac:dyDescent="0.3">
      <c r="G9173">
        <v>9165</v>
      </c>
      <c r="H9173">
        <f t="shared" ca="1" si="278"/>
        <v>-1.8865917339416265E-2</v>
      </c>
    </row>
    <row r="9174" spans="7:8" x14ac:dyDescent="0.3">
      <c r="G9174">
        <v>9166</v>
      </c>
      <c r="H9174">
        <f t="shared" ca="1" si="278"/>
        <v>1.4403241954707649E-2</v>
      </c>
    </row>
    <row r="9175" spans="7:8" x14ac:dyDescent="0.3">
      <c r="G9175">
        <v>9167</v>
      </c>
      <c r="H9175">
        <f t="shared" ca="1" si="278"/>
        <v>-7.132712957440477E-3</v>
      </c>
    </row>
    <row r="9176" spans="7:8" x14ac:dyDescent="0.3">
      <c r="G9176">
        <v>9168</v>
      </c>
      <c r="H9176">
        <f t="shared" ca="1" si="278"/>
        <v>8.5238795738520317E-3</v>
      </c>
    </row>
    <row r="9177" spans="7:8" x14ac:dyDescent="0.3">
      <c r="G9177">
        <v>9169</v>
      </c>
      <c r="H9177">
        <f t="shared" ca="1" si="278"/>
        <v>-1.6036431531049E-2</v>
      </c>
    </row>
    <row r="9178" spans="7:8" x14ac:dyDescent="0.3">
      <c r="G9178">
        <v>9170</v>
      </c>
      <c r="H9178">
        <f t="shared" ca="1" si="278"/>
        <v>3.4843281509381825E-2</v>
      </c>
    </row>
    <row r="9179" spans="7:8" x14ac:dyDescent="0.3">
      <c r="G9179">
        <v>9171</v>
      </c>
      <c r="H9179">
        <f t="shared" ca="1" si="278"/>
        <v>-2.3753012315788632E-2</v>
      </c>
    </row>
    <row r="9180" spans="7:8" x14ac:dyDescent="0.3">
      <c r="G9180">
        <v>9172</v>
      </c>
      <c r="H9180">
        <f t="shared" ca="1" si="278"/>
        <v>4.7046310859504128E-2</v>
      </c>
    </row>
    <row r="9181" spans="7:8" x14ac:dyDescent="0.3">
      <c r="G9181">
        <v>9173</v>
      </c>
      <c r="H9181">
        <f t="shared" ca="1" si="278"/>
        <v>3.9684726945094506E-3</v>
      </c>
    </row>
    <row r="9182" spans="7:8" x14ac:dyDescent="0.3">
      <c r="G9182">
        <v>9174</v>
      </c>
      <c r="H9182">
        <f t="shared" ca="1" si="278"/>
        <v>2.2227011107952825E-2</v>
      </c>
    </row>
    <row r="9183" spans="7:8" x14ac:dyDescent="0.3">
      <c r="G9183">
        <v>9175</v>
      </c>
      <c r="H9183">
        <f t="shared" ca="1" si="278"/>
        <v>8.0019557258154961E-3</v>
      </c>
    </row>
    <row r="9184" spans="7:8" x14ac:dyDescent="0.3">
      <c r="G9184">
        <v>9176</v>
      </c>
      <c r="H9184">
        <f t="shared" ca="1" si="278"/>
        <v>-1.6005047827766183E-2</v>
      </c>
    </row>
    <row r="9185" spans="7:8" x14ac:dyDescent="0.3">
      <c r="G9185">
        <v>9177</v>
      </c>
      <c r="H9185">
        <f t="shared" ca="1" si="278"/>
        <v>5.4055582353092442E-2</v>
      </c>
    </row>
    <row r="9186" spans="7:8" x14ac:dyDescent="0.3">
      <c r="G9186">
        <v>9178</v>
      </c>
      <c r="H9186">
        <f t="shared" ca="1" si="278"/>
        <v>-2.0075393091584213E-2</v>
      </c>
    </row>
    <row r="9187" spans="7:8" x14ac:dyDescent="0.3">
      <c r="G9187">
        <v>9179</v>
      </c>
      <c r="H9187">
        <f t="shared" ca="1" si="278"/>
        <v>5.0322494357272381E-2</v>
      </c>
    </row>
    <row r="9188" spans="7:8" x14ac:dyDescent="0.3">
      <c r="G9188">
        <v>9180</v>
      </c>
      <c r="H9188">
        <f t="shared" ca="1" si="278"/>
        <v>1.0597285010601627E-2</v>
      </c>
    </row>
    <row r="9189" spans="7:8" x14ac:dyDescent="0.3">
      <c r="G9189">
        <v>9181</v>
      </c>
      <c r="H9189">
        <f t="shared" ca="1" si="278"/>
        <v>5.7454878224257051E-2</v>
      </c>
    </row>
    <row r="9190" spans="7:8" x14ac:dyDescent="0.3">
      <c r="G9190">
        <v>9182</v>
      </c>
      <c r="H9190">
        <f t="shared" ca="1" si="278"/>
        <v>1.0182940958162289E-2</v>
      </c>
    </row>
    <row r="9191" spans="7:8" x14ac:dyDescent="0.3">
      <c r="G9191">
        <v>9183</v>
      </c>
      <c r="H9191">
        <f t="shared" ca="1" si="278"/>
        <v>1.6506705622620892E-2</v>
      </c>
    </row>
    <row r="9192" spans="7:8" x14ac:dyDescent="0.3">
      <c r="G9192">
        <v>9184</v>
      </c>
      <c r="H9192">
        <f t="shared" ca="1" si="278"/>
        <v>-3.8981672330583E-2</v>
      </c>
    </row>
    <row r="9193" spans="7:8" x14ac:dyDescent="0.3">
      <c r="G9193">
        <v>9185</v>
      </c>
      <c r="H9193">
        <f t="shared" ca="1" si="278"/>
        <v>2.1136443974284481E-2</v>
      </c>
    </row>
    <row r="9194" spans="7:8" x14ac:dyDescent="0.3">
      <c r="G9194">
        <v>9186</v>
      </c>
      <c r="H9194">
        <f t="shared" ca="1" si="278"/>
        <v>4.3703177577194802E-2</v>
      </c>
    </row>
    <row r="9195" spans="7:8" x14ac:dyDescent="0.3">
      <c r="G9195">
        <v>9187</v>
      </c>
      <c r="H9195">
        <f t="shared" ca="1" si="278"/>
        <v>-1.2180309110820605E-2</v>
      </c>
    </row>
    <row r="9196" spans="7:8" x14ac:dyDescent="0.3">
      <c r="G9196">
        <v>9188</v>
      </c>
      <c r="H9196">
        <f t="shared" ca="1" si="278"/>
        <v>-2.2122185619893295E-2</v>
      </c>
    </row>
    <row r="9197" spans="7:8" x14ac:dyDescent="0.3">
      <c r="G9197">
        <v>9189</v>
      </c>
      <c r="H9197">
        <f t="shared" ca="1" si="278"/>
        <v>-1.6889508726727016E-2</v>
      </c>
    </row>
    <row r="9198" spans="7:8" x14ac:dyDescent="0.3">
      <c r="G9198">
        <v>9190</v>
      </c>
      <c r="H9198">
        <f t="shared" ca="1" si="278"/>
        <v>1.1910306586173026E-2</v>
      </c>
    </row>
    <row r="9199" spans="7:8" x14ac:dyDescent="0.3">
      <c r="G9199">
        <v>9191</v>
      </c>
      <c r="H9199">
        <f t="shared" ca="1" si="278"/>
        <v>3.1263444989602196E-3</v>
      </c>
    </row>
    <row r="9200" spans="7:8" x14ac:dyDescent="0.3">
      <c r="G9200">
        <v>9192</v>
      </c>
      <c r="H9200">
        <f t="shared" ca="1" si="278"/>
        <v>7.5111208513794006E-3</v>
      </c>
    </row>
    <row r="9201" spans="7:8" x14ac:dyDescent="0.3">
      <c r="G9201">
        <v>9193</v>
      </c>
      <c r="H9201">
        <f t="shared" ca="1" si="278"/>
        <v>-2.1982275570920978E-3</v>
      </c>
    </row>
    <row r="9202" spans="7:8" x14ac:dyDescent="0.3">
      <c r="G9202">
        <v>9194</v>
      </c>
      <c r="H9202">
        <f t="shared" ca="1" si="278"/>
        <v>-5.1302896609962186E-2</v>
      </c>
    </row>
    <row r="9203" spans="7:8" x14ac:dyDescent="0.3">
      <c r="G9203">
        <v>9195</v>
      </c>
      <c r="H9203">
        <f t="shared" ca="1" si="278"/>
        <v>-1.3885337337347068E-2</v>
      </c>
    </row>
    <row r="9204" spans="7:8" x14ac:dyDescent="0.3">
      <c r="G9204">
        <v>9196</v>
      </c>
      <c r="H9204">
        <f t="shared" ca="1" si="278"/>
        <v>1.390962366202223E-3</v>
      </c>
    </row>
    <row r="9205" spans="7:8" x14ac:dyDescent="0.3">
      <c r="G9205">
        <v>9197</v>
      </c>
      <c r="H9205">
        <f t="shared" ca="1" si="278"/>
        <v>1.9028697692635185E-3</v>
      </c>
    </row>
    <row r="9206" spans="7:8" x14ac:dyDescent="0.3">
      <c r="G9206">
        <v>9198</v>
      </c>
      <c r="H9206">
        <f t="shared" ca="1" si="278"/>
        <v>-3.0382061198187867E-2</v>
      </c>
    </row>
    <row r="9207" spans="7:8" x14ac:dyDescent="0.3">
      <c r="G9207">
        <v>9199</v>
      </c>
      <c r="H9207">
        <f t="shared" ca="1" si="278"/>
        <v>-2.8881727941473655E-2</v>
      </c>
    </row>
    <row r="9208" spans="7:8" x14ac:dyDescent="0.3">
      <c r="G9208">
        <v>9200</v>
      </c>
      <c r="H9208">
        <f t="shared" ca="1" si="278"/>
        <v>3.4885930493671224E-2</v>
      </c>
    </row>
    <row r="9209" spans="7:8" x14ac:dyDescent="0.3">
      <c r="G9209">
        <v>9201</v>
      </c>
      <c r="H9209">
        <f t="shared" ca="1" si="278"/>
        <v>-4.3293519203372113E-3</v>
      </c>
    </row>
    <row r="9210" spans="7:8" x14ac:dyDescent="0.3">
      <c r="G9210">
        <v>9202</v>
      </c>
      <c r="H9210">
        <f t="shared" ca="1" si="278"/>
        <v>2.739581109579806E-2</v>
      </c>
    </row>
    <row r="9211" spans="7:8" x14ac:dyDescent="0.3">
      <c r="G9211">
        <v>9203</v>
      </c>
      <c r="H9211">
        <f t="shared" ca="1" si="278"/>
        <v>6.1318923774182368E-2</v>
      </c>
    </row>
    <row r="9212" spans="7:8" x14ac:dyDescent="0.3">
      <c r="G9212">
        <v>9204</v>
      </c>
      <c r="H9212">
        <f t="shared" ca="1" si="278"/>
        <v>4.7521423489203782E-2</v>
      </c>
    </row>
    <row r="9213" spans="7:8" x14ac:dyDescent="0.3">
      <c r="G9213">
        <v>9205</v>
      </c>
      <c r="H9213">
        <f t="shared" ca="1" si="278"/>
        <v>-2.1789345910939045E-2</v>
      </c>
    </row>
    <row r="9214" spans="7:8" x14ac:dyDescent="0.3">
      <c r="G9214">
        <v>9206</v>
      </c>
      <c r="H9214">
        <f t="shared" ca="1" si="278"/>
        <v>1.3196560022515402E-2</v>
      </c>
    </row>
    <row r="9215" spans="7:8" x14ac:dyDescent="0.3">
      <c r="G9215">
        <v>9207</v>
      </c>
      <c r="H9215">
        <f t="shared" ca="1" si="278"/>
        <v>-2.118760381546906E-2</v>
      </c>
    </row>
    <row r="9216" spans="7:8" x14ac:dyDescent="0.3">
      <c r="G9216">
        <v>9208</v>
      </c>
      <c r="H9216">
        <f t="shared" ca="1" si="278"/>
        <v>1.2929706413641153E-2</v>
      </c>
    </row>
    <row r="9217" spans="7:8" x14ac:dyDescent="0.3">
      <c r="G9217">
        <v>9209</v>
      </c>
      <c r="H9217">
        <f t="shared" ca="1" si="278"/>
        <v>4.2048023179171223E-2</v>
      </c>
    </row>
    <row r="9218" spans="7:8" x14ac:dyDescent="0.3">
      <c r="G9218">
        <v>9210</v>
      </c>
      <c r="H9218">
        <f t="shared" ca="1" si="278"/>
        <v>-7.647649677665297E-4</v>
      </c>
    </row>
    <row r="9219" spans="7:8" x14ac:dyDescent="0.3">
      <c r="G9219">
        <v>9211</v>
      </c>
      <c r="H9219">
        <f t="shared" ca="1" si="278"/>
        <v>-3.2025422310236175E-2</v>
      </c>
    </row>
    <row r="9220" spans="7:8" x14ac:dyDescent="0.3">
      <c r="G9220">
        <v>9212</v>
      </c>
      <c r="H9220">
        <f t="shared" ca="1" si="278"/>
        <v>3.9616930735291093E-2</v>
      </c>
    </row>
    <row r="9221" spans="7:8" x14ac:dyDescent="0.3">
      <c r="G9221">
        <v>9213</v>
      </c>
      <c r="H9221">
        <f t="shared" ca="1" si="278"/>
        <v>9.2631875990038665E-3</v>
      </c>
    </row>
    <row r="9222" spans="7:8" x14ac:dyDescent="0.3">
      <c r="G9222">
        <v>9214</v>
      </c>
      <c r="H9222">
        <f t="shared" ca="1" si="278"/>
        <v>2.6712595848120996E-2</v>
      </c>
    </row>
    <row r="9223" spans="7:8" x14ac:dyDescent="0.3">
      <c r="G9223">
        <v>9215</v>
      </c>
      <c r="H9223">
        <f t="shared" ca="1" si="278"/>
        <v>-3.0544168327953213E-2</v>
      </c>
    </row>
    <row r="9224" spans="7:8" x14ac:dyDescent="0.3">
      <c r="G9224">
        <v>9216</v>
      </c>
      <c r="H9224">
        <f t="shared" ca="1" si="278"/>
        <v>2.8455077862579902E-2</v>
      </c>
    </row>
    <row r="9225" spans="7:8" x14ac:dyDescent="0.3">
      <c r="G9225">
        <v>9217</v>
      </c>
      <c r="H9225">
        <f t="shared" ca="1" si="278"/>
        <v>2.4115956590813311E-3</v>
      </c>
    </row>
    <row r="9226" spans="7:8" x14ac:dyDescent="0.3">
      <c r="G9226">
        <v>9218</v>
      </c>
      <c r="H9226">
        <f t="shared" ref="H9226:H9289" ca="1" si="279">_xlfn.NORM.INV(RAND(),N$11,N$12)</f>
        <v>4.3250826226970816E-2</v>
      </c>
    </row>
    <row r="9227" spans="7:8" x14ac:dyDescent="0.3">
      <c r="G9227">
        <v>9219</v>
      </c>
      <c r="H9227">
        <f t="shared" ca="1" si="279"/>
        <v>-3.886526539707473E-2</v>
      </c>
    </row>
    <row r="9228" spans="7:8" x14ac:dyDescent="0.3">
      <c r="G9228">
        <v>9220</v>
      </c>
      <c r="H9228">
        <f t="shared" ca="1" si="279"/>
        <v>-7.6509881010758798E-2</v>
      </c>
    </row>
    <row r="9229" spans="7:8" x14ac:dyDescent="0.3">
      <c r="G9229">
        <v>9221</v>
      </c>
      <c r="H9229">
        <f t="shared" ca="1" si="279"/>
        <v>6.4277269570982027E-3</v>
      </c>
    </row>
    <row r="9230" spans="7:8" x14ac:dyDescent="0.3">
      <c r="G9230">
        <v>9222</v>
      </c>
      <c r="H9230">
        <f t="shared" ca="1" si="279"/>
        <v>-6.4579008754750908E-3</v>
      </c>
    </row>
    <row r="9231" spans="7:8" x14ac:dyDescent="0.3">
      <c r="G9231">
        <v>9223</v>
      </c>
      <c r="H9231">
        <f t="shared" ca="1" si="279"/>
        <v>2.6406809373295762E-2</v>
      </c>
    </row>
    <row r="9232" spans="7:8" x14ac:dyDescent="0.3">
      <c r="G9232">
        <v>9224</v>
      </c>
      <c r="H9232">
        <f t="shared" ca="1" si="279"/>
        <v>1.0382307741217053E-2</v>
      </c>
    </row>
    <row r="9233" spans="7:8" x14ac:dyDescent="0.3">
      <c r="G9233">
        <v>9225</v>
      </c>
      <c r="H9233">
        <f t="shared" ca="1" si="279"/>
        <v>-1.3516764492561655E-2</v>
      </c>
    </row>
    <row r="9234" spans="7:8" x14ac:dyDescent="0.3">
      <c r="G9234">
        <v>9226</v>
      </c>
      <c r="H9234">
        <f t="shared" ca="1" si="279"/>
        <v>-1.5981487022584842E-3</v>
      </c>
    </row>
    <row r="9235" spans="7:8" x14ac:dyDescent="0.3">
      <c r="G9235">
        <v>9227</v>
      </c>
      <c r="H9235">
        <f t="shared" ca="1" si="279"/>
        <v>-8.8127944352225859E-3</v>
      </c>
    </row>
    <row r="9236" spans="7:8" x14ac:dyDescent="0.3">
      <c r="G9236">
        <v>9228</v>
      </c>
      <c r="H9236">
        <f t="shared" ca="1" si="279"/>
        <v>-1.1023498612660101E-2</v>
      </c>
    </row>
    <row r="9237" spans="7:8" x14ac:dyDescent="0.3">
      <c r="G9237">
        <v>9229</v>
      </c>
      <c r="H9237">
        <f t="shared" ca="1" si="279"/>
        <v>2.3383032674260977E-3</v>
      </c>
    </row>
    <row r="9238" spans="7:8" x14ac:dyDescent="0.3">
      <c r="G9238">
        <v>9230</v>
      </c>
      <c r="H9238">
        <f t="shared" ca="1" si="279"/>
        <v>2.4216495117330462E-2</v>
      </c>
    </row>
    <row r="9239" spans="7:8" x14ac:dyDescent="0.3">
      <c r="G9239">
        <v>9231</v>
      </c>
      <c r="H9239">
        <f t="shared" ca="1" si="279"/>
        <v>1.0301292735088433E-2</v>
      </c>
    </row>
    <row r="9240" spans="7:8" x14ac:dyDescent="0.3">
      <c r="G9240">
        <v>9232</v>
      </c>
      <c r="H9240">
        <f t="shared" ca="1" si="279"/>
        <v>-1.2961916472827616E-2</v>
      </c>
    </row>
    <row r="9241" spans="7:8" x14ac:dyDescent="0.3">
      <c r="G9241">
        <v>9233</v>
      </c>
      <c r="H9241">
        <f t="shared" ca="1" si="279"/>
        <v>-3.0060799257233761E-2</v>
      </c>
    </row>
    <row r="9242" spans="7:8" x14ac:dyDescent="0.3">
      <c r="G9242">
        <v>9234</v>
      </c>
      <c r="H9242">
        <f t="shared" ca="1" si="279"/>
        <v>3.0088966136652115E-2</v>
      </c>
    </row>
    <row r="9243" spans="7:8" x14ac:dyDescent="0.3">
      <c r="G9243">
        <v>9235</v>
      </c>
      <c r="H9243">
        <f t="shared" ca="1" si="279"/>
        <v>-3.6371970524969282E-3</v>
      </c>
    </row>
    <row r="9244" spans="7:8" x14ac:dyDescent="0.3">
      <c r="G9244">
        <v>9236</v>
      </c>
      <c r="H9244">
        <f t="shared" ca="1" si="279"/>
        <v>1.1430563403851507E-2</v>
      </c>
    </row>
    <row r="9245" spans="7:8" x14ac:dyDescent="0.3">
      <c r="G9245">
        <v>9237</v>
      </c>
      <c r="H9245">
        <f t="shared" ca="1" si="279"/>
        <v>1.9025107285204835E-2</v>
      </c>
    </row>
    <row r="9246" spans="7:8" x14ac:dyDescent="0.3">
      <c r="G9246">
        <v>9238</v>
      </c>
      <c r="H9246">
        <f t="shared" ca="1" si="279"/>
        <v>3.3015717428909051E-3</v>
      </c>
    </row>
    <row r="9247" spans="7:8" x14ac:dyDescent="0.3">
      <c r="G9247">
        <v>9239</v>
      </c>
      <c r="H9247">
        <f t="shared" ca="1" si="279"/>
        <v>-3.8516413021545057E-2</v>
      </c>
    </row>
    <row r="9248" spans="7:8" x14ac:dyDescent="0.3">
      <c r="G9248">
        <v>9240</v>
      </c>
      <c r="H9248">
        <f t="shared" ca="1" si="279"/>
        <v>3.9365751556127947E-2</v>
      </c>
    </row>
    <row r="9249" spans="7:8" x14ac:dyDescent="0.3">
      <c r="G9249">
        <v>9241</v>
      </c>
      <c r="H9249">
        <f t="shared" ca="1" si="279"/>
        <v>-3.0803559626534079E-2</v>
      </c>
    </row>
    <row r="9250" spans="7:8" x14ac:dyDescent="0.3">
      <c r="G9250">
        <v>9242</v>
      </c>
      <c r="H9250">
        <f t="shared" ca="1" si="279"/>
        <v>3.537268382163164E-2</v>
      </c>
    </row>
    <row r="9251" spans="7:8" x14ac:dyDescent="0.3">
      <c r="G9251">
        <v>9243</v>
      </c>
      <c r="H9251">
        <f t="shared" ca="1" si="279"/>
        <v>5.4378090487857862E-2</v>
      </c>
    </row>
    <row r="9252" spans="7:8" x14ac:dyDescent="0.3">
      <c r="G9252">
        <v>9244</v>
      </c>
      <c r="H9252">
        <f t="shared" ca="1" si="279"/>
        <v>-2.8680847621236441E-3</v>
      </c>
    </row>
    <row r="9253" spans="7:8" x14ac:dyDescent="0.3">
      <c r="G9253">
        <v>9245</v>
      </c>
      <c r="H9253">
        <f t="shared" ca="1" si="279"/>
        <v>-5.9987123562316863E-2</v>
      </c>
    </row>
    <row r="9254" spans="7:8" x14ac:dyDescent="0.3">
      <c r="G9254">
        <v>9246</v>
      </c>
      <c r="H9254">
        <f t="shared" ca="1" si="279"/>
        <v>6.6268213082777676E-3</v>
      </c>
    </row>
    <row r="9255" spans="7:8" x14ac:dyDescent="0.3">
      <c r="G9255">
        <v>9247</v>
      </c>
      <c r="H9255">
        <f t="shared" ca="1" si="279"/>
        <v>-6.3464420102203288E-3</v>
      </c>
    </row>
    <row r="9256" spans="7:8" x14ac:dyDescent="0.3">
      <c r="G9256">
        <v>9248</v>
      </c>
      <c r="H9256">
        <f t="shared" ca="1" si="279"/>
        <v>-8.718664408658915E-3</v>
      </c>
    </row>
    <row r="9257" spans="7:8" x14ac:dyDescent="0.3">
      <c r="G9257">
        <v>9249</v>
      </c>
      <c r="H9257">
        <f t="shared" ca="1" si="279"/>
        <v>-1.9895586415120636E-2</v>
      </c>
    </row>
    <row r="9258" spans="7:8" x14ac:dyDescent="0.3">
      <c r="G9258">
        <v>9250</v>
      </c>
      <c r="H9258">
        <f t="shared" ca="1" si="279"/>
        <v>-1.0089696492889611E-2</v>
      </c>
    </row>
    <row r="9259" spans="7:8" x14ac:dyDescent="0.3">
      <c r="G9259">
        <v>9251</v>
      </c>
      <c r="H9259">
        <f t="shared" ca="1" si="279"/>
        <v>1.2053251811420427E-2</v>
      </c>
    </row>
    <row r="9260" spans="7:8" x14ac:dyDescent="0.3">
      <c r="G9260">
        <v>9252</v>
      </c>
      <c r="H9260">
        <f t="shared" ca="1" si="279"/>
        <v>1.8803870250351951E-2</v>
      </c>
    </row>
    <row r="9261" spans="7:8" x14ac:dyDescent="0.3">
      <c r="G9261">
        <v>9253</v>
      </c>
      <c r="H9261">
        <f t="shared" ca="1" si="279"/>
        <v>3.0334703528777309E-3</v>
      </c>
    </row>
    <row r="9262" spans="7:8" x14ac:dyDescent="0.3">
      <c r="G9262">
        <v>9254</v>
      </c>
      <c r="H9262">
        <f t="shared" ca="1" si="279"/>
        <v>1.3723755221990564E-2</v>
      </c>
    </row>
    <row r="9263" spans="7:8" x14ac:dyDescent="0.3">
      <c r="G9263">
        <v>9255</v>
      </c>
      <c r="H9263">
        <f t="shared" ca="1" si="279"/>
        <v>3.8897514617669028E-2</v>
      </c>
    </row>
    <row r="9264" spans="7:8" x14ac:dyDescent="0.3">
      <c r="G9264">
        <v>9256</v>
      </c>
      <c r="H9264">
        <f t="shared" ca="1" si="279"/>
        <v>1.7539194071519337E-2</v>
      </c>
    </row>
    <row r="9265" spans="7:8" x14ac:dyDescent="0.3">
      <c r="G9265">
        <v>9257</v>
      </c>
      <c r="H9265">
        <f t="shared" ca="1" si="279"/>
        <v>1.6937460081564708E-2</v>
      </c>
    </row>
    <row r="9266" spans="7:8" x14ac:dyDescent="0.3">
      <c r="G9266">
        <v>9258</v>
      </c>
      <c r="H9266">
        <f t="shared" ca="1" si="279"/>
        <v>3.5130951389215959E-3</v>
      </c>
    </row>
    <row r="9267" spans="7:8" x14ac:dyDescent="0.3">
      <c r="G9267">
        <v>9259</v>
      </c>
      <c r="H9267">
        <f t="shared" ca="1" si="279"/>
        <v>1.8486615560607704E-2</v>
      </c>
    </row>
    <row r="9268" spans="7:8" x14ac:dyDescent="0.3">
      <c r="G9268">
        <v>9260</v>
      </c>
      <c r="H9268">
        <f t="shared" ca="1" si="279"/>
        <v>-3.5067044669361898E-2</v>
      </c>
    </row>
    <row r="9269" spans="7:8" x14ac:dyDescent="0.3">
      <c r="G9269">
        <v>9261</v>
      </c>
      <c r="H9269">
        <f t="shared" ca="1" si="279"/>
        <v>2.9464882270284917E-2</v>
      </c>
    </row>
    <row r="9270" spans="7:8" x14ac:dyDescent="0.3">
      <c r="G9270">
        <v>9262</v>
      </c>
      <c r="H9270">
        <f t="shared" ca="1" si="279"/>
        <v>-1.7739782752609831E-2</v>
      </c>
    </row>
    <row r="9271" spans="7:8" x14ac:dyDescent="0.3">
      <c r="G9271">
        <v>9263</v>
      </c>
      <c r="H9271">
        <f t="shared" ca="1" si="279"/>
        <v>5.1394864069003992E-3</v>
      </c>
    </row>
    <row r="9272" spans="7:8" x14ac:dyDescent="0.3">
      <c r="G9272">
        <v>9264</v>
      </c>
      <c r="H9272">
        <f t="shared" ca="1" si="279"/>
        <v>1.1964172957544679E-2</v>
      </c>
    </row>
    <row r="9273" spans="7:8" x14ac:dyDescent="0.3">
      <c r="G9273">
        <v>9265</v>
      </c>
      <c r="H9273">
        <f t="shared" ca="1" si="279"/>
        <v>1.1826940257859719E-2</v>
      </c>
    </row>
    <row r="9274" spans="7:8" x14ac:dyDescent="0.3">
      <c r="G9274">
        <v>9266</v>
      </c>
      <c r="H9274">
        <f t="shared" ca="1" si="279"/>
        <v>-3.4394543833031768E-2</v>
      </c>
    </row>
    <row r="9275" spans="7:8" x14ac:dyDescent="0.3">
      <c r="G9275">
        <v>9267</v>
      </c>
      <c r="H9275">
        <f t="shared" ca="1" si="279"/>
        <v>7.5941557982905934E-3</v>
      </c>
    </row>
    <row r="9276" spans="7:8" x14ac:dyDescent="0.3">
      <c r="G9276">
        <v>9268</v>
      </c>
      <c r="H9276">
        <f t="shared" ca="1" si="279"/>
        <v>4.6297784948012573E-2</v>
      </c>
    </row>
    <row r="9277" spans="7:8" x14ac:dyDescent="0.3">
      <c r="G9277">
        <v>9269</v>
      </c>
      <c r="H9277">
        <f t="shared" ca="1" si="279"/>
        <v>6.4402091982782676E-3</v>
      </c>
    </row>
    <row r="9278" spans="7:8" x14ac:dyDescent="0.3">
      <c r="G9278">
        <v>9270</v>
      </c>
      <c r="H9278">
        <f t="shared" ca="1" si="279"/>
        <v>6.2105253050162935E-2</v>
      </c>
    </row>
    <row r="9279" spans="7:8" x14ac:dyDescent="0.3">
      <c r="G9279">
        <v>9271</v>
      </c>
      <c r="H9279">
        <f t="shared" ca="1" si="279"/>
        <v>4.3898698860024635E-3</v>
      </c>
    </row>
    <row r="9280" spans="7:8" x14ac:dyDescent="0.3">
      <c r="G9280">
        <v>9272</v>
      </c>
      <c r="H9280">
        <f t="shared" ca="1" si="279"/>
        <v>-1.9800782150900306E-3</v>
      </c>
    </row>
    <row r="9281" spans="7:8" x14ac:dyDescent="0.3">
      <c r="G9281">
        <v>9273</v>
      </c>
      <c r="H9281">
        <f t="shared" ca="1" si="279"/>
        <v>2.4892928372477526E-2</v>
      </c>
    </row>
    <row r="9282" spans="7:8" x14ac:dyDescent="0.3">
      <c r="G9282">
        <v>9274</v>
      </c>
      <c r="H9282">
        <f t="shared" ca="1" si="279"/>
        <v>2.4355056997598819E-2</v>
      </c>
    </row>
    <row r="9283" spans="7:8" x14ac:dyDescent="0.3">
      <c r="G9283">
        <v>9275</v>
      </c>
      <c r="H9283">
        <f t="shared" ca="1" si="279"/>
        <v>2.3955247606536362E-2</v>
      </c>
    </row>
    <row r="9284" spans="7:8" x14ac:dyDescent="0.3">
      <c r="G9284">
        <v>9276</v>
      </c>
      <c r="H9284">
        <f t="shared" ca="1" si="279"/>
        <v>-2.1356471193384293E-2</v>
      </c>
    </row>
    <row r="9285" spans="7:8" x14ac:dyDescent="0.3">
      <c r="G9285">
        <v>9277</v>
      </c>
      <c r="H9285">
        <f t="shared" ca="1" si="279"/>
        <v>3.7983197993016443E-2</v>
      </c>
    </row>
    <row r="9286" spans="7:8" x14ac:dyDescent="0.3">
      <c r="G9286">
        <v>9278</v>
      </c>
      <c r="H9286">
        <f t="shared" ca="1" si="279"/>
        <v>-1.2606191673737893E-2</v>
      </c>
    </row>
    <row r="9287" spans="7:8" x14ac:dyDescent="0.3">
      <c r="G9287">
        <v>9279</v>
      </c>
      <c r="H9287">
        <f t="shared" ca="1" si="279"/>
        <v>-3.4438837375667782E-2</v>
      </c>
    </row>
    <row r="9288" spans="7:8" x14ac:dyDescent="0.3">
      <c r="G9288">
        <v>9280</v>
      </c>
      <c r="H9288">
        <f t="shared" ca="1" si="279"/>
        <v>7.8598427008110087E-3</v>
      </c>
    </row>
    <row r="9289" spans="7:8" x14ac:dyDescent="0.3">
      <c r="G9289">
        <v>9281</v>
      </c>
      <c r="H9289">
        <f t="shared" ca="1" si="279"/>
        <v>-1.9296527763629982E-3</v>
      </c>
    </row>
    <row r="9290" spans="7:8" x14ac:dyDescent="0.3">
      <c r="G9290">
        <v>9282</v>
      </c>
      <c r="H9290">
        <f t="shared" ref="H9290:H9353" ca="1" si="280">_xlfn.NORM.INV(RAND(),N$11,N$12)</f>
        <v>1.9626991291878783E-3</v>
      </c>
    </row>
    <row r="9291" spans="7:8" x14ac:dyDescent="0.3">
      <c r="G9291">
        <v>9283</v>
      </c>
      <c r="H9291">
        <f t="shared" ca="1" si="280"/>
        <v>-3.385748353573375E-2</v>
      </c>
    </row>
    <row r="9292" spans="7:8" x14ac:dyDescent="0.3">
      <c r="G9292">
        <v>9284</v>
      </c>
      <c r="H9292">
        <f t="shared" ca="1" si="280"/>
        <v>2.3652796722388819E-2</v>
      </c>
    </row>
    <row r="9293" spans="7:8" x14ac:dyDescent="0.3">
      <c r="G9293">
        <v>9285</v>
      </c>
      <c r="H9293">
        <f t="shared" ca="1" si="280"/>
        <v>-4.570516187151865E-2</v>
      </c>
    </row>
    <row r="9294" spans="7:8" x14ac:dyDescent="0.3">
      <c r="G9294">
        <v>9286</v>
      </c>
      <c r="H9294">
        <f t="shared" ca="1" si="280"/>
        <v>-1.5884725516918236E-2</v>
      </c>
    </row>
    <row r="9295" spans="7:8" x14ac:dyDescent="0.3">
      <c r="G9295">
        <v>9287</v>
      </c>
      <c r="H9295">
        <f t="shared" ca="1" si="280"/>
        <v>1.2168500661085609E-2</v>
      </c>
    </row>
    <row r="9296" spans="7:8" x14ac:dyDescent="0.3">
      <c r="G9296">
        <v>9288</v>
      </c>
      <c r="H9296">
        <f t="shared" ca="1" si="280"/>
        <v>5.9178820355002625E-2</v>
      </c>
    </row>
    <row r="9297" spans="7:8" x14ac:dyDescent="0.3">
      <c r="G9297">
        <v>9289</v>
      </c>
      <c r="H9297">
        <f t="shared" ca="1" si="280"/>
        <v>-1.9721285038586864E-2</v>
      </c>
    </row>
    <row r="9298" spans="7:8" x14ac:dyDescent="0.3">
      <c r="G9298">
        <v>9290</v>
      </c>
      <c r="H9298">
        <f t="shared" ca="1" si="280"/>
        <v>2.4774861790651963E-2</v>
      </c>
    </row>
    <row r="9299" spans="7:8" x14ac:dyDescent="0.3">
      <c r="G9299">
        <v>9291</v>
      </c>
      <c r="H9299">
        <f t="shared" ca="1" si="280"/>
        <v>2.9216570034374702E-2</v>
      </c>
    </row>
    <row r="9300" spans="7:8" x14ac:dyDescent="0.3">
      <c r="G9300">
        <v>9292</v>
      </c>
      <c r="H9300">
        <f t="shared" ca="1" si="280"/>
        <v>-6.2575055312467272E-3</v>
      </c>
    </row>
    <row r="9301" spans="7:8" x14ac:dyDescent="0.3">
      <c r="G9301">
        <v>9293</v>
      </c>
      <c r="H9301">
        <f t="shared" ca="1" si="280"/>
        <v>-5.6533546412408965E-3</v>
      </c>
    </row>
    <row r="9302" spans="7:8" x14ac:dyDescent="0.3">
      <c r="G9302">
        <v>9294</v>
      </c>
      <c r="H9302">
        <f t="shared" ca="1" si="280"/>
        <v>6.5725651253838776E-3</v>
      </c>
    </row>
    <row r="9303" spans="7:8" x14ac:dyDescent="0.3">
      <c r="G9303">
        <v>9295</v>
      </c>
      <c r="H9303">
        <f t="shared" ca="1" si="280"/>
        <v>1.1440559796702362E-2</v>
      </c>
    </row>
    <row r="9304" spans="7:8" x14ac:dyDescent="0.3">
      <c r="G9304">
        <v>9296</v>
      </c>
      <c r="H9304">
        <f t="shared" ca="1" si="280"/>
        <v>-2.9078172680167855E-2</v>
      </c>
    </row>
    <row r="9305" spans="7:8" x14ac:dyDescent="0.3">
      <c r="G9305">
        <v>9297</v>
      </c>
      <c r="H9305">
        <f t="shared" ca="1" si="280"/>
        <v>1.429642113429158E-2</v>
      </c>
    </row>
    <row r="9306" spans="7:8" x14ac:dyDescent="0.3">
      <c r="G9306">
        <v>9298</v>
      </c>
      <c r="H9306">
        <f t="shared" ca="1" si="280"/>
        <v>4.2955894163772899E-2</v>
      </c>
    </row>
    <row r="9307" spans="7:8" x14ac:dyDescent="0.3">
      <c r="G9307">
        <v>9299</v>
      </c>
      <c r="H9307">
        <f t="shared" ca="1" si="280"/>
        <v>-3.0346241871530497E-2</v>
      </c>
    </row>
    <row r="9308" spans="7:8" x14ac:dyDescent="0.3">
      <c r="G9308">
        <v>9300</v>
      </c>
      <c r="H9308">
        <f t="shared" ca="1" si="280"/>
        <v>-8.0437408263069037E-3</v>
      </c>
    </row>
    <row r="9309" spans="7:8" x14ac:dyDescent="0.3">
      <c r="G9309">
        <v>9301</v>
      </c>
      <c r="H9309">
        <f t="shared" ca="1" si="280"/>
        <v>-6.2619017325151304E-3</v>
      </c>
    </row>
    <row r="9310" spans="7:8" x14ac:dyDescent="0.3">
      <c r="G9310">
        <v>9302</v>
      </c>
      <c r="H9310">
        <f t="shared" ca="1" si="280"/>
        <v>-4.0778416335387124E-4</v>
      </c>
    </row>
    <row r="9311" spans="7:8" x14ac:dyDescent="0.3">
      <c r="G9311">
        <v>9303</v>
      </c>
      <c r="H9311">
        <f t="shared" ca="1" si="280"/>
        <v>2.310955063742073E-2</v>
      </c>
    </row>
    <row r="9312" spans="7:8" x14ac:dyDescent="0.3">
      <c r="G9312">
        <v>9304</v>
      </c>
      <c r="H9312">
        <f t="shared" ca="1" si="280"/>
        <v>6.3794342559031648E-3</v>
      </c>
    </row>
    <row r="9313" spans="7:8" x14ac:dyDescent="0.3">
      <c r="G9313">
        <v>9305</v>
      </c>
      <c r="H9313">
        <f t="shared" ca="1" si="280"/>
        <v>1.2885593983109886E-2</v>
      </c>
    </row>
    <row r="9314" spans="7:8" x14ac:dyDescent="0.3">
      <c r="G9314">
        <v>9306</v>
      </c>
      <c r="H9314">
        <f t="shared" ca="1" si="280"/>
        <v>-1.6872137534453727E-2</v>
      </c>
    </row>
    <row r="9315" spans="7:8" x14ac:dyDescent="0.3">
      <c r="G9315">
        <v>9307</v>
      </c>
      <c r="H9315">
        <f t="shared" ca="1" si="280"/>
        <v>4.5162157757962951E-2</v>
      </c>
    </row>
    <row r="9316" spans="7:8" x14ac:dyDescent="0.3">
      <c r="G9316">
        <v>9308</v>
      </c>
      <c r="H9316">
        <f t="shared" ca="1" si="280"/>
        <v>-1.033724679622852E-2</v>
      </c>
    </row>
    <row r="9317" spans="7:8" x14ac:dyDescent="0.3">
      <c r="G9317">
        <v>9309</v>
      </c>
      <c r="H9317">
        <f t="shared" ca="1" si="280"/>
        <v>-1.2960553354455766E-2</v>
      </c>
    </row>
    <row r="9318" spans="7:8" x14ac:dyDescent="0.3">
      <c r="G9318">
        <v>9310</v>
      </c>
      <c r="H9318">
        <f t="shared" ca="1" si="280"/>
        <v>-7.8036607089150608E-3</v>
      </c>
    </row>
    <row r="9319" spans="7:8" x14ac:dyDescent="0.3">
      <c r="G9319">
        <v>9311</v>
      </c>
      <c r="H9319">
        <f t="shared" ca="1" si="280"/>
        <v>-8.2964829115444554E-3</v>
      </c>
    </row>
    <row r="9320" spans="7:8" x14ac:dyDescent="0.3">
      <c r="G9320">
        <v>9312</v>
      </c>
      <c r="H9320">
        <f t="shared" ca="1" si="280"/>
        <v>1.089541531189739E-2</v>
      </c>
    </row>
    <row r="9321" spans="7:8" x14ac:dyDescent="0.3">
      <c r="G9321">
        <v>9313</v>
      </c>
      <c r="H9321">
        <f t="shared" ca="1" si="280"/>
        <v>-3.0033977484440742E-3</v>
      </c>
    </row>
    <row r="9322" spans="7:8" x14ac:dyDescent="0.3">
      <c r="G9322">
        <v>9314</v>
      </c>
      <c r="H9322">
        <f t="shared" ca="1" si="280"/>
        <v>8.9835154667094082E-3</v>
      </c>
    </row>
    <row r="9323" spans="7:8" x14ac:dyDescent="0.3">
      <c r="G9323">
        <v>9315</v>
      </c>
      <c r="H9323">
        <f t="shared" ca="1" si="280"/>
        <v>-4.4461880789296256E-2</v>
      </c>
    </row>
    <row r="9324" spans="7:8" x14ac:dyDescent="0.3">
      <c r="G9324">
        <v>9316</v>
      </c>
      <c r="H9324">
        <f t="shared" ca="1" si="280"/>
        <v>-1.5692395719861491E-2</v>
      </c>
    </row>
    <row r="9325" spans="7:8" x14ac:dyDescent="0.3">
      <c r="G9325">
        <v>9317</v>
      </c>
      <c r="H9325">
        <f t="shared" ca="1" si="280"/>
        <v>-2.0320389208894722E-2</v>
      </c>
    </row>
    <row r="9326" spans="7:8" x14ac:dyDescent="0.3">
      <c r="G9326">
        <v>9318</v>
      </c>
      <c r="H9326">
        <f t="shared" ca="1" si="280"/>
        <v>2.547535133282508E-2</v>
      </c>
    </row>
    <row r="9327" spans="7:8" x14ac:dyDescent="0.3">
      <c r="G9327">
        <v>9319</v>
      </c>
      <c r="H9327">
        <f t="shared" ca="1" si="280"/>
        <v>-1.8751131232307258E-3</v>
      </c>
    </row>
    <row r="9328" spans="7:8" x14ac:dyDescent="0.3">
      <c r="G9328">
        <v>9320</v>
      </c>
      <c r="H9328">
        <f t="shared" ca="1" si="280"/>
        <v>-2.8990844884994312E-2</v>
      </c>
    </row>
    <row r="9329" spans="7:8" x14ac:dyDescent="0.3">
      <c r="G9329">
        <v>9321</v>
      </c>
      <c r="H9329">
        <f t="shared" ca="1" si="280"/>
        <v>-3.3335918338737544E-2</v>
      </c>
    </row>
    <row r="9330" spans="7:8" x14ac:dyDescent="0.3">
      <c r="G9330">
        <v>9322</v>
      </c>
      <c r="H9330">
        <f t="shared" ca="1" si="280"/>
        <v>-1.7802827055113199E-2</v>
      </c>
    </row>
    <row r="9331" spans="7:8" x14ac:dyDescent="0.3">
      <c r="G9331">
        <v>9323</v>
      </c>
      <c r="H9331">
        <f t="shared" ca="1" si="280"/>
        <v>-2.9006686485629027E-2</v>
      </c>
    </row>
    <row r="9332" spans="7:8" x14ac:dyDescent="0.3">
      <c r="G9332">
        <v>9324</v>
      </c>
      <c r="H9332">
        <f t="shared" ca="1" si="280"/>
        <v>-2.2751967868952807E-2</v>
      </c>
    </row>
    <row r="9333" spans="7:8" x14ac:dyDescent="0.3">
      <c r="G9333">
        <v>9325</v>
      </c>
      <c r="H9333">
        <f t="shared" ca="1" si="280"/>
        <v>-1.8892658052853291E-2</v>
      </c>
    </row>
    <row r="9334" spans="7:8" x14ac:dyDescent="0.3">
      <c r="G9334">
        <v>9326</v>
      </c>
      <c r="H9334">
        <f t="shared" ca="1" si="280"/>
        <v>6.0596890311430691E-3</v>
      </c>
    </row>
    <row r="9335" spans="7:8" x14ac:dyDescent="0.3">
      <c r="G9335">
        <v>9327</v>
      </c>
      <c r="H9335">
        <f t="shared" ca="1" si="280"/>
        <v>-6.6384386565585832E-2</v>
      </c>
    </row>
    <row r="9336" spans="7:8" x14ac:dyDescent="0.3">
      <c r="G9336">
        <v>9328</v>
      </c>
      <c r="H9336">
        <f t="shared" ca="1" si="280"/>
        <v>-2.4632309611976192E-3</v>
      </c>
    </row>
    <row r="9337" spans="7:8" x14ac:dyDescent="0.3">
      <c r="G9337">
        <v>9329</v>
      </c>
      <c r="H9337">
        <f t="shared" ca="1" si="280"/>
        <v>2.5553155460806779E-2</v>
      </c>
    </row>
    <row r="9338" spans="7:8" x14ac:dyDescent="0.3">
      <c r="G9338">
        <v>9330</v>
      </c>
      <c r="H9338">
        <f t="shared" ca="1" si="280"/>
        <v>4.9234195751583158E-2</v>
      </c>
    </row>
    <row r="9339" spans="7:8" x14ac:dyDescent="0.3">
      <c r="G9339">
        <v>9331</v>
      </c>
      <c r="H9339">
        <f t="shared" ca="1" si="280"/>
        <v>-2.5649722968781347E-2</v>
      </c>
    </row>
    <row r="9340" spans="7:8" x14ac:dyDescent="0.3">
      <c r="G9340">
        <v>9332</v>
      </c>
      <c r="H9340">
        <f t="shared" ca="1" si="280"/>
        <v>1.8474472882226659E-2</v>
      </c>
    </row>
    <row r="9341" spans="7:8" x14ac:dyDescent="0.3">
      <c r="G9341">
        <v>9333</v>
      </c>
      <c r="H9341">
        <f t="shared" ca="1" si="280"/>
        <v>2.2634258409592146E-2</v>
      </c>
    </row>
    <row r="9342" spans="7:8" x14ac:dyDescent="0.3">
      <c r="G9342">
        <v>9334</v>
      </c>
      <c r="H9342">
        <f t="shared" ca="1" si="280"/>
        <v>-4.9638694605445365E-2</v>
      </c>
    </row>
    <row r="9343" spans="7:8" x14ac:dyDescent="0.3">
      <c r="G9343">
        <v>9335</v>
      </c>
      <c r="H9343">
        <f t="shared" ca="1" si="280"/>
        <v>4.725902051881082E-2</v>
      </c>
    </row>
    <row r="9344" spans="7:8" x14ac:dyDescent="0.3">
      <c r="G9344">
        <v>9336</v>
      </c>
      <c r="H9344">
        <f t="shared" ca="1" si="280"/>
        <v>-1.4700639038585164E-2</v>
      </c>
    </row>
    <row r="9345" spans="7:8" x14ac:dyDescent="0.3">
      <c r="G9345">
        <v>9337</v>
      </c>
      <c r="H9345">
        <f t="shared" ca="1" si="280"/>
        <v>1.9969736232304029E-2</v>
      </c>
    </row>
    <row r="9346" spans="7:8" x14ac:dyDescent="0.3">
      <c r="G9346">
        <v>9338</v>
      </c>
      <c r="H9346">
        <f t="shared" ca="1" si="280"/>
        <v>-2.5701000399404057E-2</v>
      </c>
    </row>
    <row r="9347" spans="7:8" x14ac:dyDescent="0.3">
      <c r="G9347">
        <v>9339</v>
      </c>
      <c r="H9347">
        <f t="shared" ca="1" si="280"/>
        <v>1.5421868427447322E-2</v>
      </c>
    </row>
    <row r="9348" spans="7:8" x14ac:dyDescent="0.3">
      <c r="G9348">
        <v>9340</v>
      </c>
      <c r="H9348">
        <f t="shared" ca="1" si="280"/>
        <v>3.1948049806682567E-2</v>
      </c>
    </row>
    <row r="9349" spans="7:8" x14ac:dyDescent="0.3">
      <c r="G9349">
        <v>9341</v>
      </c>
      <c r="H9349">
        <f t="shared" ca="1" si="280"/>
        <v>-3.3697693286991012E-3</v>
      </c>
    </row>
    <row r="9350" spans="7:8" x14ac:dyDescent="0.3">
      <c r="G9350">
        <v>9342</v>
      </c>
      <c r="H9350">
        <f t="shared" ca="1" si="280"/>
        <v>1.2214181006464018E-2</v>
      </c>
    </row>
    <row r="9351" spans="7:8" x14ac:dyDescent="0.3">
      <c r="G9351">
        <v>9343</v>
      </c>
      <c r="H9351">
        <f t="shared" ca="1" si="280"/>
        <v>1.3112912170593726E-2</v>
      </c>
    </row>
    <row r="9352" spans="7:8" x14ac:dyDescent="0.3">
      <c r="G9352">
        <v>9344</v>
      </c>
      <c r="H9352">
        <f t="shared" ca="1" si="280"/>
        <v>4.3124697581519954E-3</v>
      </c>
    </row>
    <row r="9353" spans="7:8" x14ac:dyDescent="0.3">
      <c r="G9353">
        <v>9345</v>
      </c>
      <c r="H9353">
        <f t="shared" ca="1" si="280"/>
        <v>2.4308699337087031E-2</v>
      </c>
    </row>
    <row r="9354" spans="7:8" x14ac:dyDescent="0.3">
      <c r="G9354">
        <v>9346</v>
      </c>
      <c r="H9354">
        <f t="shared" ref="H9354:H9417" ca="1" si="281">_xlfn.NORM.INV(RAND(),N$11,N$12)</f>
        <v>5.6045885627124276E-3</v>
      </c>
    </row>
    <row r="9355" spans="7:8" x14ac:dyDescent="0.3">
      <c r="G9355">
        <v>9347</v>
      </c>
      <c r="H9355">
        <f t="shared" ca="1" si="281"/>
        <v>4.1084543738544629E-2</v>
      </c>
    </row>
    <row r="9356" spans="7:8" x14ac:dyDescent="0.3">
      <c r="G9356">
        <v>9348</v>
      </c>
      <c r="H9356">
        <f t="shared" ca="1" si="281"/>
        <v>-8.996800693003161E-3</v>
      </c>
    </row>
    <row r="9357" spans="7:8" x14ac:dyDescent="0.3">
      <c r="G9357">
        <v>9349</v>
      </c>
      <c r="H9357">
        <f t="shared" ca="1" si="281"/>
        <v>-1.7302561803457326E-2</v>
      </c>
    </row>
    <row r="9358" spans="7:8" x14ac:dyDescent="0.3">
      <c r="G9358">
        <v>9350</v>
      </c>
      <c r="H9358">
        <f t="shared" ca="1" si="281"/>
        <v>-3.4524094304972243E-3</v>
      </c>
    </row>
    <row r="9359" spans="7:8" x14ac:dyDescent="0.3">
      <c r="G9359">
        <v>9351</v>
      </c>
      <c r="H9359">
        <f t="shared" ca="1" si="281"/>
        <v>5.7478643731412669E-2</v>
      </c>
    </row>
    <row r="9360" spans="7:8" x14ac:dyDescent="0.3">
      <c r="G9360">
        <v>9352</v>
      </c>
      <c r="H9360">
        <f t="shared" ca="1" si="281"/>
        <v>-2.9564798854730258E-3</v>
      </c>
    </row>
    <row r="9361" spans="7:8" x14ac:dyDescent="0.3">
      <c r="G9361">
        <v>9353</v>
      </c>
      <c r="H9361">
        <f t="shared" ca="1" si="281"/>
        <v>2.7452879830257161E-2</v>
      </c>
    </row>
    <row r="9362" spans="7:8" x14ac:dyDescent="0.3">
      <c r="G9362">
        <v>9354</v>
      </c>
      <c r="H9362">
        <f t="shared" ca="1" si="281"/>
        <v>7.112358080780648E-2</v>
      </c>
    </row>
    <row r="9363" spans="7:8" x14ac:dyDescent="0.3">
      <c r="G9363">
        <v>9355</v>
      </c>
      <c r="H9363">
        <f t="shared" ca="1" si="281"/>
        <v>-1.5039763200959021E-2</v>
      </c>
    </row>
    <row r="9364" spans="7:8" x14ac:dyDescent="0.3">
      <c r="G9364">
        <v>9356</v>
      </c>
      <c r="H9364">
        <f t="shared" ca="1" si="281"/>
        <v>-3.5316662418620907E-2</v>
      </c>
    </row>
    <row r="9365" spans="7:8" x14ac:dyDescent="0.3">
      <c r="G9365">
        <v>9357</v>
      </c>
      <c r="H9365">
        <f t="shared" ca="1" si="281"/>
        <v>-4.3511825510307058E-3</v>
      </c>
    </row>
    <row r="9366" spans="7:8" x14ac:dyDescent="0.3">
      <c r="G9366">
        <v>9358</v>
      </c>
      <c r="H9366">
        <f t="shared" ca="1" si="281"/>
        <v>5.1269121300876325E-2</v>
      </c>
    </row>
    <row r="9367" spans="7:8" x14ac:dyDescent="0.3">
      <c r="G9367">
        <v>9359</v>
      </c>
      <c r="H9367">
        <f t="shared" ca="1" si="281"/>
        <v>3.2073057376793032E-3</v>
      </c>
    </row>
    <row r="9368" spans="7:8" x14ac:dyDescent="0.3">
      <c r="G9368">
        <v>9360</v>
      </c>
      <c r="H9368">
        <f t="shared" ca="1" si="281"/>
        <v>5.3905057554844045E-2</v>
      </c>
    </row>
    <row r="9369" spans="7:8" x14ac:dyDescent="0.3">
      <c r="G9369">
        <v>9361</v>
      </c>
      <c r="H9369">
        <f t="shared" ca="1" si="281"/>
        <v>4.5244910385279696E-2</v>
      </c>
    </row>
    <row r="9370" spans="7:8" x14ac:dyDescent="0.3">
      <c r="G9370">
        <v>9362</v>
      </c>
      <c r="H9370">
        <f t="shared" ca="1" si="281"/>
        <v>2.2892291245696344E-2</v>
      </c>
    </row>
    <row r="9371" spans="7:8" x14ac:dyDescent="0.3">
      <c r="G9371">
        <v>9363</v>
      </c>
      <c r="H9371">
        <f t="shared" ca="1" si="281"/>
        <v>-3.8242180842588236E-2</v>
      </c>
    </row>
    <row r="9372" spans="7:8" x14ac:dyDescent="0.3">
      <c r="G9372">
        <v>9364</v>
      </c>
      <c r="H9372">
        <f t="shared" ca="1" si="281"/>
        <v>1.931216884927221E-3</v>
      </c>
    </row>
    <row r="9373" spans="7:8" x14ac:dyDescent="0.3">
      <c r="G9373">
        <v>9365</v>
      </c>
      <c r="H9373">
        <f t="shared" ca="1" si="281"/>
        <v>4.3163597905159126E-2</v>
      </c>
    </row>
    <row r="9374" spans="7:8" x14ac:dyDescent="0.3">
      <c r="G9374">
        <v>9366</v>
      </c>
      <c r="H9374">
        <f t="shared" ca="1" si="281"/>
        <v>-2.3262022873519288E-2</v>
      </c>
    </row>
    <row r="9375" spans="7:8" x14ac:dyDescent="0.3">
      <c r="G9375">
        <v>9367</v>
      </c>
      <c r="H9375">
        <f t="shared" ca="1" si="281"/>
        <v>4.99792657643469E-2</v>
      </c>
    </row>
    <row r="9376" spans="7:8" x14ac:dyDescent="0.3">
      <c r="G9376">
        <v>9368</v>
      </c>
      <c r="H9376">
        <f t="shared" ca="1" si="281"/>
        <v>-3.2939961714702364E-2</v>
      </c>
    </row>
    <row r="9377" spans="7:8" x14ac:dyDescent="0.3">
      <c r="G9377">
        <v>9369</v>
      </c>
      <c r="H9377">
        <f t="shared" ca="1" si="281"/>
        <v>3.5790322907844146E-3</v>
      </c>
    </row>
    <row r="9378" spans="7:8" x14ac:dyDescent="0.3">
      <c r="G9378">
        <v>9370</v>
      </c>
      <c r="H9378">
        <f t="shared" ca="1" si="281"/>
        <v>2.8444130211078188E-2</v>
      </c>
    </row>
    <row r="9379" spans="7:8" x14ac:dyDescent="0.3">
      <c r="G9379">
        <v>9371</v>
      </c>
      <c r="H9379">
        <f t="shared" ca="1" si="281"/>
        <v>4.6997959017931346E-3</v>
      </c>
    </row>
    <row r="9380" spans="7:8" x14ac:dyDescent="0.3">
      <c r="G9380">
        <v>9372</v>
      </c>
      <c r="H9380">
        <f t="shared" ca="1" si="281"/>
        <v>-2.4780678870630523E-2</v>
      </c>
    </row>
    <row r="9381" spans="7:8" x14ac:dyDescent="0.3">
      <c r="G9381">
        <v>9373</v>
      </c>
      <c r="H9381">
        <f t="shared" ca="1" si="281"/>
        <v>-3.1104477605757404E-2</v>
      </c>
    </row>
    <row r="9382" spans="7:8" x14ac:dyDescent="0.3">
      <c r="G9382">
        <v>9374</v>
      </c>
      <c r="H9382">
        <f t="shared" ca="1" si="281"/>
        <v>2.3300390371623139E-2</v>
      </c>
    </row>
    <row r="9383" spans="7:8" x14ac:dyDescent="0.3">
      <c r="G9383">
        <v>9375</v>
      </c>
      <c r="H9383">
        <f t="shared" ca="1" si="281"/>
        <v>-1.5884864011647782E-2</v>
      </c>
    </row>
    <row r="9384" spans="7:8" x14ac:dyDescent="0.3">
      <c r="G9384">
        <v>9376</v>
      </c>
      <c r="H9384">
        <f t="shared" ca="1" si="281"/>
        <v>-2.0785793542153333E-2</v>
      </c>
    </row>
    <row r="9385" spans="7:8" x14ac:dyDescent="0.3">
      <c r="G9385">
        <v>9377</v>
      </c>
      <c r="H9385">
        <f t="shared" ca="1" si="281"/>
        <v>-1.3407929187570406E-2</v>
      </c>
    </row>
    <row r="9386" spans="7:8" x14ac:dyDescent="0.3">
      <c r="G9386">
        <v>9378</v>
      </c>
      <c r="H9386">
        <f t="shared" ca="1" si="281"/>
        <v>2.1749006877474055E-3</v>
      </c>
    </row>
    <row r="9387" spans="7:8" x14ac:dyDescent="0.3">
      <c r="G9387">
        <v>9379</v>
      </c>
      <c r="H9387">
        <f t="shared" ca="1" si="281"/>
        <v>-2.9879651893761665E-2</v>
      </c>
    </row>
    <row r="9388" spans="7:8" x14ac:dyDescent="0.3">
      <c r="G9388">
        <v>9380</v>
      </c>
      <c r="H9388">
        <f t="shared" ca="1" si="281"/>
        <v>4.4156555385649254E-3</v>
      </c>
    </row>
    <row r="9389" spans="7:8" x14ac:dyDescent="0.3">
      <c r="G9389">
        <v>9381</v>
      </c>
      <c r="H9389">
        <f t="shared" ca="1" si="281"/>
        <v>-2.9724966969697061E-2</v>
      </c>
    </row>
    <row r="9390" spans="7:8" x14ac:dyDescent="0.3">
      <c r="G9390">
        <v>9382</v>
      </c>
      <c r="H9390">
        <f t="shared" ca="1" si="281"/>
        <v>5.3242915425788288E-2</v>
      </c>
    </row>
    <row r="9391" spans="7:8" x14ac:dyDescent="0.3">
      <c r="G9391">
        <v>9383</v>
      </c>
      <c r="H9391">
        <f t="shared" ca="1" si="281"/>
        <v>3.5110162399457231E-2</v>
      </c>
    </row>
    <row r="9392" spans="7:8" x14ac:dyDescent="0.3">
      <c r="G9392">
        <v>9384</v>
      </c>
      <c r="H9392">
        <f t="shared" ca="1" si="281"/>
        <v>2.9848300532580023E-2</v>
      </c>
    </row>
    <row r="9393" spans="7:8" x14ac:dyDescent="0.3">
      <c r="G9393">
        <v>9385</v>
      </c>
      <c r="H9393">
        <f t="shared" ca="1" si="281"/>
        <v>5.6404259680702448E-3</v>
      </c>
    </row>
    <row r="9394" spans="7:8" x14ac:dyDescent="0.3">
      <c r="G9394">
        <v>9386</v>
      </c>
      <c r="H9394">
        <f t="shared" ca="1" si="281"/>
        <v>4.3129615901339673E-2</v>
      </c>
    </row>
    <row r="9395" spans="7:8" x14ac:dyDescent="0.3">
      <c r="G9395">
        <v>9387</v>
      </c>
      <c r="H9395">
        <f t="shared" ca="1" si="281"/>
        <v>3.4377961076780129E-2</v>
      </c>
    </row>
    <row r="9396" spans="7:8" x14ac:dyDescent="0.3">
      <c r="G9396">
        <v>9388</v>
      </c>
      <c r="H9396">
        <f t="shared" ca="1" si="281"/>
        <v>1.7230628467667763E-2</v>
      </c>
    </row>
    <row r="9397" spans="7:8" x14ac:dyDescent="0.3">
      <c r="G9397">
        <v>9389</v>
      </c>
      <c r="H9397">
        <f t="shared" ca="1" si="281"/>
        <v>-2.5225906325235969E-2</v>
      </c>
    </row>
    <row r="9398" spans="7:8" x14ac:dyDescent="0.3">
      <c r="G9398">
        <v>9390</v>
      </c>
      <c r="H9398">
        <f t="shared" ca="1" si="281"/>
        <v>-3.1785844677315107E-2</v>
      </c>
    </row>
    <row r="9399" spans="7:8" x14ac:dyDescent="0.3">
      <c r="G9399">
        <v>9391</v>
      </c>
      <c r="H9399">
        <f t="shared" ca="1" si="281"/>
        <v>-3.8354604478774444E-2</v>
      </c>
    </row>
    <row r="9400" spans="7:8" x14ac:dyDescent="0.3">
      <c r="G9400">
        <v>9392</v>
      </c>
      <c r="H9400">
        <f t="shared" ca="1" si="281"/>
        <v>-3.3348174454217758E-3</v>
      </c>
    </row>
    <row r="9401" spans="7:8" x14ac:dyDescent="0.3">
      <c r="G9401">
        <v>9393</v>
      </c>
      <c r="H9401">
        <f t="shared" ca="1" si="281"/>
        <v>3.7775474277072351E-3</v>
      </c>
    </row>
    <row r="9402" spans="7:8" x14ac:dyDescent="0.3">
      <c r="G9402">
        <v>9394</v>
      </c>
      <c r="H9402">
        <f t="shared" ca="1" si="281"/>
        <v>-1.407806512986904E-3</v>
      </c>
    </row>
    <row r="9403" spans="7:8" x14ac:dyDescent="0.3">
      <c r="G9403">
        <v>9395</v>
      </c>
      <c r="H9403">
        <f t="shared" ca="1" si="281"/>
        <v>-2.4762299230541428E-2</v>
      </c>
    </row>
    <row r="9404" spans="7:8" x14ac:dyDescent="0.3">
      <c r="G9404">
        <v>9396</v>
      </c>
      <c r="H9404">
        <f t="shared" ca="1" si="281"/>
        <v>1.1239530591777261E-3</v>
      </c>
    </row>
    <row r="9405" spans="7:8" x14ac:dyDescent="0.3">
      <c r="G9405">
        <v>9397</v>
      </c>
      <c r="H9405">
        <f t="shared" ca="1" si="281"/>
        <v>-4.6776141962783045E-3</v>
      </c>
    </row>
    <row r="9406" spans="7:8" x14ac:dyDescent="0.3">
      <c r="G9406">
        <v>9398</v>
      </c>
      <c r="H9406">
        <f t="shared" ca="1" si="281"/>
        <v>6.9925528361485745E-2</v>
      </c>
    </row>
    <row r="9407" spans="7:8" x14ac:dyDescent="0.3">
      <c r="G9407">
        <v>9399</v>
      </c>
      <c r="H9407">
        <f t="shared" ca="1" si="281"/>
        <v>2.6420492917111054E-2</v>
      </c>
    </row>
    <row r="9408" spans="7:8" x14ac:dyDescent="0.3">
      <c r="G9408">
        <v>9400</v>
      </c>
      <c r="H9408">
        <f t="shared" ca="1" si="281"/>
        <v>-4.4316716811947064E-2</v>
      </c>
    </row>
    <row r="9409" spans="7:8" x14ac:dyDescent="0.3">
      <c r="G9409">
        <v>9401</v>
      </c>
      <c r="H9409">
        <f t="shared" ca="1" si="281"/>
        <v>3.9771484908020689E-2</v>
      </c>
    </row>
    <row r="9410" spans="7:8" x14ac:dyDescent="0.3">
      <c r="G9410">
        <v>9402</v>
      </c>
      <c r="H9410">
        <f t="shared" ca="1" si="281"/>
        <v>7.0205825968505161E-3</v>
      </c>
    </row>
    <row r="9411" spans="7:8" x14ac:dyDescent="0.3">
      <c r="G9411">
        <v>9403</v>
      </c>
      <c r="H9411">
        <f t="shared" ca="1" si="281"/>
        <v>2.4695798848790421E-2</v>
      </c>
    </row>
    <row r="9412" spans="7:8" x14ac:dyDescent="0.3">
      <c r="G9412">
        <v>9404</v>
      </c>
      <c r="H9412">
        <f t="shared" ca="1" si="281"/>
        <v>-8.3692970740083979E-3</v>
      </c>
    </row>
    <row r="9413" spans="7:8" x14ac:dyDescent="0.3">
      <c r="G9413">
        <v>9405</v>
      </c>
      <c r="H9413">
        <f t="shared" ca="1" si="281"/>
        <v>-2.2606336681428432E-2</v>
      </c>
    </row>
    <row r="9414" spans="7:8" x14ac:dyDescent="0.3">
      <c r="G9414">
        <v>9406</v>
      </c>
      <c r="H9414">
        <f t="shared" ca="1" si="281"/>
        <v>5.1784055495170032E-2</v>
      </c>
    </row>
    <row r="9415" spans="7:8" x14ac:dyDescent="0.3">
      <c r="G9415">
        <v>9407</v>
      </c>
      <c r="H9415">
        <f t="shared" ca="1" si="281"/>
        <v>7.9137701836316191E-3</v>
      </c>
    </row>
    <row r="9416" spans="7:8" x14ac:dyDescent="0.3">
      <c r="G9416">
        <v>9408</v>
      </c>
      <c r="H9416">
        <f t="shared" ca="1" si="281"/>
        <v>4.23201632164469E-3</v>
      </c>
    </row>
    <row r="9417" spans="7:8" x14ac:dyDescent="0.3">
      <c r="G9417">
        <v>9409</v>
      </c>
      <c r="H9417">
        <f t="shared" ca="1" si="281"/>
        <v>-2.408257638487938E-2</v>
      </c>
    </row>
    <row r="9418" spans="7:8" x14ac:dyDescent="0.3">
      <c r="G9418">
        <v>9410</v>
      </c>
      <c r="H9418">
        <f t="shared" ref="H9418:H9481" ca="1" si="282">_xlfn.NORM.INV(RAND(),N$11,N$12)</f>
        <v>9.7324164261062621E-3</v>
      </c>
    </row>
    <row r="9419" spans="7:8" x14ac:dyDescent="0.3">
      <c r="G9419">
        <v>9411</v>
      </c>
      <c r="H9419">
        <f t="shared" ca="1" si="282"/>
        <v>-6.0366606377488329E-2</v>
      </c>
    </row>
    <row r="9420" spans="7:8" x14ac:dyDescent="0.3">
      <c r="G9420">
        <v>9412</v>
      </c>
      <c r="H9420">
        <f t="shared" ca="1" si="282"/>
        <v>-3.1848764721253355E-3</v>
      </c>
    </row>
    <row r="9421" spans="7:8" x14ac:dyDescent="0.3">
      <c r="G9421">
        <v>9413</v>
      </c>
      <c r="H9421">
        <f t="shared" ca="1" si="282"/>
        <v>-3.5361493027133636E-2</v>
      </c>
    </row>
    <row r="9422" spans="7:8" x14ac:dyDescent="0.3">
      <c r="G9422">
        <v>9414</v>
      </c>
      <c r="H9422">
        <f t="shared" ca="1" si="282"/>
        <v>1.5393591374915114E-2</v>
      </c>
    </row>
    <row r="9423" spans="7:8" x14ac:dyDescent="0.3">
      <c r="G9423">
        <v>9415</v>
      </c>
      <c r="H9423">
        <f t="shared" ca="1" si="282"/>
        <v>-3.3713316246222778E-2</v>
      </c>
    </row>
    <row r="9424" spans="7:8" x14ac:dyDescent="0.3">
      <c r="G9424">
        <v>9416</v>
      </c>
      <c r="H9424">
        <f t="shared" ca="1" si="282"/>
        <v>-8.9852926018381633E-3</v>
      </c>
    </row>
    <row r="9425" spans="7:8" x14ac:dyDescent="0.3">
      <c r="G9425">
        <v>9417</v>
      </c>
      <c r="H9425">
        <f t="shared" ca="1" si="282"/>
        <v>3.9826268713087941E-2</v>
      </c>
    </row>
    <row r="9426" spans="7:8" x14ac:dyDescent="0.3">
      <c r="G9426">
        <v>9418</v>
      </c>
      <c r="H9426">
        <f t="shared" ca="1" si="282"/>
        <v>2.1271033955011859E-2</v>
      </c>
    </row>
    <row r="9427" spans="7:8" x14ac:dyDescent="0.3">
      <c r="G9427">
        <v>9419</v>
      </c>
      <c r="H9427">
        <f t="shared" ca="1" si="282"/>
        <v>-8.1932848701101704E-4</v>
      </c>
    </row>
    <row r="9428" spans="7:8" x14ac:dyDescent="0.3">
      <c r="G9428">
        <v>9420</v>
      </c>
      <c r="H9428">
        <f t="shared" ca="1" si="282"/>
        <v>-2.8086432403330006E-2</v>
      </c>
    </row>
    <row r="9429" spans="7:8" x14ac:dyDescent="0.3">
      <c r="G9429">
        <v>9421</v>
      </c>
      <c r="H9429">
        <f t="shared" ca="1" si="282"/>
        <v>-3.5347922894435377E-2</v>
      </c>
    </row>
    <row r="9430" spans="7:8" x14ac:dyDescent="0.3">
      <c r="G9430">
        <v>9422</v>
      </c>
      <c r="H9430">
        <f t="shared" ca="1" si="282"/>
        <v>-2.7845497667933393E-2</v>
      </c>
    </row>
    <row r="9431" spans="7:8" x14ac:dyDescent="0.3">
      <c r="G9431">
        <v>9423</v>
      </c>
      <c r="H9431">
        <f t="shared" ca="1" si="282"/>
        <v>-3.7963438073656798E-2</v>
      </c>
    </row>
    <row r="9432" spans="7:8" x14ac:dyDescent="0.3">
      <c r="G9432">
        <v>9424</v>
      </c>
      <c r="H9432">
        <f t="shared" ca="1" si="282"/>
        <v>1.421108945526465E-2</v>
      </c>
    </row>
    <row r="9433" spans="7:8" x14ac:dyDescent="0.3">
      <c r="G9433">
        <v>9425</v>
      </c>
      <c r="H9433">
        <f t="shared" ca="1" si="282"/>
        <v>-9.2771627555710955E-4</v>
      </c>
    </row>
    <row r="9434" spans="7:8" x14ac:dyDescent="0.3">
      <c r="G9434">
        <v>9426</v>
      </c>
      <c r="H9434">
        <f t="shared" ca="1" si="282"/>
        <v>3.7016641507692342E-3</v>
      </c>
    </row>
    <row r="9435" spans="7:8" x14ac:dyDescent="0.3">
      <c r="G9435">
        <v>9427</v>
      </c>
      <c r="H9435">
        <f t="shared" ca="1" si="282"/>
        <v>5.2362636744847375E-2</v>
      </c>
    </row>
    <row r="9436" spans="7:8" x14ac:dyDescent="0.3">
      <c r="G9436">
        <v>9428</v>
      </c>
      <c r="H9436">
        <f t="shared" ca="1" si="282"/>
        <v>3.7171934742937867E-3</v>
      </c>
    </row>
    <row r="9437" spans="7:8" x14ac:dyDescent="0.3">
      <c r="G9437">
        <v>9429</v>
      </c>
      <c r="H9437">
        <f t="shared" ca="1" si="282"/>
        <v>-1.6726522677738172E-2</v>
      </c>
    </row>
    <row r="9438" spans="7:8" x14ac:dyDescent="0.3">
      <c r="G9438">
        <v>9430</v>
      </c>
      <c r="H9438">
        <f t="shared" ca="1" si="282"/>
        <v>2.6051201509678892E-2</v>
      </c>
    </row>
    <row r="9439" spans="7:8" x14ac:dyDescent="0.3">
      <c r="G9439">
        <v>9431</v>
      </c>
      <c r="H9439">
        <f t="shared" ca="1" si="282"/>
        <v>2.9131798262748698E-2</v>
      </c>
    </row>
    <row r="9440" spans="7:8" x14ac:dyDescent="0.3">
      <c r="G9440">
        <v>9432</v>
      </c>
      <c r="H9440">
        <f t="shared" ca="1" si="282"/>
        <v>-2.5073283219872459E-2</v>
      </c>
    </row>
    <row r="9441" spans="7:8" x14ac:dyDescent="0.3">
      <c r="G9441">
        <v>9433</v>
      </c>
      <c r="H9441">
        <f t="shared" ca="1" si="282"/>
        <v>-3.3688972121019178E-2</v>
      </c>
    </row>
    <row r="9442" spans="7:8" x14ac:dyDescent="0.3">
      <c r="G9442">
        <v>9434</v>
      </c>
      <c r="H9442">
        <f t="shared" ca="1" si="282"/>
        <v>6.3227001207116801E-2</v>
      </c>
    </row>
    <row r="9443" spans="7:8" x14ac:dyDescent="0.3">
      <c r="G9443">
        <v>9435</v>
      </c>
      <c r="H9443">
        <f t="shared" ca="1" si="282"/>
        <v>-1.7700151787224751E-2</v>
      </c>
    </row>
    <row r="9444" spans="7:8" x14ac:dyDescent="0.3">
      <c r="G9444">
        <v>9436</v>
      </c>
      <c r="H9444">
        <f t="shared" ca="1" si="282"/>
        <v>1.9999964204432695E-2</v>
      </c>
    </row>
    <row r="9445" spans="7:8" x14ac:dyDescent="0.3">
      <c r="G9445">
        <v>9437</v>
      </c>
      <c r="H9445">
        <f t="shared" ca="1" si="282"/>
        <v>2.9493980668840999E-2</v>
      </c>
    </row>
    <row r="9446" spans="7:8" x14ac:dyDescent="0.3">
      <c r="G9446">
        <v>9438</v>
      </c>
      <c r="H9446">
        <f t="shared" ca="1" si="282"/>
        <v>-2.3558128261220272E-2</v>
      </c>
    </row>
    <row r="9447" spans="7:8" x14ac:dyDescent="0.3">
      <c r="G9447">
        <v>9439</v>
      </c>
      <c r="H9447">
        <f t="shared" ca="1" si="282"/>
        <v>-1.9807661456211845E-3</v>
      </c>
    </row>
    <row r="9448" spans="7:8" x14ac:dyDescent="0.3">
      <c r="G9448">
        <v>9440</v>
      </c>
      <c r="H9448">
        <f t="shared" ca="1" si="282"/>
        <v>2.02112019584435E-2</v>
      </c>
    </row>
    <row r="9449" spans="7:8" x14ac:dyDescent="0.3">
      <c r="G9449">
        <v>9441</v>
      </c>
      <c r="H9449">
        <f t="shared" ca="1" si="282"/>
        <v>5.8292795421117274E-2</v>
      </c>
    </row>
    <row r="9450" spans="7:8" x14ac:dyDescent="0.3">
      <c r="G9450">
        <v>9442</v>
      </c>
      <c r="H9450">
        <f t="shared" ca="1" si="282"/>
        <v>-3.9421359668568329E-2</v>
      </c>
    </row>
    <row r="9451" spans="7:8" x14ac:dyDescent="0.3">
      <c r="G9451">
        <v>9443</v>
      </c>
      <c r="H9451">
        <f t="shared" ca="1" si="282"/>
        <v>5.7321374479876806E-2</v>
      </c>
    </row>
    <row r="9452" spans="7:8" x14ac:dyDescent="0.3">
      <c r="G9452">
        <v>9444</v>
      </c>
      <c r="H9452">
        <f t="shared" ca="1" si="282"/>
        <v>-1.5548161751798993E-4</v>
      </c>
    </row>
    <row r="9453" spans="7:8" x14ac:dyDescent="0.3">
      <c r="G9453">
        <v>9445</v>
      </c>
      <c r="H9453">
        <f t="shared" ca="1" si="282"/>
        <v>-6.3116847089208089E-3</v>
      </c>
    </row>
    <row r="9454" spans="7:8" x14ac:dyDescent="0.3">
      <c r="G9454">
        <v>9446</v>
      </c>
      <c r="H9454">
        <f t="shared" ca="1" si="282"/>
        <v>3.9210131448360226E-2</v>
      </c>
    </row>
    <row r="9455" spans="7:8" x14ac:dyDescent="0.3">
      <c r="G9455">
        <v>9447</v>
      </c>
      <c r="H9455">
        <f t="shared" ca="1" si="282"/>
        <v>5.6952141841401523E-2</v>
      </c>
    </row>
    <row r="9456" spans="7:8" x14ac:dyDescent="0.3">
      <c r="G9456">
        <v>9448</v>
      </c>
      <c r="H9456">
        <f t="shared" ca="1" si="282"/>
        <v>1.5167872542801067E-2</v>
      </c>
    </row>
    <row r="9457" spans="7:8" x14ac:dyDescent="0.3">
      <c r="G9457">
        <v>9449</v>
      </c>
      <c r="H9457">
        <f t="shared" ca="1" si="282"/>
        <v>2.3723516076348829E-3</v>
      </c>
    </row>
    <row r="9458" spans="7:8" x14ac:dyDescent="0.3">
      <c r="G9458">
        <v>9450</v>
      </c>
      <c r="H9458">
        <f t="shared" ca="1" si="282"/>
        <v>-3.1817574830977462E-2</v>
      </c>
    </row>
    <row r="9459" spans="7:8" x14ac:dyDescent="0.3">
      <c r="G9459">
        <v>9451</v>
      </c>
      <c r="H9459">
        <f t="shared" ca="1" si="282"/>
        <v>7.4275210484012893E-3</v>
      </c>
    </row>
    <row r="9460" spans="7:8" x14ac:dyDescent="0.3">
      <c r="G9460">
        <v>9452</v>
      </c>
      <c r="H9460">
        <f t="shared" ca="1" si="282"/>
        <v>1.6452712416638753E-2</v>
      </c>
    </row>
    <row r="9461" spans="7:8" x14ac:dyDescent="0.3">
      <c r="G9461">
        <v>9453</v>
      </c>
      <c r="H9461">
        <f t="shared" ca="1" si="282"/>
        <v>6.853771199809176E-4</v>
      </c>
    </row>
    <row r="9462" spans="7:8" x14ac:dyDescent="0.3">
      <c r="G9462">
        <v>9454</v>
      </c>
      <c r="H9462">
        <f t="shared" ca="1" si="282"/>
        <v>1.3107023053697231E-2</v>
      </c>
    </row>
    <row r="9463" spans="7:8" x14ac:dyDescent="0.3">
      <c r="G9463">
        <v>9455</v>
      </c>
      <c r="H9463">
        <f t="shared" ca="1" si="282"/>
        <v>-4.5688867751945604E-2</v>
      </c>
    </row>
    <row r="9464" spans="7:8" x14ac:dyDescent="0.3">
      <c r="G9464">
        <v>9456</v>
      </c>
      <c r="H9464">
        <f t="shared" ca="1" si="282"/>
        <v>-7.1682591136991054E-3</v>
      </c>
    </row>
    <row r="9465" spans="7:8" x14ac:dyDescent="0.3">
      <c r="G9465">
        <v>9457</v>
      </c>
      <c r="H9465">
        <f t="shared" ca="1" si="282"/>
        <v>-1.5605572040617716E-3</v>
      </c>
    </row>
    <row r="9466" spans="7:8" x14ac:dyDescent="0.3">
      <c r="G9466">
        <v>9458</v>
      </c>
      <c r="H9466">
        <f t="shared" ca="1" si="282"/>
        <v>2.6041101948346525E-3</v>
      </c>
    </row>
    <row r="9467" spans="7:8" x14ac:dyDescent="0.3">
      <c r="G9467">
        <v>9459</v>
      </c>
      <c r="H9467">
        <f t="shared" ca="1" si="282"/>
        <v>4.9334106620065304E-3</v>
      </c>
    </row>
    <row r="9468" spans="7:8" x14ac:dyDescent="0.3">
      <c r="G9468">
        <v>9460</v>
      </c>
      <c r="H9468">
        <f t="shared" ca="1" si="282"/>
        <v>1.9480422209139795E-3</v>
      </c>
    </row>
    <row r="9469" spans="7:8" x14ac:dyDescent="0.3">
      <c r="G9469">
        <v>9461</v>
      </c>
      <c r="H9469">
        <f t="shared" ca="1" si="282"/>
        <v>7.2120403718831744E-2</v>
      </c>
    </row>
    <row r="9470" spans="7:8" x14ac:dyDescent="0.3">
      <c r="G9470">
        <v>9462</v>
      </c>
      <c r="H9470">
        <f t="shared" ca="1" si="282"/>
        <v>-3.2955518385155862E-2</v>
      </c>
    </row>
    <row r="9471" spans="7:8" x14ac:dyDescent="0.3">
      <c r="G9471">
        <v>9463</v>
      </c>
      <c r="H9471">
        <f t="shared" ca="1" si="282"/>
        <v>5.1139447274216328E-2</v>
      </c>
    </row>
    <row r="9472" spans="7:8" x14ac:dyDescent="0.3">
      <c r="G9472">
        <v>9464</v>
      </c>
      <c r="H9472">
        <f t="shared" ca="1" si="282"/>
        <v>-1.0782280301933162E-2</v>
      </c>
    </row>
    <row r="9473" spans="7:8" x14ac:dyDescent="0.3">
      <c r="G9473">
        <v>9465</v>
      </c>
      <c r="H9473">
        <f t="shared" ca="1" si="282"/>
        <v>8.7183950756113595E-3</v>
      </c>
    </row>
    <row r="9474" spans="7:8" x14ac:dyDescent="0.3">
      <c r="G9474">
        <v>9466</v>
      </c>
      <c r="H9474">
        <f t="shared" ca="1" si="282"/>
        <v>-3.9659624398009609E-2</v>
      </c>
    </row>
    <row r="9475" spans="7:8" x14ac:dyDescent="0.3">
      <c r="G9475">
        <v>9467</v>
      </c>
      <c r="H9475">
        <f t="shared" ca="1" si="282"/>
        <v>-5.2611849320512785E-3</v>
      </c>
    </row>
    <row r="9476" spans="7:8" x14ac:dyDescent="0.3">
      <c r="G9476">
        <v>9468</v>
      </c>
      <c r="H9476">
        <f t="shared" ca="1" si="282"/>
        <v>3.9298617823096925E-3</v>
      </c>
    </row>
    <row r="9477" spans="7:8" x14ac:dyDescent="0.3">
      <c r="G9477">
        <v>9469</v>
      </c>
      <c r="H9477">
        <f t="shared" ca="1" si="282"/>
        <v>-7.1818766126925185E-2</v>
      </c>
    </row>
    <row r="9478" spans="7:8" x14ac:dyDescent="0.3">
      <c r="G9478">
        <v>9470</v>
      </c>
      <c r="H9478">
        <f t="shared" ca="1" si="282"/>
        <v>7.0781108341128555E-3</v>
      </c>
    </row>
    <row r="9479" spans="7:8" x14ac:dyDescent="0.3">
      <c r="G9479">
        <v>9471</v>
      </c>
      <c r="H9479">
        <f t="shared" ca="1" si="282"/>
        <v>1.1948250847226623E-2</v>
      </c>
    </row>
    <row r="9480" spans="7:8" x14ac:dyDescent="0.3">
      <c r="G9480">
        <v>9472</v>
      </c>
      <c r="H9480">
        <f t="shared" ca="1" si="282"/>
        <v>-7.0217948689015684E-3</v>
      </c>
    </row>
    <row r="9481" spans="7:8" x14ac:dyDescent="0.3">
      <c r="G9481">
        <v>9473</v>
      </c>
      <c r="H9481">
        <f t="shared" ca="1" si="282"/>
        <v>3.7130176076686189E-3</v>
      </c>
    </row>
    <row r="9482" spans="7:8" x14ac:dyDescent="0.3">
      <c r="G9482">
        <v>9474</v>
      </c>
      <c r="H9482">
        <f t="shared" ref="H9482:H9545" ca="1" si="283">_xlfn.NORM.INV(RAND(),N$11,N$12)</f>
        <v>5.0882800577858062E-3</v>
      </c>
    </row>
    <row r="9483" spans="7:8" x14ac:dyDescent="0.3">
      <c r="G9483">
        <v>9475</v>
      </c>
      <c r="H9483">
        <f t="shared" ca="1" si="283"/>
        <v>-2.4213365633587072E-2</v>
      </c>
    </row>
    <row r="9484" spans="7:8" x14ac:dyDescent="0.3">
      <c r="G9484">
        <v>9476</v>
      </c>
      <c r="H9484">
        <f t="shared" ca="1" si="283"/>
        <v>-5.5278474966284699E-3</v>
      </c>
    </row>
    <row r="9485" spans="7:8" x14ac:dyDescent="0.3">
      <c r="G9485">
        <v>9477</v>
      </c>
      <c r="H9485">
        <f t="shared" ca="1" si="283"/>
        <v>2.3413530396375136E-2</v>
      </c>
    </row>
    <row r="9486" spans="7:8" x14ac:dyDescent="0.3">
      <c r="G9486">
        <v>9478</v>
      </c>
      <c r="H9486">
        <f t="shared" ca="1" si="283"/>
        <v>-3.8852732363326765E-2</v>
      </c>
    </row>
    <row r="9487" spans="7:8" x14ac:dyDescent="0.3">
      <c r="G9487">
        <v>9479</v>
      </c>
      <c r="H9487">
        <f t="shared" ca="1" si="283"/>
        <v>-3.953036257213275E-3</v>
      </c>
    </row>
    <row r="9488" spans="7:8" x14ac:dyDescent="0.3">
      <c r="G9488">
        <v>9480</v>
      </c>
      <c r="H9488">
        <f t="shared" ca="1" si="283"/>
        <v>-9.6696094126835948E-3</v>
      </c>
    </row>
    <row r="9489" spans="7:8" x14ac:dyDescent="0.3">
      <c r="G9489">
        <v>9481</v>
      </c>
      <c r="H9489">
        <f t="shared" ca="1" si="283"/>
        <v>-7.373524983771404E-3</v>
      </c>
    </row>
    <row r="9490" spans="7:8" x14ac:dyDescent="0.3">
      <c r="G9490">
        <v>9482</v>
      </c>
      <c r="H9490">
        <f t="shared" ca="1" si="283"/>
        <v>-9.2886350612673522E-3</v>
      </c>
    </row>
    <row r="9491" spans="7:8" x14ac:dyDescent="0.3">
      <c r="G9491">
        <v>9483</v>
      </c>
      <c r="H9491">
        <f t="shared" ca="1" si="283"/>
        <v>5.9863364278510845E-3</v>
      </c>
    </row>
    <row r="9492" spans="7:8" x14ac:dyDescent="0.3">
      <c r="G9492">
        <v>9484</v>
      </c>
      <c r="H9492">
        <f t="shared" ca="1" si="283"/>
        <v>-1.4941942857292279E-3</v>
      </c>
    </row>
    <row r="9493" spans="7:8" x14ac:dyDescent="0.3">
      <c r="G9493">
        <v>9485</v>
      </c>
      <c r="H9493">
        <f t="shared" ca="1" si="283"/>
        <v>3.0786430854716652E-2</v>
      </c>
    </row>
    <row r="9494" spans="7:8" x14ac:dyDescent="0.3">
      <c r="G9494">
        <v>9486</v>
      </c>
      <c r="H9494">
        <f t="shared" ca="1" si="283"/>
        <v>-1.330393459262849E-2</v>
      </c>
    </row>
    <row r="9495" spans="7:8" x14ac:dyDescent="0.3">
      <c r="G9495">
        <v>9487</v>
      </c>
      <c r="H9495">
        <f t="shared" ca="1" si="283"/>
        <v>-4.6416986743645069E-2</v>
      </c>
    </row>
    <row r="9496" spans="7:8" x14ac:dyDescent="0.3">
      <c r="G9496">
        <v>9488</v>
      </c>
      <c r="H9496">
        <f t="shared" ca="1" si="283"/>
        <v>-6.6841769611297713E-3</v>
      </c>
    </row>
    <row r="9497" spans="7:8" x14ac:dyDescent="0.3">
      <c r="G9497">
        <v>9489</v>
      </c>
      <c r="H9497">
        <f t="shared" ca="1" si="283"/>
        <v>1.4062107616705769E-2</v>
      </c>
    </row>
    <row r="9498" spans="7:8" x14ac:dyDescent="0.3">
      <c r="G9498">
        <v>9490</v>
      </c>
      <c r="H9498">
        <f t="shared" ca="1" si="283"/>
        <v>5.6124017718296639E-3</v>
      </c>
    </row>
    <row r="9499" spans="7:8" x14ac:dyDescent="0.3">
      <c r="G9499">
        <v>9491</v>
      </c>
      <c r="H9499">
        <f t="shared" ca="1" si="283"/>
        <v>1.9671033492780505E-2</v>
      </c>
    </row>
    <row r="9500" spans="7:8" x14ac:dyDescent="0.3">
      <c r="G9500">
        <v>9492</v>
      </c>
      <c r="H9500">
        <f t="shared" ca="1" si="283"/>
        <v>1.4164912032072418E-2</v>
      </c>
    </row>
    <row r="9501" spans="7:8" x14ac:dyDescent="0.3">
      <c r="G9501">
        <v>9493</v>
      </c>
      <c r="H9501">
        <f t="shared" ca="1" si="283"/>
        <v>-8.1546008407583793E-3</v>
      </c>
    </row>
    <row r="9502" spans="7:8" x14ac:dyDescent="0.3">
      <c r="G9502">
        <v>9494</v>
      </c>
      <c r="H9502">
        <f t="shared" ca="1" si="283"/>
        <v>3.7355545113371663E-2</v>
      </c>
    </row>
    <row r="9503" spans="7:8" x14ac:dyDescent="0.3">
      <c r="G9503">
        <v>9495</v>
      </c>
      <c r="H9503">
        <f t="shared" ca="1" si="283"/>
        <v>3.779316663173609E-2</v>
      </c>
    </row>
    <row r="9504" spans="7:8" x14ac:dyDescent="0.3">
      <c r="G9504">
        <v>9496</v>
      </c>
      <c r="H9504">
        <f t="shared" ca="1" si="283"/>
        <v>-9.3138306307981849E-3</v>
      </c>
    </row>
    <row r="9505" spans="7:8" x14ac:dyDescent="0.3">
      <c r="G9505">
        <v>9497</v>
      </c>
      <c r="H9505">
        <f t="shared" ca="1" si="283"/>
        <v>4.0942097819627758E-2</v>
      </c>
    </row>
    <row r="9506" spans="7:8" x14ac:dyDescent="0.3">
      <c r="G9506">
        <v>9498</v>
      </c>
      <c r="H9506">
        <f t="shared" ca="1" si="283"/>
        <v>-1.0171281885780698E-4</v>
      </c>
    </row>
    <row r="9507" spans="7:8" x14ac:dyDescent="0.3">
      <c r="G9507">
        <v>9499</v>
      </c>
      <c r="H9507">
        <f t="shared" ca="1" si="283"/>
        <v>-8.8510924186984922E-3</v>
      </c>
    </row>
    <row r="9508" spans="7:8" x14ac:dyDescent="0.3">
      <c r="G9508">
        <v>9500</v>
      </c>
      <c r="H9508">
        <f t="shared" ca="1" si="283"/>
        <v>-1.9136384178909737E-2</v>
      </c>
    </row>
    <row r="9509" spans="7:8" x14ac:dyDescent="0.3">
      <c r="G9509">
        <v>9501</v>
      </c>
      <c r="H9509">
        <f t="shared" ca="1" si="283"/>
        <v>-9.2815292303418642E-4</v>
      </c>
    </row>
    <row r="9510" spans="7:8" x14ac:dyDescent="0.3">
      <c r="G9510">
        <v>9502</v>
      </c>
      <c r="H9510">
        <f t="shared" ca="1" si="283"/>
        <v>6.2662973819485504E-2</v>
      </c>
    </row>
    <row r="9511" spans="7:8" x14ac:dyDescent="0.3">
      <c r="G9511">
        <v>9503</v>
      </c>
      <c r="H9511">
        <f t="shared" ca="1" si="283"/>
        <v>5.2029467010305912E-3</v>
      </c>
    </row>
    <row r="9512" spans="7:8" x14ac:dyDescent="0.3">
      <c r="G9512">
        <v>9504</v>
      </c>
      <c r="H9512">
        <f t="shared" ca="1" si="283"/>
        <v>-4.5555753826987178E-2</v>
      </c>
    </row>
    <row r="9513" spans="7:8" x14ac:dyDescent="0.3">
      <c r="G9513">
        <v>9505</v>
      </c>
      <c r="H9513">
        <f t="shared" ca="1" si="283"/>
        <v>3.5200063868236803E-3</v>
      </c>
    </row>
    <row r="9514" spans="7:8" x14ac:dyDescent="0.3">
      <c r="G9514">
        <v>9506</v>
      </c>
      <c r="H9514">
        <f t="shared" ca="1" si="283"/>
        <v>1.959285215571694E-2</v>
      </c>
    </row>
    <row r="9515" spans="7:8" x14ac:dyDescent="0.3">
      <c r="G9515">
        <v>9507</v>
      </c>
      <c r="H9515">
        <f t="shared" ca="1" si="283"/>
        <v>2.1953945772021026E-2</v>
      </c>
    </row>
    <row r="9516" spans="7:8" x14ac:dyDescent="0.3">
      <c r="G9516">
        <v>9508</v>
      </c>
      <c r="H9516">
        <f t="shared" ca="1" si="283"/>
        <v>-3.2950085401270438E-2</v>
      </c>
    </row>
    <row r="9517" spans="7:8" x14ac:dyDescent="0.3">
      <c r="G9517">
        <v>9509</v>
      </c>
      <c r="H9517">
        <f t="shared" ca="1" si="283"/>
        <v>-1.2359023858071493E-2</v>
      </c>
    </row>
    <row r="9518" spans="7:8" x14ac:dyDescent="0.3">
      <c r="G9518">
        <v>9510</v>
      </c>
      <c r="H9518">
        <f t="shared" ca="1" si="283"/>
        <v>5.8107555381596114E-2</v>
      </c>
    </row>
    <row r="9519" spans="7:8" x14ac:dyDescent="0.3">
      <c r="G9519">
        <v>9511</v>
      </c>
      <c r="H9519">
        <f t="shared" ca="1" si="283"/>
        <v>2.4820542625891312E-2</v>
      </c>
    </row>
    <row r="9520" spans="7:8" x14ac:dyDescent="0.3">
      <c r="G9520">
        <v>9512</v>
      </c>
      <c r="H9520">
        <f t="shared" ca="1" si="283"/>
        <v>-1.2635354353815411E-2</v>
      </c>
    </row>
    <row r="9521" spans="7:8" x14ac:dyDescent="0.3">
      <c r="G9521">
        <v>9513</v>
      </c>
      <c r="H9521">
        <f t="shared" ca="1" si="283"/>
        <v>-2.2686538875376753E-2</v>
      </c>
    </row>
    <row r="9522" spans="7:8" x14ac:dyDescent="0.3">
      <c r="G9522">
        <v>9514</v>
      </c>
      <c r="H9522">
        <f t="shared" ca="1" si="283"/>
        <v>-1.356867828048999E-2</v>
      </c>
    </row>
    <row r="9523" spans="7:8" x14ac:dyDescent="0.3">
      <c r="G9523">
        <v>9515</v>
      </c>
      <c r="H9523">
        <f t="shared" ca="1" si="283"/>
        <v>8.6008464420370221E-3</v>
      </c>
    </row>
    <row r="9524" spans="7:8" x14ac:dyDescent="0.3">
      <c r="G9524">
        <v>9516</v>
      </c>
      <c r="H9524">
        <f t="shared" ca="1" si="283"/>
        <v>3.1380230849378396E-2</v>
      </c>
    </row>
    <row r="9525" spans="7:8" x14ac:dyDescent="0.3">
      <c r="G9525">
        <v>9517</v>
      </c>
      <c r="H9525">
        <f t="shared" ca="1" si="283"/>
        <v>-2.2864606665143523E-2</v>
      </c>
    </row>
    <row r="9526" spans="7:8" x14ac:dyDescent="0.3">
      <c r="G9526">
        <v>9518</v>
      </c>
      <c r="H9526">
        <f t="shared" ca="1" si="283"/>
        <v>1.5395408563837096E-2</v>
      </c>
    </row>
    <row r="9527" spans="7:8" x14ac:dyDescent="0.3">
      <c r="G9527">
        <v>9519</v>
      </c>
      <c r="H9527">
        <f t="shared" ca="1" si="283"/>
        <v>3.2754247046046236E-2</v>
      </c>
    </row>
    <row r="9528" spans="7:8" x14ac:dyDescent="0.3">
      <c r="G9528">
        <v>9520</v>
      </c>
      <c r="H9528">
        <f t="shared" ca="1" si="283"/>
        <v>5.5112519503765327E-3</v>
      </c>
    </row>
    <row r="9529" spans="7:8" x14ac:dyDescent="0.3">
      <c r="G9529">
        <v>9521</v>
      </c>
      <c r="H9529">
        <f t="shared" ca="1" si="283"/>
        <v>-2.3567627672496719E-2</v>
      </c>
    </row>
    <row r="9530" spans="7:8" x14ac:dyDescent="0.3">
      <c r="G9530">
        <v>9522</v>
      </c>
      <c r="H9530">
        <f t="shared" ca="1" si="283"/>
        <v>5.8585919159335358E-2</v>
      </c>
    </row>
    <row r="9531" spans="7:8" x14ac:dyDescent="0.3">
      <c r="G9531">
        <v>9523</v>
      </c>
      <c r="H9531">
        <f t="shared" ca="1" si="283"/>
        <v>-2.2319764655005743E-2</v>
      </c>
    </row>
    <row r="9532" spans="7:8" x14ac:dyDescent="0.3">
      <c r="G9532">
        <v>9524</v>
      </c>
      <c r="H9532">
        <f t="shared" ca="1" si="283"/>
        <v>-1.0119187889270307E-2</v>
      </c>
    </row>
    <row r="9533" spans="7:8" x14ac:dyDescent="0.3">
      <c r="G9533">
        <v>9525</v>
      </c>
      <c r="H9533">
        <f t="shared" ca="1" si="283"/>
        <v>-1.5101162152206331E-3</v>
      </c>
    </row>
    <row r="9534" spans="7:8" x14ac:dyDescent="0.3">
      <c r="G9534">
        <v>9526</v>
      </c>
      <c r="H9534">
        <f t="shared" ca="1" si="283"/>
        <v>-2.8389774937647116E-2</v>
      </c>
    </row>
    <row r="9535" spans="7:8" x14ac:dyDescent="0.3">
      <c r="G9535">
        <v>9527</v>
      </c>
      <c r="H9535">
        <f t="shared" ca="1" si="283"/>
        <v>-2.4625471332240041E-2</v>
      </c>
    </row>
    <row r="9536" spans="7:8" x14ac:dyDescent="0.3">
      <c r="G9536">
        <v>9528</v>
      </c>
      <c r="H9536">
        <f t="shared" ca="1" si="283"/>
        <v>2.2681426828509141E-2</v>
      </c>
    </row>
    <row r="9537" spans="7:8" x14ac:dyDescent="0.3">
      <c r="G9537">
        <v>9529</v>
      </c>
      <c r="H9537">
        <f t="shared" ca="1" si="283"/>
        <v>-1.4189208027561061E-2</v>
      </c>
    </row>
    <row r="9538" spans="7:8" x14ac:dyDescent="0.3">
      <c r="G9538">
        <v>9530</v>
      </c>
      <c r="H9538">
        <f t="shared" ca="1" si="283"/>
        <v>2.9311739153087327E-2</v>
      </c>
    </row>
    <row r="9539" spans="7:8" x14ac:dyDescent="0.3">
      <c r="G9539">
        <v>9531</v>
      </c>
      <c r="H9539">
        <f t="shared" ca="1" si="283"/>
        <v>-3.0866545894307911E-2</v>
      </c>
    </row>
    <row r="9540" spans="7:8" x14ac:dyDescent="0.3">
      <c r="G9540">
        <v>9532</v>
      </c>
      <c r="H9540">
        <f t="shared" ca="1" si="283"/>
        <v>1.2958991281479936E-2</v>
      </c>
    </row>
    <row r="9541" spans="7:8" x14ac:dyDescent="0.3">
      <c r="G9541">
        <v>9533</v>
      </c>
      <c r="H9541">
        <f t="shared" ca="1" si="283"/>
        <v>-2.5182800846778128E-3</v>
      </c>
    </row>
    <row r="9542" spans="7:8" x14ac:dyDescent="0.3">
      <c r="G9542">
        <v>9534</v>
      </c>
      <c r="H9542">
        <f t="shared" ca="1" si="283"/>
        <v>2.2433448865633351E-2</v>
      </c>
    </row>
    <row r="9543" spans="7:8" x14ac:dyDescent="0.3">
      <c r="G9543">
        <v>9535</v>
      </c>
      <c r="H9543">
        <f t="shared" ca="1" si="283"/>
        <v>3.671266425372733E-2</v>
      </c>
    </row>
    <row r="9544" spans="7:8" x14ac:dyDescent="0.3">
      <c r="G9544">
        <v>9536</v>
      </c>
      <c r="H9544">
        <f t="shared" ca="1" si="283"/>
        <v>1.0562499246735446E-2</v>
      </c>
    </row>
    <row r="9545" spans="7:8" x14ac:dyDescent="0.3">
      <c r="G9545">
        <v>9537</v>
      </c>
      <c r="H9545">
        <f t="shared" ca="1" si="283"/>
        <v>-2.110571725116096E-2</v>
      </c>
    </row>
    <row r="9546" spans="7:8" x14ac:dyDescent="0.3">
      <c r="G9546">
        <v>9538</v>
      </c>
      <c r="H9546">
        <f t="shared" ref="H9546:H9609" ca="1" si="284">_xlfn.NORM.INV(RAND(),N$11,N$12)</f>
        <v>-2.3162866385687562E-2</v>
      </c>
    </row>
    <row r="9547" spans="7:8" x14ac:dyDescent="0.3">
      <c r="G9547">
        <v>9539</v>
      </c>
      <c r="H9547">
        <f t="shared" ca="1" si="284"/>
        <v>-3.7821857604178444E-2</v>
      </c>
    </row>
    <row r="9548" spans="7:8" x14ac:dyDescent="0.3">
      <c r="G9548">
        <v>9540</v>
      </c>
      <c r="H9548">
        <f t="shared" ca="1" si="284"/>
        <v>-5.1855598632085706E-2</v>
      </c>
    </row>
    <row r="9549" spans="7:8" x14ac:dyDescent="0.3">
      <c r="G9549">
        <v>9541</v>
      </c>
      <c r="H9549">
        <f t="shared" ca="1" si="284"/>
        <v>6.4538812749153796E-2</v>
      </c>
    </row>
    <row r="9550" spans="7:8" x14ac:dyDescent="0.3">
      <c r="G9550">
        <v>9542</v>
      </c>
      <c r="H9550">
        <f t="shared" ca="1" si="284"/>
        <v>3.5100138465055553E-2</v>
      </c>
    </row>
    <row r="9551" spans="7:8" x14ac:dyDescent="0.3">
      <c r="G9551">
        <v>9543</v>
      </c>
      <c r="H9551">
        <f t="shared" ca="1" si="284"/>
        <v>-2.3945122761986244E-3</v>
      </c>
    </row>
    <row r="9552" spans="7:8" x14ac:dyDescent="0.3">
      <c r="G9552">
        <v>9544</v>
      </c>
      <c r="H9552">
        <f t="shared" ca="1" si="284"/>
        <v>6.2096662516963348E-3</v>
      </c>
    </row>
    <row r="9553" spans="7:8" x14ac:dyDescent="0.3">
      <c r="G9553">
        <v>9545</v>
      </c>
      <c r="H9553">
        <f t="shared" ca="1" si="284"/>
        <v>-2.5255160891989037E-2</v>
      </c>
    </row>
    <row r="9554" spans="7:8" x14ac:dyDescent="0.3">
      <c r="G9554">
        <v>9546</v>
      </c>
      <c r="H9554">
        <f t="shared" ca="1" si="284"/>
        <v>3.2305917472315467E-3</v>
      </c>
    </row>
    <row r="9555" spans="7:8" x14ac:dyDescent="0.3">
      <c r="G9555">
        <v>9547</v>
      </c>
      <c r="H9555">
        <f t="shared" ca="1" si="284"/>
        <v>5.9363093395619099E-2</v>
      </c>
    </row>
    <row r="9556" spans="7:8" x14ac:dyDescent="0.3">
      <c r="G9556">
        <v>9548</v>
      </c>
      <c r="H9556">
        <f t="shared" ca="1" si="284"/>
        <v>5.2522132660957326E-3</v>
      </c>
    </row>
    <row r="9557" spans="7:8" x14ac:dyDescent="0.3">
      <c r="G9557">
        <v>9549</v>
      </c>
      <c r="H9557">
        <f t="shared" ca="1" si="284"/>
        <v>5.3244731217444899E-2</v>
      </c>
    </row>
    <row r="9558" spans="7:8" x14ac:dyDescent="0.3">
      <c r="G9558">
        <v>9550</v>
      </c>
      <c r="H9558">
        <f t="shared" ca="1" si="284"/>
        <v>7.8577289764208524E-2</v>
      </c>
    </row>
    <row r="9559" spans="7:8" x14ac:dyDescent="0.3">
      <c r="G9559">
        <v>9551</v>
      </c>
      <c r="H9559">
        <f t="shared" ca="1" si="284"/>
        <v>-4.7529149873516471E-3</v>
      </c>
    </row>
    <row r="9560" spans="7:8" x14ac:dyDescent="0.3">
      <c r="G9560">
        <v>9552</v>
      </c>
      <c r="H9560">
        <f t="shared" ca="1" si="284"/>
        <v>6.2310371744298751E-2</v>
      </c>
    </row>
    <row r="9561" spans="7:8" x14ac:dyDescent="0.3">
      <c r="G9561">
        <v>9553</v>
      </c>
      <c r="H9561">
        <f t="shared" ca="1" si="284"/>
        <v>-1.6981063482249904E-2</v>
      </c>
    </row>
    <row r="9562" spans="7:8" x14ac:dyDescent="0.3">
      <c r="G9562">
        <v>9554</v>
      </c>
      <c r="H9562">
        <f t="shared" ca="1" si="284"/>
        <v>2.2440246336071491E-2</v>
      </c>
    </row>
    <row r="9563" spans="7:8" x14ac:dyDescent="0.3">
      <c r="G9563">
        <v>9555</v>
      </c>
      <c r="H9563">
        <f t="shared" ca="1" si="284"/>
        <v>-4.4217462039689015E-2</v>
      </c>
    </row>
    <row r="9564" spans="7:8" x14ac:dyDescent="0.3">
      <c r="G9564">
        <v>9556</v>
      </c>
      <c r="H9564">
        <f t="shared" ca="1" si="284"/>
        <v>2.448551853446522E-2</v>
      </c>
    </row>
    <row r="9565" spans="7:8" x14ac:dyDescent="0.3">
      <c r="G9565">
        <v>9557</v>
      </c>
      <c r="H9565">
        <f t="shared" ca="1" si="284"/>
        <v>-4.1608491730507673E-2</v>
      </c>
    </row>
    <row r="9566" spans="7:8" x14ac:dyDescent="0.3">
      <c r="G9566">
        <v>9558</v>
      </c>
      <c r="H9566">
        <f t="shared" ca="1" si="284"/>
        <v>-1.6015426490743521E-2</v>
      </c>
    </row>
    <row r="9567" spans="7:8" x14ac:dyDescent="0.3">
      <c r="G9567">
        <v>9559</v>
      </c>
      <c r="H9567">
        <f t="shared" ca="1" si="284"/>
        <v>-2.9973983620018189E-2</v>
      </c>
    </row>
    <row r="9568" spans="7:8" x14ac:dyDescent="0.3">
      <c r="G9568">
        <v>9560</v>
      </c>
      <c r="H9568">
        <f t="shared" ca="1" si="284"/>
        <v>1.0260261181366848E-2</v>
      </c>
    </row>
    <row r="9569" spans="7:8" x14ac:dyDescent="0.3">
      <c r="G9569">
        <v>9561</v>
      </c>
      <c r="H9569">
        <f t="shared" ca="1" si="284"/>
        <v>-2.3009559806832173E-2</v>
      </c>
    </row>
    <row r="9570" spans="7:8" x14ac:dyDescent="0.3">
      <c r="G9570">
        <v>9562</v>
      </c>
      <c r="H9570">
        <f t="shared" ca="1" si="284"/>
        <v>2.0441734503257907E-2</v>
      </c>
    </row>
    <row r="9571" spans="7:8" x14ac:dyDescent="0.3">
      <c r="G9571">
        <v>9563</v>
      </c>
      <c r="H9571">
        <f t="shared" ca="1" si="284"/>
        <v>2.421433287049107E-2</v>
      </c>
    </row>
    <row r="9572" spans="7:8" x14ac:dyDescent="0.3">
      <c r="G9572">
        <v>9564</v>
      </c>
      <c r="H9572">
        <f t="shared" ca="1" si="284"/>
        <v>5.2559086068702576E-2</v>
      </c>
    </row>
    <row r="9573" spans="7:8" x14ac:dyDescent="0.3">
      <c r="G9573">
        <v>9565</v>
      </c>
      <c r="H9573">
        <f t="shared" ca="1" si="284"/>
        <v>-4.2348686149144658E-3</v>
      </c>
    </row>
    <row r="9574" spans="7:8" x14ac:dyDescent="0.3">
      <c r="G9574">
        <v>9566</v>
      </c>
      <c r="H9574">
        <f t="shared" ca="1" si="284"/>
        <v>-5.0477914822412359E-2</v>
      </c>
    </row>
    <row r="9575" spans="7:8" x14ac:dyDescent="0.3">
      <c r="G9575">
        <v>9567</v>
      </c>
      <c r="H9575">
        <f t="shared" ca="1" si="284"/>
        <v>1.6863332682619397E-2</v>
      </c>
    </row>
    <row r="9576" spans="7:8" x14ac:dyDescent="0.3">
      <c r="G9576">
        <v>9568</v>
      </c>
      <c r="H9576">
        <f t="shared" ca="1" si="284"/>
        <v>4.5196517541827238E-4</v>
      </c>
    </row>
    <row r="9577" spans="7:8" x14ac:dyDescent="0.3">
      <c r="G9577">
        <v>9569</v>
      </c>
      <c r="H9577">
        <f t="shared" ca="1" si="284"/>
        <v>-2.1672163400818624E-3</v>
      </c>
    </row>
    <row r="9578" spans="7:8" x14ac:dyDescent="0.3">
      <c r="G9578">
        <v>9570</v>
      </c>
      <c r="H9578">
        <f t="shared" ca="1" si="284"/>
        <v>-2.7865284156581852E-2</v>
      </c>
    </row>
    <row r="9579" spans="7:8" x14ac:dyDescent="0.3">
      <c r="G9579">
        <v>9571</v>
      </c>
      <c r="H9579">
        <f t="shared" ca="1" si="284"/>
        <v>5.9092184636528912E-2</v>
      </c>
    </row>
    <row r="9580" spans="7:8" x14ac:dyDescent="0.3">
      <c r="G9580">
        <v>9572</v>
      </c>
      <c r="H9580">
        <f t="shared" ca="1" si="284"/>
        <v>-6.5102867275083617E-2</v>
      </c>
    </row>
    <row r="9581" spans="7:8" x14ac:dyDescent="0.3">
      <c r="G9581">
        <v>9573</v>
      </c>
      <c r="H9581">
        <f t="shared" ca="1" si="284"/>
        <v>-1.0544659194079722E-2</v>
      </c>
    </row>
    <row r="9582" spans="7:8" x14ac:dyDescent="0.3">
      <c r="G9582">
        <v>9574</v>
      </c>
      <c r="H9582">
        <f t="shared" ca="1" si="284"/>
        <v>-4.2173683351122801E-2</v>
      </c>
    </row>
    <row r="9583" spans="7:8" x14ac:dyDescent="0.3">
      <c r="G9583">
        <v>9575</v>
      </c>
      <c r="H9583">
        <f t="shared" ca="1" si="284"/>
        <v>-2.8591558802430132E-2</v>
      </c>
    </row>
    <row r="9584" spans="7:8" x14ac:dyDescent="0.3">
      <c r="G9584">
        <v>9576</v>
      </c>
      <c r="H9584">
        <f t="shared" ca="1" si="284"/>
        <v>-1.5868665213091122E-2</v>
      </c>
    </row>
    <row r="9585" spans="7:8" x14ac:dyDescent="0.3">
      <c r="G9585">
        <v>9577</v>
      </c>
      <c r="H9585">
        <f t="shared" ca="1" si="284"/>
        <v>-2.1453743285032165E-2</v>
      </c>
    </row>
    <row r="9586" spans="7:8" x14ac:dyDescent="0.3">
      <c r="G9586">
        <v>9578</v>
      </c>
      <c r="H9586">
        <f t="shared" ca="1" si="284"/>
        <v>-1.8780036365425235E-2</v>
      </c>
    </row>
    <row r="9587" spans="7:8" x14ac:dyDescent="0.3">
      <c r="G9587">
        <v>9579</v>
      </c>
      <c r="H9587">
        <f t="shared" ca="1" si="284"/>
        <v>-3.4787513582820007E-2</v>
      </c>
    </row>
    <row r="9588" spans="7:8" x14ac:dyDescent="0.3">
      <c r="G9588">
        <v>9580</v>
      </c>
      <c r="H9588">
        <f t="shared" ca="1" si="284"/>
        <v>1.5926473037157454E-2</v>
      </c>
    </row>
    <row r="9589" spans="7:8" x14ac:dyDescent="0.3">
      <c r="G9589">
        <v>9581</v>
      </c>
      <c r="H9589">
        <f t="shared" ca="1" si="284"/>
        <v>-2.0246998750275653E-2</v>
      </c>
    </row>
    <row r="9590" spans="7:8" x14ac:dyDescent="0.3">
      <c r="G9590">
        <v>9582</v>
      </c>
      <c r="H9590">
        <f t="shared" ca="1" si="284"/>
        <v>-4.6143049284901309E-2</v>
      </c>
    </row>
    <row r="9591" spans="7:8" x14ac:dyDescent="0.3">
      <c r="G9591">
        <v>9583</v>
      </c>
      <c r="H9591">
        <f t="shared" ca="1" si="284"/>
        <v>-1.4362825654295109E-2</v>
      </c>
    </row>
    <row r="9592" spans="7:8" x14ac:dyDescent="0.3">
      <c r="G9592">
        <v>9584</v>
      </c>
      <c r="H9592">
        <f t="shared" ca="1" si="284"/>
        <v>-6.7289164099678209E-2</v>
      </c>
    </row>
    <row r="9593" spans="7:8" x14ac:dyDescent="0.3">
      <c r="G9593">
        <v>9585</v>
      </c>
      <c r="H9593">
        <f t="shared" ca="1" si="284"/>
        <v>-2.9330425307169252E-2</v>
      </c>
    </row>
    <row r="9594" spans="7:8" x14ac:dyDescent="0.3">
      <c r="G9594">
        <v>9586</v>
      </c>
      <c r="H9594">
        <f t="shared" ca="1" si="284"/>
        <v>1.8687778888930934E-2</v>
      </c>
    </row>
    <row r="9595" spans="7:8" x14ac:dyDescent="0.3">
      <c r="G9595">
        <v>9587</v>
      </c>
      <c r="H9595">
        <f t="shared" ca="1" si="284"/>
        <v>-2.3622630085989249E-2</v>
      </c>
    </row>
    <row r="9596" spans="7:8" x14ac:dyDescent="0.3">
      <c r="G9596">
        <v>9588</v>
      </c>
      <c r="H9596">
        <f t="shared" ca="1" si="284"/>
        <v>-6.3277239524840191E-3</v>
      </c>
    </row>
    <row r="9597" spans="7:8" x14ac:dyDescent="0.3">
      <c r="G9597">
        <v>9589</v>
      </c>
      <c r="H9597">
        <f t="shared" ca="1" si="284"/>
        <v>-1.7696178323226897E-2</v>
      </c>
    </row>
    <row r="9598" spans="7:8" x14ac:dyDescent="0.3">
      <c r="G9598">
        <v>9590</v>
      </c>
      <c r="H9598">
        <f t="shared" ca="1" si="284"/>
        <v>1.4597826845952315E-2</v>
      </c>
    </row>
    <row r="9599" spans="7:8" x14ac:dyDescent="0.3">
      <c r="G9599">
        <v>9591</v>
      </c>
      <c r="H9599">
        <f t="shared" ca="1" si="284"/>
        <v>3.6656847563864364E-2</v>
      </c>
    </row>
    <row r="9600" spans="7:8" x14ac:dyDescent="0.3">
      <c r="G9600">
        <v>9592</v>
      </c>
      <c r="H9600">
        <f t="shared" ca="1" si="284"/>
        <v>1.2925235478765432E-2</v>
      </c>
    </row>
    <row r="9601" spans="7:8" x14ac:dyDescent="0.3">
      <c r="G9601">
        <v>9593</v>
      </c>
      <c r="H9601">
        <f t="shared" ca="1" si="284"/>
        <v>3.4722887811166545E-2</v>
      </c>
    </row>
    <row r="9602" spans="7:8" x14ac:dyDescent="0.3">
      <c r="G9602">
        <v>9594</v>
      </c>
      <c r="H9602">
        <f t="shared" ca="1" si="284"/>
        <v>-4.6570947131454432E-2</v>
      </c>
    </row>
    <row r="9603" spans="7:8" x14ac:dyDescent="0.3">
      <c r="G9603">
        <v>9595</v>
      </c>
      <c r="H9603">
        <f t="shared" ca="1" si="284"/>
        <v>-3.6755341488266022E-2</v>
      </c>
    </row>
    <row r="9604" spans="7:8" x14ac:dyDescent="0.3">
      <c r="G9604">
        <v>9596</v>
      </c>
      <c r="H9604">
        <f t="shared" ca="1" si="284"/>
        <v>-1.198410558292411E-2</v>
      </c>
    </row>
    <row r="9605" spans="7:8" x14ac:dyDescent="0.3">
      <c r="G9605">
        <v>9597</v>
      </c>
      <c r="H9605">
        <f t="shared" ca="1" si="284"/>
        <v>3.2315109291570172E-2</v>
      </c>
    </row>
    <row r="9606" spans="7:8" x14ac:dyDescent="0.3">
      <c r="G9606">
        <v>9598</v>
      </c>
      <c r="H9606">
        <f t="shared" ca="1" si="284"/>
        <v>2.2621571578352935E-2</v>
      </c>
    </row>
    <row r="9607" spans="7:8" x14ac:dyDescent="0.3">
      <c r="G9607">
        <v>9599</v>
      </c>
      <c r="H9607">
        <f t="shared" ca="1" si="284"/>
        <v>6.4855647494657491E-3</v>
      </c>
    </row>
    <row r="9608" spans="7:8" x14ac:dyDescent="0.3">
      <c r="G9608">
        <v>9600</v>
      </c>
      <c r="H9608">
        <f t="shared" ca="1" si="284"/>
        <v>1.8452243205102994E-2</v>
      </c>
    </row>
    <row r="9609" spans="7:8" x14ac:dyDescent="0.3">
      <c r="G9609">
        <v>9601</v>
      </c>
      <c r="H9609">
        <f t="shared" ca="1" si="284"/>
        <v>1.0964165590955499E-2</v>
      </c>
    </row>
    <row r="9610" spans="7:8" x14ac:dyDescent="0.3">
      <c r="G9610">
        <v>9602</v>
      </c>
      <c r="H9610">
        <f t="shared" ref="H9610:H9673" ca="1" si="285">_xlfn.NORM.INV(RAND(),N$11,N$12)</f>
        <v>-1.6292750996433181E-2</v>
      </c>
    </row>
    <row r="9611" spans="7:8" x14ac:dyDescent="0.3">
      <c r="G9611">
        <v>9603</v>
      </c>
      <c r="H9611">
        <f t="shared" ca="1" si="285"/>
        <v>-2.1968066524343617E-4</v>
      </c>
    </row>
    <row r="9612" spans="7:8" x14ac:dyDescent="0.3">
      <c r="G9612">
        <v>9604</v>
      </c>
      <c r="H9612">
        <f t="shared" ca="1" si="285"/>
        <v>3.7170449607816555E-2</v>
      </c>
    </row>
    <row r="9613" spans="7:8" x14ac:dyDescent="0.3">
      <c r="G9613">
        <v>9605</v>
      </c>
      <c r="H9613">
        <f t="shared" ca="1" si="285"/>
        <v>-2.7181841278921901E-2</v>
      </c>
    </row>
    <row r="9614" spans="7:8" x14ac:dyDescent="0.3">
      <c r="G9614">
        <v>9606</v>
      </c>
      <c r="H9614">
        <f t="shared" ca="1" si="285"/>
        <v>-3.8916334325324889E-2</v>
      </c>
    </row>
    <row r="9615" spans="7:8" x14ac:dyDescent="0.3">
      <c r="G9615">
        <v>9607</v>
      </c>
      <c r="H9615">
        <f t="shared" ca="1" si="285"/>
        <v>2.6374623111477816E-2</v>
      </c>
    </row>
    <row r="9616" spans="7:8" x14ac:dyDescent="0.3">
      <c r="G9616">
        <v>9608</v>
      </c>
      <c r="H9616">
        <f t="shared" ca="1" si="285"/>
        <v>-7.9272685520080503E-4</v>
      </c>
    </row>
    <row r="9617" spans="7:8" x14ac:dyDescent="0.3">
      <c r="G9617">
        <v>9609</v>
      </c>
      <c r="H9617">
        <f t="shared" ca="1" si="285"/>
        <v>5.2618716273248184E-3</v>
      </c>
    </row>
    <row r="9618" spans="7:8" x14ac:dyDescent="0.3">
      <c r="G9618">
        <v>9610</v>
      </c>
      <c r="H9618">
        <f t="shared" ca="1" si="285"/>
        <v>-1.6873924012661249E-2</v>
      </c>
    </row>
    <row r="9619" spans="7:8" x14ac:dyDescent="0.3">
      <c r="G9619">
        <v>9611</v>
      </c>
      <c r="H9619">
        <f t="shared" ca="1" si="285"/>
        <v>-8.1968642025779422E-3</v>
      </c>
    </row>
    <row r="9620" spans="7:8" x14ac:dyDescent="0.3">
      <c r="G9620">
        <v>9612</v>
      </c>
      <c r="H9620">
        <f t="shared" ca="1" si="285"/>
        <v>-5.0927498471903296E-2</v>
      </c>
    </row>
    <row r="9621" spans="7:8" x14ac:dyDescent="0.3">
      <c r="G9621">
        <v>9613</v>
      </c>
      <c r="H9621">
        <f t="shared" ca="1" si="285"/>
        <v>3.4788529732413019E-3</v>
      </c>
    </row>
    <row r="9622" spans="7:8" x14ac:dyDescent="0.3">
      <c r="G9622">
        <v>9614</v>
      </c>
      <c r="H9622">
        <f t="shared" ca="1" si="285"/>
        <v>-2.601248043630453E-3</v>
      </c>
    </row>
    <row r="9623" spans="7:8" x14ac:dyDescent="0.3">
      <c r="G9623">
        <v>9615</v>
      </c>
      <c r="H9623">
        <f t="shared" ca="1" si="285"/>
        <v>-1.5949603025909306E-2</v>
      </c>
    </row>
    <row r="9624" spans="7:8" x14ac:dyDescent="0.3">
      <c r="G9624">
        <v>9616</v>
      </c>
      <c r="H9624">
        <f t="shared" ca="1" si="285"/>
        <v>2.5737593208096009E-2</v>
      </c>
    </row>
    <row r="9625" spans="7:8" x14ac:dyDescent="0.3">
      <c r="G9625">
        <v>9617</v>
      </c>
      <c r="H9625">
        <f t="shared" ca="1" si="285"/>
        <v>3.4088845510042536E-2</v>
      </c>
    </row>
    <row r="9626" spans="7:8" x14ac:dyDescent="0.3">
      <c r="G9626">
        <v>9618</v>
      </c>
      <c r="H9626">
        <f t="shared" ca="1" si="285"/>
        <v>1.1572297114595325E-2</v>
      </c>
    </row>
    <row r="9627" spans="7:8" x14ac:dyDescent="0.3">
      <c r="G9627">
        <v>9619</v>
      </c>
      <c r="H9627">
        <f t="shared" ca="1" si="285"/>
        <v>1.0241768500273548E-3</v>
      </c>
    </row>
    <row r="9628" spans="7:8" x14ac:dyDescent="0.3">
      <c r="G9628">
        <v>9620</v>
      </c>
      <c r="H9628">
        <f t="shared" ca="1" si="285"/>
        <v>2.8344557827421867E-2</v>
      </c>
    </row>
    <row r="9629" spans="7:8" x14ac:dyDescent="0.3">
      <c r="G9629">
        <v>9621</v>
      </c>
      <c r="H9629">
        <f t="shared" ca="1" si="285"/>
        <v>-8.0496534928833283E-3</v>
      </c>
    </row>
    <row r="9630" spans="7:8" x14ac:dyDescent="0.3">
      <c r="G9630">
        <v>9622</v>
      </c>
      <c r="H9630">
        <f t="shared" ca="1" si="285"/>
        <v>6.2166435326243059E-2</v>
      </c>
    </row>
    <row r="9631" spans="7:8" x14ac:dyDescent="0.3">
      <c r="G9631">
        <v>9623</v>
      </c>
      <c r="H9631">
        <f t="shared" ca="1" si="285"/>
        <v>-1.5502442577989491E-2</v>
      </c>
    </row>
    <row r="9632" spans="7:8" x14ac:dyDescent="0.3">
      <c r="G9632">
        <v>9624</v>
      </c>
      <c r="H9632">
        <f t="shared" ca="1" si="285"/>
        <v>9.813762228395034E-3</v>
      </c>
    </row>
    <row r="9633" spans="7:8" x14ac:dyDescent="0.3">
      <c r="G9633">
        <v>9625</v>
      </c>
      <c r="H9633">
        <f t="shared" ca="1" si="285"/>
        <v>1.2877049705560036E-2</v>
      </c>
    </row>
    <row r="9634" spans="7:8" x14ac:dyDescent="0.3">
      <c r="G9634">
        <v>9626</v>
      </c>
      <c r="H9634">
        <f t="shared" ca="1" si="285"/>
        <v>2.131303678169319E-2</v>
      </c>
    </row>
    <row r="9635" spans="7:8" x14ac:dyDescent="0.3">
      <c r="G9635">
        <v>9627</v>
      </c>
      <c r="H9635">
        <f t="shared" ca="1" si="285"/>
        <v>-1.1919389215924305E-2</v>
      </c>
    </row>
    <row r="9636" spans="7:8" x14ac:dyDescent="0.3">
      <c r="G9636">
        <v>9628</v>
      </c>
      <c r="H9636">
        <f t="shared" ca="1" si="285"/>
        <v>-8.9701809458141869E-3</v>
      </c>
    </row>
    <row r="9637" spans="7:8" x14ac:dyDescent="0.3">
      <c r="G9637">
        <v>9629</v>
      </c>
      <c r="H9637">
        <f t="shared" ca="1" si="285"/>
        <v>3.7394218846973006E-2</v>
      </c>
    </row>
    <row r="9638" spans="7:8" x14ac:dyDescent="0.3">
      <c r="G9638">
        <v>9630</v>
      </c>
      <c r="H9638">
        <f t="shared" ca="1" si="285"/>
        <v>1.4704416416436427E-2</v>
      </c>
    </row>
    <row r="9639" spans="7:8" x14ac:dyDescent="0.3">
      <c r="G9639">
        <v>9631</v>
      </c>
      <c r="H9639">
        <f t="shared" ca="1" si="285"/>
        <v>6.6183306241130975E-4</v>
      </c>
    </row>
    <row r="9640" spans="7:8" x14ac:dyDescent="0.3">
      <c r="G9640">
        <v>9632</v>
      </c>
      <c r="H9640">
        <f t="shared" ca="1" si="285"/>
        <v>3.8692577747036598E-2</v>
      </c>
    </row>
    <row r="9641" spans="7:8" x14ac:dyDescent="0.3">
      <c r="G9641">
        <v>9633</v>
      </c>
      <c r="H9641">
        <f t="shared" ca="1" si="285"/>
        <v>7.9762944510867236E-3</v>
      </c>
    </row>
    <row r="9642" spans="7:8" x14ac:dyDescent="0.3">
      <c r="G9642">
        <v>9634</v>
      </c>
      <c r="H9642">
        <f t="shared" ca="1" si="285"/>
        <v>1.5081376386062089E-2</v>
      </c>
    </row>
    <row r="9643" spans="7:8" x14ac:dyDescent="0.3">
      <c r="G9643">
        <v>9635</v>
      </c>
      <c r="H9643">
        <f t="shared" ca="1" si="285"/>
        <v>3.2977208767876742E-2</v>
      </c>
    </row>
    <row r="9644" spans="7:8" x14ac:dyDescent="0.3">
      <c r="G9644">
        <v>9636</v>
      </c>
      <c r="H9644">
        <f t="shared" ca="1" si="285"/>
        <v>-7.4852848282809126E-3</v>
      </c>
    </row>
    <row r="9645" spans="7:8" x14ac:dyDescent="0.3">
      <c r="G9645">
        <v>9637</v>
      </c>
      <c r="H9645">
        <f t="shared" ca="1" si="285"/>
        <v>-2.8824587323663525E-2</v>
      </c>
    </row>
    <row r="9646" spans="7:8" x14ac:dyDescent="0.3">
      <c r="G9646">
        <v>9638</v>
      </c>
      <c r="H9646">
        <f t="shared" ca="1" si="285"/>
        <v>-4.4956081905723276E-2</v>
      </c>
    </row>
    <row r="9647" spans="7:8" x14ac:dyDescent="0.3">
      <c r="G9647">
        <v>9639</v>
      </c>
      <c r="H9647">
        <f t="shared" ca="1" si="285"/>
        <v>-2.3430205916886521E-2</v>
      </c>
    </row>
    <row r="9648" spans="7:8" x14ac:dyDescent="0.3">
      <c r="G9648">
        <v>9640</v>
      </c>
      <c r="H9648">
        <f t="shared" ca="1" si="285"/>
        <v>1.7563806014932657E-2</v>
      </c>
    </row>
    <row r="9649" spans="7:8" x14ac:dyDescent="0.3">
      <c r="G9649">
        <v>9641</v>
      </c>
      <c r="H9649">
        <f t="shared" ca="1" si="285"/>
        <v>6.0531253616074015E-3</v>
      </c>
    </row>
    <row r="9650" spans="7:8" x14ac:dyDescent="0.3">
      <c r="G9650">
        <v>9642</v>
      </c>
      <c r="H9650">
        <f t="shared" ca="1" si="285"/>
        <v>-2.0648506882070324E-2</v>
      </c>
    </row>
    <row r="9651" spans="7:8" x14ac:dyDescent="0.3">
      <c r="G9651">
        <v>9643</v>
      </c>
      <c r="H9651">
        <f t="shared" ca="1" si="285"/>
        <v>-2.9806187738473343E-3</v>
      </c>
    </row>
    <row r="9652" spans="7:8" x14ac:dyDescent="0.3">
      <c r="G9652">
        <v>9644</v>
      </c>
      <c r="H9652">
        <f t="shared" ca="1" si="285"/>
        <v>7.8151780990760814E-3</v>
      </c>
    </row>
    <row r="9653" spans="7:8" x14ac:dyDescent="0.3">
      <c r="G9653">
        <v>9645</v>
      </c>
      <c r="H9653">
        <f t="shared" ca="1" si="285"/>
        <v>-6.9774991704295714E-2</v>
      </c>
    </row>
    <row r="9654" spans="7:8" x14ac:dyDescent="0.3">
      <c r="G9654">
        <v>9646</v>
      </c>
      <c r="H9654">
        <f t="shared" ca="1" si="285"/>
        <v>-6.5722323185465378E-2</v>
      </c>
    </row>
    <row r="9655" spans="7:8" x14ac:dyDescent="0.3">
      <c r="G9655">
        <v>9647</v>
      </c>
      <c r="H9655">
        <f t="shared" ca="1" si="285"/>
        <v>-1.2040289520889856E-2</v>
      </c>
    </row>
    <row r="9656" spans="7:8" x14ac:dyDescent="0.3">
      <c r="G9656">
        <v>9648</v>
      </c>
      <c r="H9656">
        <f t="shared" ca="1" si="285"/>
        <v>1.0194251313382587E-2</v>
      </c>
    </row>
    <row r="9657" spans="7:8" x14ac:dyDescent="0.3">
      <c r="G9657">
        <v>9649</v>
      </c>
      <c r="H9657">
        <f t="shared" ca="1" si="285"/>
        <v>-5.6021607979609318E-2</v>
      </c>
    </row>
    <row r="9658" spans="7:8" x14ac:dyDescent="0.3">
      <c r="G9658">
        <v>9650</v>
      </c>
      <c r="H9658">
        <f t="shared" ca="1" si="285"/>
        <v>-3.921837791096465E-2</v>
      </c>
    </row>
    <row r="9659" spans="7:8" x14ac:dyDescent="0.3">
      <c r="G9659">
        <v>9651</v>
      </c>
      <c r="H9659">
        <f t="shared" ca="1" si="285"/>
        <v>-7.134758879771547E-3</v>
      </c>
    </row>
    <row r="9660" spans="7:8" x14ac:dyDescent="0.3">
      <c r="G9660">
        <v>9652</v>
      </c>
      <c r="H9660">
        <f t="shared" ca="1" si="285"/>
        <v>9.5538221694195968E-4</v>
      </c>
    </row>
    <row r="9661" spans="7:8" x14ac:dyDescent="0.3">
      <c r="G9661">
        <v>9653</v>
      </c>
      <c r="H9661">
        <f t="shared" ca="1" si="285"/>
        <v>-3.1487496546690107E-2</v>
      </c>
    </row>
    <row r="9662" spans="7:8" x14ac:dyDescent="0.3">
      <c r="G9662">
        <v>9654</v>
      </c>
      <c r="H9662">
        <f t="shared" ca="1" si="285"/>
        <v>-2.4375812145434897E-2</v>
      </c>
    </row>
    <row r="9663" spans="7:8" x14ac:dyDescent="0.3">
      <c r="G9663">
        <v>9655</v>
      </c>
      <c r="H9663">
        <f t="shared" ca="1" si="285"/>
        <v>3.7079700163700768E-3</v>
      </c>
    </row>
    <row r="9664" spans="7:8" x14ac:dyDescent="0.3">
      <c r="G9664">
        <v>9656</v>
      </c>
      <c r="H9664">
        <f t="shared" ca="1" si="285"/>
        <v>1.0255640954571249E-3</v>
      </c>
    </row>
    <row r="9665" spans="7:8" x14ac:dyDescent="0.3">
      <c r="G9665">
        <v>9657</v>
      </c>
      <c r="H9665">
        <f t="shared" ca="1" si="285"/>
        <v>-4.5787323184125657E-2</v>
      </c>
    </row>
    <row r="9666" spans="7:8" x14ac:dyDescent="0.3">
      <c r="G9666">
        <v>9658</v>
      </c>
      <c r="H9666">
        <f t="shared" ca="1" si="285"/>
        <v>1.2878703475292361E-2</v>
      </c>
    </row>
    <row r="9667" spans="7:8" x14ac:dyDescent="0.3">
      <c r="G9667">
        <v>9659</v>
      </c>
      <c r="H9667">
        <f t="shared" ca="1" si="285"/>
        <v>-3.4599198300824176E-2</v>
      </c>
    </row>
    <row r="9668" spans="7:8" x14ac:dyDescent="0.3">
      <c r="G9668">
        <v>9660</v>
      </c>
      <c r="H9668">
        <f t="shared" ca="1" si="285"/>
        <v>-8.707728529358404E-3</v>
      </c>
    </row>
    <row r="9669" spans="7:8" x14ac:dyDescent="0.3">
      <c r="G9669">
        <v>9661</v>
      </c>
      <c r="H9669">
        <f t="shared" ca="1" si="285"/>
        <v>-6.0834886664363937E-3</v>
      </c>
    </row>
    <row r="9670" spans="7:8" x14ac:dyDescent="0.3">
      <c r="G9670">
        <v>9662</v>
      </c>
      <c r="H9670">
        <f t="shared" ca="1" si="285"/>
        <v>-3.4721832195367598E-2</v>
      </c>
    </row>
    <row r="9671" spans="7:8" x14ac:dyDescent="0.3">
      <c r="G9671">
        <v>9663</v>
      </c>
      <c r="H9671">
        <f t="shared" ca="1" si="285"/>
        <v>9.0203796498537301E-3</v>
      </c>
    </row>
    <row r="9672" spans="7:8" x14ac:dyDescent="0.3">
      <c r="G9672">
        <v>9664</v>
      </c>
      <c r="H9672">
        <f t="shared" ca="1" si="285"/>
        <v>-4.5243644051540972E-2</v>
      </c>
    </row>
    <row r="9673" spans="7:8" x14ac:dyDescent="0.3">
      <c r="G9673">
        <v>9665</v>
      </c>
      <c r="H9673">
        <f t="shared" ca="1" si="285"/>
        <v>-2.9183652937515885E-2</v>
      </c>
    </row>
    <row r="9674" spans="7:8" x14ac:dyDescent="0.3">
      <c r="G9674">
        <v>9666</v>
      </c>
      <c r="H9674">
        <f t="shared" ref="H9674:H9737" ca="1" si="286">_xlfn.NORM.INV(RAND(),N$11,N$12)</f>
        <v>2.752085134872902E-2</v>
      </c>
    </row>
    <row r="9675" spans="7:8" x14ac:dyDescent="0.3">
      <c r="G9675">
        <v>9667</v>
      </c>
      <c r="H9675">
        <f t="shared" ca="1" si="286"/>
        <v>2.9576668432676222E-2</v>
      </c>
    </row>
    <row r="9676" spans="7:8" x14ac:dyDescent="0.3">
      <c r="G9676">
        <v>9668</v>
      </c>
      <c r="H9676">
        <f t="shared" ca="1" si="286"/>
        <v>-2.0278535931192391E-2</v>
      </c>
    </row>
    <row r="9677" spans="7:8" x14ac:dyDescent="0.3">
      <c r="G9677">
        <v>9669</v>
      </c>
      <c r="H9677">
        <f t="shared" ca="1" si="286"/>
        <v>1.1240689953754761E-2</v>
      </c>
    </row>
    <row r="9678" spans="7:8" x14ac:dyDescent="0.3">
      <c r="G9678">
        <v>9670</v>
      </c>
      <c r="H9678">
        <f t="shared" ca="1" si="286"/>
        <v>-7.2109372528591873E-3</v>
      </c>
    </row>
    <row r="9679" spans="7:8" x14ac:dyDescent="0.3">
      <c r="G9679">
        <v>9671</v>
      </c>
      <c r="H9679">
        <f t="shared" ca="1" si="286"/>
        <v>-1.0445721422372474E-2</v>
      </c>
    </row>
    <row r="9680" spans="7:8" x14ac:dyDescent="0.3">
      <c r="G9680">
        <v>9672</v>
      </c>
      <c r="H9680">
        <f t="shared" ca="1" si="286"/>
        <v>2.1067324856505656E-2</v>
      </c>
    </row>
    <row r="9681" spans="7:8" x14ac:dyDescent="0.3">
      <c r="G9681">
        <v>9673</v>
      </c>
      <c r="H9681">
        <f t="shared" ca="1" si="286"/>
        <v>6.9640972454823973E-3</v>
      </c>
    </row>
    <row r="9682" spans="7:8" x14ac:dyDescent="0.3">
      <c r="G9682">
        <v>9674</v>
      </c>
      <c r="H9682">
        <f t="shared" ca="1" si="286"/>
        <v>-1.1769421409145836E-2</v>
      </c>
    </row>
    <row r="9683" spans="7:8" x14ac:dyDescent="0.3">
      <c r="G9683">
        <v>9675</v>
      </c>
      <c r="H9683">
        <f t="shared" ca="1" si="286"/>
        <v>-3.4588348806215627E-2</v>
      </c>
    </row>
    <row r="9684" spans="7:8" x14ac:dyDescent="0.3">
      <c r="G9684">
        <v>9676</v>
      </c>
      <c r="H9684">
        <f t="shared" ca="1" si="286"/>
        <v>1.9527597223685772E-2</v>
      </c>
    </row>
    <row r="9685" spans="7:8" x14ac:dyDescent="0.3">
      <c r="G9685">
        <v>9677</v>
      </c>
      <c r="H9685">
        <f t="shared" ca="1" si="286"/>
        <v>4.8768421494954264E-2</v>
      </c>
    </row>
    <row r="9686" spans="7:8" x14ac:dyDescent="0.3">
      <c r="G9686">
        <v>9678</v>
      </c>
      <c r="H9686">
        <f t="shared" ca="1" si="286"/>
        <v>-2.5695858305324521E-2</v>
      </c>
    </row>
    <row r="9687" spans="7:8" x14ac:dyDescent="0.3">
      <c r="G9687">
        <v>9679</v>
      </c>
      <c r="H9687">
        <f t="shared" ca="1" si="286"/>
        <v>-5.1784768480195864E-2</v>
      </c>
    </row>
    <row r="9688" spans="7:8" x14ac:dyDescent="0.3">
      <c r="G9688">
        <v>9680</v>
      </c>
      <c r="H9688">
        <f t="shared" ca="1" si="286"/>
        <v>-2.3923555120198937E-2</v>
      </c>
    </row>
    <row r="9689" spans="7:8" x14ac:dyDescent="0.3">
      <c r="G9689">
        <v>9681</v>
      </c>
      <c r="H9689">
        <f t="shared" ca="1" si="286"/>
        <v>-1.892740710487073E-2</v>
      </c>
    </row>
    <row r="9690" spans="7:8" x14ac:dyDescent="0.3">
      <c r="G9690">
        <v>9682</v>
      </c>
      <c r="H9690">
        <f t="shared" ca="1" si="286"/>
        <v>4.5082507939471307E-2</v>
      </c>
    </row>
    <row r="9691" spans="7:8" x14ac:dyDescent="0.3">
      <c r="G9691">
        <v>9683</v>
      </c>
      <c r="H9691">
        <f t="shared" ca="1" si="286"/>
        <v>4.4801254231573592E-2</v>
      </c>
    </row>
    <row r="9692" spans="7:8" x14ac:dyDescent="0.3">
      <c r="G9692">
        <v>9684</v>
      </c>
      <c r="H9692">
        <f t="shared" ca="1" si="286"/>
        <v>-3.6545305438027482E-2</v>
      </c>
    </row>
    <row r="9693" spans="7:8" x14ac:dyDescent="0.3">
      <c r="G9693">
        <v>9685</v>
      </c>
      <c r="H9693">
        <f t="shared" ca="1" si="286"/>
        <v>-2.8269154085603182E-2</v>
      </c>
    </row>
    <row r="9694" spans="7:8" x14ac:dyDescent="0.3">
      <c r="G9694">
        <v>9686</v>
      </c>
      <c r="H9694">
        <f t="shared" ca="1" si="286"/>
        <v>-1.2570339838260574E-3</v>
      </c>
    </row>
    <row r="9695" spans="7:8" x14ac:dyDescent="0.3">
      <c r="G9695">
        <v>9687</v>
      </c>
      <c r="H9695">
        <f t="shared" ca="1" si="286"/>
        <v>2.3901507863953102E-2</v>
      </c>
    </row>
    <row r="9696" spans="7:8" x14ac:dyDescent="0.3">
      <c r="G9696">
        <v>9688</v>
      </c>
      <c r="H9696">
        <f t="shared" ca="1" si="286"/>
        <v>-2.1536632178422482E-2</v>
      </c>
    </row>
    <row r="9697" spans="7:8" x14ac:dyDescent="0.3">
      <c r="G9697">
        <v>9689</v>
      </c>
      <c r="H9697">
        <f t="shared" ca="1" si="286"/>
        <v>2.8327194870843616E-3</v>
      </c>
    </row>
    <row r="9698" spans="7:8" x14ac:dyDescent="0.3">
      <c r="G9698">
        <v>9690</v>
      </c>
      <c r="H9698">
        <f t="shared" ca="1" si="286"/>
        <v>-2.3111892382067054E-2</v>
      </c>
    </row>
    <row r="9699" spans="7:8" x14ac:dyDescent="0.3">
      <c r="G9699">
        <v>9691</v>
      </c>
      <c r="H9699">
        <f t="shared" ca="1" si="286"/>
        <v>-4.8773603807793046E-2</v>
      </c>
    </row>
    <row r="9700" spans="7:8" x14ac:dyDescent="0.3">
      <c r="G9700">
        <v>9692</v>
      </c>
      <c r="H9700">
        <f t="shared" ca="1" si="286"/>
        <v>2.1778114664733488E-2</v>
      </c>
    </row>
    <row r="9701" spans="7:8" x14ac:dyDescent="0.3">
      <c r="G9701">
        <v>9693</v>
      </c>
      <c r="H9701">
        <f t="shared" ca="1" si="286"/>
        <v>-4.1663615639685382E-2</v>
      </c>
    </row>
    <row r="9702" spans="7:8" x14ac:dyDescent="0.3">
      <c r="G9702">
        <v>9694</v>
      </c>
      <c r="H9702">
        <f t="shared" ca="1" si="286"/>
        <v>3.0921522752571411E-2</v>
      </c>
    </row>
    <row r="9703" spans="7:8" x14ac:dyDescent="0.3">
      <c r="G9703">
        <v>9695</v>
      </c>
      <c r="H9703">
        <f t="shared" ca="1" si="286"/>
        <v>-1.3471296789954876E-2</v>
      </c>
    </row>
    <row r="9704" spans="7:8" x14ac:dyDescent="0.3">
      <c r="G9704">
        <v>9696</v>
      </c>
      <c r="H9704">
        <f t="shared" ca="1" si="286"/>
        <v>-7.0884924993465839E-2</v>
      </c>
    </row>
    <row r="9705" spans="7:8" x14ac:dyDescent="0.3">
      <c r="G9705">
        <v>9697</v>
      </c>
      <c r="H9705">
        <f t="shared" ca="1" si="286"/>
        <v>-1.2626886133920294E-2</v>
      </c>
    </row>
    <row r="9706" spans="7:8" x14ac:dyDescent="0.3">
      <c r="G9706">
        <v>9698</v>
      </c>
      <c r="H9706">
        <f t="shared" ca="1" si="286"/>
        <v>6.991895355077337E-3</v>
      </c>
    </row>
    <row r="9707" spans="7:8" x14ac:dyDescent="0.3">
      <c r="G9707">
        <v>9699</v>
      </c>
      <c r="H9707">
        <f t="shared" ca="1" si="286"/>
        <v>1.7209883225682385E-2</v>
      </c>
    </row>
    <row r="9708" spans="7:8" x14ac:dyDescent="0.3">
      <c r="G9708">
        <v>9700</v>
      </c>
      <c r="H9708">
        <f t="shared" ca="1" si="286"/>
        <v>-9.621333647212257E-3</v>
      </c>
    </row>
    <row r="9709" spans="7:8" x14ac:dyDescent="0.3">
      <c r="G9709">
        <v>9701</v>
      </c>
      <c r="H9709">
        <f t="shared" ca="1" si="286"/>
        <v>1.1023894074115826E-2</v>
      </c>
    </row>
    <row r="9710" spans="7:8" x14ac:dyDescent="0.3">
      <c r="G9710">
        <v>9702</v>
      </c>
      <c r="H9710">
        <f t="shared" ca="1" si="286"/>
        <v>9.2071294402542841E-3</v>
      </c>
    </row>
    <row r="9711" spans="7:8" x14ac:dyDescent="0.3">
      <c r="G9711">
        <v>9703</v>
      </c>
      <c r="H9711">
        <f t="shared" ca="1" si="286"/>
        <v>4.7376235407308891E-2</v>
      </c>
    </row>
    <row r="9712" spans="7:8" x14ac:dyDescent="0.3">
      <c r="G9712">
        <v>9704</v>
      </c>
      <c r="H9712">
        <f t="shared" ca="1" si="286"/>
        <v>2.7924834876102415E-2</v>
      </c>
    </row>
    <row r="9713" spans="7:8" x14ac:dyDescent="0.3">
      <c r="G9713">
        <v>9705</v>
      </c>
      <c r="H9713">
        <f t="shared" ca="1" si="286"/>
        <v>8.9625711665098379E-3</v>
      </c>
    </row>
    <row r="9714" spans="7:8" x14ac:dyDescent="0.3">
      <c r="G9714">
        <v>9706</v>
      </c>
      <c r="H9714">
        <f t="shared" ca="1" si="286"/>
        <v>3.7036469070943462E-2</v>
      </c>
    </row>
    <row r="9715" spans="7:8" x14ac:dyDescent="0.3">
      <c r="G9715">
        <v>9707</v>
      </c>
      <c r="H9715">
        <f t="shared" ca="1" si="286"/>
        <v>1.9690064188559737E-2</v>
      </c>
    </row>
    <row r="9716" spans="7:8" x14ac:dyDescent="0.3">
      <c r="G9716">
        <v>9708</v>
      </c>
      <c r="H9716">
        <f t="shared" ca="1" si="286"/>
        <v>-6.2890581984505561E-2</v>
      </c>
    </row>
    <row r="9717" spans="7:8" x14ac:dyDescent="0.3">
      <c r="G9717">
        <v>9709</v>
      </c>
      <c r="H9717">
        <f t="shared" ca="1" si="286"/>
        <v>-2.4548692232318977E-2</v>
      </c>
    </row>
    <row r="9718" spans="7:8" x14ac:dyDescent="0.3">
      <c r="G9718">
        <v>9710</v>
      </c>
      <c r="H9718">
        <f t="shared" ca="1" si="286"/>
        <v>8.744239992861981E-3</v>
      </c>
    </row>
    <row r="9719" spans="7:8" x14ac:dyDescent="0.3">
      <c r="G9719">
        <v>9711</v>
      </c>
      <c r="H9719">
        <f t="shared" ca="1" si="286"/>
        <v>1.2988167718437395E-2</v>
      </c>
    </row>
    <row r="9720" spans="7:8" x14ac:dyDescent="0.3">
      <c r="G9720">
        <v>9712</v>
      </c>
      <c r="H9720">
        <f t="shared" ca="1" si="286"/>
        <v>9.8793055821545534E-3</v>
      </c>
    </row>
    <row r="9721" spans="7:8" x14ac:dyDescent="0.3">
      <c r="G9721">
        <v>9713</v>
      </c>
      <c r="H9721">
        <f t="shared" ca="1" si="286"/>
        <v>3.0992756266194865E-2</v>
      </c>
    </row>
    <row r="9722" spans="7:8" x14ac:dyDescent="0.3">
      <c r="G9722">
        <v>9714</v>
      </c>
      <c r="H9722">
        <f t="shared" ca="1" si="286"/>
        <v>-1.2142744812115686E-2</v>
      </c>
    </row>
    <row r="9723" spans="7:8" x14ac:dyDescent="0.3">
      <c r="G9723">
        <v>9715</v>
      </c>
      <c r="H9723">
        <f t="shared" ca="1" si="286"/>
        <v>1.6031861004627106E-2</v>
      </c>
    </row>
    <row r="9724" spans="7:8" x14ac:dyDescent="0.3">
      <c r="G9724">
        <v>9716</v>
      </c>
      <c r="H9724">
        <f t="shared" ca="1" si="286"/>
        <v>-7.058270510670582E-2</v>
      </c>
    </row>
    <row r="9725" spans="7:8" x14ac:dyDescent="0.3">
      <c r="G9725">
        <v>9717</v>
      </c>
      <c r="H9725">
        <f t="shared" ca="1" si="286"/>
        <v>3.4651627093962099E-2</v>
      </c>
    </row>
    <row r="9726" spans="7:8" x14ac:dyDescent="0.3">
      <c r="G9726">
        <v>9718</v>
      </c>
      <c r="H9726">
        <f t="shared" ca="1" si="286"/>
        <v>1.0818350530258919E-2</v>
      </c>
    </row>
    <row r="9727" spans="7:8" x14ac:dyDescent="0.3">
      <c r="G9727">
        <v>9719</v>
      </c>
      <c r="H9727">
        <f t="shared" ca="1" si="286"/>
        <v>-4.4589613618766892E-3</v>
      </c>
    </row>
    <row r="9728" spans="7:8" x14ac:dyDescent="0.3">
      <c r="G9728">
        <v>9720</v>
      </c>
      <c r="H9728">
        <f t="shared" ca="1" si="286"/>
        <v>-4.6272142726265807E-2</v>
      </c>
    </row>
    <row r="9729" spans="7:8" x14ac:dyDescent="0.3">
      <c r="G9729">
        <v>9721</v>
      </c>
      <c r="H9729">
        <f t="shared" ca="1" si="286"/>
        <v>8.7482319343167424E-3</v>
      </c>
    </row>
    <row r="9730" spans="7:8" x14ac:dyDescent="0.3">
      <c r="G9730">
        <v>9722</v>
      </c>
      <c r="H9730">
        <f t="shared" ca="1" si="286"/>
        <v>6.1056256488829404E-3</v>
      </c>
    </row>
    <row r="9731" spans="7:8" x14ac:dyDescent="0.3">
      <c r="G9731">
        <v>9723</v>
      </c>
      <c r="H9731">
        <f t="shared" ca="1" si="286"/>
        <v>2.4351463584502624E-2</v>
      </c>
    </row>
    <row r="9732" spans="7:8" x14ac:dyDescent="0.3">
      <c r="G9732">
        <v>9724</v>
      </c>
      <c r="H9732">
        <f t="shared" ca="1" si="286"/>
        <v>3.8706072549442409E-2</v>
      </c>
    </row>
    <row r="9733" spans="7:8" x14ac:dyDescent="0.3">
      <c r="G9733">
        <v>9725</v>
      </c>
      <c r="H9733">
        <f t="shared" ca="1" si="286"/>
        <v>8.0525953954873001E-3</v>
      </c>
    </row>
    <row r="9734" spans="7:8" x14ac:dyDescent="0.3">
      <c r="G9734">
        <v>9726</v>
      </c>
      <c r="H9734">
        <f t="shared" ca="1" si="286"/>
        <v>6.3300409926543288E-3</v>
      </c>
    </row>
    <row r="9735" spans="7:8" x14ac:dyDescent="0.3">
      <c r="G9735">
        <v>9727</v>
      </c>
      <c r="H9735">
        <f t="shared" ca="1" si="286"/>
        <v>6.2874721710862534E-3</v>
      </c>
    </row>
    <row r="9736" spans="7:8" x14ac:dyDescent="0.3">
      <c r="G9736">
        <v>9728</v>
      </c>
      <c r="H9736">
        <f t="shared" ca="1" si="286"/>
        <v>-3.2953783021149617E-2</v>
      </c>
    </row>
    <row r="9737" spans="7:8" x14ac:dyDescent="0.3">
      <c r="G9737">
        <v>9729</v>
      </c>
      <c r="H9737">
        <f t="shared" ca="1" si="286"/>
        <v>-2.148060034984774E-2</v>
      </c>
    </row>
    <row r="9738" spans="7:8" x14ac:dyDescent="0.3">
      <c r="G9738">
        <v>9730</v>
      </c>
      <c r="H9738">
        <f t="shared" ref="H9738:H9801" ca="1" si="287">_xlfn.NORM.INV(RAND(),N$11,N$12)</f>
        <v>9.7410593991719783E-3</v>
      </c>
    </row>
    <row r="9739" spans="7:8" x14ac:dyDescent="0.3">
      <c r="G9739">
        <v>9731</v>
      </c>
      <c r="H9739">
        <f t="shared" ca="1" si="287"/>
        <v>-1.6652094194308424E-3</v>
      </c>
    </row>
    <row r="9740" spans="7:8" x14ac:dyDescent="0.3">
      <c r="G9740">
        <v>9732</v>
      </c>
      <c r="H9740">
        <f t="shared" ca="1" si="287"/>
        <v>1.653435847901164E-3</v>
      </c>
    </row>
    <row r="9741" spans="7:8" x14ac:dyDescent="0.3">
      <c r="G9741">
        <v>9733</v>
      </c>
      <c r="H9741">
        <f t="shared" ca="1" si="287"/>
        <v>-2.9117798959063593E-2</v>
      </c>
    </row>
    <row r="9742" spans="7:8" x14ac:dyDescent="0.3">
      <c r="G9742">
        <v>9734</v>
      </c>
      <c r="H9742">
        <f t="shared" ca="1" si="287"/>
        <v>1.4509080013643826E-2</v>
      </c>
    </row>
    <row r="9743" spans="7:8" x14ac:dyDescent="0.3">
      <c r="G9743">
        <v>9735</v>
      </c>
      <c r="H9743">
        <f t="shared" ca="1" si="287"/>
        <v>3.5448241230357475E-2</v>
      </c>
    </row>
    <row r="9744" spans="7:8" x14ac:dyDescent="0.3">
      <c r="G9744">
        <v>9736</v>
      </c>
      <c r="H9744">
        <f t="shared" ca="1" si="287"/>
        <v>-4.9824612225299839E-2</v>
      </c>
    </row>
    <row r="9745" spans="7:8" x14ac:dyDescent="0.3">
      <c r="G9745">
        <v>9737</v>
      </c>
      <c r="H9745">
        <f t="shared" ca="1" si="287"/>
        <v>-6.1515280231668891E-2</v>
      </c>
    </row>
    <row r="9746" spans="7:8" x14ac:dyDescent="0.3">
      <c r="G9746">
        <v>9738</v>
      </c>
      <c r="H9746">
        <f t="shared" ca="1" si="287"/>
        <v>3.7152682785325991E-2</v>
      </c>
    </row>
    <row r="9747" spans="7:8" x14ac:dyDescent="0.3">
      <c r="G9747">
        <v>9739</v>
      </c>
      <c r="H9747">
        <f t="shared" ca="1" si="287"/>
        <v>5.5328239925397042E-3</v>
      </c>
    </row>
    <row r="9748" spans="7:8" x14ac:dyDescent="0.3">
      <c r="G9748">
        <v>9740</v>
      </c>
      <c r="H9748">
        <f t="shared" ca="1" si="287"/>
        <v>-2.4291038837873712E-2</v>
      </c>
    </row>
    <row r="9749" spans="7:8" x14ac:dyDescent="0.3">
      <c r="G9749">
        <v>9741</v>
      </c>
      <c r="H9749">
        <f t="shared" ca="1" si="287"/>
        <v>-1.6577338797465163E-3</v>
      </c>
    </row>
    <row r="9750" spans="7:8" x14ac:dyDescent="0.3">
      <c r="G9750">
        <v>9742</v>
      </c>
      <c r="H9750">
        <f t="shared" ca="1" si="287"/>
        <v>-3.422845860641275E-2</v>
      </c>
    </row>
    <row r="9751" spans="7:8" x14ac:dyDescent="0.3">
      <c r="G9751">
        <v>9743</v>
      </c>
      <c r="H9751">
        <f t="shared" ca="1" si="287"/>
        <v>1.6488745298627271E-2</v>
      </c>
    </row>
    <row r="9752" spans="7:8" x14ac:dyDescent="0.3">
      <c r="G9752">
        <v>9744</v>
      </c>
      <c r="H9752">
        <f t="shared" ca="1" si="287"/>
        <v>1.6890790501719599E-2</v>
      </c>
    </row>
    <row r="9753" spans="7:8" x14ac:dyDescent="0.3">
      <c r="G9753">
        <v>9745</v>
      </c>
      <c r="H9753">
        <f t="shared" ca="1" si="287"/>
        <v>3.8076721681332838E-2</v>
      </c>
    </row>
    <row r="9754" spans="7:8" x14ac:dyDescent="0.3">
      <c r="G9754">
        <v>9746</v>
      </c>
      <c r="H9754">
        <f t="shared" ca="1" si="287"/>
        <v>-1.3440710099485977E-2</v>
      </c>
    </row>
    <row r="9755" spans="7:8" x14ac:dyDescent="0.3">
      <c r="G9755">
        <v>9747</v>
      </c>
      <c r="H9755">
        <f t="shared" ca="1" si="287"/>
        <v>-1.62944178394611E-2</v>
      </c>
    </row>
    <row r="9756" spans="7:8" x14ac:dyDescent="0.3">
      <c r="G9756">
        <v>9748</v>
      </c>
      <c r="H9756">
        <f t="shared" ca="1" si="287"/>
        <v>2.1768333375658443E-2</v>
      </c>
    </row>
    <row r="9757" spans="7:8" x14ac:dyDescent="0.3">
      <c r="G9757">
        <v>9749</v>
      </c>
      <c r="H9757">
        <f t="shared" ca="1" si="287"/>
        <v>-1.0055993497295797E-2</v>
      </c>
    </row>
    <row r="9758" spans="7:8" x14ac:dyDescent="0.3">
      <c r="G9758">
        <v>9750</v>
      </c>
      <c r="H9758">
        <f t="shared" ca="1" si="287"/>
        <v>4.1175049270583637E-2</v>
      </c>
    </row>
    <row r="9759" spans="7:8" x14ac:dyDescent="0.3">
      <c r="G9759">
        <v>9751</v>
      </c>
      <c r="H9759">
        <f t="shared" ca="1" si="287"/>
        <v>-1.4613867123030361E-2</v>
      </c>
    </row>
    <row r="9760" spans="7:8" x14ac:dyDescent="0.3">
      <c r="G9760">
        <v>9752</v>
      </c>
      <c r="H9760">
        <f t="shared" ca="1" si="287"/>
        <v>-1.7092575083416557E-2</v>
      </c>
    </row>
    <row r="9761" spans="7:8" x14ac:dyDescent="0.3">
      <c r="G9761">
        <v>9753</v>
      </c>
      <c r="H9761">
        <f t="shared" ca="1" si="287"/>
        <v>3.4836341826483826E-2</v>
      </c>
    </row>
    <row r="9762" spans="7:8" x14ac:dyDescent="0.3">
      <c r="G9762">
        <v>9754</v>
      </c>
      <c r="H9762">
        <f t="shared" ca="1" si="287"/>
        <v>1.82187817445678E-2</v>
      </c>
    </row>
    <row r="9763" spans="7:8" x14ac:dyDescent="0.3">
      <c r="G9763">
        <v>9755</v>
      </c>
      <c r="H9763">
        <f t="shared" ca="1" si="287"/>
        <v>-1.319007324170376E-2</v>
      </c>
    </row>
    <row r="9764" spans="7:8" x14ac:dyDescent="0.3">
      <c r="G9764">
        <v>9756</v>
      </c>
      <c r="H9764">
        <f t="shared" ca="1" si="287"/>
        <v>-2.6720221791540554E-2</v>
      </c>
    </row>
    <row r="9765" spans="7:8" x14ac:dyDescent="0.3">
      <c r="G9765">
        <v>9757</v>
      </c>
      <c r="H9765">
        <f t="shared" ca="1" si="287"/>
        <v>9.0324725870546269E-3</v>
      </c>
    </row>
    <row r="9766" spans="7:8" x14ac:dyDescent="0.3">
      <c r="G9766">
        <v>9758</v>
      </c>
      <c r="H9766">
        <f t="shared" ca="1" si="287"/>
        <v>-9.7847246289270648E-3</v>
      </c>
    </row>
    <row r="9767" spans="7:8" x14ac:dyDescent="0.3">
      <c r="G9767">
        <v>9759</v>
      </c>
      <c r="H9767">
        <f t="shared" ca="1" si="287"/>
        <v>5.6311961910853053E-3</v>
      </c>
    </row>
    <row r="9768" spans="7:8" x14ac:dyDescent="0.3">
      <c r="G9768">
        <v>9760</v>
      </c>
      <c r="H9768">
        <f t="shared" ca="1" si="287"/>
        <v>-2.8044026740901531E-2</v>
      </c>
    </row>
    <row r="9769" spans="7:8" x14ac:dyDescent="0.3">
      <c r="G9769">
        <v>9761</v>
      </c>
      <c r="H9769">
        <f t="shared" ca="1" si="287"/>
        <v>4.0292505230058638E-2</v>
      </c>
    </row>
    <row r="9770" spans="7:8" x14ac:dyDescent="0.3">
      <c r="G9770">
        <v>9762</v>
      </c>
      <c r="H9770">
        <f t="shared" ca="1" si="287"/>
        <v>5.9357767288632946E-3</v>
      </c>
    </row>
    <row r="9771" spans="7:8" x14ac:dyDescent="0.3">
      <c r="G9771">
        <v>9763</v>
      </c>
      <c r="H9771">
        <f t="shared" ca="1" si="287"/>
        <v>3.3209110015353732E-2</v>
      </c>
    </row>
    <row r="9772" spans="7:8" x14ac:dyDescent="0.3">
      <c r="G9772">
        <v>9764</v>
      </c>
      <c r="H9772">
        <f t="shared" ca="1" si="287"/>
        <v>-1.8659404861511009E-2</v>
      </c>
    </row>
    <row r="9773" spans="7:8" x14ac:dyDescent="0.3">
      <c r="G9773">
        <v>9765</v>
      </c>
      <c r="H9773">
        <f t="shared" ca="1" si="287"/>
        <v>2.8055699705318606E-2</v>
      </c>
    </row>
    <row r="9774" spans="7:8" x14ac:dyDescent="0.3">
      <c r="G9774">
        <v>9766</v>
      </c>
      <c r="H9774">
        <f t="shared" ca="1" si="287"/>
        <v>-3.9126868428520728E-2</v>
      </c>
    </row>
    <row r="9775" spans="7:8" x14ac:dyDescent="0.3">
      <c r="G9775">
        <v>9767</v>
      </c>
      <c r="H9775">
        <f t="shared" ca="1" si="287"/>
        <v>-2.0020170661031039E-2</v>
      </c>
    </row>
    <row r="9776" spans="7:8" x14ac:dyDescent="0.3">
      <c r="G9776">
        <v>9768</v>
      </c>
      <c r="H9776">
        <f t="shared" ca="1" si="287"/>
        <v>3.661382242660226E-3</v>
      </c>
    </row>
    <row r="9777" spans="7:8" x14ac:dyDescent="0.3">
      <c r="G9777">
        <v>9769</v>
      </c>
      <c r="H9777">
        <f t="shared" ca="1" si="287"/>
        <v>-3.3955357941540987E-3</v>
      </c>
    </row>
    <row r="9778" spans="7:8" x14ac:dyDescent="0.3">
      <c r="G9778">
        <v>9770</v>
      </c>
      <c r="H9778">
        <f t="shared" ca="1" si="287"/>
        <v>-1.672648429643282E-3</v>
      </c>
    </row>
    <row r="9779" spans="7:8" x14ac:dyDescent="0.3">
      <c r="G9779">
        <v>9771</v>
      </c>
      <c r="H9779">
        <f t="shared" ca="1" si="287"/>
        <v>3.6076035134675638E-2</v>
      </c>
    </row>
    <row r="9780" spans="7:8" x14ac:dyDescent="0.3">
      <c r="G9780">
        <v>9772</v>
      </c>
      <c r="H9780">
        <f t="shared" ca="1" si="287"/>
        <v>-2.3609443730315649E-2</v>
      </c>
    </row>
    <row r="9781" spans="7:8" x14ac:dyDescent="0.3">
      <c r="G9781">
        <v>9773</v>
      </c>
      <c r="H9781">
        <f t="shared" ca="1" si="287"/>
        <v>1.5387983140522067E-2</v>
      </c>
    </row>
    <row r="9782" spans="7:8" x14ac:dyDescent="0.3">
      <c r="G9782">
        <v>9774</v>
      </c>
      <c r="H9782">
        <f t="shared" ca="1" si="287"/>
        <v>4.0069756464267497E-2</v>
      </c>
    </row>
    <row r="9783" spans="7:8" x14ac:dyDescent="0.3">
      <c r="G9783">
        <v>9775</v>
      </c>
      <c r="H9783">
        <f t="shared" ca="1" si="287"/>
        <v>-3.6343520692707569E-2</v>
      </c>
    </row>
    <row r="9784" spans="7:8" x14ac:dyDescent="0.3">
      <c r="G9784">
        <v>9776</v>
      </c>
      <c r="H9784">
        <f t="shared" ca="1" si="287"/>
        <v>4.4221802012338468E-2</v>
      </c>
    </row>
    <row r="9785" spans="7:8" x14ac:dyDescent="0.3">
      <c r="G9785">
        <v>9777</v>
      </c>
      <c r="H9785">
        <f t="shared" ca="1" si="287"/>
        <v>1.0264921553980252E-2</v>
      </c>
    </row>
    <row r="9786" spans="7:8" x14ac:dyDescent="0.3">
      <c r="G9786">
        <v>9778</v>
      </c>
      <c r="H9786">
        <f t="shared" ca="1" si="287"/>
        <v>-0.11742723020514888</v>
      </c>
    </row>
    <row r="9787" spans="7:8" x14ac:dyDescent="0.3">
      <c r="G9787">
        <v>9779</v>
      </c>
      <c r="H9787">
        <f t="shared" ca="1" si="287"/>
        <v>-5.8631734273771476E-2</v>
      </c>
    </row>
    <row r="9788" spans="7:8" x14ac:dyDescent="0.3">
      <c r="G9788">
        <v>9780</v>
      </c>
      <c r="H9788">
        <f t="shared" ca="1" si="287"/>
        <v>3.0633257596149504E-3</v>
      </c>
    </row>
    <row r="9789" spans="7:8" x14ac:dyDescent="0.3">
      <c r="G9789">
        <v>9781</v>
      </c>
      <c r="H9789">
        <f t="shared" ca="1" si="287"/>
        <v>-5.0449577296855595E-3</v>
      </c>
    </row>
    <row r="9790" spans="7:8" x14ac:dyDescent="0.3">
      <c r="G9790">
        <v>9782</v>
      </c>
      <c r="H9790">
        <f t="shared" ca="1" si="287"/>
        <v>-3.2215164602871714E-3</v>
      </c>
    </row>
    <row r="9791" spans="7:8" x14ac:dyDescent="0.3">
      <c r="G9791">
        <v>9783</v>
      </c>
      <c r="H9791">
        <f t="shared" ca="1" si="287"/>
        <v>6.8847767228244455E-2</v>
      </c>
    </row>
    <row r="9792" spans="7:8" x14ac:dyDescent="0.3">
      <c r="G9792">
        <v>9784</v>
      </c>
      <c r="H9792">
        <f t="shared" ca="1" si="287"/>
        <v>-1.2815511200061375E-3</v>
      </c>
    </row>
    <row r="9793" spans="7:8" x14ac:dyDescent="0.3">
      <c r="G9793">
        <v>9785</v>
      </c>
      <c r="H9793">
        <f t="shared" ca="1" si="287"/>
        <v>5.5840842597166228E-3</v>
      </c>
    </row>
    <row r="9794" spans="7:8" x14ac:dyDescent="0.3">
      <c r="G9794">
        <v>9786</v>
      </c>
      <c r="H9794">
        <f t="shared" ca="1" si="287"/>
        <v>-4.7472193745336354E-3</v>
      </c>
    </row>
    <row r="9795" spans="7:8" x14ac:dyDescent="0.3">
      <c r="G9795">
        <v>9787</v>
      </c>
      <c r="H9795">
        <f t="shared" ca="1" si="287"/>
        <v>5.158213117913879E-2</v>
      </c>
    </row>
    <row r="9796" spans="7:8" x14ac:dyDescent="0.3">
      <c r="G9796">
        <v>9788</v>
      </c>
      <c r="H9796">
        <f t="shared" ca="1" si="287"/>
        <v>-7.1753498585259545E-3</v>
      </c>
    </row>
    <row r="9797" spans="7:8" x14ac:dyDescent="0.3">
      <c r="G9797">
        <v>9789</v>
      </c>
      <c r="H9797">
        <f t="shared" ca="1" si="287"/>
        <v>-7.3493467639786422E-3</v>
      </c>
    </row>
    <row r="9798" spans="7:8" x14ac:dyDescent="0.3">
      <c r="G9798">
        <v>9790</v>
      </c>
      <c r="H9798">
        <f t="shared" ca="1" si="287"/>
        <v>2.5598427343760791E-2</v>
      </c>
    </row>
    <row r="9799" spans="7:8" x14ac:dyDescent="0.3">
      <c r="G9799">
        <v>9791</v>
      </c>
      <c r="H9799">
        <f t="shared" ca="1" si="287"/>
        <v>-5.7627014673684203E-3</v>
      </c>
    </row>
    <row r="9800" spans="7:8" x14ac:dyDescent="0.3">
      <c r="G9800">
        <v>9792</v>
      </c>
      <c r="H9800">
        <f t="shared" ca="1" si="287"/>
        <v>4.9516700733273925E-2</v>
      </c>
    </row>
    <row r="9801" spans="7:8" x14ac:dyDescent="0.3">
      <c r="G9801">
        <v>9793</v>
      </c>
      <c r="H9801">
        <f t="shared" ca="1" si="287"/>
        <v>-1.8775448823405389E-2</v>
      </c>
    </row>
    <row r="9802" spans="7:8" x14ac:dyDescent="0.3">
      <c r="G9802">
        <v>9794</v>
      </c>
      <c r="H9802">
        <f t="shared" ref="H9802:H9865" ca="1" si="288">_xlfn.NORM.INV(RAND(),N$11,N$12)</f>
        <v>-3.8423194115573434E-2</v>
      </c>
    </row>
    <row r="9803" spans="7:8" x14ac:dyDescent="0.3">
      <c r="G9803">
        <v>9795</v>
      </c>
      <c r="H9803">
        <f t="shared" ca="1" si="288"/>
        <v>-3.5703801673706535E-4</v>
      </c>
    </row>
    <row r="9804" spans="7:8" x14ac:dyDescent="0.3">
      <c r="G9804">
        <v>9796</v>
      </c>
      <c r="H9804">
        <f t="shared" ca="1" si="288"/>
        <v>-1.8427805296192562E-2</v>
      </c>
    </row>
    <row r="9805" spans="7:8" x14ac:dyDescent="0.3">
      <c r="G9805">
        <v>9797</v>
      </c>
      <c r="H9805">
        <f t="shared" ca="1" si="288"/>
        <v>-1.0571523505084154E-2</v>
      </c>
    </row>
    <row r="9806" spans="7:8" x14ac:dyDescent="0.3">
      <c r="G9806">
        <v>9798</v>
      </c>
      <c r="H9806">
        <f t="shared" ca="1" si="288"/>
        <v>-4.3653381051994705E-3</v>
      </c>
    </row>
    <row r="9807" spans="7:8" x14ac:dyDescent="0.3">
      <c r="G9807">
        <v>9799</v>
      </c>
      <c r="H9807">
        <f t="shared" ca="1" si="288"/>
        <v>-7.8423071066178504E-2</v>
      </c>
    </row>
    <row r="9808" spans="7:8" x14ac:dyDescent="0.3">
      <c r="G9808">
        <v>9800</v>
      </c>
      <c r="H9808">
        <f t="shared" ca="1" si="288"/>
        <v>-3.7462657441257236E-2</v>
      </c>
    </row>
    <row r="9809" spans="7:8" x14ac:dyDescent="0.3">
      <c r="G9809">
        <v>9801</v>
      </c>
      <c r="H9809">
        <f t="shared" ca="1" si="288"/>
        <v>3.0178970150454766E-2</v>
      </c>
    </row>
    <row r="9810" spans="7:8" x14ac:dyDescent="0.3">
      <c r="G9810">
        <v>9802</v>
      </c>
      <c r="H9810">
        <f t="shared" ca="1" si="288"/>
        <v>-3.0578138287039664E-2</v>
      </c>
    </row>
    <row r="9811" spans="7:8" x14ac:dyDescent="0.3">
      <c r="G9811">
        <v>9803</v>
      </c>
      <c r="H9811">
        <f t="shared" ca="1" si="288"/>
        <v>-1.3992930907328091E-3</v>
      </c>
    </row>
    <row r="9812" spans="7:8" x14ac:dyDescent="0.3">
      <c r="G9812">
        <v>9804</v>
      </c>
      <c r="H9812">
        <f t="shared" ca="1" si="288"/>
        <v>-3.3823373032859955E-2</v>
      </c>
    </row>
    <row r="9813" spans="7:8" x14ac:dyDescent="0.3">
      <c r="G9813">
        <v>9805</v>
      </c>
      <c r="H9813">
        <f t="shared" ca="1" si="288"/>
        <v>4.4206048389726204E-3</v>
      </c>
    </row>
    <row r="9814" spans="7:8" x14ac:dyDescent="0.3">
      <c r="G9814">
        <v>9806</v>
      </c>
      <c r="H9814">
        <f t="shared" ca="1" si="288"/>
        <v>-3.1755979171443065E-2</v>
      </c>
    </row>
    <row r="9815" spans="7:8" x14ac:dyDescent="0.3">
      <c r="G9815">
        <v>9807</v>
      </c>
      <c r="H9815">
        <f t="shared" ca="1" si="288"/>
        <v>1.2511614079974949E-2</v>
      </c>
    </row>
    <row r="9816" spans="7:8" x14ac:dyDescent="0.3">
      <c r="G9816">
        <v>9808</v>
      </c>
      <c r="H9816">
        <f t="shared" ca="1" si="288"/>
        <v>6.2273386775950776E-2</v>
      </c>
    </row>
    <row r="9817" spans="7:8" x14ac:dyDescent="0.3">
      <c r="G9817">
        <v>9809</v>
      </c>
      <c r="H9817">
        <f t="shared" ca="1" si="288"/>
        <v>1.0043559130216729E-2</v>
      </c>
    </row>
    <row r="9818" spans="7:8" x14ac:dyDescent="0.3">
      <c r="G9818">
        <v>9810</v>
      </c>
      <c r="H9818">
        <f t="shared" ca="1" si="288"/>
        <v>6.6538917752697394E-3</v>
      </c>
    </row>
    <row r="9819" spans="7:8" x14ac:dyDescent="0.3">
      <c r="G9819">
        <v>9811</v>
      </c>
      <c r="H9819">
        <f t="shared" ca="1" si="288"/>
        <v>-2.0256816634411697E-2</v>
      </c>
    </row>
    <row r="9820" spans="7:8" x14ac:dyDescent="0.3">
      <c r="G9820">
        <v>9812</v>
      </c>
      <c r="H9820">
        <f t="shared" ca="1" si="288"/>
        <v>2.1763909825239042E-2</v>
      </c>
    </row>
    <row r="9821" spans="7:8" x14ac:dyDescent="0.3">
      <c r="G9821">
        <v>9813</v>
      </c>
      <c r="H9821">
        <f t="shared" ca="1" si="288"/>
        <v>4.3312464763966836E-2</v>
      </c>
    </row>
    <row r="9822" spans="7:8" x14ac:dyDescent="0.3">
      <c r="G9822">
        <v>9814</v>
      </c>
      <c r="H9822">
        <f t="shared" ca="1" si="288"/>
        <v>2.4189722992551451E-2</v>
      </c>
    </row>
    <row r="9823" spans="7:8" x14ac:dyDescent="0.3">
      <c r="G9823">
        <v>9815</v>
      </c>
      <c r="H9823">
        <f t="shared" ca="1" si="288"/>
        <v>-3.9438004778850011E-2</v>
      </c>
    </row>
    <row r="9824" spans="7:8" x14ac:dyDescent="0.3">
      <c r="G9824">
        <v>9816</v>
      </c>
      <c r="H9824">
        <f t="shared" ca="1" si="288"/>
        <v>4.5581513080632921E-2</v>
      </c>
    </row>
    <row r="9825" spans="7:8" x14ac:dyDescent="0.3">
      <c r="G9825">
        <v>9817</v>
      </c>
      <c r="H9825">
        <f t="shared" ca="1" si="288"/>
        <v>-3.2915826893404061E-2</v>
      </c>
    </row>
    <row r="9826" spans="7:8" x14ac:dyDescent="0.3">
      <c r="G9826">
        <v>9818</v>
      </c>
      <c r="H9826">
        <f t="shared" ca="1" si="288"/>
        <v>6.6663362801062206E-2</v>
      </c>
    </row>
    <row r="9827" spans="7:8" x14ac:dyDescent="0.3">
      <c r="G9827">
        <v>9819</v>
      </c>
      <c r="H9827">
        <f t="shared" ca="1" si="288"/>
        <v>3.1759433326072561E-3</v>
      </c>
    </row>
    <row r="9828" spans="7:8" x14ac:dyDescent="0.3">
      <c r="G9828">
        <v>9820</v>
      </c>
      <c r="H9828">
        <f t="shared" ca="1" si="288"/>
        <v>-6.076797082131451E-3</v>
      </c>
    </row>
    <row r="9829" spans="7:8" x14ac:dyDescent="0.3">
      <c r="G9829">
        <v>9821</v>
      </c>
      <c r="H9829">
        <f t="shared" ca="1" si="288"/>
        <v>-2.2410368221142035E-2</v>
      </c>
    </row>
    <row r="9830" spans="7:8" x14ac:dyDescent="0.3">
      <c r="G9830">
        <v>9822</v>
      </c>
      <c r="H9830">
        <f t="shared" ca="1" si="288"/>
        <v>-3.1586589380195998E-2</v>
      </c>
    </row>
    <row r="9831" spans="7:8" x14ac:dyDescent="0.3">
      <c r="G9831">
        <v>9823</v>
      </c>
      <c r="H9831">
        <f t="shared" ca="1" si="288"/>
        <v>3.1682323192236628E-2</v>
      </c>
    </row>
    <row r="9832" spans="7:8" x14ac:dyDescent="0.3">
      <c r="G9832">
        <v>9824</v>
      </c>
      <c r="H9832">
        <f t="shared" ca="1" si="288"/>
        <v>-6.4273176368115359E-2</v>
      </c>
    </row>
    <row r="9833" spans="7:8" x14ac:dyDescent="0.3">
      <c r="G9833">
        <v>9825</v>
      </c>
      <c r="H9833">
        <f t="shared" ca="1" si="288"/>
        <v>-2.0331977041955239E-2</v>
      </c>
    </row>
    <row r="9834" spans="7:8" x14ac:dyDescent="0.3">
      <c r="G9834">
        <v>9826</v>
      </c>
      <c r="H9834">
        <f t="shared" ca="1" si="288"/>
        <v>-1.4540381810893165E-2</v>
      </c>
    </row>
    <row r="9835" spans="7:8" x14ac:dyDescent="0.3">
      <c r="G9835">
        <v>9827</v>
      </c>
      <c r="H9835">
        <f t="shared" ca="1" si="288"/>
        <v>-6.3928587828037727E-3</v>
      </c>
    </row>
    <row r="9836" spans="7:8" x14ac:dyDescent="0.3">
      <c r="G9836">
        <v>9828</v>
      </c>
      <c r="H9836">
        <f t="shared" ca="1" si="288"/>
        <v>-1.4430929099451106E-3</v>
      </c>
    </row>
    <row r="9837" spans="7:8" x14ac:dyDescent="0.3">
      <c r="G9837">
        <v>9829</v>
      </c>
      <c r="H9837">
        <f t="shared" ca="1" si="288"/>
        <v>-4.6970209007038785E-2</v>
      </c>
    </row>
    <row r="9838" spans="7:8" x14ac:dyDescent="0.3">
      <c r="G9838">
        <v>9830</v>
      </c>
      <c r="H9838">
        <f t="shared" ca="1" si="288"/>
        <v>2.636763511919676E-2</v>
      </c>
    </row>
    <row r="9839" spans="7:8" x14ac:dyDescent="0.3">
      <c r="G9839">
        <v>9831</v>
      </c>
      <c r="H9839">
        <f t="shared" ca="1" si="288"/>
        <v>-6.8300492006575023E-2</v>
      </c>
    </row>
    <row r="9840" spans="7:8" x14ac:dyDescent="0.3">
      <c r="G9840">
        <v>9832</v>
      </c>
      <c r="H9840">
        <f t="shared" ca="1" si="288"/>
        <v>-1.9386646559144759E-2</v>
      </c>
    </row>
    <row r="9841" spans="7:8" x14ac:dyDescent="0.3">
      <c r="G9841">
        <v>9833</v>
      </c>
      <c r="H9841">
        <f t="shared" ca="1" si="288"/>
        <v>-1.1463036023127813E-2</v>
      </c>
    </row>
    <row r="9842" spans="7:8" x14ac:dyDescent="0.3">
      <c r="G9842">
        <v>9834</v>
      </c>
      <c r="H9842">
        <f t="shared" ca="1" si="288"/>
        <v>-4.1715308208583484E-4</v>
      </c>
    </row>
    <row r="9843" spans="7:8" x14ac:dyDescent="0.3">
      <c r="G9843">
        <v>9835</v>
      </c>
      <c r="H9843">
        <f t="shared" ca="1" si="288"/>
        <v>8.5800785367537283E-2</v>
      </c>
    </row>
    <row r="9844" spans="7:8" x14ac:dyDescent="0.3">
      <c r="G9844">
        <v>9836</v>
      </c>
      <c r="H9844">
        <f t="shared" ca="1" si="288"/>
        <v>-1.0887826516378322E-2</v>
      </c>
    </row>
    <row r="9845" spans="7:8" x14ac:dyDescent="0.3">
      <c r="G9845">
        <v>9837</v>
      </c>
      <c r="H9845">
        <f t="shared" ca="1" si="288"/>
        <v>5.19993860451591E-2</v>
      </c>
    </row>
    <row r="9846" spans="7:8" x14ac:dyDescent="0.3">
      <c r="G9846">
        <v>9838</v>
      </c>
      <c r="H9846">
        <f t="shared" ca="1" si="288"/>
        <v>6.3145129670453409E-3</v>
      </c>
    </row>
    <row r="9847" spans="7:8" x14ac:dyDescent="0.3">
      <c r="G9847">
        <v>9839</v>
      </c>
      <c r="H9847">
        <f t="shared" ca="1" si="288"/>
        <v>-2.3474510691925559E-2</v>
      </c>
    </row>
    <row r="9848" spans="7:8" x14ac:dyDescent="0.3">
      <c r="G9848">
        <v>9840</v>
      </c>
      <c r="H9848">
        <f t="shared" ca="1" si="288"/>
        <v>-3.7881583260243157E-2</v>
      </c>
    </row>
    <row r="9849" spans="7:8" x14ac:dyDescent="0.3">
      <c r="G9849">
        <v>9841</v>
      </c>
      <c r="H9849">
        <f t="shared" ca="1" si="288"/>
        <v>5.2593207074954056E-3</v>
      </c>
    </row>
    <row r="9850" spans="7:8" x14ac:dyDescent="0.3">
      <c r="G9850">
        <v>9842</v>
      </c>
      <c r="H9850">
        <f t="shared" ca="1" si="288"/>
        <v>9.3621170445203229E-3</v>
      </c>
    </row>
    <row r="9851" spans="7:8" x14ac:dyDescent="0.3">
      <c r="G9851">
        <v>9843</v>
      </c>
      <c r="H9851">
        <f t="shared" ca="1" si="288"/>
        <v>1.65470603509663E-2</v>
      </c>
    </row>
    <row r="9852" spans="7:8" x14ac:dyDescent="0.3">
      <c r="G9852">
        <v>9844</v>
      </c>
      <c r="H9852">
        <f t="shared" ca="1" si="288"/>
        <v>-3.6061658769109537E-3</v>
      </c>
    </row>
    <row r="9853" spans="7:8" x14ac:dyDescent="0.3">
      <c r="G9853">
        <v>9845</v>
      </c>
      <c r="H9853">
        <f t="shared" ca="1" si="288"/>
        <v>-9.2317985036569176E-3</v>
      </c>
    </row>
    <row r="9854" spans="7:8" x14ac:dyDescent="0.3">
      <c r="G9854">
        <v>9846</v>
      </c>
      <c r="H9854">
        <f t="shared" ca="1" si="288"/>
        <v>1.3035041005733826E-2</v>
      </c>
    </row>
    <row r="9855" spans="7:8" x14ac:dyDescent="0.3">
      <c r="G9855">
        <v>9847</v>
      </c>
      <c r="H9855">
        <f t="shared" ca="1" si="288"/>
        <v>3.2990397123700763E-2</v>
      </c>
    </row>
    <row r="9856" spans="7:8" x14ac:dyDescent="0.3">
      <c r="G9856">
        <v>9848</v>
      </c>
      <c r="H9856">
        <f t="shared" ca="1" si="288"/>
        <v>-4.6115663148554704E-2</v>
      </c>
    </row>
    <row r="9857" spans="7:8" x14ac:dyDescent="0.3">
      <c r="G9857">
        <v>9849</v>
      </c>
      <c r="H9857">
        <f t="shared" ca="1" si="288"/>
        <v>3.7828329688523285E-3</v>
      </c>
    </row>
    <row r="9858" spans="7:8" x14ac:dyDescent="0.3">
      <c r="G9858">
        <v>9850</v>
      </c>
      <c r="H9858">
        <f t="shared" ca="1" si="288"/>
        <v>2.9687690291034845E-2</v>
      </c>
    </row>
    <row r="9859" spans="7:8" x14ac:dyDescent="0.3">
      <c r="G9859">
        <v>9851</v>
      </c>
      <c r="H9859">
        <f t="shared" ca="1" si="288"/>
        <v>-9.5196817623267507E-3</v>
      </c>
    </row>
    <row r="9860" spans="7:8" x14ac:dyDescent="0.3">
      <c r="G9860">
        <v>9852</v>
      </c>
      <c r="H9860">
        <f t="shared" ca="1" si="288"/>
        <v>-9.5041019611249652E-3</v>
      </c>
    </row>
    <row r="9861" spans="7:8" x14ac:dyDescent="0.3">
      <c r="G9861">
        <v>9853</v>
      </c>
      <c r="H9861">
        <f t="shared" ca="1" si="288"/>
        <v>-5.0684714613461294E-3</v>
      </c>
    </row>
    <row r="9862" spans="7:8" x14ac:dyDescent="0.3">
      <c r="G9862">
        <v>9854</v>
      </c>
      <c r="H9862">
        <f t="shared" ca="1" si="288"/>
        <v>-1.5220600710874801E-2</v>
      </c>
    </row>
    <row r="9863" spans="7:8" x14ac:dyDescent="0.3">
      <c r="G9863">
        <v>9855</v>
      </c>
      <c r="H9863">
        <f t="shared" ca="1" si="288"/>
        <v>-4.191143231399672E-4</v>
      </c>
    </row>
    <row r="9864" spans="7:8" x14ac:dyDescent="0.3">
      <c r="G9864">
        <v>9856</v>
      </c>
      <c r="H9864">
        <f t="shared" ca="1" si="288"/>
        <v>-1.5651640322470486E-2</v>
      </c>
    </row>
    <row r="9865" spans="7:8" x14ac:dyDescent="0.3">
      <c r="G9865">
        <v>9857</v>
      </c>
      <c r="H9865">
        <f t="shared" ca="1" si="288"/>
        <v>1.1172582500663136E-2</v>
      </c>
    </row>
    <row r="9866" spans="7:8" x14ac:dyDescent="0.3">
      <c r="G9866">
        <v>9858</v>
      </c>
      <c r="H9866">
        <f t="shared" ref="H9866:H9929" ca="1" si="289">_xlfn.NORM.INV(RAND(),N$11,N$12)</f>
        <v>-3.5549150819637006E-2</v>
      </c>
    </row>
    <row r="9867" spans="7:8" x14ac:dyDescent="0.3">
      <c r="G9867">
        <v>9859</v>
      </c>
      <c r="H9867">
        <f t="shared" ca="1" si="289"/>
        <v>-1.5231453487654065E-2</v>
      </c>
    </row>
    <row r="9868" spans="7:8" x14ac:dyDescent="0.3">
      <c r="G9868">
        <v>9860</v>
      </c>
      <c r="H9868">
        <f t="shared" ca="1" si="289"/>
        <v>3.2355528573035905E-2</v>
      </c>
    </row>
    <row r="9869" spans="7:8" x14ac:dyDescent="0.3">
      <c r="G9869">
        <v>9861</v>
      </c>
      <c r="H9869">
        <f t="shared" ca="1" si="289"/>
        <v>-5.924466014319129E-3</v>
      </c>
    </row>
    <row r="9870" spans="7:8" x14ac:dyDescent="0.3">
      <c r="G9870">
        <v>9862</v>
      </c>
      <c r="H9870">
        <f t="shared" ca="1" si="289"/>
        <v>3.8279792060258666E-2</v>
      </c>
    </row>
    <row r="9871" spans="7:8" x14ac:dyDescent="0.3">
      <c r="G9871">
        <v>9863</v>
      </c>
      <c r="H9871">
        <f t="shared" ca="1" si="289"/>
        <v>-2.1234231799535725E-2</v>
      </c>
    </row>
    <row r="9872" spans="7:8" x14ac:dyDescent="0.3">
      <c r="G9872">
        <v>9864</v>
      </c>
      <c r="H9872">
        <f t="shared" ca="1" si="289"/>
        <v>3.2995716009237334E-2</v>
      </c>
    </row>
    <row r="9873" spans="7:8" x14ac:dyDescent="0.3">
      <c r="G9873">
        <v>9865</v>
      </c>
      <c r="H9873">
        <f t="shared" ca="1" si="289"/>
        <v>-1.8656066709376827E-2</v>
      </c>
    </row>
    <row r="9874" spans="7:8" x14ac:dyDescent="0.3">
      <c r="G9874">
        <v>9866</v>
      </c>
      <c r="H9874">
        <f t="shared" ca="1" si="289"/>
        <v>2.4145054780827509E-2</v>
      </c>
    </row>
    <row r="9875" spans="7:8" x14ac:dyDescent="0.3">
      <c r="G9875">
        <v>9867</v>
      </c>
      <c r="H9875">
        <f t="shared" ca="1" si="289"/>
        <v>6.1709597031483612E-2</v>
      </c>
    </row>
    <row r="9876" spans="7:8" x14ac:dyDescent="0.3">
      <c r="G9876">
        <v>9868</v>
      </c>
      <c r="H9876">
        <f t="shared" ca="1" si="289"/>
        <v>4.1823003923486136E-3</v>
      </c>
    </row>
    <row r="9877" spans="7:8" x14ac:dyDescent="0.3">
      <c r="G9877">
        <v>9869</v>
      </c>
      <c r="H9877">
        <f t="shared" ca="1" si="289"/>
        <v>-2.6119209936908392E-2</v>
      </c>
    </row>
    <row r="9878" spans="7:8" x14ac:dyDescent="0.3">
      <c r="G9878">
        <v>9870</v>
      </c>
      <c r="H9878">
        <f t="shared" ca="1" si="289"/>
        <v>-5.2188779858051842E-2</v>
      </c>
    </row>
    <row r="9879" spans="7:8" x14ac:dyDescent="0.3">
      <c r="G9879">
        <v>9871</v>
      </c>
      <c r="H9879">
        <f t="shared" ca="1" si="289"/>
        <v>-2.935334736518206E-2</v>
      </c>
    </row>
    <row r="9880" spans="7:8" x14ac:dyDescent="0.3">
      <c r="G9880">
        <v>9872</v>
      </c>
      <c r="H9880">
        <f t="shared" ca="1" si="289"/>
        <v>8.4706019770670795E-3</v>
      </c>
    </row>
    <row r="9881" spans="7:8" x14ac:dyDescent="0.3">
      <c r="G9881">
        <v>9873</v>
      </c>
      <c r="H9881">
        <f t="shared" ca="1" si="289"/>
        <v>5.6907813979623127E-2</v>
      </c>
    </row>
    <row r="9882" spans="7:8" x14ac:dyDescent="0.3">
      <c r="G9882">
        <v>9874</v>
      </c>
      <c r="H9882">
        <f t="shared" ca="1" si="289"/>
        <v>2.5791902111224316E-2</v>
      </c>
    </row>
    <row r="9883" spans="7:8" x14ac:dyDescent="0.3">
      <c r="G9883">
        <v>9875</v>
      </c>
      <c r="H9883">
        <f t="shared" ca="1" si="289"/>
        <v>-2.0000874821193667E-2</v>
      </c>
    </row>
    <row r="9884" spans="7:8" x14ac:dyDescent="0.3">
      <c r="G9884">
        <v>9876</v>
      </c>
      <c r="H9884">
        <f t="shared" ca="1" si="289"/>
        <v>-3.2253430022313775E-2</v>
      </c>
    </row>
    <row r="9885" spans="7:8" x14ac:dyDescent="0.3">
      <c r="G9885">
        <v>9877</v>
      </c>
      <c r="H9885">
        <f t="shared" ca="1" si="289"/>
        <v>-1.5386374847523584E-2</v>
      </c>
    </row>
    <row r="9886" spans="7:8" x14ac:dyDescent="0.3">
      <c r="G9886">
        <v>9878</v>
      </c>
      <c r="H9886">
        <f t="shared" ca="1" si="289"/>
        <v>-4.8492664413932643E-2</v>
      </c>
    </row>
    <row r="9887" spans="7:8" x14ac:dyDescent="0.3">
      <c r="G9887">
        <v>9879</v>
      </c>
      <c r="H9887">
        <f t="shared" ca="1" si="289"/>
        <v>1.3609305595654075E-2</v>
      </c>
    </row>
    <row r="9888" spans="7:8" x14ac:dyDescent="0.3">
      <c r="G9888">
        <v>9880</v>
      </c>
      <c r="H9888">
        <f t="shared" ca="1" si="289"/>
        <v>1.9664449925575228E-2</v>
      </c>
    </row>
    <row r="9889" spans="7:8" x14ac:dyDescent="0.3">
      <c r="G9889">
        <v>9881</v>
      </c>
      <c r="H9889">
        <f t="shared" ca="1" si="289"/>
        <v>-1.145071880248787E-2</v>
      </c>
    </row>
    <row r="9890" spans="7:8" x14ac:dyDescent="0.3">
      <c r="G9890">
        <v>9882</v>
      </c>
      <c r="H9890">
        <f t="shared" ca="1" si="289"/>
        <v>-2.0385340882270273E-2</v>
      </c>
    </row>
    <row r="9891" spans="7:8" x14ac:dyDescent="0.3">
      <c r="G9891">
        <v>9883</v>
      </c>
      <c r="H9891">
        <f t="shared" ca="1" si="289"/>
        <v>-2.436806712128603E-2</v>
      </c>
    </row>
    <row r="9892" spans="7:8" x14ac:dyDescent="0.3">
      <c r="G9892">
        <v>9884</v>
      </c>
      <c r="H9892">
        <f t="shared" ca="1" si="289"/>
        <v>2.9311696117742002E-2</v>
      </c>
    </row>
    <row r="9893" spans="7:8" x14ac:dyDescent="0.3">
      <c r="G9893">
        <v>9885</v>
      </c>
      <c r="H9893">
        <f t="shared" ca="1" si="289"/>
        <v>-5.1456175257352087E-3</v>
      </c>
    </row>
    <row r="9894" spans="7:8" x14ac:dyDescent="0.3">
      <c r="G9894">
        <v>9886</v>
      </c>
      <c r="H9894">
        <f t="shared" ca="1" si="289"/>
        <v>1.4948065139189632E-2</v>
      </c>
    </row>
    <row r="9895" spans="7:8" x14ac:dyDescent="0.3">
      <c r="G9895">
        <v>9887</v>
      </c>
      <c r="H9895">
        <f t="shared" ca="1" si="289"/>
        <v>-3.0636187324026194E-2</v>
      </c>
    </row>
    <row r="9896" spans="7:8" x14ac:dyDescent="0.3">
      <c r="G9896">
        <v>9888</v>
      </c>
      <c r="H9896">
        <f t="shared" ca="1" si="289"/>
        <v>5.3142842139420263E-3</v>
      </c>
    </row>
    <row r="9897" spans="7:8" x14ac:dyDescent="0.3">
      <c r="G9897">
        <v>9889</v>
      </c>
      <c r="H9897">
        <f t="shared" ca="1" si="289"/>
        <v>3.9705774323566388E-2</v>
      </c>
    </row>
    <row r="9898" spans="7:8" x14ac:dyDescent="0.3">
      <c r="G9898">
        <v>9890</v>
      </c>
      <c r="H9898">
        <f t="shared" ca="1" si="289"/>
        <v>-1.6235344681253656E-3</v>
      </c>
    </row>
    <row r="9899" spans="7:8" x14ac:dyDescent="0.3">
      <c r="G9899">
        <v>9891</v>
      </c>
      <c r="H9899">
        <f t="shared" ca="1" si="289"/>
        <v>-2.477171093718019E-2</v>
      </c>
    </row>
    <row r="9900" spans="7:8" x14ac:dyDescent="0.3">
      <c r="G9900">
        <v>9892</v>
      </c>
      <c r="H9900">
        <f t="shared" ca="1" si="289"/>
        <v>3.0260472003082316E-2</v>
      </c>
    </row>
    <row r="9901" spans="7:8" x14ac:dyDescent="0.3">
      <c r="G9901">
        <v>9893</v>
      </c>
      <c r="H9901">
        <f t="shared" ca="1" si="289"/>
        <v>3.4539915491101747E-2</v>
      </c>
    </row>
    <row r="9902" spans="7:8" x14ac:dyDescent="0.3">
      <c r="G9902">
        <v>9894</v>
      </c>
      <c r="H9902">
        <f t="shared" ca="1" si="289"/>
        <v>-4.5091266788003515E-2</v>
      </c>
    </row>
    <row r="9903" spans="7:8" x14ac:dyDescent="0.3">
      <c r="G9903">
        <v>9895</v>
      </c>
      <c r="H9903">
        <f t="shared" ca="1" si="289"/>
        <v>1.2283192349185486E-2</v>
      </c>
    </row>
    <row r="9904" spans="7:8" x14ac:dyDescent="0.3">
      <c r="G9904">
        <v>9896</v>
      </c>
      <c r="H9904">
        <f t="shared" ca="1" si="289"/>
        <v>2.3725382392480066E-2</v>
      </c>
    </row>
    <row r="9905" spans="7:8" x14ac:dyDescent="0.3">
      <c r="G9905">
        <v>9897</v>
      </c>
      <c r="H9905">
        <f t="shared" ca="1" si="289"/>
        <v>3.5903746587057146E-2</v>
      </c>
    </row>
    <row r="9906" spans="7:8" x14ac:dyDescent="0.3">
      <c r="G9906">
        <v>9898</v>
      </c>
      <c r="H9906">
        <f t="shared" ca="1" si="289"/>
        <v>-2.1289210673938557E-2</v>
      </c>
    </row>
    <row r="9907" spans="7:8" x14ac:dyDescent="0.3">
      <c r="G9907">
        <v>9899</v>
      </c>
      <c r="H9907">
        <f t="shared" ca="1" si="289"/>
        <v>8.2881278881584333E-3</v>
      </c>
    </row>
    <row r="9908" spans="7:8" x14ac:dyDescent="0.3">
      <c r="G9908">
        <v>9900</v>
      </c>
      <c r="H9908">
        <f t="shared" ca="1" si="289"/>
        <v>1.7494714203180597E-4</v>
      </c>
    </row>
    <row r="9909" spans="7:8" x14ac:dyDescent="0.3">
      <c r="G9909">
        <v>9901</v>
      </c>
      <c r="H9909">
        <f t="shared" ca="1" si="289"/>
        <v>2.5998325571241907E-2</v>
      </c>
    </row>
    <row r="9910" spans="7:8" x14ac:dyDescent="0.3">
      <c r="G9910">
        <v>9902</v>
      </c>
      <c r="H9910">
        <f t="shared" ca="1" si="289"/>
        <v>1.3318327783209643E-2</v>
      </c>
    </row>
    <row r="9911" spans="7:8" x14ac:dyDescent="0.3">
      <c r="G9911">
        <v>9903</v>
      </c>
      <c r="H9911">
        <f t="shared" ca="1" si="289"/>
        <v>1.4928889467471297E-2</v>
      </c>
    </row>
    <row r="9912" spans="7:8" x14ac:dyDescent="0.3">
      <c r="G9912">
        <v>9904</v>
      </c>
      <c r="H9912">
        <f t="shared" ca="1" si="289"/>
        <v>-1.6885503923084591E-2</v>
      </c>
    </row>
    <row r="9913" spans="7:8" x14ac:dyDescent="0.3">
      <c r="G9913">
        <v>9905</v>
      </c>
      <c r="H9913">
        <f t="shared" ca="1" si="289"/>
        <v>-1.4085027475107309E-2</v>
      </c>
    </row>
    <row r="9914" spans="7:8" x14ac:dyDescent="0.3">
      <c r="G9914">
        <v>9906</v>
      </c>
      <c r="H9914">
        <f t="shared" ca="1" si="289"/>
        <v>3.2077287333693624E-2</v>
      </c>
    </row>
    <row r="9915" spans="7:8" x14ac:dyDescent="0.3">
      <c r="G9915">
        <v>9907</v>
      </c>
      <c r="H9915">
        <f t="shared" ca="1" si="289"/>
        <v>-3.5102955387284529E-2</v>
      </c>
    </row>
    <row r="9916" spans="7:8" x14ac:dyDescent="0.3">
      <c r="G9916">
        <v>9908</v>
      </c>
      <c r="H9916">
        <f t="shared" ca="1" si="289"/>
        <v>-6.4270506138341843E-2</v>
      </c>
    </row>
    <row r="9917" spans="7:8" x14ac:dyDescent="0.3">
      <c r="G9917">
        <v>9909</v>
      </c>
      <c r="H9917">
        <f t="shared" ca="1" si="289"/>
        <v>5.2083439967325444E-3</v>
      </c>
    </row>
    <row r="9918" spans="7:8" x14ac:dyDescent="0.3">
      <c r="G9918">
        <v>9910</v>
      </c>
      <c r="H9918">
        <f t="shared" ca="1" si="289"/>
        <v>3.2559778500195619E-2</v>
      </c>
    </row>
    <row r="9919" spans="7:8" x14ac:dyDescent="0.3">
      <c r="G9919">
        <v>9911</v>
      </c>
      <c r="H9919">
        <f t="shared" ca="1" si="289"/>
        <v>-4.8966474158048744E-2</v>
      </c>
    </row>
    <row r="9920" spans="7:8" x14ac:dyDescent="0.3">
      <c r="G9920">
        <v>9912</v>
      </c>
      <c r="H9920">
        <f t="shared" ca="1" si="289"/>
        <v>2.0121466904592499E-3</v>
      </c>
    </row>
    <row r="9921" spans="7:8" x14ac:dyDescent="0.3">
      <c r="G9921">
        <v>9913</v>
      </c>
      <c r="H9921">
        <f t="shared" ca="1" si="289"/>
        <v>3.6860452662552168E-2</v>
      </c>
    </row>
    <row r="9922" spans="7:8" x14ac:dyDescent="0.3">
      <c r="G9922">
        <v>9914</v>
      </c>
      <c r="H9922">
        <f t="shared" ca="1" si="289"/>
        <v>2.9165117879514368E-2</v>
      </c>
    </row>
    <row r="9923" spans="7:8" x14ac:dyDescent="0.3">
      <c r="G9923">
        <v>9915</v>
      </c>
      <c r="H9923">
        <f t="shared" ca="1" si="289"/>
        <v>-6.2953800281442141E-3</v>
      </c>
    </row>
    <row r="9924" spans="7:8" x14ac:dyDescent="0.3">
      <c r="G9924">
        <v>9916</v>
      </c>
      <c r="H9924">
        <f t="shared" ca="1" si="289"/>
        <v>1.6226522810409774E-2</v>
      </c>
    </row>
    <row r="9925" spans="7:8" x14ac:dyDescent="0.3">
      <c r="G9925">
        <v>9917</v>
      </c>
      <c r="H9925">
        <f t="shared" ca="1" si="289"/>
        <v>2.4075102853011204E-2</v>
      </c>
    </row>
    <row r="9926" spans="7:8" x14ac:dyDescent="0.3">
      <c r="G9926">
        <v>9918</v>
      </c>
      <c r="H9926">
        <f t="shared" ca="1" si="289"/>
        <v>9.1427099564891073E-3</v>
      </c>
    </row>
    <row r="9927" spans="7:8" x14ac:dyDescent="0.3">
      <c r="G9927">
        <v>9919</v>
      </c>
      <c r="H9927">
        <f t="shared" ca="1" si="289"/>
        <v>3.0937362923199936E-2</v>
      </c>
    </row>
    <row r="9928" spans="7:8" x14ac:dyDescent="0.3">
      <c r="G9928">
        <v>9920</v>
      </c>
      <c r="H9928">
        <f t="shared" ca="1" si="289"/>
        <v>3.3393626480048386E-2</v>
      </c>
    </row>
    <row r="9929" spans="7:8" x14ac:dyDescent="0.3">
      <c r="G9929">
        <v>9921</v>
      </c>
      <c r="H9929">
        <f t="shared" ca="1" si="289"/>
        <v>-5.0136469880083169E-2</v>
      </c>
    </row>
    <row r="9930" spans="7:8" x14ac:dyDescent="0.3">
      <c r="G9930">
        <v>9922</v>
      </c>
      <c r="H9930">
        <f t="shared" ref="H9930:H9993" ca="1" si="290">_xlfn.NORM.INV(RAND(),N$11,N$12)</f>
        <v>3.8011433331525915E-2</v>
      </c>
    </row>
    <row r="9931" spans="7:8" x14ac:dyDescent="0.3">
      <c r="G9931">
        <v>9923</v>
      </c>
      <c r="H9931">
        <f t="shared" ca="1" si="290"/>
        <v>-3.2017468989806182E-2</v>
      </c>
    </row>
    <row r="9932" spans="7:8" x14ac:dyDescent="0.3">
      <c r="G9932">
        <v>9924</v>
      </c>
      <c r="H9932">
        <f t="shared" ca="1" si="290"/>
        <v>8.0873677060843575E-3</v>
      </c>
    </row>
    <row r="9933" spans="7:8" x14ac:dyDescent="0.3">
      <c r="G9933">
        <v>9925</v>
      </c>
      <c r="H9933">
        <f t="shared" ca="1" si="290"/>
        <v>2.5363292458253032E-2</v>
      </c>
    </row>
    <row r="9934" spans="7:8" x14ac:dyDescent="0.3">
      <c r="G9934">
        <v>9926</v>
      </c>
      <c r="H9934">
        <f t="shared" ca="1" si="290"/>
        <v>-2.1375041396444201E-2</v>
      </c>
    </row>
    <row r="9935" spans="7:8" x14ac:dyDescent="0.3">
      <c r="G9935">
        <v>9927</v>
      </c>
      <c r="H9935">
        <f t="shared" ca="1" si="290"/>
        <v>3.8125339120400802E-2</v>
      </c>
    </row>
    <row r="9936" spans="7:8" x14ac:dyDescent="0.3">
      <c r="G9936">
        <v>9928</v>
      </c>
      <c r="H9936">
        <f t="shared" ca="1" si="290"/>
        <v>4.0225741095267636E-2</v>
      </c>
    </row>
    <row r="9937" spans="7:8" x14ac:dyDescent="0.3">
      <c r="G9937">
        <v>9929</v>
      </c>
      <c r="H9937">
        <f t="shared" ca="1" si="290"/>
        <v>-4.5084399199656015E-3</v>
      </c>
    </row>
    <row r="9938" spans="7:8" x14ac:dyDescent="0.3">
      <c r="G9938">
        <v>9930</v>
      </c>
      <c r="H9938">
        <f t="shared" ca="1" si="290"/>
        <v>3.3181557705279682E-2</v>
      </c>
    </row>
    <row r="9939" spans="7:8" x14ac:dyDescent="0.3">
      <c r="G9939">
        <v>9931</v>
      </c>
      <c r="H9939">
        <f t="shared" ca="1" si="290"/>
        <v>-1.075052274703223E-2</v>
      </c>
    </row>
    <row r="9940" spans="7:8" x14ac:dyDescent="0.3">
      <c r="G9940">
        <v>9932</v>
      </c>
      <c r="H9940">
        <f t="shared" ca="1" si="290"/>
        <v>2.3538738027357132E-3</v>
      </c>
    </row>
    <row r="9941" spans="7:8" x14ac:dyDescent="0.3">
      <c r="G9941">
        <v>9933</v>
      </c>
      <c r="H9941">
        <f t="shared" ca="1" si="290"/>
        <v>1.7785301344401219E-2</v>
      </c>
    </row>
    <row r="9942" spans="7:8" x14ac:dyDescent="0.3">
      <c r="G9942">
        <v>9934</v>
      </c>
      <c r="H9942">
        <f t="shared" ca="1" si="290"/>
        <v>1.5719654721575327E-2</v>
      </c>
    </row>
    <row r="9943" spans="7:8" x14ac:dyDescent="0.3">
      <c r="G9943">
        <v>9935</v>
      </c>
      <c r="H9943">
        <f t="shared" ca="1" si="290"/>
        <v>-5.8396387794069943E-2</v>
      </c>
    </row>
    <row r="9944" spans="7:8" x14ac:dyDescent="0.3">
      <c r="G9944">
        <v>9936</v>
      </c>
      <c r="H9944">
        <f t="shared" ca="1" si="290"/>
        <v>2.1972148079609531E-2</v>
      </c>
    </row>
    <row r="9945" spans="7:8" x14ac:dyDescent="0.3">
      <c r="G9945">
        <v>9937</v>
      </c>
      <c r="H9945">
        <f t="shared" ca="1" si="290"/>
        <v>-3.6443230998968325E-2</v>
      </c>
    </row>
    <row r="9946" spans="7:8" x14ac:dyDescent="0.3">
      <c r="G9946">
        <v>9938</v>
      </c>
      <c r="H9946">
        <f t="shared" ca="1" si="290"/>
        <v>-3.8560462367574558E-2</v>
      </c>
    </row>
    <row r="9947" spans="7:8" x14ac:dyDescent="0.3">
      <c r="G9947">
        <v>9939</v>
      </c>
      <c r="H9947">
        <f t="shared" ca="1" si="290"/>
        <v>4.1339270295034793E-2</v>
      </c>
    </row>
    <row r="9948" spans="7:8" x14ac:dyDescent="0.3">
      <c r="G9948">
        <v>9940</v>
      </c>
      <c r="H9948">
        <f t="shared" ca="1" si="290"/>
        <v>8.7227091524488456E-3</v>
      </c>
    </row>
    <row r="9949" spans="7:8" x14ac:dyDescent="0.3">
      <c r="G9949">
        <v>9941</v>
      </c>
      <c r="H9949">
        <f t="shared" ca="1" si="290"/>
        <v>1.029243528922847E-2</v>
      </c>
    </row>
    <row r="9950" spans="7:8" x14ac:dyDescent="0.3">
      <c r="G9950">
        <v>9942</v>
      </c>
      <c r="H9950">
        <f t="shared" ca="1" si="290"/>
        <v>-2.3202300348689753E-2</v>
      </c>
    </row>
    <row r="9951" spans="7:8" x14ac:dyDescent="0.3">
      <c r="G9951">
        <v>9943</v>
      </c>
      <c r="H9951">
        <f t="shared" ca="1" si="290"/>
        <v>2.6807498603029851E-2</v>
      </c>
    </row>
    <row r="9952" spans="7:8" x14ac:dyDescent="0.3">
      <c r="G9952">
        <v>9944</v>
      </c>
      <c r="H9952">
        <f t="shared" ca="1" si="290"/>
        <v>-5.889611485977015E-3</v>
      </c>
    </row>
    <row r="9953" spans="7:8" x14ac:dyDescent="0.3">
      <c r="G9953">
        <v>9945</v>
      </c>
      <c r="H9953">
        <f t="shared" ca="1" si="290"/>
        <v>1.6842409096364079E-2</v>
      </c>
    </row>
    <row r="9954" spans="7:8" x14ac:dyDescent="0.3">
      <c r="G9954">
        <v>9946</v>
      </c>
      <c r="H9954">
        <f t="shared" ca="1" si="290"/>
        <v>4.7820065772049294E-2</v>
      </c>
    </row>
    <row r="9955" spans="7:8" x14ac:dyDescent="0.3">
      <c r="G9955">
        <v>9947</v>
      </c>
      <c r="H9955">
        <f t="shared" ca="1" si="290"/>
        <v>6.0356027013770564E-3</v>
      </c>
    </row>
    <row r="9956" spans="7:8" x14ac:dyDescent="0.3">
      <c r="G9956">
        <v>9948</v>
      </c>
      <c r="H9956">
        <f t="shared" ca="1" si="290"/>
        <v>-2.6982742945133894E-3</v>
      </c>
    </row>
    <row r="9957" spans="7:8" x14ac:dyDescent="0.3">
      <c r="G9957">
        <v>9949</v>
      </c>
      <c r="H9957">
        <f t="shared" ca="1" si="290"/>
        <v>1.7525323073783261E-3</v>
      </c>
    </row>
    <row r="9958" spans="7:8" x14ac:dyDescent="0.3">
      <c r="G9958">
        <v>9950</v>
      </c>
      <c r="H9958">
        <f t="shared" ca="1" si="290"/>
        <v>1.4809005422277541E-2</v>
      </c>
    </row>
    <row r="9959" spans="7:8" x14ac:dyDescent="0.3">
      <c r="G9959">
        <v>9951</v>
      </c>
      <c r="H9959">
        <f t="shared" ca="1" si="290"/>
        <v>1.9093494828519929E-2</v>
      </c>
    </row>
    <row r="9960" spans="7:8" x14ac:dyDescent="0.3">
      <c r="G9960">
        <v>9952</v>
      </c>
      <c r="H9960">
        <f t="shared" ca="1" si="290"/>
        <v>7.610811526434811E-3</v>
      </c>
    </row>
    <row r="9961" spans="7:8" x14ac:dyDescent="0.3">
      <c r="G9961">
        <v>9953</v>
      </c>
      <c r="H9961">
        <f t="shared" ca="1" si="290"/>
        <v>-1.273372098549885E-2</v>
      </c>
    </row>
    <row r="9962" spans="7:8" x14ac:dyDescent="0.3">
      <c r="G9962">
        <v>9954</v>
      </c>
      <c r="H9962">
        <f t="shared" ca="1" si="290"/>
        <v>4.9171615715501028E-2</v>
      </c>
    </row>
    <row r="9963" spans="7:8" x14ac:dyDescent="0.3">
      <c r="G9963">
        <v>9955</v>
      </c>
      <c r="H9963">
        <f t="shared" ca="1" si="290"/>
        <v>-3.2507690073126122E-2</v>
      </c>
    </row>
    <row r="9964" spans="7:8" x14ac:dyDescent="0.3">
      <c r="G9964">
        <v>9956</v>
      </c>
      <c r="H9964">
        <f t="shared" ca="1" si="290"/>
        <v>4.076017052701536E-2</v>
      </c>
    </row>
    <row r="9965" spans="7:8" x14ac:dyDescent="0.3">
      <c r="G9965">
        <v>9957</v>
      </c>
      <c r="H9965">
        <f t="shared" ca="1" si="290"/>
        <v>-3.7881990295755015E-2</v>
      </c>
    </row>
    <row r="9966" spans="7:8" x14ac:dyDescent="0.3">
      <c r="G9966">
        <v>9958</v>
      </c>
      <c r="H9966">
        <f t="shared" ca="1" si="290"/>
        <v>1.8807122295376746E-2</v>
      </c>
    </row>
    <row r="9967" spans="7:8" x14ac:dyDescent="0.3">
      <c r="G9967">
        <v>9959</v>
      </c>
      <c r="H9967">
        <f t="shared" ca="1" si="290"/>
        <v>3.9768550039637134E-2</v>
      </c>
    </row>
    <row r="9968" spans="7:8" x14ac:dyDescent="0.3">
      <c r="G9968">
        <v>9960</v>
      </c>
      <c r="H9968">
        <f t="shared" ca="1" si="290"/>
        <v>2.2499448209457994E-3</v>
      </c>
    </row>
    <row r="9969" spans="7:8" x14ac:dyDescent="0.3">
      <c r="G9969">
        <v>9961</v>
      </c>
      <c r="H9969">
        <f t="shared" ca="1" si="290"/>
        <v>-4.0352011423882173E-2</v>
      </c>
    </row>
    <row r="9970" spans="7:8" x14ac:dyDescent="0.3">
      <c r="G9970">
        <v>9962</v>
      </c>
      <c r="H9970">
        <f t="shared" ca="1" si="290"/>
        <v>-1.2895861630239997E-2</v>
      </c>
    </row>
    <row r="9971" spans="7:8" x14ac:dyDescent="0.3">
      <c r="G9971">
        <v>9963</v>
      </c>
      <c r="H9971">
        <f t="shared" ca="1" si="290"/>
        <v>-3.3164975221285475E-2</v>
      </c>
    </row>
    <row r="9972" spans="7:8" x14ac:dyDescent="0.3">
      <c r="G9972">
        <v>9964</v>
      </c>
      <c r="H9972">
        <f t="shared" ca="1" si="290"/>
        <v>8.1840507084888336E-3</v>
      </c>
    </row>
    <row r="9973" spans="7:8" x14ac:dyDescent="0.3">
      <c r="G9973">
        <v>9965</v>
      </c>
      <c r="H9973">
        <f t="shared" ca="1" si="290"/>
        <v>7.2273255877124548E-3</v>
      </c>
    </row>
    <row r="9974" spans="7:8" x14ac:dyDescent="0.3">
      <c r="G9974">
        <v>9966</v>
      </c>
      <c r="H9974">
        <f t="shared" ca="1" si="290"/>
        <v>4.7187968763282372E-2</v>
      </c>
    </row>
    <row r="9975" spans="7:8" x14ac:dyDescent="0.3">
      <c r="G9975">
        <v>9967</v>
      </c>
      <c r="H9975">
        <f t="shared" ca="1" si="290"/>
        <v>2.4891194728380833E-2</v>
      </c>
    </row>
    <row r="9976" spans="7:8" x14ac:dyDescent="0.3">
      <c r="G9976">
        <v>9968</v>
      </c>
      <c r="H9976">
        <f t="shared" ca="1" si="290"/>
        <v>-3.3663850374419685E-2</v>
      </c>
    </row>
    <row r="9977" spans="7:8" x14ac:dyDescent="0.3">
      <c r="G9977">
        <v>9969</v>
      </c>
      <c r="H9977">
        <f t="shared" ca="1" si="290"/>
        <v>2.6971405593743614E-2</v>
      </c>
    </row>
    <row r="9978" spans="7:8" x14ac:dyDescent="0.3">
      <c r="G9978">
        <v>9970</v>
      </c>
      <c r="H9978">
        <f t="shared" ca="1" si="290"/>
        <v>-2.6507052304390551E-2</v>
      </c>
    </row>
    <row r="9979" spans="7:8" x14ac:dyDescent="0.3">
      <c r="G9979">
        <v>9971</v>
      </c>
      <c r="H9979">
        <f t="shared" ca="1" si="290"/>
        <v>3.0867716177540628E-2</v>
      </c>
    </row>
    <row r="9980" spans="7:8" x14ac:dyDescent="0.3">
      <c r="G9980">
        <v>9972</v>
      </c>
      <c r="H9980">
        <f t="shared" ca="1" si="290"/>
        <v>1.7169793435649054E-2</v>
      </c>
    </row>
    <row r="9981" spans="7:8" x14ac:dyDescent="0.3">
      <c r="G9981">
        <v>9973</v>
      </c>
      <c r="H9981">
        <f t="shared" ca="1" si="290"/>
        <v>-4.3049880538688183E-3</v>
      </c>
    </row>
    <row r="9982" spans="7:8" x14ac:dyDescent="0.3">
      <c r="G9982">
        <v>9974</v>
      </c>
      <c r="H9982">
        <f t="shared" ca="1" si="290"/>
        <v>-2.157066298107025E-2</v>
      </c>
    </row>
    <row r="9983" spans="7:8" x14ac:dyDescent="0.3">
      <c r="G9983">
        <v>9975</v>
      </c>
      <c r="H9983">
        <f t="shared" ca="1" si="290"/>
        <v>5.4102733316518208E-3</v>
      </c>
    </row>
    <row r="9984" spans="7:8" x14ac:dyDescent="0.3">
      <c r="G9984">
        <v>9976</v>
      </c>
      <c r="H9984">
        <f t="shared" ca="1" si="290"/>
        <v>-2.1422942090876463E-2</v>
      </c>
    </row>
    <row r="9985" spans="7:8" x14ac:dyDescent="0.3">
      <c r="G9985">
        <v>9977</v>
      </c>
      <c r="H9985">
        <f t="shared" ca="1" si="290"/>
        <v>2.6326036303283867E-2</v>
      </c>
    </row>
    <row r="9986" spans="7:8" x14ac:dyDescent="0.3">
      <c r="G9986">
        <v>9978</v>
      </c>
      <c r="H9986">
        <f t="shared" ca="1" si="290"/>
        <v>3.71394793277477E-2</v>
      </c>
    </row>
    <row r="9987" spans="7:8" x14ac:dyDescent="0.3">
      <c r="G9987">
        <v>9979</v>
      </c>
      <c r="H9987">
        <f t="shared" ca="1" si="290"/>
        <v>-1.9489020711085964E-2</v>
      </c>
    </row>
    <row r="9988" spans="7:8" x14ac:dyDescent="0.3">
      <c r="G9988">
        <v>9980</v>
      </c>
      <c r="H9988">
        <f t="shared" ca="1" si="290"/>
        <v>-2.7224131510055079E-4</v>
      </c>
    </row>
    <row r="9989" spans="7:8" x14ac:dyDescent="0.3">
      <c r="G9989">
        <v>9981</v>
      </c>
      <c r="H9989">
        <f t="shared" ca="1" si="290"/>
        <v>-8.2109996429570609E-3</v>
      </c>
    </row>
    <row r="9990" spans="7:8" x14ac:dyDescent="0.3">
      <c r="G9990">
        <v>9982</v>
      </c>
      <c r="H9990">
        <f t="shared" ca="1" si="290"/>
        <v>3.1260114798417699E-2</v>
      </c>
    </row>
    <row r="9991" spans="7:8" x14ac:dyDescent="0.3">
      <c r="G9991">
        <v>9983</v>
      </c>
      <c r="H9991">
        <f t="shared" ca="1" si="290"/>
        <v>1.3557817757508925E-3</v>
      </c>
    </row>
    <row r="9992" spans="7:8" x14ac:dyDescent="0.3">
      <c r="G9992">
        <v>9984</v>
      </c>
      <c r="H9992">
        <f t="shared" ca="1" si="290"/>
        <v>-1.0339711744850657E-2</v>
      </c>
    </row>
    <row r="9993" spans="7:8" x14ac:dyDescent="0.3">
      <c r="G9993">
        <v>9985</v>
      </c>
      <c r="H9993">
        <f t="shared" ca="1" si="290"/>
        <v>-3.3982582387518591E-2</v>
      </c>
    </row>
    <row r="9994" spans="7:8" x14ac:dyDescent="0.3">
      <c r="G9994">
        <v>9986</v>
      </c>
      <c r="H9994">
        <f t="shared" ref="H9994:H10008" ca="1" si="291">_xlfn.NORM.INV(RAND(),N$11,N$12)</f>
        <v>2.8581326572742642E-2</v>
      </c>
    </row>
    <row r="9995" spans="7:8" x14ac:dyDescent="0.3">
      <c r="G9995">
        <v>9987</v>
      </c>
      <c r="H9995">
        <f t="shared" ca="1" si="291"/>
        <v>-1.6166445238110776E-2</v>
      </c>
    </row>
    <row r="9996" spans="7:8" x14ac:dyDescent="0.3">
      <c r="G9996">
        <v>9988</v>
      </c>
      <c r="H9996">
        <f t="shared" ca="1" si="291"/>
        <v>3.0142894967846237E-2</v>
      </c>
    </row>
    <row r="9997" spans="7:8" x14ac:dyDescent="0.3">
      <c r="G9997">
        <v>9989</v>
      </c>
      <c r="H9997">
        <f t="shared" ca="1" si="291"/>
        <v>2.8367715985744543E-2</v>
      </c>
    </row>
    <row r="9998" spans="7:8" x14ac:dyDescent="0.3">
      <c r="G9998">
        <v>9990</v>
      </c>
      <c r="H9998">
        <f t="shared" ca="1" si="291"/>
        <v>1.6974611115641705E-2</v>
      </c>
    </row>
    <row r="9999" spans="7:8" x14ac:dyDescent="0.3">
      <c r="G9999">
        <v>9991</v>
      </c>
      <c r="H9999">
        <f t="shared" ca="1" si="291"/>
        <v>5.7795884159474072E-3</v>
      </c>
    </row>
    <row r="10000" spans="7:8" x14ac:dyDescent="0.3">
      <c r="G10000">
        <v>9992</v>
      </c>
      <c r="H10000">
        <f t="shared" ca="1" si="291"/>
        <v>9.4411950811525477E-3</v>
      </c>
    </row>
    <row r="10001" spans="7:8" x14ac:dyDescent="0.3">
      <c r="G10001">
        <v>9993</v>
      </c>
      <c r="H10001">
        <f t="shared" ca="1" si="291"/>
        <v>-2.756339131542913E-2</v>
      </c>
    </row>
    <row r="10002" spans="7:8" x14ac:dyDescent="0.3">
      <c r="G10002">
        <v>9994</v>
      </c>
      <c r="H10002">
        <f t="shared" ca="1" si="291"/>
        <v>1.4026667179800265E-2</v>
      </c>
    </row>
    <row r="10003" spans="7:8" x14ac:dyDescent="0.3">
      <c r="G10003">
        <v>9995</v>
      </c>
      <c r="H10003">
        <f t="shared" ca="1" si="291"/>
        <v>2.0128179813204188E-2</v>
      </c>
    </row>
    <row r="10004" spans="7:8" x14ac:dyDescent="0.3">
      <c r="G10004">
        <v>9996</v>
      </c>
      <c r="H10004">
        <f t="shared" ca="1" si="291"/>
        <v>-3.3467829354858661E-2</v>
      </c>
    </row>
    <row r="10005" spans="7:8" x14ac:dyDescent="0.3">
      <c r="G10005">
        <v>9997</v>
      </c>
      <c r="H10005">
        <f t="shared" ca="1" si="291"/>
        <v>-1.7428946186747035E-2</v>
      </c>
    </row>
    <row r="10006" spans="7:8" x14ac:dyDescent="0.3">
      <c r="G10006">
        <v>9998</v>
      </c>
      <c r="H10006">
        <f t="shared" ca="1" si="291"/>
        <v>3.4218712204787745E-3</v>
      </c>
    </row>
    <row r="10007" spans="7:8" x14ac:dyDescent="0.3">
      <c r="G10007">
        <v>9999</v>
      </c>
      <c r="H10007">
        <f t="shared" ca="1" si="291"/>
        <v>-3.7794447729323729E-3</v>
      </c>
    </row>
    <row r="10008" spans="7:8" x14ac:dyDescent="0.3">
      <c r="G10008">
        <v>10000</v>
      </c>
      <c r="H10008">
        <f t="shared" ca="1" si="291"/>
        <v>-3.5466117124439991E-2</v>
      </c>
    </row>
  </sheetData>
  <mergeCells count="1">
    <mergeCell ref="J7:N7"/>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3EE41-ABE2-4AC8-8183-A3ED012A7DCF}">
  <sheetPr>
    <tabColor theme="2" tint="-0.499984740745262"/>
  </sheetPr>
  <dimension ref="B2:J93"/>
  <sheetViews>
    <sheetView showGridLines="0" zoomScaleNormal="100" workbookViewId="0">
      <selection activeCell="C105" sqref="C105"/>
    </sheetView>
  </sheetViews>
  <sheetFormatPr defaultRowHeight="14.4" x14ac:dyDescent="0.3"/>
  <cols>
    <col min="1" max="1" width="1.88671875" customWidth="1"/>
    <col min="2" max="2" width="35.77734375" customWidth="1"/>
  </cols>
  <sheetData>
    <row r="2" spans="2:10" ht="9" customHeight="1" x14ac:dyDescent="0.3">
      <c r="B2" s="158"/>
      <c r="C2" s="158"/>
      <c r="D2" s="158"/>
      <c r="E2" s="158"/>
      <c r="F2" s="158"/>
      <c r="G2" s="158"/>
      <c r="H2" s="158"/>
      <c r="I2" s="158"/>
    </row>
    <row r="3" spans="2:10" ht="28.8" x14ac:dyDescent="0.55000000000000004">
      <c r="B3" s="148" t="str">
        <f>'Data Sheet'!B1</f>
        <v>TATA MOTORS LTD</v>
      </c>
    </row>
    <row r="4" spans="2:10" x14ac:dyDescent="0.3">
      <c r="B4" s="52" t="s">
        <v>430</v>
      </c>
    </row>
    <row r="5" spans="2:10" ht="18" customHeight="1" x14ac:dyDescent="0.35">
      <c r="B5" s="155" t="str">
        <f>CONCATENATE("INR "&amp;'Data Sheet'!B8)</f>
        <v>INR 1013.4</v>
      </c>
    </row>
    <row r="6" spans="2:10" x14ac:dyDescent="0.3">
      <c r="B6" s="52" t="s">
        <v>431</v>
      </c>
    </row>
    <row r="7" spans="2:10" ht="15" customHeight="1" thickBot="1" x14ac:dyDescent="0.35">
      <c r="B7" s="149"/>
      <c r="C7" s="149"/>
      <c r="D7" s="149"/>
      <c r="E7" s="149"/>
      <c r="F7" s="149"/>
      <c r="G7" s="149"/>
      <c r="H7" s="149"/>
      <c r="I7" s="149"/>
    </row>
    <row r="8" spans="2:10" ht="15" customHeight="1" x14ac:dyDescent="0.3">
      <c r="B8" s="11"/>
      <c r="C8" s="11"/>
      <c r="D8" s="11"/>
      <c r="E8" s="11"/>
      <c r="F8" s="11"/>
      <c r="G8" s="11"/>
      <c r="H8" s="11"/>
      <c r="I8" s="11"/>
    </row>
    <row r="9" spans="2:10" ht="18" x14ac:dyDescent="0.35">
      <c r="B9" s="157" t="s">
        <v>432</v>
      </c>
    </row>
    <row r="10" spans="2:10" ht="16.8" customHeight="1" x14ac:dyDescent="0.3">
      <c r="B10" s="260" t="s">
        <v>433</v>
      </c>
      <c r="C10" s="260"/>
      <c r="D10" s="260"/>
      <c r="E10" s="260"/>
      <c r="F10" s="260"/>
      <c r="G10" s="260"/>
      <c r="H10" s="260"/>
      <c r="I10" s="260"/>
      <c r="J10" s="156"/>
    </row>
    <row r="11" spans="2:10" ht="16.8" customHeight="1" x14ac:dyDescent="0.3">
      <c r="B11" s="260"/>
      <c r="C11" s="260"/>
      <c r="D11" s="260"/>
      <c r="E11" s="260"/>
      <c r="F11" s="260"/>
      <c r="G11" s="260"/>
      <c r="H11" s="260"/>
      <c r="I11" s="260"/>
      <c r="J11" s="156"/>
    </row>
    <row r="12" spans="2:10" ht="16.8" customHeight="1" x14ac:dyDescent="0.3">
      <c r="B12" s="260"/>
      <c r="C12" s="260"/>
      <c r="D12" s="260"/>
      <c r="E12" s="260"/>
      <c r="F12" s="260"/>
      <c r="G12" s="260"/>
      <c r="H12" s="260"/>
      <c r="I12" s="260"/>
      <c r="J12" s="156"/>
    </row>
    <row r="13" spans="2:10" ht="16.8" customHeight="1" x14ac:dyDescent="0.3">
      <c r="B13" s="260"/>
      <c r="C13" s="260"/>
      <c r="D13" s="260"/>
      <c r="E13" s="260"/>
      <c r="F13" s="260"/>
      <c r="G13" s="260"/>
      <c r="H13" s="260"/>
      <c r="I13" s="260"/>
      <c r="J13" s="156"/>
    </row>
    <row r="14" spans="2:10" ht="15" customHeight="1" x14ac:dyDescent="0.3"/>
    <row r="15" spans="2:10" ht="18" x14ac:dyDescent="0.35">
      <c r="B15" s="157" t="s">
        <v>447</v>
      </c>
    </row>
    <row r="16" spans="2:10" ht="14.4" customHeight="1" x14ac:dyDescent="0.35">
      <c r="B16" s="157"/>
    </row>
    <row r="50" spans="2:9" ht="9" customHeight="1" x14ac:dyDescent="0.3">
      <c r="B50" s="158"/>
      <c r="C50" s="158"/>
      <c r="D50" s="158"/>
      <c r="E50" s="158"/>
      <c r="F50" s="158"/>
      <c r="G50" s="158"/>
      <c r="H50" s="158"/>
      <c r="I50" s="158"/>
    </row>
    <row r="55" spans="2:9" ht="15.6" x14ac:dyDescent="0.3">
      <c r="B55" s="254" t="s">
        <v>434</v>
      </c>
      <c r="C55" s="254"/>
      <c r="D55" s="254"/>
      <c r="E55" s="254"/>
      <c r="F55" s="254"/>
      <c r="G55" s="254"/>
      <c r="H55" s="254"/>
      <c r="I55" s="254"/>
    </row>
    <row r="56" spans="2:9" x14ac:dyDescent="0.3">
      <c r="C56" s="150">
        <f>'Historical FS'!F8</f>
        <v>42825</v>
      </c>
      <c r="D56" s="150">
        <f>'Historical FS'!G8</f>
        <v>43190</v>
      </c>
      <c r="E56" s="150">
        <f>'Historical FS'!H8</f>
        <v>43555</v>
      </c>
      <c r="F56" s="150">
        <f>'Historical FS'!I8</f>
        <v>43921</v>
      </c>
      <c r="G56" s="150">
        <f>'Historical FS'!J8</f>
        <v>44286</v>
      </c>
      <c r="H56" s="150">
        <f>'Historical FS'!K8</f>
        <v>44651</v>
      </c>
      <c r="I56" s="150">
        <f>'Historical FS'!L8</f>
        <v>45016</v>
      </c>
    </row>
    <row r="57" spans="2:9" x14ac:dyDescent="0.3">
      <c r="B57" t="s">
        <v>435</v>
      </c>
      <c r="C57" s="153">
        <f>'Data Sheet'!E30</f>
        <v>7454.36</v>
      </c>
      <c r="D57" s="153">
        <f>'Data Sheet'!F30</f>
        <v>8988.91</v>
      </c>
      <c r="E57" s="153">
        <f>'Data Sheet'!G30</f>
        <v>-28826.23</v>
      </c>
      <c r="F57" s="153">
        <f>'Data Sheet'!H30</f>
        <v>-12070.85</v>
      </c>
      <c r="G57" s="153">
        <f>'Data Sheet'!I30</f>
        <v>-13451.39</v>
      </c>
      <c r="H57" s="153">
        <f>'Data Sheet'!J30</f>
        <v>-11441.47</v>
      </c>
      <c r="I57" s="153">
        <f>'Data Sheet'!K30</f>
        <v>2414.29</v>
      </c>
    </row>
    <row r="58" spans="2:9" x14ac:dyDescent="0.3">
      <c r="B58" t="s">
        <v>436</v>
      </c>
      <c r="C58" s="153">
        <f>(('Data Sheet'!E57+'Data Sheet'!E58)+('Data Sheet'!D57+'Data Sheet'!D58))/2</f>
        <v>68507.149999999994</v>
      </c>
      <c r="D58" s="153">
        <f>(('Data Sheet'!F57+'Data Sheet'!F58)+('Data Sheet'!E57+'Data Sheet'!E58))/2</f>
        <v>76744.899999999994</v>
      </c>
      <c r="E58" s="153">
        <f>(('Data Sheet'!G57+'Data Sheet'!G58)+('Data Sheet'!F57+'Data Sheet'!F58))/2</f>
        <v>77803.735000000001</v>
      </c>
      <c r="F58" s="153">
        <f>(('Data Sheet'!H57+'Data Sheet'!H58)+('Data Sheet'!G57+'Data Sheet'!G58))/2</f>
        <v>61195.294999999998</v>
      </c>
      <c r="G58" s="153">
        <f>(('Data Sheet'!I57+'Data Sheet'!I58)+('Data Sheet'!H57+'Data Sheet'!H58))/2</f>
        <v>58728.875</v>
      </c>
      <c r="H58" s="153">
        <f>(('Data Sheet'!J57+'Data Sheet'!J58)+('Data Sheet'!I57+'Data Sheet'!I58))/2</f>
        <v>49903.979999999996</v>
      </c>
      <c r="I58" s="153">
        <f>(('Data Sheet'!K57+'Data Sheet'!K58)+('Data Sheet'!J57+'Data Sheet'!J58))/2</f>
        <v>44941.514999999999</v>
      </c>
    </row>
    <row r="59" spans="2:9" x14ac:dyDescent="0.3">
      <c r="B59" s="151" t="s">
        <v>59</v>
      </c>
      <c r="C59" s="152">
        <f>C57/C58</f>
        <v>0.10881141603467667</v>
      </c>
      <c r="D59" s="152">
        <f t="shared" ref="D59:I59" si="0">D57/D58</f>
        <v>0.11712713157486687</v>
      </c>
      <c r="E59" s="152">
        <f t="shared" si="0"/>
        <v>-0.37049930829156208</v>
      </c>
      <c r="F59" s="152">
        <f t="shared" si="0"/>
        <v>-0.19725127560868855</v>
      </c>
      <c r="G59" s="152">
        <f t="shared" si="0"/>
        <v>-0.22904218750997699</v>
      </c>
      <c r="H59" s="152">
        <f t="shared" si="0"/>
        <v>-0.22926968951173834</v>
      </c>
      <c r="I59" s="152">
        <f t="shared" si="0"/>
        <v>5.372070790225919E-2</v>
      </c>
    </row>
    <row r="61" spans="2:9" ht="15.6" x14ac:dyDescent="0.3">
      <c r="B61" s="254" t="s">
        <v>437</v>
      </c>
      <c r="C61" s="254"/>
      <c r="D61" s="254"/>
      <c r="E61" s="254"/>
      <c r="F61" s="254"/>
      <c r="G61" s="254"/>
      <c r="H61" s="254"/>
      <c r="I61" s="254"/>
    </row>
    <row r="62" spans="2:9" x14ac:dyDescent="0.3">
      <c r="C62" s="150">
        <f>C56</f>
        <v>42825</v>
      </c>
      <c r="D62" s="150">
        <f t="shared" ref="D62:I62" si="1">D56</f>
        <v>43190</v>
      </c>
      <c r="E62" s="150">
        <f t="shared" si="1"/>
        <v>43555</v>
      </c>
      <c r="F62" s="150">
        <f t="shared" si="1"/>
        <v>43921</v>
      </c>
      <c r="G62" s="150">
        <f t="shared" si="1"/>
        <v>44286</v>
      </c>
      <c r="H62" s="150">
        <f t="shared" si="1"/>
        <v>44651</v>
      </c>
      <c r="I62" s="150">
        <f t="shared" si="1"/>
        <v>45016</v>
      </c>
    </row>
    <row r="63" spans="2:9" x14ac:dyDescent="0.3">
      <c r="B63" t="str">
        <f>B57</f>
        <v>Net Profit</v>
      </c>
      <c r="C63" s="153">
        <f t="shared" ref="C63:I63" si="2">C57</f>
        <v>7454.36</v>
      </c>
      <c r="D63" s="153">
        <f t="shared" si="2"/>
        <v>8988.91</v>
      </c>
      <c r="E63" s="153">
        <f t="shared" si="2"/>
        <v>-28826.23</v>
      </c>
      <c r="F63" s="153">
        <f t="shared" si="2"/>
        <v>-12070.85</v>
      </c>
      <c r="G63" s="153">
        <f t="shared" si="2"/>
        <v>-13451.39</v>
      </c>
      <c r="H63" s="153">
        <f t="shared" si="2"/>
        <v>-11441.47</v>
      </c>
      <c r="I63" s="153">
        <f t="shared" si="2"/>
        <v>2414.29</v>
      </c>
    </row>
    <row r="64" spans="2:9" x14ac:dyDescent="0.3">
      <c r="B64" t="s">
        <v>438</v>
      </c>
      <c r="C64" s="153">
        <f>'Data Sheet'!E17</f>
        <v>269692.51</v>
      </c>
      <c r="D64" s="153">
        <f>'Data Sheet'!F17</f>
        <v>291550.48</v>
      </c>
      <c r="E64" s="153">
        <f>'Data Sheet'!G17</f>
        <v>301938.40000000002</v>
      </c>
      <c r="F64" s="153">
        <f>'Data Sheet'!H17</f>
        <v>261067.97</v>
      </c>
      <c r="G64" s="153">
        <f>'Data Sheet'!I17</f>
        <v>249794.75</v>
      </c>
      <c r="H64" s="153">
        <f>'Data Sheet'!J17</f>
        <v>278453.62</v>
      </c>
      <c r="I64" s="153">
        <f>'Data Sheet'!K17</f>
        <v>345966.97</v>
      </c>
    </row>
    <row r="65" spans="2:9" x14ac:dyDescent="0.3">
      <c r="B65" s="151" t="s">
        <v>439</v>
      </c>
      <c r="C65" s="152">
        <f t="shared" ref="C65:H65" si="3">C63/C64</f>
        <v>2.764021885516954E-2</v>
      </c>
      <c r="D65" s="152">
        <f t="shared" si="3"/>
        <v>3.0831401821049997E-2</v>
      </c>
      <c r="E65" s="152">
        <f t="shared" si="3"/>
        <v>-9.5470566181711222E-2</v>
      </c>
      <c r="F65" s="152">
        <f t="shared" si="3"/>
        <v>-4.6236426475450051E-2</v>
      </c>
      <c r="G65" s="152">
        <f t="shared" si="3"/>
        <v>-5.3849770661713266E-2</v>
      </c>
      <c r="H65" s="152">
        <f t="shared" si="3"/>
        <v>-4.1089320368684734E-2</v>
      </c>
      <c r="I65" s="152">
        <f>I63/I64</f>
        <v>6.9783829363826268E-3</v>
      </c>
    </row>
    <row r="67" spans="2:9" x14ac:dyDescent="0.3">
      <c r="B67" t="s">
        <v>438</v>
      </c>
      <c r="C67" s="153">
        <f>C64</f>
        <v>269692.51</v>
      </c>
      <c r="D67" s="153">
        <f t="shared" ref="D67:I67" si="4">D64</f>
        <v>291550.48</v>
      </c>
      <c r="E67" s="153">
        <f t="shared" si="4"/>
        <v>301938.40000000002</v>
      </c>
      <c r="F67" s="153">
        <f t="shared" si="4"/>
        <v>261067.97</v>
      </c>
      <c r="G67" s="153">
        <f t="shared" si="4"/>
        <v>249794.75</v>
      </c>
      <c r="H67" s="153">
        <f t="shared" si="4"/>
        <v>278453.62</v>
      </c>
      <c r="I67" s="153">
        <f t="shared" si="4"/>
        <v>345966.97</v>
      </c>
    </row>
    <row r="68" spans="2:9" x14ac:dyDescent="0.3">
      <c r="B68" t="s">
        <v>440</v>
      </c>
      <c r="C68" s="153">
        <f>('Data Sheet'!E66+'Data Sheet'!D66)/2</f>
        <v>267882.23999999999</v>
      </c>
      <c r="D68" s="153">
        <f>('Data Sheet'!F66+'Data Sheet'!E66)/2</f>
        <v>299886.08499999996</v>
      </c>
      <c r="E68" s="153">
        <f>('Data Sheet'!G66+'Data Sheet'!F66)/2</f>
        <v>316447.65000000002</v>
      </c>
      <c r="F68" s="153">
        <f>('Data Sheet'!H66+'Data Sheet'!G66)/2</f>
        <v>312941.44</v>
      </c>
      <c r="G68" s="153">
        <f>('Data Sheet'!I66+'Data Sheet'!H66)/2</f>
        <v>330874.65000000002</v>
      </c>
      <c r="H68" s="153">
        <f>('Data Sheet'!J66+'Data Sheet'!I66)/2</f>
        <v>335315.69999999995</v>
      </c>
      <c r="I68" s="153">
        <f>('Data Sheet'!K66+'Data Sheet'!J66)/2</f>
        <v>331867.95999999996</v>
      </c>
    </row>
    <row r="69" spans="2:9" x14ac:dyDescent="0.3">
      <c r="B69" s="151" t="s">
        <v>441</v>
      </c>
      <c r="C69" s="154">
        <f t="shared" ref="C69:H69" si="5">C67/C68</f>
        <v>1.0067577081631094</v>
      </c>
      <c r="D69" s="154">
        <f t="shared" si="5"/>
        <v>0.97220409543177044</v>
      </c>
      <c r="E69" s="154">
        <f t="shared" si="5"/>
        <v>0.95414960420783657</v>
      </c>
      <c r="F69" s="154">
        <f t="shared" si="5"/>
        <v>0.83423905124230269</v>
      </c>
      <c r="G69" s="154">
        <f t="shared" si="5"/>
        <v>0.75495281974608808</v>
      </c>
      <c r="H69" s="154">
        <f t="shared" si="5"/>
        <v>0.83042225580251694</v>
      </c>
      <c r="I69" s="154">
        <f>I67/I68</f>
        <v>1.0424837938558456</v>
      </c>
    </row>
    <row r="71" spans="2:9" x14ac:dyDescent="0.3">
      <c r="B71" t="str">
        <f>B68</f>
        <v>Average Total Asset</v>
      </c>
      <c r="C71" s="153">
        <f>C68</f>
        <v>267882.23999999999</v>
      </c>
      <c r="D71" s="153">
        <f t="shared" ref="D71:I71" si="6">D68</f>
        <v>299886.08499999996</v>
      </c>
      <c r="E71" s="153">
        <f t="shared" si="6"/>
        <v>316447.65000000002</v>
      </c>
      <c r="F71" s="153">
        <f t="shared" si="6"/>
        <v>312941.44</v>
      </c>
      <c r="G71" s="153">
        <f t="shared" si="6"/>
        <v>330874.65000000002</v>
      </c>
      <c r="H71" s="153">
        <f t="shared" si="6"/>
        <v>335315.69999999995</v>
      </c>
      <c r="I71" s="153">
        <f t="shared" si="6"/>
        <v>331867.95999999996</v>
      </c>
    </row>
    <row r="72" spans="2:9" x14ac:dyDescent="0.3">
      <c r="B72" t="str">
        <f>B58</f>
        <v xml:space="preserve">Average Shareholder Equity </v>
      </c>
      <c r="C72" s="153">
        <f>C58</f>
        <v>68507.149999999994</v>
      </c>
      <c r="D72" s="153">
        <f t="shared" ref="D72:I72" si="7">D58</f>
        <v>76744.899999999994</v>
      </c>
      <c r="E72" s="153">
        <f t="shared" si="7"/>
        <v>77803.735000000001</v>
      </c>
      <c r="F72" s="153">
        <f t="shared" si="7"/>
        <v>61195.294999999998</v>
      </c>
      <c r="G72" s="153">
        <f t="shared" si="7"/>
        <v>58728.875</v>
      </c>
      <c r="H72" s="153">
        <f t="shared" si="7"/>
        <v>49903.979999999996</v>
      </c>
      <c r="I72" s="153">
        <f t="shared" si="7"/>
        <v>44941.514999999999</v>
      </c>
    </row>
    <row r="73" spans="2:9" x14ac:dyDescent="0.3">
      <c r="B73" s="151" t="s">
        <v>442</v>
      </c>
      <c r="C73" s="154">
        <f t="shared" ref="C73" si="8">C71/C72</f>
        <v>3.9102814815679827</v>
      </c>
      <c r="D73" s="154">
        <f t="shared" ref="D73" si="9">D71/D72</f>
        <v>3.9075702098771381</v>
      </c>
      <c r="E73" s="154">
        <f t="shared" ref="E73" si="10">E71/E72</f>
        <v>4.0672552545195941</v>
      </c>
      <c r="F73" s="154">
        <f t="shared" ref="F73" si="11">F71/F72</f>
        <v>5.1138153676683809</v>
      </c>
      <c r="G73" s="154">
        <f t="shared" ref="G73" si="12">G71/G72</f>
        <v>5.6339347552630628</v>
      </c>
      <c r="H73" s="154">
        <f t="shared" ref="H73" si="13">H71/H72</f>
        <v>6.7192175854510996</v>
      </c>
      <c r="I73" s="154">
        <f>I71/I72</f>
        <v>7.3844408672026294</v>
      </c>
    </row>
    <row r="75" spans="2:9" x14ac:dyDescent="0.3">
      <c r="B75" s="151" t="s">
        <v>443</v>
      </c>
      <c r="C75" s="152">
        <f>C65*C69*C73</f>
        <v>0.10881141603467669</v>
      </c>
      <c r="D75" s="152">
        <f t="shared" ref="D75:I75" si="14">D65*D69*D73</f>
        <v>0.11712713157486687</v>
      </c>
      <c r="E75" s="152">
        <f t="shared" si="14"/>
        <v>-0.37049930829156208</v>
      </c>
      <c r="F75" s="152">
        <f t="shared" si="14"/>
        <v>-0.19725127560868858</v>
      </c>
      <c r="G75" s="152">
        <f t="shared" si="14"/>
        <v>-0.22904218750997699</v>
      </c>
      <c r="H75" s="152">
        <f t="shared" si="14"/>
        <v>-0.22926968951173832</v>
      </c>
      <c r="I75" s="152">
        <f t="shared" si="14"/>
        <v>5.372070790225919E-2</v>
      </c>
    </row>
    <row r="77" spans="2:9" ht="15.6" x14ac:dyDescent="0.3">
      <c r="B77" s="254" t="s">
        <v>444</v>
      </c>
      <c r="C77" s="254"/>
      <c r="D77" s="254"/>
      <c r="E77" s="254"/>
      <c r="F77" s="254"/>
      <c r="G77" s="254"/>
      <c r="H77" s="254"/>
      <c r="I77" s="254"/>
    </row>
    <row r="78" spans="2:9" x14ac:dyDescent="0.3">
      <c r="C78" s="150">
        <f>C56</f>
        <v>42825</v>
      </c>
      <c r="D78" s="150">
        <f t="shared" ref="D78:I78" si="15">D56</f>
        <v>43190</v>
      </c>
      <c r="E78" s="150">
        <f t="shared" si="15"/>
        <v>43555</v>
      </c>
      <c r="F78" s="150">
        <f t="shared" si="15"/>
        <v>43921</v>
      </c>
      <c r="G78" s="150">
        <f t="shared" si="15"/>
        <v>44286</v>
      </c>
      <c r="H78" s="150">
        <f t="shared" si="15"/>
        <v>44651</v>
      </c>
      <c r="I78" s="150">
        <f t="shared" si="15"/>
        <v>45016</v>
      </c>
    </row>
    <row r="79" spans="2:9" x14ac:dyDescent="0.3">
      <c r="B79" t="s">
        <v>435</v>
      </c>
      <c r="C79" s="153">
        <f>C63</f>
        <v>7454.36</v>
      </c>
      <c r="D79" s="153">
        <f t="shared" ref="D79:I79" si="16">D63</f>
        <v>8988.91</v>
      </c>
      <c r="E79" s="153">
        <f t="shared" si="16"/>
        <v>-28826.23</v>
      </c>
      <c r="F79" s="153">
        <f t="shared" si="16"/>
        <v>-12070.85</v>
      </c>
      <c r="G79" s="153">
        <f t="shared" si="16"/>
        <v>-13451.39</v>
      </c>
      <c r="H79" s="153">
        <f t="shared" si="16"/>
        <v>-11441.47</v>
      </c>
      <c r="I79" s="153">
        <f t="shared" si="16"/>
        <v>2414.29</v>
      </c>
    </row>
    <row r="80" spans="2:9" x14ac:dyDescent="0.3">
      <c r="B80" t="s">
        <v>440</v>
      </c>
      <c r="C80" s="153">
        <f>C68</f>
        <v>267882.23999999999</v>
      </c>
      <c r="D80" s="153">
        <f t="shared" ref="D80:I80" si="17">D68</f>
        <v>299886.08499999996</v>
      </c>
      <c r="E80" s="153">
        <f t="shared" si="17"/>
        <v>316447.65000000002</v>
      </c>
      <c r="F80" s="153">
        <f t="shared" si="17"/>
        <v>312941.44</v>
      </c>
      <c r="G80" s="153">
        <f t="shared" si="17"/>
        <v>330874.65000000002</v>
      </c>
      <c r="H80" s="153">
        <f t="shared" si="17"/>
        <v>335315.69999999995</v>
      </c>
      <c r="I80" s="153">
        <f t="shared" si="17"/>
        <v>331867.95999999996</v>
      </c>
    </row>
    <row r="81" spans="2:9" x14ac:dyDescent="0.3">
      <c r="B81" s="151" t="s">
        <v>444</v>
      </c>
      <c r="C81" s="152">
        <f>C79/C80</f>
        <v>2.7827003387757246E-2</v>
      </c>
      <c r="D81" s="152">
        <f t="shared" ref="D81:I81" si="18">D79/D80</f>
        <v>2.9974415118327352E-2</v>
      </c>
      <c r="E81" s="152">
        <f t="shared" si="18"/>
        <v>-9.1093202935777842E-2</v>
      </c>
      <c r="F81" s="152">
        <f t="shared" si="18"/>
        <v>-3.8572232555713938E-2</v>
      </c>
      <c r="G81" s="152">
        <f t="shared" si="18"/>
        <v>-4.0654036203740598E-2</v>
      </c>
      <c r="H81" s="152">
        <f t="shared" si="18"/>
        <v>-3.4121486109955489E-2</v>
      </c>
      <c r="I81" s="152">
        <f t="shared" si="18"/>
        <v>7.2748511184990566E-3</v>
      </c>
    </row>
    <row r="83" spans="2:9" ht="15.6" x14ac:dyDescent="0.3">
      <c r="B83" s="254" t="s">
        <v>445</v>
      </c>
      <c r="C83" s="254"/>
      <c r="D83" s="254"/>
      <c r="E83" s="254"/>
      <c r="F83" s="254"/>
      <c r="G83" s="254"/>
      <c r="H83" s="254"/>
      <c r="I83" s="254"/>
    </row>
    <row r="84" spans="2:9" x14ac:dyDescent="0.3">
      <c r="C84" s="150">
        <f>C78</f>
        <v>42825</v>
      </c>
      <c r="D84" s="150">
        <f t="shared" ref="D84:I84" si="19">D78</f>
        <v>43190</v>
      </c>
      <c r="E84" s="150">
        <f t="shared" si="19"/>
        <v>43555</v>
      </c>
      <c r="F84" s="150">
        <f t="shared" si="19"/>
        <v>43921</v>
      </c>
      <c r="G84" s="150">
        <f t="shared" si="19"/>
        <v>44286</v>
      </c>
      <c r="H84" s="150">
        <f t="shared" si="19"/>
        <v>44651</v>
      </c>
      <c r="I84" s="150">
        <f t="shared" si="19"/>
        <v>45016</v>
      </c>
    </row>
    <row r="85" spans="2:9" x14ac:dyDescent="0.3">
      <c r="B85" t="str">
        <f>B79</f>
        <v>Net Profit</v>
      </c>
      <c r="C85" s="153">
        <f>C63</f>
        <v>7454.36</v>
      </c>
      <c r="D85" s="153">
        <f t="shared" ref="D85:I85" si="20">D63</f>
        <v>8988.91</v>
      </c>
      <c r="E85" s="153">
        <f t="shared" si="20"/>
        <v>-28826.23</v>
      </c>
      <c r="F85" s="153">
        <f t="shared" si="20"/>
        <v>-12070.85</v>
      </c>
      <c r="G85" s="153">
        <f t="shared" si="20"/>
        <v>-13451.39</v>
      </c>
      <c r="H85" s="153">
        <f t="shared" si="20"/>
        <v>-11441.47</v>
      </c>
      <c r="I85" s="153">
        <f t="shared" si="20"/>
        <v>2414.29</v>
      </c>
    </row>
    <row r="86" spans="2:9" x14ac:dyDescent="0.3">
      <c r="B86" t="s">
        <v>438</v>
      </c>
      <c r="C86" s="153">
        <f>C64</f>
        <v>269692.51</v>
      </c>
      <c r="D86" s="153">
        <f t="shared" ref="D86:I86" si="21">D64</f>
        <v>291550.48</v>
      </c>
      <c r="E86" s="153">
        <f t="shared" si="21"/>
        <v>301938.40000000002</v>
      </c>
      <c r="F86" s="153">
        <f t="shared" si="21"/>
        <v>261067.97</v>
      </c>
      <c r="G86" s="153">
        <f t="shared" si="21"/>
        <v>249794.75</v>
      </c>
      <c r="H86" s="153">
        <f t="shared" si="21"/>
        <v>278453.62</v>
      </c>
      <c r="I86" s="153">
        <f t="shared" si="21"/>
        <v>345966.97</v>
      </c>
    </row>
    <row r="87" spans="2:9" x14ac:dyDescent="0.3">
      <c r="B87" s="151" t="s">
        <v>439</v>
      </c>
      <c r="C87" s="152">
        <f>C85/C86</f>
        <v>2.764021885516954E-2</v>
      </c>
      <c r="D87" s="152">
        <f t="shared" ref="D87:I87" si="22">D85/D86</f>
        <v>3.0831401821049997E-2</v>
      </c>
      <c r="E87" s="152">
        <f t="shared" si="22"/>
        <v>-9.5470566181711222E-2</v>
      </c>
      <c r="F87" s="152">
        <f t="shared" si="22"/>
        <v>-4.6236426475450051E-2</v>
      </c>
      <c r="G87" s="152">
        <f t="shared" si="22"/>
        <v>-5.3849770661713266E-2</v>
      </c>
      <c r="H87" s="152">
        <f t="shared" si="22"/>
        <v>-4.1089320368684734E-2</v>
      </c>
      <c r="I87" s="152">
        <f t="shared" si="22"/>
        <v>6.9783829363826268E-3</v>
      </c>
    </row>
    <row r="89" spans="2:9" x14ac:dyDescent="0.3">
      <c r="B89" t="s">
        <v>438</v>
      </c>
      <c r="C89" s="153">
        <f>C86</f>
        <v>269692.51</v>
      </c>
      <c r="D89" s="153">
        <f t="shared" ref="D89:I89" si="23">D86</f>
        <v>291550.48</v>
      </c>
      <c r="E89" s="153">
        <f t="shared" si="23"/>
        <v>301938.40000000002</v>
      </c>
      <c r="F89" s="153">
        <f t="shared" si="23"/>
        <v>261067.97</v>
      </c>
      <c r="G89" s="153">
        <f t="shared" si="23"/>
        <v>249794.75</v>
      </c>
      <c r="H89" s="153">
        <f t="shared" si="23"/>
        <v>278453.62</v>
      </c>
      <c r="I89" s="153">
        <f t="shared" si="23"/>
        <v>345966.97</v>
      </c>
    </row>
    <row r="90" spans="2:9" x14ac:dyDescent="0.3">
      <c r="B90" t="s">
        <v>440</v>
      </c>
      <c r="C90" s="153">
        <f>C80</f>
        <v>267882.23999999999</v>
      </c>
      <c r="D90" s="153">
        <f t="shared" ref="D90:I90" si="24">D80</f>
        <v>299886.08499999996</v>
      </c>
      <c r="E90" s="153">
        <f t="shared" si="24"/>
        <v>316447.65000000002</v>
      </c>
      <c r="F90" s="153">
        <f t="shared" si="24"/>
        <v>312941.44</v>
      </c>
      <c r="G90" s="153">
        <f t="shared" si="24"/>
        <v>330874.65000000002</v>
      </c>
      <c r="H90" s="153">
        <f t="shared" si="24"/>
        <v>335315.69999999995</v>
      </c>
      <c r="I90" s="153">
        <f t="shared" si="24"/>
        <v>331867.95999999996</v>
      </c>
    </row>
    <row r="91" spans="2:9" x14ac:dyDescent="0.3">
      <c r="B91" s="151" t="s">
        <v>441</v>
      </c>
      <c r="C91" s="154">
        <f t="shared" ref="C91" si="25">C89/C90</f>
        <v>1.0067577081631094</v>
      </c>
      <c r="D91" s="154">
        <f t="shared" ref="D91" si="26">D89/D90</f>
        <v>0.97220409543177044</v>
      </c>
      <c r="E91" s="154">
        <f t="shared" ref="E91" si="27">E89/E90</f>
        <v>0.95414960420783657</v>
      </c>
      <c r="F91" s="154">
        <f t="shared" ref="F91" si="28">F89/F90</f>
        <v>0.83423905124230269</v>
      </c>
      <c r="G91" s="154">
        <f t="shared" ref="G91" si="29">G89/G90</f>
        <v>0.75495281974608808</v>
      </c>
      <c r="H91" s="154">
        <f t="shared" ref="H91" si="30">H89/H90</f>
        <v>0.83042225580251694</v>
      </c>
      <c r="I91" s="154">
        <f>I89/I90</f>
        <v>1.0424837938558456</v>
      </c>
    </row>
    <row r="93" spans="2:9" x14ac:dyDescent="0.3">
      <c r="B93" s="151" t="s">
        <v>446</v>
      </c>
      <c r="C93" s="152">
        <f>C87*C91</f>
        <v>2.7827003387757249E-2</v>
      </c>
      <c r="D93" s="152">
        <f t="shared" ref="D93:I93" si="31">D87*D91</f>
        <v>2.9974415118327352E-2</v>
      </c>
      <c r="E93" s="152">
        <f t="shared" si="31"/>
        <v>-9.1093202935777828E-2</v>
      </c>
      <c r="F93" s="152">
        <f t="shared" si="31"/>
        <v>-3.8572232555713938E-2</v>
      </c>
      <c r="G93" s="152">
        <f t="shared" si="31"/>
        <v>-4.0654036203740598E-2</v>
      </c>
      <c r="H93" s="152">
        <f t="shared" si="31"/>
        <v>-3.4121486109955482E-2</v>
      </c>
      <c r="I93" s="152">
        <f t="shared" si="31"/>
        <v>7.2748511184990566E-3</v>
      </c>
    </row>
  </sheetData>
  <mergeCells count="5">
    <mergeCell ref="B55:I55"/>
    <mergeCell ref="B61:I61"/>
    <mergeCell ref="B77:I77"/>
    <mergeCell ref="B83:I83"/>
    <mergeCell ref="B10:I13"/>
  </mergeCells>
  <printOptions horizontalCentered="1" verticalCentered="1"/>
  <pageMargins left="0.70866141732283472" right="0.70866141732283472" top="0" bottom="0" header="0" footer="0"/>
  <pageSetup scale="90" pageOrder="overThenDown" orientation="portrait" r:id="rId1"/>
  <headerFooter scaleWithDoc="0" alignWithMargins="0">
    <oddFooter xml:space="preserve">&amp;LTata Motors - Financial Model&amp;RPage &amp;P </oddFooter>
  </headerFooter>
  <rowBreaks count="1" manualBreakCount="1">
    <brk id="50" max="16383"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0C914-9F87-439A-8085-0884B30D0852}">
  <sheetPr>
    <tabColor theme="2" tint="-0.499984740745262"/>
  </sheetPr>
  <dimension ref="B2:J86"/>
  <sheetViews>
    <sheetView showGridLines="0" tabSelected="1" topLeftCell="A16" zoomScale="90" zoomScaleNormal="90" workbookViewId="0">
      <selection activeCell="C85" sqref="C85"/>
    </sheetView>
  </sheetViews>
  <sheetFormatPr defaultRowHeight="14.4" x14ac:dyDescent="0.3"/>
  <cols>
    <col min="1" max="1" width="1.88671875" customWidth="1"/>
    <col min="2" max="2" width="33.44140625" customWidth="1"/>
    <col min="3" max="9" width="10.109375" customWidth="1"/>
  </cols>
  <sheetData>
    <row r="2" spans="2:10" ht="9" customHeight="1" x14ac:dyDescent="0.3">
      <c r="B2" s="158"/>
      <c r="C2" s="158"/>
      <c r="D2" s="158"/>
      <c r="E2" s="158"/>
      <c r="F2" s="158"/>
      <c r="G2" s="158"/>
      <c r="H2" s="158"/>
      <c r="I2" s="158"/>
    </row>
    <row r="3" spans="2:10" ht="28.8" x14ac:dyDescent="0.55000000000000004">
      <c r="B3" s="148" t="str">
        <f>'Data Sheet'!B1</f>
        <v>TATA MOTORS LTD</v>
      </c>
    </row>
    <row r="4" spans="2:10" x14ac:dyDescent="0.3">
      <c r="B4" s="52" t="s">
        <v>430</v>
      </c>
    </row>
    <row r="5" spans="2:10" ht="18" customHeight="1" x14ac:dyDescent="0.35">
      <c r="B5" s="155" t="str">
        <f>CONCATENATE("INR "&amp;'Data Sheet'!B8)</f>
        <v>INR 1013.4</v>
      </c>
    </row>
    <row r="6" spans="2:10" x14ac:dyDescent="0.3">
      <c r="B6" s="52" t="s">
        <v>431</v>
      </c>
    </row>
    <row r="7" spans="2:10" ht="15" customHeight="1" thickBot="1" x14ac:dyDescent="0.35">
      <c r="B7" s="149"/>
      <c r="C7" s="149"/>
      <c r="D7" s="149"/>
      <c r="E7" s="149"/>
      <c r="F7" s="149"/>
      <c r="G7" s="149"/>
      <c r="H7" s="149"/>
      <c r="I7" s="149"/>
    </row>
    <row r="8" spans="2:10" ht="15" customHeight="1" x14ac:dyDescent="0.3">
      <c r="B8" s="11"/>
      <c r="C8" s="11"/>
      <c r="D8" s="11"/>
      <c r="E8" s="11"/>
      <c r="F8" s="11"/>
      <c r="G8" s="11"/>
      <c r="H8" s="11"/>
      <c r="I8" s="11"/>
    </row>
    <row r="9" spans="2:10" ht="21" x14ac:dyDescent="0.4">
      <c r="B9" s="261" t="s">
        <v>448</v>
      </c>
      <c r="C9" s="261"/>
      <c r="D9" s="261"/>
      <c r="E9" s="261"/>
      <c r="F9" s="261"/>
      <c r="G9" s="261"/>
      <c r="H9" s="261"/>
      <c r="I9" s="261"/>
    </row>
    <row r="10" spans="2:10" ht="16.8" customHeight="1" x14ac:dyDescent="0.3">
      <c r="B10" s="260" t="s">
        <v>433</v>
      </c>
      <c r="C10" s="260"/>
      <c r="D10" s="260"/>
      <c r="E10" s="260"/>
      <c r="F10" s="260"/>
      <c r="G10" s="260"/>
      <c r="H10" s="260"/>
      <c r="I10" s="260"/>
      <c r="J10" s="156"/>
    </row>
    <row r="11" spans="2:10" ht="16.8" customHeight="1" x14ac:dyDescent="0.3">
      <c r="B11" s="260"/>
      <c r="C11" s="260"/>
      <c r="D11" s="260"/>
      <c r="E11" s="260"/>
      <c r="F11" s="260"/>
      <c r="G11" s="260"/>
      <c r="H11" s="260"/>
      <c r="I11" s="260"/>
      <c r="J11" s="156"/>
    </row>
    <row r="12" spans="2:10" ht="16.8" customHeight="1" x14ac:dyDescent="0.3">
      <c r="B12" s="260"/>
      <c r="C12" s="260"/>
      <c r="D12" s="260"/>
      <c r="E12" s="260"/>
      <c r="F12" s="260"/>
      <c r="G12" s="260"/>
      <c r="H12" s="260"/>
      <c r="I12" s="260"/>
      <c r="J12" s="156"/>
    </row>
    <row r="13" spans="2:10" ht="16.8" customHeight="1" x14ac:dyDescent="0.3">
      <c r="B13" s="260"/>
      <c r="C13" s="260"/>
      <c r="D13" s="260"/>
      <c r="E13" s="260"/>
      <c r="F13" s="260"/>
      <c r="G13" s="260"/>
      <c r="H13" s="260"/>
      <c r="I13" s="260"/>
      <c r="J13" s="156"/>
    </row>
    <row r="14" spans="2:10" ht="15" customHeight="1" x14ac:dyDescent="0.3"/>
    <row r="15" spans="2:10" ht="18" x14ac:dyDescent="0.35">
      <c r="B15" s="157" t="s">
        <v>447</v>
      </c>
    </row>
    <row r="16" spans="2:10" ht="14.4" customHeight="1" x14ac:dyDescent="0.35">
      <c r="B16" s="157"/>
    </row>
    <row r="50" spans="2:9" ht="9" customHeight="1" x14ac:dyDescent="0.3">
      <c r="B50" s="158"/>
      <c r="C50" s="158"/>
      <c r="D50" s="158"/>
      <c r="E50" s="158"/>
      <c r="F50" s="158"/>
      <c r="G50" s="158"/>
      <c r="H50" s="158"/>
      <c r="I50" s="158"/>
    </row>
    <row r="55" spans="2:9" ht="15.6" x14ac:dyDescent="0.3">
      <c r="B55" s="254" t="s">
        <v>449</v>
      </c>
      <c r="C55" s="254"/>
      <c r="D55" s="254"/>
      <c r="E55" s="254"/>
      <c r="F55" s="254"/>
      <c r="G55" s="254"/>
      <c r="H55" s="254"/>
      <c r="I55" s="254"/>
    </row>
    <row r="56" spans="2:9" x14ac:dyDescent="0.3">
      <c r="C56" s="150">
        <f>'Historical FS'!F8</f>
        <v>42825</v>
      </c>
      <c r="D56" s="150">
        <f>'Historical FS'!G8</f>
        <v>43190</v>
      </c>
      <c r="E56" s="150">
        <f>'Historical FS'!H8</f>
        <v>43555</v>
      </c>
      <c r="F56" s="150">
        <f>'Historical FS'!I8</f>
        <v>43921</v>
      </c>
      <c r="G56" s="150">
        <f>'Historical FS'!J8</f>
        <v>44286</v>
      </c>
      <c r="H56" s="150">
        <f>'Historical FS'!K8</f>
        <v>44651</v>
      </c>
      <c r="I56" s="150">
        <f>'Historical FS'!L8</f>
        <v>45016</v>
      </c>
    </row>
    <row r="57" spans="2:9" x14ac:dyDescent="0.3">
      <c r="B57" t="s">
        <v>450</v>
      </c>
      <c r="C57" s="153">
        <f>'Data Sheet'!E65-'Data Sheet'!E60</f>
        <v>-13314.969999999987</v>
      </c>
      <c r="D57" s="153">
        <f>'Data Sheet'!F65-'Data Sheet'!F60</f>
        <v>2118.2700000000186</v>
      </c>
      <c r="E57" s="153">
        <f>'Data Sheet'!G65-'Data Sheet'!G60</f>
        <v>7465.8699999999953</v>
      </c>
      <c r="F57" s="153">
        <f>'Data Sheet'!H65-'Data Sheet'!H60</f>
        <v>7960.7600000000093</v>
      </c>
      <c r="G57" s="153">
        <f>'Data Sheet'!I65-'Data Sheet'!I60</f>
        <v>13085.470000000001</v>
      </c>
      <c r="H57" s="153">
        <f>'Data Sheet'!J65-'Data Sheet'!J60</f>
        <v>12524.200000000012</v>
      </c>
      <c r="I57" s="153">
        <f>'Data Sheet'!K65-'Data Sheet'!K60</f>
        <v>6701.8099999999977</v>
      </c>
    </row>
    <row r="58" spans="2:9" x14ac:dyDescent="0.3">
      <c r="B58" t="s">
        <v>121</v>
      </c>
      <c r="C58" s="153">
        <f>'Data Sheet'!E66</f>
        <v>272580.36</v>
      </c>
      <c r="D58" s="153">
        <f>'Data Sheet'!F66</f>
        <v>327191.81</v>
      </c>
      <c r="E58" s="153">
        <f>'Data Sheet'!G66</f>
        <v>305703.49</v>
      </c>
      <c r="F58" s="153">
        <f>'Data Sheet'!H66</f>
        <v>320179.39</v>
      </c>
      <c r="G58" s="153">
        <f>'Data Sheet'!I66</f>
        <v>341569.91</v>
      </c>
      <c r="H58" s="153">
        <f>'Data Sheet'!J66</f>
        <v>329061.49</v>
      </c>
      <c r="I58" s="153">
        <f>'Data Sheet'!K66</f>
        <v>334674.43</v>
      </c>
    </row>
    <row r="59" spans="2:9" x14ac:dyDescent="0.3">
      <c r="B59" s="151" t="s">
        <v>460</v>
      </c>
      <c r="C59" s="152">
        <f>C57/C58</f>
        <v>-4.8847870037298312E-2</v>
      </c>
      <c r="D59" s="152">
        <f t="shared" ref="D59:I59" si="0">D57/D58</f>
        <v>6.4740923680211273E-3</v>
      </c>
      <c r="E59" s="152">
        <f t="shared" si="0"/>
        <v>2.4421932507214739E-2</v>
      </c>
      <c r="F59" s="152">
        <f t="shared" si="0"/>
        <v>2.4863436712775324E-2</v>
      </c>
      <c r="G59" s="152">
        <f t="shared" si="0"/>
        <v>3.8309785542877596E-2</v>
      </c>
      <c r="H59" s="152">
        <f t="shared" si="0"/>
        <v>3.8060363733234209E-2</v>
      </c>
      <c r="I59" s="152">
        <f t="shared" si="0"/>
        <v>2.002486416425658E-2</v>
      </c>
    </row>
    <row r="61" spans="2:9" ht="15.6" x14ac:dyDescent="0.3">
      <c r="B61" s="254" t="s">
        <v>451</v>
      </c>
      <c r="C61" s="254"/>
      <c r="D61" s="254"/>
      <c r="E61" s="254"/>
      <c r="F61" s="254"/>
      <c r="G61" s="254"/>
      <c r="H61" s="254"/>
      <c r="I61" s="254"/>
    </row>
    <row r="62" spans="2:9" x14ac:dyDescent="0.3">
      <c r="C62" s="150">
        <f>C56</f>
        <v>42825</v>
      </c>
      <c r="D62" s="150">
        <f t="shared" ref="D62:I62" si="1">D56</f>
        <v>43190</v>
      </c>
      <c r="E62" s="150">
        <f t="shared" si="1"/>
        <v>43555</v>
      </c>
      <c r="F62" s="150">
        <f t="shared" si="1"/>
        <v>43921</v>
      </c>
      <c r="G62" s="150">
        <f t="shared" si="1"/>
        <v>44286</v>
      </c>
      <c r="H62" s="150">
        <f t="shared" si="1"/>
        <v>44651</v>
      </c>
      <c r="I62" s="150">
        <f t="shared" si="1"/>
        <v>45016</v>
      </c>
    </row>
    <row r="63" spans="2:9" x14ac:dyDescent="0.3">
      <c r="B63" t="s">
        <v>452</v>
      </c>
      <c r="C63" s="153">
        <f>'Historical FS'!F41*'Historical FS'!F43*'Historical FS'!F49</f>
        <v>4194.4600000000464</v>
      </c>
      <c r="D63" s="153">
        <f>'Historical FS'!G41*'Historical FS'!G43*'Historical FS'!G49</f>
        <v>880.36999999999171</v>
      </c>
      <c r="E63" s="153">
        <f>'Historical FS'!H41*'Historical FS'!H43*'Historical FS'!H49</f>
        <v>0</v>
      </c>
      <c r="F63" s="153">
        <f>'Historical FS'!I41*'Historical FS'!I43*'Historical FS'!I49</f>
        <v>0</v>
      </c>
      <c r="G63" s="153">
        <f>'Historical FS'!J41*'Historical FS'!J43*'Historical FS'!J49</f>
        <v>0</v>
      </c>
      <c r="H63" s="153">
        <f>'Historical FS'!K41*'Historical FS'!K43*'Historical FS'!K49</f>
        <v>0</v>
      </c>
      <c r="I63" s="153">
        <f>'Historical FS'!L41*'Historical FS'!L43*'Historical FS'!L49</f>
        <v>0</v>
      </c>
    </row>
    <row r="64" spans="2:9" x14ac:dyDescent="0.3">
      <c r="B64" t="s">
        <v>121</v>
      </c>
      <c r="C64" s="153">
        <f>C58</f>
        <v>272580.36</v>
      </c>
      <c r="D64" s="153">
        <f t="shared" ref="D64:I64" si="2">D58</f>
        <v>327191.81</v>
      </c>
      <c r="E64" s="153">
        <f t="shared" si="2"/>
        <v>305703.49</v>
      </c>
      <c r="F64" s="153">
        <f t="shared" si="2"/>
        <v>320179.39</v>
      </c>
      <c r="G64" s="153">
        <f t="shared" si="2"/>
        <v>341569.91</v>
      </c>
      <c r="H64" s="153">
        <f t="shared" si="2"/>
        <v>329061.49</v>
      </c>
      <c r="I64" s="153">
        <f t="shared" si="2"/>
        <v>334674.43</v>
      </c>
    </row>
    <row r="65" spans="2:9" x14ac:dyDescent="0.3">
      <c r="B65" s="151" t="s">
        <v>461</v>
      </c>
      <c r="C65" s="152">
        <f>C63/C64</f>
        <v>1.5387975861503913E-2</v>
      </c>
      <c r="D65" s="152">
        <f t="shared" ref="D65:I65" si="3">D63/D64</f>
        <v>2.6906847087645371E-3</v>
      </c>
      <c r="E65" s="152">
        <f t="shared" si="3"/>
        <v>0</v>
      </c>
      <c r="F65" s="152">
        <f t="shared" si="3"/>
        <v>0</v>
      </c>
      <c r="G65" s="152">
        <f t="shared" si="3"/>
        <v>0</v>
      </c>
      <c r="H65" s="152">
        <f t="shared" si="3"/>
        <v>0</v>
      </c>
      <c r="I65" s="152">
        <f t="shared" si="3"/>
        <v>0</v>
      </c>
    </row>
    <row r="67" spans="2:9" ht="15.6" x14ac:dyDescent="0.3">
      <c r="B67" s="254" t="s">
        <v>453</v>
      </c>
      <c r="C67" s="254"/>
      <c r="D67" s="254"/>
      <c r="E67" s="254"/>
      <c r="F67" s="254"/>
      <c r="G67" s="254"/>
      <c r="H67" s="254"/>
      <c r="I67" s="254"/>
    </row>
    <row r="68" spans="2:9" x14ac:dyDescent="0.3">
      <c r="B68" t="s">
        <v>454</v>
      </c>
      <c r="C68" s="153">
        <f>'Historical FS'!F23-'Historical FS'!F26</f>
        <v>11683.700000000044</v>
      </c>
      <c r="D68" s="153">
        <f>'Historical FS'!G23-'Historical FS'!G26</f>
        <v>9904.0899999999929</v>
      </c>
      <c r="E68" s="153">
        <f>'Historical FS'!H23-'Historical FS'!H26</f>
        <v>1073.7000000000226</v>
      </c>
      <c r="F68" s="153">
        <f>'Historical FS'!I23-'Historical FS'!I26</f>
        <v>-3438.360000000037</v>
      </c>
      <c r="G68" s="153">
        <f>'Historical FS'!J23-'Historical FS'!J26</f>
        <v>8740.7199999999903</v>
      </c>
      <c r="H68" s="153">
        <f>'Historical FS'!K23-'Historical FS'!K26</f>
        <v>-115.59999999998399</v>
      </c>
      <c r="I68" s="153">
        <f>'Historical FS'!L23-'Historical FS'!L26</f>
        <v>6955.4399999999587</v>
      </c>
    </row>
    <row r="69" spans="2:9" x14ac:dyDescent="0.3">
      <c r="B69" t="s">
        <v>305</v>
      </c>
      <c r="C69" s="153">
        <f>C64</f>
        <v>272580.36</v>
      </c>
      <c r="D69" s="153">
        <f t="shared" ref="D69:I69" si="4">D64</f>
        <v>327191.81</v>
      </c>
      <c r="E69" s="153">
        <f t="shared" si="4"/>
        <v>305703.49</v>
      </c>
      <c r="F69" s="153">
        <f t="shared" si="4"/>
        <v>320179.39</v>
      </c>
      <c r="G69" s="153">
        <f t="shared" si="4"/>
        <v>341569.91</v>
      </c>
      <c r="H69" s="153">
        <f t="shared" si="4"/>
        <v>329061.49</v>
      </c>
      <c r="I69" s="153">
        <f t="shared" si="4"/>
        <v>334674.43</v>
      </c>
    </row>
    <row r="70" spans="2:9" x14ac:dyDescent="0.3">
      <c r="B70" s="151" t="s">
        <v>462</v>
      </c>
      <c r="C70" s="152">
        <f>C68/C69</f>
        <v>4.2863322948139201E-2</v>
      </c>
      <c r="D70" s="152">
        <f t="shared" ref="D70:I70" si="5">D68/D69</f>
        <v>3.0269981391037853E-2</v>
      </c>
      <c r="E70" s="152">
        <f t="shared" si="5"/>
        <v>3.5122268312999063E-3</v>
      </c>
      <c r="F70" s="152">
        <f t="shared" si="5"/>
        <v>-1.0738854865080593E-2</v>
      </c>
      <c r="G70" s="152">
        <f t="shared" si="5"/>
        <v>2.5589841915524675E-2</v>
      </c>
      <c r="H70" s="152">
        <f t="shared" si="5"/>
        <v>-3.5130212289497626E-4</v>
      </c>
      <c r="I70" s="152">
        <f t="shared" si="5"/>
        <v>2.0782705150196142E-2</v>
      </c>
    </row>
    <row r="72" spans="2:9" ht="15.6" x14ac:dyDescent="0.3">
      <c r="B72" s="254" t="s">
        <v>455</v>
      </c>
      <c r="C72" s="254"/>
      <c r="D72" s="254"/>
      <c r="E72" s="254"/>
      <c r="F72" s="254"/>
      <c r="G72" s="254"/>
      <c r="H72" s="254"/>
      <c r="I72" s="254"/>
    </row>
    <row r="73" spans="2:9" x14ac:dyDescent="0.3">
      <c r="B73" t="s">
        <v>456</v>
      </c>
      <c r="C73" s="153">
        <f>('Data Sheet'!E70*'Data Sheet'!E90)/10000000</f>
        <v>158207.35199461502</v>
      </c>
      <c r="D73" s="153">
        <f>('Data Sheet'!F70*'Data Sheet'!F90)/10000000</f>
        <v>111001.55200051502</v>
      </c>
      <c r="E73" s="153">
        <f>('Data Sheet'!G70*'Data Sheet'!G90)/10000000</f>
        <v>59177.055028575</v>
      </c>
      <c r="F73" s="153">
        <f>('Data Sheet'!H70*'Data Sheet'!H90)/10000000</f>
        <v>25561.844544424999</v>
      </c>
      <c r="G73" s="153">
        <f>('Data Sheet'!I70*'Data Sheet'!I90)/10000000</f>
        <v>115561.05074898001</v>
      </c>
      <c r="H73" s="153">
        <f>('Data Sheet'!J70*'Data Sheet'!J90)/10000000</f>
        <v>166100.87141762499</v>
      </c>
      <c r="I73" s="153">
        <f>('Data Sheet'!K70*'Data Sheet'!K90)/10000000</f>
        <v>161170.49105968</v>
      </c>
    </row>
    <row r="74" spans="2:9" x14ac:dyDescent="0.3">
      <c r="B74" t="s">
        <v>457</v>
      </c>
      <c r="C74" s="153">
        <f>'Data Sheet'!E59</f>
        <v>78603.98</v>
      </c>
      <c r="D74" s="153">
        <f>'Data Sheet'!F59</f>
        <v>88950.47</v>
      </c>
      <c r="E74" s="153">
        <f>'Data Sheet'!G59</f>
        <v>106175.34</v>
      </c>
      <c r="F74" s="153">
        <f>'Data Sheet'!H59</f>
        <v>124787.64</v>
      </c>
      <c r="G74" s="153">
        <f>'Data Sheet'!I59</f>
        <v>142130.57</v>
      </c>
      <c r="H74" s="153">
        <f>'Data Sheet'!J59</f>
        <v>146449.03</v>
      </c>
      <c r="I74" s="153">
        <f>'Data Sheet'!K59</f>
        <v>134113.44</v>
      </c>
    </row>
    <row r="75" spans="2:9" x14ac:dyDescent="0.3">
      <c r="B75" s="151" t="s">
        <v>463</v>
      </c>
      <c r="C75" s="152">
        <f>C73/C74</f>
        <v>2.0127142670716549</v>
      </c>
      <c r="D75" s="152">
        <f t="shared" ref="D75:I75" si="6">D73/D74</f>
        <v>1.2479029284557464</v>
      </c>
      <c r="E75" s="152">
        <f t="shared" si="6"/>
        <v>0.55735215944281413</v>
      </c>
      <c r="F75" s="152">
        <f t="shared" si="6"/>
        <v>0.2048427596228681</v>
      </c>
      <c r="G75" s="152">
        <f t="shared" si="6"/>
        <v>0.81306259975584427</v>
      </c>
      <c r="H75" s="152">
        <f t="shared" si="6"/>
        <v>1.1341889489990136</v>
      </c>
      <c r="I75" s="152">
        <f t="shared" si="6"/>
        <v>1.2017474986823096</v>
      </c>
    </row>
    <row r="77" spans="2:9" ht="15.6" x14ac:dyDescent="0.3">
      <c r="B77" s="254" t="s">
        <v>458</v>
      </c>
      <c r="C77" s="254"/>
      <c r="D77" s="254"/>
      <c r="E77" s="254"/>
      <c r="F77" s="254"/>
      <c r="G77" s="254"/>
      <c r="H77" s="254"/>
      <c r="I77" s="254"/>
    </row>
    <row r="78" spans="2:9" x14ac:dyDescent="0.3">
      <c r="C78" s="150">
        <f t="shared" ref="C78:I78" si="7">C56</f>
        <v>42825</v>
      </c>
      <c r="D78" s="150">
        <f t="shared" si="7"/>
        <v>43190</v>
      </c>
      <c r="E78" s="150">
        <f t="shared" si="7"/>
        <v>43555</v>
      </c>
      <c r="F78" s="150">
        <f t="shared" si="7"/>
        <v>43921</v>
      </c>
      <c r="G78" s="150">
        <f t="shared" si="7"/>
        <v>44286</v>
      </c>
      <c r="H78" s="150">
        <f t="shared" si="7"/>
        <v>44651</v>
      </c>
      <c r="I78" s="150">
        <f t="shared" si="7"/>
        <v>45016</v>
      </c>
    </row>
    <row r="79" spans="2:9" x14ac:dyDescent="0.3">
      <c r="B79" t="s">
        <v>459</v>
      </c>
      <c r="C79" s="153">
        <f>'Data Sheet'!E17</f>
        <v>269692.51</v>
      </c>
      <c r="D79" s="153">
        <f>'Data Sheet'!F17</f>
        <v>291550.48</v>
      </c>
      <c r="E79" s="153">
        <f>'Data Sheet'!G17</f>
        <v>301938.40000000002</v>
      </c>
      <c r="F79" s="153">
        <f>'Data Sheet'!H17</f>
        <v>261067.97</v>
      </c>
      <c r="G79" s="153">
        <f>'Data Sheet'!I17</f>
        <v>249794.75</v>
      </c>
      <c r="H79" s="153">
        <f>'Data Sheet'!J17</f>
        <v>278453.62</v>
      </c>
      <c r="I79" s="153">
        <f>'Data Sheet'!K17</f>
        <v>345966.97</v>
      </c>
    </row>
    <row r="80" spans="2:9" x14ac:dyDescent="0.3">
      <c r="B80" t="s">
        <v>121</v>
      </c>
      <c r="C80" s="153">
        <f>C69</f>
        <v>272580.36</v>
      </c>
      <c r="D80" s="153">
        <f t="shared" ref="D80:I80" si="8">D69</f>
        <v>327191.81</v>
      </c>
      <c r="E80" s="153">
        <f t="shared" si="8"/>
        <v>305703.49</v>
      </c>
      <c r="F80" s="153">
        <f t="shared" si="8"/>
        <v>320179.39</v>
      </c>
      <c r="G80" s="153">
        <f t="shared" si="8"/>
        <v>341569.91</v>
      </c>
      <c r="H80" s="153">
        <f t="shared" si="8"/>
        <v>329061.49</v>
      </c>
      <c r="I80" s="153">
        <f t="shared" si="8"/>
        <v>334674.43</v>
      </c>
    </row>
    <row r="81" spans="2:9" x14ac:dyDescent="0.3">
      <c r="B81" s="151" t="s">
        <v>464</v>
      </c>
      <c r="C81" s="152">
        <f>C79/C80</f>
        <v>0.98940550962659235</v>
      </c>
      <c r="D81" s="152">
        <f t="shared" ref="D81:I81" si="9">D79/D80</f>
        <v>0.89106900322474447</v>
      </c>
      <c r="E81" s="152">
        <f t="shared" si="9"/>
        <v>0.98768385012549265</v>
      </c>
      <c r="F81" s="152">
        <f t="shared" si="9"/>
        <v>0.81538030914482029</v>
      </c>
      <c r="G81" s="152">
        <f t="shared" si="9"/>
        <v>0.73131368626703686</v>
      </c>
      <c r="H81" s="152">
        <f t="shared" si="9"/>
        <v>0.84620543108827473</v>
      </c>
      <c r="I81" s="152">
        <f t="shared" si="9"/>
        <v>1.0337418666851841</v>
      </c>
    </row>
    <row r="83" spans="2:9" ht="15.6" x14ac:dyDescent="0.3">
      <c r="B83" s="254" t="s">
        <v>465</v>
      </c>
      <c r="C83" s="254"/>
      <c r="D83" s="254"/>
      <c r="E83" s="254"/>
      <c r="F83" s="254"/>
      <c r="G83" s="254"/>
      <c r="H83" s="254"/>
      <c r="I83" s="254"/>
    </row>
    <row r="84" spans="2:9" x14ac:dyDescent="0.3">
      <c r="C84" s="150">
        <f>C78</f>
        <v>42825</v>
      </c>
      <c r="D84" s="150">
        <f t="shared" ref="D84:I84" si="10">D78</f>
        <v>43190</v>
      </c>
      <c r="E84" s="150">
        <f t="shared" si="10"/>
        <v>43555</v>
      </c>
      <c r="F84" s="150">
        <f t="shared" si="10"/>
        <v>43921</v>
      </c>
      <c r="G84" s="150">
        <f t="shared" si="10"/>
        <v>44286</v>
      </c>
      <c r="H84" s="150">
        <f t="shared" si="10"/>
        <v>44651</v>
      </c>
      <c r="I84" s="150">
        <f t="shared" si="10"/>
        <v>45016</v>
      </c>
    </row>
    <row r="85" spans="2:9" x14ac:dyDescent="0.3">
      <c r="B85" s="151" t="s">
        <v>466</v>
      </c>
      <c r="C85" s="159">
        <f>(C59*1.2)+(C65*1.4)+(C70*3.3)+(C75*0.6)+(C81*1)</f>
        <v>2.3014087577597921</v>
      </c>
      <c r="D85" s="159">
        <f t="shared" ref="D85:I85" si="11">(D59*1.2)+(D65*1.4)+(D70*3.3)+(D75*0.6)+(D81*1)</f>
        <v>1.7512375683225128</v>
      </c>
      <c r="E85" s="159">
        <f t="shared" si="11"/>
        <v>1.3629918133431285</v>
      </c>
      <c r="F85" s="159">
        <f t="shared" si="11"/>
        <v>0.93268386791910562</v>
      </c>
      <c r="G85" s="159">
        <f t="shared" si="11"/>
        <v>1.3495694670932279</v>
      </c>
      <c r="H85" s="159">
        <f t="shared" si="11"/>
        <v>1.5712319399620105</v>
      </c>
      <c r="I85" s="159">
        <f t="shared" si="11"/>
        <v>1.847403129887325</v>
      </c>
    </row>
    <row r="86" spans="2:9" x14ac:dyDescent="0.3">
      <c r="B86" s="37" t="s">
        <v>467</v>
      </c>
      <c r="C86" s="160" t="str">
        <f>IF(C85&lt;1.81,"Distressed",IF(C85&gt;3,"Strong","Grey Zone"))</f>
        <v>Grey Zone</v>
      </c>
      <c r="D86" s="160" t="str">
        <f t="shared" ref="D86:I86" si="12">IF(D85&lt;1.81,"Distressed",IF(D85&gt;3,"Strong","Grey Zone"))</f>
        <v>Distressed</v>
      </c>
      <c r="E86" s="160" t="str">
        <f t="shared" si="12"/>
        <v>Distressed</v>
      </c>
      <c r="F86" s="160" t="str">
        <f t="shared" si="12"/>
        <v>Distressed</v>
      </c>
      <c r="G86" s="160" t="str">
        <f t="shared" si="12"/>
        <v>Distressed</v>
      </c>
      <c r="H86" s="160" t="str">
        <f t="shared" si="12"/>
        <v>Distressed</v>
      </c>
      <c r="I86" s="160" t="str">
        <f t="shared" si="12"/>
        <v>Grey Zone</v>
      </c>
    </row>
  </sheetData>
  <mergeCells count="8">
    <mergeCell ref="B77:I77"/>
    <mergeCell ref="B83:I83"/>
    <mergeCell ref="B9:I9"/>
    <mergeCell ref="B67:I67"/>
    <mergeCell ref="B72:I72"/>
    <mergeCell ref="B10:I13"/>
    <mergeCell ref="B55:I55"/>
    <mergeCell ref="B61:I61"/>
  </mergeCells>
  <printOptions horizontalCentered="1" verticalCentered="1"/>
  <pageMargins left="0.70866141732283472" right="0.70866141732283472" top="0" bottom="0" header="0" footer="0"/>
  <pageSetup scale="90" pageOrder="overThenDown" orientation="portrait" r:id="rId1"/>
  <headerFooter scaleWithDoc="0" alignWithMargins="0">
    <oddFooter xml:space="preserve">&amp;LTata Motors - Financial Model&amp;RPage &amp;P </oddFooter>
  </headerFooter>
  <rowBreaks count="1" manualBreakCount="1">
    <brk id="50" max="16383"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819DB-F3DD-4438-A68B-3F567510E1BB}">
  <sheetPr>
    <tabColor rgb="FFFFD85B"/>
  </sheetPr>
  <dimension ref="A1:O5"/>
  <sheetViews>
    <sheetView showGridLines="0" workbookViewId="0"/>
  </sheetViews>
  <sheetFormatPr defaultRowHeight="14.4" x14ac:dyDescent="0.3"/>
  <cols>
    <col min="1" max="1" width="1.88671875" customWidth="1"/>
  </cols>
  <sheetData>
    <row r="1" spans="1:15" x14ac:dyDescent="0.3">
      <c r="A1" s="32"/>
      <c r="B1" s="32"/>
      <c r="C1" s="32"/>
      <c r="D1" s="32"/>
      <c r="E1" s="32"/>
      <c r="F1" s="32"/>
      <c r="G1" s="32"/>
      <c r="H1" s="32"/>
      <c r="I1" s="32"/>
      <c r="J1" s="32"/>
      <c r="K1" s="32"/>
      <c r="L1" s="32"/>
      <c r="M1" s="32"/>
      <c r="N1" s="32"/>
      <c r="O1" s="32"/>
    </row>
    <row r="2" spans="1:15" x14ac:dyDescent="0.3">
      <c r="A2" s="32"/>
      <c r="B2" s="32"/>
      <c r="C2" s="32"/>
      <c r="D2" s="32"/>
      <c r="E2" s="32"/>
      <c r="F2" s="32"/>
      <c r="G2" s="32"/>
      <c r="H2" s="32"/>
      <c r="I2" s="32"/>
      <c r="J2" s="32"/>
      <c r="K2" s="32"/>
      <c r="L2" s="32"/>
      <c r="M2" s="32"/>
      <c r="N2" s="32"/>
      <c r="O2" s="32"/>
    </row>
    <row r="3" spans="1:15" x14ac:dyDescent="0.3">
      <c r="A3" s="32"/>
      <c r="B3" s="32"/>
      <c r="C3" s="32"/>
      <c r="D3" s="32"/>
      <c r="E3" s="32"/>
      <c r="F3" s="32"/>
      <c r="G3" s="32"/>
      <c r="H3" s="32"/>
      <c r="I3" s="32"/>
      <c r="J3" s="32"/>
      <c r="K3" s="32"/>
      <c r="L3" s="32"/>
      <c r="M3" s="32"/>
      <c r="N3" s="32"/>
      <c r="O3" s="32"/>
    </row>
    <row r="4" spans="1:15" x14ac:dyDescent="0.3">
      <c r="A4" s="32"/>
      <c r="B4" s="32"/>
      <c r="C4" s="32"/>
      <c r="D4" s="32"/>
      <c r="E4" s="32"/>
      <c r="F4" s="32"/>
      <c r="G4" s="32"/>
      <c r="H4" s="32"/>
      <c r="I4" s="32"/>
      <c r="J4" s="32"/>
      <c r="K4" s="32"/>
      <c r="L4" s="32"/>
      <c r="M4" s="32"/>
      <c r="N4" s="32"/>
      <c r="O4" s="32"/>
    </row>
    <row r="5" spans="1:15" x14ac:dyDescent="0.3">
      <c r="A5" s="32"/>
      <c r="B5" s="32"/>
      <c r="C5" s="32"/>
      <c r="D5" s="32"/>
      <c r="E5" s="32"/>
      <c r="F5" s="32"/>
      <c r="G5" s="32"/>
      <c r="H5" s="32"/>
      <c r="I5" s="32"/>
      <c r="J5" s="32"/>
      <c r="K5" s="32"/>
      <c r="L5" s="32"/>
      <c r="M5" s="32"/>
      <c r="N5" s="32"/>
      <c r="O5" s="32"/>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579EF-7FA2-428D-9C6F-FB1624C77E21}">
  <sheetPr>
    <tabColor theme="4" tint="0.59999389629810485"/>
  </sheetPr>
  <dimension ref="A1:M52"/>
  <sheetViews>
    <sheetView showGridLines="0" workbookViewId="0">
      <pane xSplit="1" ySplit="7" topLeftCell="B8" activePane="bottomRight" state="frozen"/>
      <selection pane="topRight" activeCell="B1" sqref="B1"/>
      <selection pane="bottomLeft" activeCell="A8" sqref="A8"/>
      <selection pane="bottomRight" activeCell="P36" sqref="P36"/>
    </sheetView>
  </sheetViews>
  <sheetFormatPr defaultRowHeight="14.4" x14ac:dyDescent="0.3"/>
  <cols>
    <col min="1" max="1" width="1.88671875" customWidth="1"/>
    <col min="2" max="2" width="22.77734375" bestFit="1" customWidth="1"/>
    <col min="3" max="13" width="9.109375" bestFit="1" customWidth="1"/>
  </cols>
  <sheetData>
    <row r="1" spans="1:13" x14ac:dyDescent="0.3">
      <c r="A1" s="32"/>
      <c r="B1" s="32"/>
      <c r="C1" s="32"/>
      <c r="D1" s="32"/>
      <c r="E1" s="32"/>
      <c r="F1" s="32"/>
      <c r="G1" s="32"/>
      <c r="H1" s="32"/>
      <c r="I1" s="32"/>
      <c r="J1" s="32"/>
      <c r="K1" s="32"/>
      <c r="L1" s="32"/>
      <c r="M1" s="32"/>
    </row>
    <row r="2" spans="1:13" x14ac:dyDescent="0.3">
      <c r="A2" s="32"/>
      <c r="B2" s="32"/>
      <c r="C2" s="32"/>
      <c r="D2" s="32"/>
      <c r="E2" s="32"/>
      <c r="F2" s="32"/>
      <c r="G2" s="32"/>
      <c r="H2" s="32"/>
      <c r="I2" s="32"/>
      <c r="J2" s="32"/>
      <c r="K2" s="32"/>
      <c r="L2" s="32"/>
      <c r="M2" s="32"/>
    </row>
    <row r="3" spans="1:13" x14ac:dyDescent="0.3">
      <c r="A3" s="32"/>
      <c r="B3" s="32"/>
      <c r="C3" s="32"/>
      <c r="D3" s="32"/>
      <c r="E3" s="32"/>
      <c r="F3" s="32"/>
      <c r="G3" s="32"/>
      <c r="H3" s="32"/>
      <c r="I3" s="32"/>
      <c r="J3" s="32"/>
      <c r="K3" s="32"/>
      <c r="L3" s="32"/>
      <c r="M3" s="32"/>
    </row>
    <row r="4" spans="1:13" x14ac:dyDescent="0.3">
      <c r="A4" s="32"/>
      <c r="B4" s="32"/>
      <c r="C4" s="32"/>
      <c r="D4" s="32"/>
      <c r="E4" s="32"/>
      <c r="F4" s="32"/>
      <c r="G4" s="32"/>
      <c r="H4" s="32"/>
      <c r="I4" s="32"/>
      <c r="J4" s="32"/>
      <c r="K4" s="32"/>
      <c r="L4" s="32"/>
      <c r="M4" s="32"/>
    </row>
    <row r="5" spans="1:13" x14ac:dyDescent="0.3">
      <c r="A5" s="32"/>
      <c r="B5" s="32"/>
      <c r="C5" s="32"/>
      <c r="D5" s="32"/>
      <c r="E5" s="32"/>
      <c r="F5" s="32"/>
      <c r="G5" s="32"/>
      <c r="H5" s="32"/>
      <c r="I5" s="32"/>
      <c r="J5" s="32"/>
      <c r="K5" s="32"/>
      <c r="L5" s="32"/>
      <c r="M5" s="32"/>
    </row>
    <row r="7" spans="1:13" x14ac:dyDescent="0.3">
      <c r="B7" s="50" t="s">
        <v>306</v>
      </c>
      <c r="C7" s="45">
        <v>41334</v>
      </c>
      <c r="D7" s="45">
        <v>41699</v>
      </c>
      <c r="E7" s="45">
        <v>42064</v>
      </c>
      <c r="F7" s="45">
        <v>42430</v>
      </c>
      <c r="G7" s="45">
        <v>42795</v>
      </c>
      <c r="H7" s="45">
        <v>43160</v>
      </c>
      <c r="I7" s="45">
        <v>43525</v>
      </c>
      <c r="J7" s="45">
        <v>43891</v>
      </c>
      <c r="K7" s="45">
        <v>44256</v>
      </c>
      <c r="L7" s="45">
        <v>44621</v>
      </c>
      <c r="M7" s="45">
        <v>44986</v>
      </c>
    </row>
    <row r="8" spans="1:13" x14ac:dyDescent="0.3">
      <c r="B8" s="54"/>
      <c r="C8" s="104"/>
      <c r="D8" s="104"/>
      <c r="E8" s="104"/>
      <c r="F8" s="104"/>
      <c r="G8" s="104"/>
      <c r="H8" s="104"/>
      <c r="I8" s="104"/>
      <c r="J8" s="104"/>
      <c r="K8" s="104"/>
      <c r="L8" s="104"/>
      <c r="M8" s="104"/>
    </row>
    <row r="9" spans="1:13" x14ac:dyDescent="0.3">
      <c r="B9" s="52" t="s">
        <v>274</v>
      </c>
      <c r="C9" s="107">
        <v>638</v>
      </c>
      <c r="D9" s="107">
        <v>644</v>
      </c>
      <c r="E9" s="107">
        <v>644</v>
      </c>
      <c r="F9" s="107">
        <v>679</v>
      </c>
      <c r="G9" s="107">
        <v>679</v>
      </c>
      <c r="H9" s="107">
        <v>679</v>
      </c>
      <c r="I9" s="107">
        <v>679</v>
      </c>
      <c r="J9" s="107">
        <v>720</v>
      </c>
      <c r="K9" s="107">
        <v>766</v>
      </c>
      <c r="L9" s="107">
        <v>766</v>
      </c>
      <c r="M9" s="107">
        <v>766</v>
      </c>
    </row>
    <row r="10" spans="1:13" x14ac:dyDescent="0.3">
      <c r="B10" s="52" t="s">
        <v>25</v>
      </c>
      <c r="C10" s="107">
        <v>36999</v>
      </c>
      <c r="D10" s="107">
        <v>64960</v>
      </c>
      <c r="E10" s="107">
        <v>55618</v>
      </c>
      <c r="F10" s="107">
        <v>78273</v>
      </c>
      <c r="G10" s="107">
        <v>57383</v>
      </c>
      <c r="H10" s="107">
        <v>94749</v>
      </c>
      <c r="I10" s="107">
        <v>59500</v>
      </c>
      <c r="J10" s="107">
        <v>61491</v>
      </c>
      <c r="K10" s="107">
        <v>54481</v>
      </c>
      <c r="L10" s="107">
        <v>43795</v>
      </c>
      <c r="M10" s="107">
        <v>44556</v>
      </c>
    </row>
    <row r="11" spans="1:13" x14ac:dyDescent="0.3">
      <c r="B11" s="52"/>
      <c r="C11" s="106"/>
      <c r="D11" s="106"/>
      <c r="E11" s="106"/>
      <c r="F11" s="106"/>
      <c r="G11" s="106"/>
      <c r="H11" s="106"/>
      <c r="I11" s="106"/>
      <c r="J11" s="106"/>
      <c r="K11" s="106"/>
      <c r="L11" s="106"/>
      <c r="M11" s="106"/>
    </row>
    <row r="12" spans="1:13" x14ac:dyDescent="0.3">
      <c r="B12" s="54" t="s">
        <v>275</v>
      </c>
      <c r="C12" s="106"/>
      <c r="D12" s="106"/>
      <c r="E12" s="106"/>
      <c r="F12" s="106"/>
      <c r="G12" s="106"/>
      <c r="H12" s="106"/>
      <c r="I12" s="106"/>
      <c r="J12" s="106"/>
      <c r="K12" s="106"/>
      <c r="L12" s="106"/>
      <c r="M12" s="106"/>
    </row>
    <row r="13" spans="1:13" x14ac:dyDescent="0.3">
      <c r="B13" s="52" t="s">
        <v>276</v>
      </c>
      <c r="C13" s="107">
        <v>32155</v>
      </c>
      <c r="D13" s="107">
        <v>45259</v>
      </c>
      <c r="E13" s="107">
        <v>56071</v>
      </c>
      <c r="F13" s="107">
        <v>50510</v>
      </c>
      <c r="G13" s="107">
        <v>60629</v>
      </c>
      <c r="H13" s="107">
        <v>61200</v>
      </c>
      <c r="I13" s="107">
        <v>70818</v>
      </c>
      <c r="J13" s="107">
        <v>83316</v>
      </c>
      <c r="K13" s="107">
        <v>93113</v>
      </c>
      <c r="L13" s="107">
        <v>97759</v>
      </c>
      <c r="M13" s="107">
        <v>88696</v>
      </c>
    </row>
    <row r="14" spans="1:13" x14ac:dyDescent="0.3">
      <c r="B14" s="52" t="s">
        <v>277</v>
      </c>
      <c r="C14" s="107">
        <v>11620</v>
      </c>
      <c r="D14" s="107">
        <v>9696</v>
      </c>
      <c r="E14" s="107">
        <v>13140</v>
      </c>
      <c r="F14" s="107">
        <v>11451</v>
      </c>
      <c r="G14" s="107">
        <v>13860</v>
      </c>
      <c r="H14" s="107">
        <v>16795</v>
      </c>
      <c r="I14" s="107">
        <v>20150</v>
      </c>
      <c r="J14" s="107">
        <v>16363</v>
      </c>
      <c r="K14" s="107">
        <v>42792</v>
      </c>
      <c r="L14" s="107">
        <v>41918</v>
      </c>
      <c r="M14" s="107">
        <v>36965</v>
      </c>
    </row>
    <row r="15" spans="1:13" x14ac:dyDescent="0.3">
      <c r="B15" s="52" t="s">
        <v>278</v>
      </c>
      <c r="C15" s="107">
        <v>0</v>
      </c>
      <c r="D15" s="107">
        <v>0</v>
      </c>
      <c r="E15" s="107">
        <v>0</v>
      </c>
      <c r="F15" s="107">
        <v>0</v>
      </c>
      <c r="G15" s="107">
        <v>0</v>
      </c>
      <c r="H15" s="107">
        <v>0</v>
      </c>
      <c r="I15" s="107">
        <v>173</v>
      </c>
      <c r="J15" s="107">
        <v>5977</v>
      </c>
      <c r="K15" s="107">
        <v>6226</v>
      </c>
      <c r="L15" s="107">
        <v>6772</v>
      </c>
      <c r="M15" s="107">
        <v>8453</v>
      </c>
    </row>
    <row r="16" spans="1:13" x14ac:dyDescent="0.3">
      <c r="B16" s="52" t="s">
        <v>279</v>
      </c>
      <c r="C16" s="107">
        <v>9940</v>
      </c>
      <c r="D16" s="107">
        <v>5688</v>
      </c>
      <c r="E16" s="107">
        <v>4399</v>
      </c>
      <c r="F16" s="107">
        <v>7399</v>
      </c>
      <c r="G16" s="107">
        <v>4115</v>
      </c>
      <c r="H16" s="107">
        <v>10956</v>
      </c>
      <c r="I16" s="107">
        <v>15034</v>
      </c>
      <c r="J16" s="107">
        <v>19132</v>
      </c>
      <c r="K16" s="107">
        <v>0</v>
      </c>
      <c r="L16" s="107">
        <v>0</v>
      </c>
      <c r="M16" s="107">
        <v>0</v>
      </c>
    </row>
    <row r="17" spans="2:13" x14ac:dyDescent="0.3">
      <c r="B17" s="52"/>
      <c r="C17" s="106"/>
      <c r="D17" s="106"/>
      <c r="E17" s="106"/>
      <c r="F17" s="106"/>
      <c r="G17" s="106"/>
      <c r="H17" s="106"/>
      <c r="I17" s="106"/>
      <c r="J17" s="106"/>
      <c r="K17" s="106"/>
      <c r="L17" s="106"/>
      <c r="M17" s="106"/>
    </row>
    <row r="18" spans="2:13" x14ac:dyDescent="0.3">
      <c r="B18" s="54" t="s">
        <v>280</v>
      </c>
      <c r="C18" s="106"/>
      <c r="D18" s="106"/>
      <c r="E18" s="106"/>
      <c r="F18" s="106"/>
      <c r="G18" s="106"/>
      <c r="H18" s="106"/>
      <c r="I18" s="106"/>
      <c r="J18" s="106"/>
      <c r="K18" s="106"/>
      <c r="L18" s="106"/>
      <c r="M18" s="106"/>
    </row>
    <row r="19" spans="2:13" x14ac:dyDescent="0.3">
      <c r="B19" s="52" t="s">
        <v>281</v>
      </c>
      <c r="C19" s="107">
        <v>370</v>
      </c>
      <c r="D19" s="107">
        <v>421</v>
      </c>
      <c r="E19" s="107">
        <v>433</v>
      </c>
      <c r="F19" s="107">
        <v>433</v>
      </c>
      <c r="G19" s="107">
        <v>453</v>
      </c>
      <c r="H19" s="107">
        <v>525</v>
      </c>
      <c r="I19" s="107">
        <v>523</v>
      </c>
      <c r="J19" s="107">
        <v>814</v>
      </c>
      <c r="K19" s="107">
        <v>1573</v>
      </c>
      <c r="L19" s="107">
        <v>4271</v>
      </c>
      <c r="M19" s="107">
        <v>7278</v>
      </c>
    </row>
    <row r="20" spans="2:13" x14ac:dyDescent="0.3">
      <c r="B20" s="52" t="s">
        <v>282</v>
      </c>
      <c r="C20" s="107">
        <v>44912</v>
      </c>
      <c r="D20" s="107">
        <v>57316</v>
      </c>
      <c r="E20" s="107">
        <v>57407</v>
      </c>
      <c r="F20" s="107">
        <v>61562</v>
      </c>
      <c r="G20" s="107">
        <v>62533</v>
      </c>
      <c r="H20" s="107">
        <v>76940</v>
      </c>
      <c r="I20" s="107">
        <v>71691</v>
      </c>
      <c r="J20" s="107">
        <v>66398</v>
      </c>
      <c r="K20" s="107">
        <v>76040</v>
      </c>
      <c r="L20" s="107">
        <v>69750</v>
      </c>
      <c r="M20" s="107">
        <v>79252</v>
      </c>
    </row>
    <row r="21" spans="2:13" x14ac:dyDescent="0.3">
      <c r="B21" s="52" t="s">
        <v>283</v>
      </c>
      <c r="C21" s="107">
        <v>2067</v>
      </c>
      <c r="D21" s="107">
        <v>3119</v>
      </c>
      <c r="E21" s="107">
        <v>2289</v>
      </c>
      <c r="F21" s="107">
        <v>2165</v>
      </c>
      <c r="G21" s="107">
        <v>1711</v>
      </c>
      <c r="H21" s="107">
        <v>0</v>
      </c>
      <c r="I21" s="107">
        <v>0</v>
      </c>
      <c r="J21" s="107">
        <v>0</v>
      </c>
      <c r="K21" s="107">
        <v>0</v>
      </c>
      <c r="L21" s="107">
        <v>0</v>
      </c>
      <c r="M21" s="107">
        <v>0</v>
      </c>
    </row>
    <row r="22" spans="2:13" x14ac:dyDescent="0.3">
      <c r="B22" s="52" t="s">
        <v>284</v>
      </c>
      <c r="C22" s="107">
        <v>29627</v>
      </c>
      <c r="D22" s="107">
        <v>31325</v>
      </c>
      <c r="E22" s="107">
        <v>47313</v>
      </c>
      <c r="F22" s="107">
        <v>50712</v>
      </c>
      <c r="G22" s="107">
        <v>71218</v>
      </c>
      <c r="H22" s="107">
        <v>65349</v>
      </c>
      <c r="I22" s="107">
        <v>67135</v>
      </c>
      <c r="J22" s="107">
        <v>65969</v>
      </c>
      <c r="K22" s="107">
        <v>66579</v>
      </c>
      <c r="L22" s="107">
        <v>64030</v>
      </c>
      <c r="M22" s="107">
        <v>68710</v>
      </c>
    </row>
    <row r="23" spans="2:13" ht="15" thickBot="1" x14ac:dyDescent="0.35">
      <c r="B23" s="52"/>
      <c r="C23" s="106"/>
      <c r="D23" s="106"/>
      <c r="E23" s="106"/>
      <c r="F23" s="106"/>
      <c r="G23" s="106"/>
      <c r="H23" s="106"/>
      <c r="I23" s="106"/>
      <c r="J23" s="106"/>
      <c r="K23" s="106"/>
      <c r="L23" s="106"/>
      <c r="M23" s="106"/>
    </row>
    <row r="24" spans="2:13" ht="15" thickBot="1" x14ac:dyDescent="0.35">
      <c r="B24" s="108" t="s">
        <v>285</v>
      </c>
      <c r="C24" s="109">
        <v>168330</v>
      </c>
      <c r="D24" s="109">
        <v>218426</v>
      </c>
      <c r="E24" s="109">
        <v>237315</v>
      </c>
      <c r="F24" s="109">
        <v>263184</v>
      </c>
      <c r="G24" s="109">
        <v>272580</v>
      </c>
      <c r="H24" s="109">
        <v>327192</v>
      </c>
      <c r="I24" s="109">
        <v>305703</v>
      </c>
      <c r="J24" s="109">
        <v>320179</v>
      </c>
      <c r="K24" s="109">
        <v>341570</v>
      </c>
      <c r="L24" s="109">
        <v>329061</v>
      </c>
      <c r="M24" s="109">
        <v>334674</v>
      </c>
    </row>
    <row r="25" spans="2:13" x14ac:dyDescent="0.3">
      <c r="B25" s="52"/>
      <c r="C25" s="106"/>
      <c r="D25" s="106"/>
      <c r="E25" s="106"/>
      <c r="F25" s="106"/>
      <c r="G25" s="106"/>
      <c r="H25" s="106"/>
      <c r="I25" s="106"/>
      <c r="J25" s="106"/>
      <c r="K25" s="106"/>
      <c r="L25" s="106"/>
      <c r="M25" s="106"/>
    </row>
    <row r="26" spans="2:13" x14ac:dyDescent="0.3">
      <c r="B26" s="54" t="s">
        <v>286</v>
      </c>
      <c r="C26" s="106"/>
      <c r="D26" s="106"/>
      <c r="E26" s="106"/>
      <c r="F26" s="106"/>
      <c r="G26" s="106"/>
      <c r="H26" s="106"/>
      <c r="I26" s="106"/>
      <c r="J26" s="106"/>
      <c r="K26" s="106"/>
      <c r="L26" s="106"/>
      <c r="M26" s="106"/>
    </row>
    <row r="27" spans="2:13" x14ac:dyDescent="0.3">
      <c r="B27" s="52" t="s">
        <v>287</v>
      </c>
      <c r="C27" s="107">
        <v>1959</v>
      </c>
      <c r="D27" s="107">
        <v>2296</v>
      </c>
      <c r="E27" s="107">
        <v>2513</v>
      </c>
      <c r="F27" s="107">
        <v>7185</v>
      </c>
      <c r="G27" s="107">
        <v>6762</v>
      </c>
      <c r="H27" s="107">
        <v>7339</v>
      </c>
      <c r="I27" s="107">
        <v>7286</v>
      </c>
      <c r="J27" s="107">
        <v>7675</v>
      </c>
      <c r="K27" s="107">
        <v>7819</v>
      </c>
      <c r="L27" s="107">
        <v>7760</v>
      </c>
      <c r="M27" s="107">
        <v>8045</v>
      </c>
    </row>
    <row r="28" spans="2:13" x14ac:dyDescent="0.3">
      <c r="B28" s="52" t="s">
        <v>288</v>
      </c>
      <c r="C28" s="107">
        <v>8323</v>
      </c>
      <c r="D28" s="107">
        <v>11010</v>
      </c>
      <c r="E28" s="107">
        <v>13396</v>
      </c>
      <c r="F28" s="107">
        <v>12343</v>
      </c>
      <c r="G28" s="107">
        <v>12164</v>
      </c>
      <c r="H28" s="107">
        <v>16552</v>
      </c>
      <c r="I28" s="107">
        <v>22938</v>
      </c>
      <c r="J28" s="107">
        <v>32665</v>
      </c>
      <c r="K28" s="107">
        <v>35537</v>
      </c>
      <c r="L28" s="107">
        <v>36466</v>
      </c>
      <c r="M28" s="107">
        <v>38781</v>
      </c>
    </row>
    <row r="29" spans="2:13" x14ac:dyDescent="0.3">
      <c r="B29" s="52" t="s">
        <v>289</v>
      </c>
      <c r="C29" s="107">
        <v>63478</v>
      </c>
      <c r="D29" s="107">
        <v>79505</v>
      </c>
      <c r="E29" s="107">
        <v>88943</v>
      </c>
      <c r="F29" s="107">
        <v>80063</v>
      </c>
      <c r="G29" s="107">
        <v>79976</v>
      </c>
      <c r="H29" s="107">
        <v>100226</v>
      </c>
      <c r="I29" s="107">
        <v>109415</v>
      </c>
      <c r="J29" s="107">
        <v>124158</v>
      </c>
      <c r="K29" s="107">
        <v>138868</v>
      </c>
      <c r="L29" s="107">
        <v>148585</v>
      </c>
      <c r="M29" s="107">
        <v>153672</v>
      </c>
    </row>
    <row r="30" spans="2:13" x14ac:dyDescent="0.3">
      <c r="B30" s="52" t="s">
        <v>290</v>
      </c>
      <c r="C30" s="107">
        <v>0</v>
      </c>
      <c r="D30" s="107">
        <v>0</v>
      </c>
      <c r="E30" s="107">
        <v>482</v>
      </c>
      <c r="F30" s="107">
        <v>498</v>
      </c>
      <c r="G30" s="107">
        <v>0</v>
      </c>
      <c r="H30" s="107">
        <v>0</v>
      </c>
      <c r="I30" s="107">
        <v>0</v>
      </c>
      <c r="J30" s="107">
        <v>0</v>
      </c>
      <c r="K30" s="107">
        <v>0</v>
      </c>
      <c r="L30" s="107">
        <v>0</v>
      </c>
      <c r="M30" s="107">
        <v>0</v>
      </c>
    </row>
    <row r="31" spans="2:13" x14ac:dyDescent="0.3">
      <c r="B31" s="52" t="s">
        <v>291</v>
      </c>
      <c r="C31" s="107">
        <v>928</v>
      </c>
      <c r="D31" s="107">
        <v>1126</v>
      </c>
      <c r="E31" s="107">
        <v>1364</v>
      </c>
      <c r="F31" s="107">
        <v>1634</v>
      </c>
      <c r="G31" s="107">
        <v>1767</v>
      </c>
      <c r="H31" s="107">
        <v>1943</v>
      </c>
      <c r="I31" s="107">
        <v>2335</v>
      </c>
      <c r="J31" s="107">
        <v>3054</v>
      </c>
      <c r="K31" s="107">
        <v>3172</v>
      </c>
      <c r="L31" s="107">
        <v>3383</v>
      </c>
      <c r="M31" s="107">
        <v>3499</v>
      </c>
    </row>
    <row r="32" spans="2:13" x14ac:dyDescent="0.3">
      <c r="B32" s="52" t="s">
        <v>292</v>
      </c>
      <c r="C32" s="107">
        <v>710</v>
      </c>
      <c r="D32" s="107">
        <v>1011</v>
      </c>
      <c r="E32" s="107">
        <v>1149</v>
      </c>
      <c r="F32" s="107">
        <v>1241</v>
      </c>
      <c r="G32" s="107">
        <v>1401</v>
      </c>
      <c r="H32" s="107">
        <v>1430</v>
      </c>
      <c r="I32" s="107">
        <v>1626</v>
      </c>
      <c r="J32" s="107">
        <v>1890</v>
      </c>
      <c r="K32" s="107">
        <v>1956</v>
      </c>
      <c r="L32" s="107">
        <v>1984</v>
      </c>
      <c r="M32" s="107">
        <v>2084</v>
      </c>
    </row>
    <row r="33" spans="2:13" x14ac:dyDescent="0.3">
      <c r="B33" s="52" t="s">
        <v>293</v>
      </c>
      <c r="C33" s="107">
        <v>251</v>
      </c>
      <c r="D33" s="107">
        <v>270</v>
      </c>
      <c r="E33" s="107">
        <v>280</v>
      </c>
      <c r="F33" s="107">
        <v>280</v>
      </c>
      <c r="G33" s="107">
        <v>291</v>
      </c>
      <c r="H33" s="107">
        <v>353</v>
      </c>
      <c r="I33" s="107">
        <v>387</v>
      </c>
      <c r="J33" s="107">
        <v>601</v>
      </c>
      <c r="K33" s="107">
        <v>845</v>
      </c>
      <c r="L33" s="107">
        <v>725</v>
      </c>
      <c r="M33" s="107">
        <v>788</v>
      </c>
    </row>
    <row r="34" spans="2:13" x14ac:dyDescent="0.3">
      <c r="B34" s="52" t="s">
        <v>294</v>
      </c>
      <c r="C34" s="107">
        <v>7423</v>
      </c>
      <c r="D34" s="107">
        <v>8994</v>
      </c>
      <c r="E34" s="107">
        <v>9580</v>
      </c>
      <c r="F34" s="107">
        <v>58951</v>
      </c>
      <c r="G34" s="107">
        <v>54932</v>
      </c>
      <c r="H34" s="107">
        <v>77870</v>
      </c>
      <c r="I34" s="107">
        <v>80480</v>
      </c>
      <c r="J34" s="107">
        <v>91157</v>
      </c>
      <c r="K34" s="107">
        <v>114809</v>
      </c>
      <c r="L34" s="107">
        <v>114323</v>
      </c>
      <c r="M34" s="107">
        <v>112538</v>
      </c>
    </row>
    <row r="35" spans="2:13" x14ac:dyDescent="0.3">
      <c r="B35" s="52" t="s">
        <v>295</v>
      </c>
      <c r="C35" s="107">
        <v>24161</v>
      </c>
      <c r="D35" s="107">
        <v>33694</v>
      </c>
      <c r="E35" s="107">
        <v>45196</v>
      </c>
      <c r="F35" s="107">
        <v>6746</v>
      </c>
      <c r="G35" s="107">
        <v>6219</v>
      </c>
      <c r="H35" s="107">
        <v>7497</v>
      </c>
      <c r="I35" s="107">
        <v>8049</v>
      </c>
      <c r="J35" s="107">
        <v>9380</v>
      </c>
      <c r="K35" s="107">
        <v>10686</v>
      </c>
      <c r="L35" s="107">
        <v>10870</v>
      </c>
      <c r="M35" s="107">
        <v>11735</v>
      </c>
    </row>
    <row r="36" spans="2:13" x14ac:dyDescent="0.3">
      <c r="B36" s="52"/>
      <c r="C36" s="106"/>
      <c r="D36" s="106"/>
      <c r="E36" s="106"/>
      <c r="F36" s="106"/>
      <c r="G36" s="106"/>
      <c r="H36" s="106"/>
      <c r="I36" s="106"/>
      <c r="J36" s="106"/>
      <c r="K36" s="106"/>
      <c r="L36" s="106"/>
      <c r="M36" s="106"/>
    </row>
    <row r="37" spans="2:13" x14ac:dyDescent="0.3">
      <c r="B37" s="54" t="s">
        <v>296</v>
      </c>
      <c r="C37" s="107">
        <v>107234</v>
      </c>
      <c r="D37" s="107">
        <v>137907</v>
      </c>
      <c r="E37" s="107">
        <v>162904</v>
      </c>
      <c r="F37" s="107">
        <v>168941</v>
      </c>
      <c r="G37" s="107">
        <v>163512</v>
      </c>
      <c r="H37" s="107">
        <v>213209</v>
      </c>
      <c r="I37" s="107">
        <v>232517</v>
      </c>
      <c r="J37" s="107">
        <v>270579</v>
      </c>
      <c r="K37" s="107">
        <v>313692</v>
      </c>
      <c r="L37" s="107">
        <v>324096</v>
      </c>
      <c r="M37" s="107">
        <v>331141</v>
      </c>
    </row>
    <row r="38" spans="2:13" x14ac:dyDescent="0.3">
      <c r="B38" s="54" t="s">
        <v>297</v>
      </c>
      <c r="C38" s="110">
        <v>51723</v>
      </c>
      <c r="D38" s="110">
        <v>68815</v>
      </c>
      <c r="E38" s="110">
        <v>74424</v>
      </c>
      <c r="F38" s="110">
        <v>61709</v>
      </c>
      <c r="G38" s="110">
        <v>67568</v>
      </c>
      <c r="H38" s="110">
        <v>91795</v>
      </c>
      <c r="I38" s="110">
        <v>121283</v>
      </c>
      <c r="J38" s="110">
        <v>143471</v>
      </c>
      <c r="K38" s="110">
        <v>174985</v>
      </c>
      <c r="L38" s="110">
        <v>185241</v>
      </c>
      <c r="M38" s="110">
        <v>199062</v>
      </c>
    </row>
    <row r="39" spans="2:13" ht="15" thickBot="1" x14ac:dyDescent="0.35">
      <c r="B39" s="54"/>
      <c r="C39" s="112"/>
      <c r="D39" s="112"/>
      <c r="E39" s="112"/>
      <c r="F39" s="112"/>
      <c r="G39" s="112"/>
      <c r="H39" s="112"/>
      <c r="I39" s="112"/>
      <c r="J39" s="112"/>
      <c r="K39" s="112"/>
      <c r="L39" s="112"/>
      <c r="M39" s="112"/>
    </row>
    <row r="40" spans="2:13" ht="15" thickBot="1" x14ac:dyDescent="0.35">
      <c r="B40" s="108" t="s">
        <v>307</v>
      </c>
      <c r="C40" s="109">
        <f>C37-C38</f>
        <v>55511</v>
      </c>
      <c r="D40" s="109">
        <f t="shared" ref="D40:M40" si="0">D37-D38</f>
        <v>69092</v>
      </c>
      <c r="E40" s="109">
        <f t="shared" si="0"/>
        <v>88480</v>
      </c>
      <c r="F40" s="109">
        <f t="shared" si="0"/>
        <v>107232</v>
      </c>
      <c r="G40" s="109">
        <f t="shared" si="0"/>
        <v>95944</v>
      </c>
      <c r="H40" s="109">
        <f t="shared" si="0"/>
        <v>121414</v>
      </c>
      <c r="I40" s="109">
        <f t="shared" si="0"/>
        <v>111234</v>
      </c>
      <c r="J40" s="109">
        <f t="shared" si="0"/>
        <v>127108</v>
      </c>
      <c r="K40" s="109">
        <f t="shared" si="0"/>
        <v>138707</v>
      </c>
      <c r="L40" s="109">
        <f t="shared" si="0"/>
        <v>138855</v>
      </c>
      <c r="M40" s="109">
        <f t="shared" si="0"/>
        <v>132079</v>
      </c>
    </row>
    <row r="41" spans="2:13" x14ac:dyDescent="0.3">
      <c r="B41" s="54"/>
      <c r="C41" s="111"/>
      <c r="D41" s="111"/>
      <c r="E41" s="111"/>
      <c r="F41" s="111"/>
      <c r="G41" s="111"/>
      <c r="H41" s="111"/>
      <c r="I41" s="111"/>
      <c r="J41" s="111"/>
      <c r="K41" s="111"/>
      <c r="L41" s="111"/>
      <c r="M41" s="111"/>
    </row>
    <row r="42" spans="2:13" x14ac:dyDescent="0.3">
      <c r="B42" s="54" t="s">
        <v>298</v>
      </c>
      <c r="C42" s="107">
        <v>18454</v>
      </c>
      <c r="D42" s="107">
        <v>33263</v>
      </c>
      <c r="E42" s="107">
        <v>28640</v>
      </c>
      <c r="F42" s="107">
        <v>25919</v>
      </c>
      <c r="G42" s="107">
        <v>33699</v>
      </c>
      <c r="H42" s="107">
        <v>40034</v>
      </c>
      <c r="I42" s="107">
        <v>31884</v>
      </c>
      <c r="J42" s="107">
        <v>35622</v>
      </c>
      <c r="K42" s="107">
        <v>20964</v>
      </c>
      <c r="L42" s="107">
        <v>10251</v>
      </c>
      <c r="M42" s="107">
        <v>14274</v>
      </c>
    </row>
    <row r="43" spans="2:13" x14ac:dyDescent="0.3">
      <c r="B43" s="54" t="s">
        <v>29</v>
      </c>
      <c r="C43" s="107">
        <v>8765</v>
      </c>
      <c r="D43" s="107">
        <v>10687</v>
      </c>
      <c r="E43" s="107">
        <v>15337</v>
      </c>
      <c r="F43" s="107">
        <v>23767</v>
      </c>
      <c r="G43" s="107">
        <v>20338</v>
      </c>
      <c r="H43" s="107">
        <v>20813</v>
      </c>
      <c r="I43" s="107">
        <v>15771</v>
      </c>
      <c r="J43" s="107">
        <v>16308</v>
      </c>
      <c r="K43" s="107">
        <v>24620</v>
      </c>
      <c r="L43" s="107">
        <v>29380</v>
      </c>
      <c r="M43" s="107">
        <v>26379</v>
      </c>
    </row>
    <row r="44" spans="2:13" x14ac:dyDescent="0.3">
      <c r="B44" s="54"/>
      <c r="C44" s="106"/>
      <c r="D44" s="106"/>
      <c r="E44" s="106"/>
      <c r="F44" s="106"/>
      <c r="G44" s="106"/>
      <c r="H44" s="106"/>
      <c r="I44" s="106"/>
      <c r="J44" s="106"/>
      <c r="K44" s="106"/>
      <c r="L44" s="106"/>
      <c r="M44" s="106"/>
    </row>
    <row r="45" spans="2:13" x14ac:dyDescent="0.3">
      <c r="B45" s="54" t="s">
        <v>299</v>
      </c>
      <c r="C45" s="106"/>
      <c r="D45" s="106"/>
      <c r="E45" s="106"/>
      <c r="F45" s="106"/>
      <c r="G45" s="106"/>
      <c r="H45" s="106"/>
      <c r="I45" s="106"/>
      <c r="J45" s="106"/>
      <c r="K45" s="106"/>
      <c r="L45" s="106"/>
      <c r="M45" s="106"/>
    </row>
    <row r="46" spans="2:13" x14ac:dyDescent="0.3">
      <c r="B46" s="52" t="s">
        <v>300</v>
      </c>
      <c r="C46" s="107">
        <v>21037</v>
      </c>
      <c r="D46" s="107">
        <v>27271</v>
      </c>
      <c r="E46" s="107">
        <v>29272</v>
      </c>
      <c r="F46" s="107">
        <v>32656</v>
      </c>
      <c r="G46" s="107">
        <v>35085</v>
      </c>
      <c r="H46" s="107">
        <v>42138</v>
      </c>
      <c r="I46" s="107">
        <v>39014</v>
      </c>
      <c r="J46" s="107">
        <v>37457</v>
      </c>
      <c r="K46" s="107">
        <v>36089</v>
      </c>
      <c r="L46" s="107">
        <v>35240</v>
      </c>
      <c r="M46" s="107">
        <v>40755</v>
      </c>
    </row>
    <row r="47" spans="2:13" x14ac:dyDescent="0.3">
      <c r="B47" s="52" t="s">
        <v>301</v>
      </c>
      <c r="C47" s="107">
        <v>10960</v>
      </c>
      <c r="D47" s="107">
        <v>10574</v>
      </c>
      <c r="E47" s="107">
        <v>12579</v>
      </c>
      <c r="F47" s="107">
        <v>13571</v>
      </c>
      <c r="G47" s="107">
        <v>14076</v>
      </c>
      <c r="H47" s="107">
        <v>19893</v>
      </c>
      <c r="I47" s="107">
        <v>18996</v>
      </c>
      <c r="J47" s="107">
        <v>11173</v>
      </c>
      <c r="K47" s="107">
        <v>12679</v>
      </c>
      <c r="L47" s="107">
        <v>12442</v>
      </c>
      <c r="M47" s="107">
        <v>15738</v>
      </c>
    </row>
    <row r="48" spans="2:13" x14ac:dyDescent="0.3">
      <c r="B48" s="52" t="s">
        <v>302</v>
      </c>
      <c r="C48" s="107">
        <v>21115</v>
      </c>
      <c r="D48" s="107">
        <v>29712</v>
      </c>
      <c r="E48" s="107">
        <v>32116</v>
      </c>
      <c r="F48" s="107">
        <v>30460</v>
      </c>
      <c r="G48" s="107">
        <v>36078</v>
      </c>
      <c r="H48" s="107">
        <v>34614</v>
      </c>
      <c r="I48" s="107">
        <v>32649</v>
      </c>
      <c r="J48" s="107">
        <v>33727</v>
      </c>
      <c r="K48" s="107">
        <v>46792</v>
      </c>
      <c r="L48" s="107">
        <v>40669</v>
      </c>
      <c r="M48" s="107">
        <v>37016</v>
      </c>
    </row>
    <row r="49" spans="2:13" x14ac:dyDescent="0.3">
      <c r="B49" s="52" t="s">
        <v>303</v>
      </c>
      <c r="C49" s="107">
        <v>7041</v>
      </c>
      <c r="D49" s="107">
        <v>9344</v>
      </c>
      <c r="E49" s="107">
        <v>6190</v>
      </c>
      <c r="F49" s="107">
        <v>0</v>
      </c>
      <c r="G49" s="107">
        <v>0</v>
      </c>
      <c r="H49" s="107">
        <v>966</v>
      </c>
      <c r="I49" s="107">
        <v>974</v>
      </c>
      <c r="J49" s="107">
        <v>39</v>
      </c>
      <c r="K49" s="107">
        <v>142</v>
      </c>
      <c r="L49" s="107">
        <v>47</v>
      </c>
      <c r="M49" s="107">
        <v>50</v>
      </c>
    </row>
    <row r="50" spans="2:13" x14ac:dyDescent="0.3">
      <c r="B50" s="52" t="s">
        <v>304</v>
      </c>
      <c r="C50" s="107">
        <v>25448</v>
      </c>
      <c r="D50" s="107">
        <v>28484</v>
      </c>
      <c r="E50" s="107">
        <v>24701</v>
      </c>
      <c r="F50" s="107">
        <v>29579</v>
      </c>
      <c r="G50" s="107">
        <v>37361</v>
      </c>
      <c r="H50" s="107">
        <v>47321</v>
      </c>
      <c r="I50" s="107">
        <v>55182</v>
      </c>
      <c r="J50" s="107">
        <v>58746</v>
      </c>
      <c r="K50" s="107">
        <v>61576</v>
      </c>
      <c r="L50" s="107">
        <v>62177</v>
      </c>
      <c r="M50" s="107">
        <v>68382</v>
      </c>
    </row>
    <row r="51" spans="2:13" ht="15" thickBot="1" x14ac:dyDescent="0.35">
      <c r="B51" s="52"/>
      <c r="C51" s="106"/>
      <c r="D51" s="106"/>
      <c r="E51" s="106"/>
      <c r="F51" s="106"/>
      <c r="G51" s="106"/>
      <c r="H51" s="106"/>
      <c r="I51" s="106"/>
      <c r="J51" s="106"/>
      <c r="K51" s="106"/>
      <c r="L51" s="106"/>
      <c r="M51" s="106"/>
    </row>
    <row r="52" spans="2:13" ht="15" thickBot="1" x14ac:dyDescent="0.35">
      <c r="B52" s="108" t="s">
        <v>305</v>
      </c>
      <c r="C52" s="109">
        <v>168330</v>
      </c>
      <c r="D52" s="109">
        <v>218426</v>
      </c>
      <c r="E52" s="109">
        <v>237315</v>
      </c>
      <c r="F52" s="109">
        <v>263184</v>
      </c>
      <c r="G52" s="109">
        <v>272580</v>
      </c>
      <c r="H52" s="109">
        <v>327192</v>
      </c>
      <c r="I52" s="109">
        <v>305703</v>
      </c>
      <c r="J52" s="109">
        <v>320179</v>
      </c>
      <c r="K52" s="109">
        <v>341570</v>
      </c>
      <c r="L52" s="109">
        <v>329061</v>
      </c>
      <c r="M52" s="109">
        <v>334674</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D6A57-6AE4-417D-A84B-A962CED8A1E8}">
  <sheetPr>
    <tabColor theme="4" tint="0.59999389629810485"/>
  </sheetPr>
  <dimension ref="A1:S82"/>
  <sheetViews>
    <sheetView showGridLines="0" workbookViewId="0">
      <pane xSplit="1" ySplit="9" topLeftCell="B10" activePane="bottomRight" state="frozen"/>
      <selection pane="topRight" activeCell="B1" sqref="B1"/>
      <selection pane="bottomLeft" activeCell="A10" sqref="A10"/>
      <selection pane="bottomRight" activeCell="B9" sqref="B9:D9"/>
    </sheetView>
  </sheetViews>
  <sheetFormatPr defaultRowHeight="14.4" x14ac:dyDescent="0.3"/>
  <cols>
    <col min="1" max="1" width="1.88671875" customWidth="1"/>
    <col min="2" max="2" width="10.5546875" bestFit="1" customWidth="1"/>
    <col min="3" max="3" width="12" bestFit="1" customWidth="1"/>
    <col min="6" max="6" width="13.33203125" bestFit="1" customWidth="1"/>
    <col min="7" max="7" width="14" customWidth="1"/>
    <col min="9" max="9" width="14.88671875" customWidth="1"/>
    <col min="10" max="10" width="12.33203125" customWidth="1"/>
    <col min="12" max="12" width="13.5546875" customWidth="1"/>
    <col min="13" max="13" width="13.77734375" customWidth="1"/>
    <col min="15" max="15" width="15" customWidth="1"/>
    <col min="16" max="16" width="12.33203125" customWidth="1"/>
    <col min="18" max="18" width="15.6640625" customWidth="1"/>
    <col min="19" max="19" width="12.88671875" customWidth="1"/>
  </cols>
  <sheetData>
    <row r="1" spans="1:19" x14ac:dyDescent="0.3">
      <c r="A1" s="32"/>
      <c r="B1" s="32"/>
      <c r="C1" s="32"/>
      <c r="D1" s="32"/>
      <c r="E1" s="32"/>
      <c r="F1" s="32"/>
      <c r="G1" s="32"/>
      <c r="H1" s="32"/>
      <c r="I1" s="32"/>
      <c r="J1" s="32"/>
      <c r="K1" s="32"/>
      <c r="L1" s="32"/>
      <c r="M1" s="32"/>
      <c r="N1" s="32"/>
      <c r="O1" s="32"/>
      <c r="P1" s="32"/>
      <c r="Q1" s="32"/>
      <c r="R1" s="32"/>
      <c r="S1" s="32"/>
    </row>
    <row r="2" spans="1:19" x14ac:dyDescent="0.3">
      <c r="A2" s="32"/>
      <c r="B2" s="32"/>
      <c r="C2" s="32"/>
      <c r="D2" s="32"/>
      <c r="E2" s="32"/>
      <c r="F2" s="32"/>
      <c r="G2" s="32"/>
      <c r="H2" s="32"/>
      <c r="I2" s="32"/>
      <c r="J2" s="32"/>
      <c r="K2" s="32"/>
      <c r="L2" s="32"/>
      <c r="M2" s="32"/>
      <c r="N2" s="32"/>
      <c r="O2" s="32"/>
      <c r="P2" s="32"/>
      <c r="Q2" s="32"/>
      <c r="R2" s="32"/>
      <c r="S2" s="32"/>
    </row>
    <row r="3" spans="1:19" x14ac:dyDescent="0.3">
      <c r="A3" s="32"/>
      <c r="B3" s="32"/>
      <c r="C3" s="32"/>
      <c r="D3" s="32"/>
      <c r="E3" s="32"/>
      <c r="F3" s="32"/>
      <c r="G3" s="32"/>
      <c r="H3" s="32"/>
      <c r="I3" s="32"/>
      <c r="J3" s="32"/>
      <c r="K3" s="32"/>
      <c r="L3" s="32"/>
      <c r="M3" s="32"/>
      <c r="N3" s="32"/>
      <c r="O3" s="32"/>
      <c r="P3" s="32"/>
      <c r="Q3" s="32"/>
      <c r="R3" s="32"/>
      <c r="S3" s="32"/>
    </row>
    <row r="4" spans="1:19" x14ac:dyDescent="0.3">
      <c r="A4" s="32"/>
      <c r="B4" s="32"/>
      <c r="C4" s="32"/>
      <c r="D4" s="32"/>
      <c r="E4" s="32"/>
      <c r="F4" s="32"/>
      <c r="G4" s="32"/>
      <c r="H4" s="32"/>
      <c r="I4" s="32"/>
      <c r="J4" s="32"/>
      <c r="K4" s="32"/>
      <c r="L4" s="32"/>
      <c r="M4" s="32"/>
      <c r="N4" s="32"/>
      <c r="O4" s="32"/>
      <c r="P4" s="32"/>
      <c r="Q4" s="32"/>
      <c r="R4" s="32"/>
      <c r="S4" s="32"/>
    </row>
    <row r="5" spans="1:19" x14ac:dyDescent="0.3">
      <c r="A5" s="32"/>
      <c r="B5" s="32"/>
      <c r="C5" s="32"/>
      <c r="D5" s="32"/>
      <c r="E5" s="32"/>
      <c r="F5" s="32"/>
      <c r="G5" s="32"/>
      <c r="H5" s="32"/>
      <c r="I5" s="32"/>
      <c r="J5" s="32"/>
      <c r="K5" s="32"/>
      <c r="L5" s="32"/>
      <c r="M5" s="32"/>
      <c r="N5" s="32"/>
      <c r="O5" s="32"/>
      <c r="P5" s="32"/>
      <c r="Q5" s="32"/>
      <c r="R5" s="32"/>
      <c r="S5" s="32"/>
    </row>
    <row r="7" spans="1:19" x14ac:dyDescent="0.3">
      <c r="B7" s="37" t="s">
        <v>252</v>
      </c>
      <c r="F7" s="96" t="s">
        <v>238</v>
      </c>
      <c r="G7" s="97">
        <f>SLOPE(G13:G72,$D$13:$D$72)</f>
        <v>1.8173703058758142</v>
      </c>
      <c r="I7" s="96" t="s">
        <v>238</v>
      </c>
      <c r="J7" s="97">
        <f>SLOPE(J13:J72,$D$13:$D$72)</f>
        <v>0.94539381702418956</v>
      </c>
      <c r="L7" s="96" t="s">
        <v>238</v>
      </c>
      <c r="M7" s="97">
        <f>SLOPE(M13:M72,$D$13:$D$72)</f>
        <v>1.3335077792191152</v>
      </c>
      <c r="O7" s="96" t="s">
        <v>238</v>
      </c>
      <c r="P7" s="97">
        <f>SLOPE(P13:P72,$D$13:$D$72)</f>
        <v>0.96565061531606078</v>
      </c>
      <c r="R7" s="96" t="s">
        <v>238</v>
      </c>
      <c r="S7" s="97">
        <f>SLOPE(S13:S72,$D$13:$D$72)</f>
        <v>1.1766605292898131</v>
      </c>
    </row>
    <row r="8" spans="1:19" x14ac:dyDescent="0.3">
      <c r="B8" s="37"/>
    </row>
    <row r="9" spans="1:19" x14ac:dyDescent="0.3">
      <c r="B9" s="262" t="s">
        <v>254</v>
      </c>
      <c r="C9" s="262"/>
      <c r="D9" s="262"/>
      <c r="F9" s="262" t="s">
        <v>257</v>
      </c>
      <c r="G9" s="262"/>
      <c r="I9" s="262" t="s">
        <v>258</v>
      </c>
      <c r="J9" s="262"/>
      <c r="L9" s="262" t="s">
        <v>260</v>
      </c>
      <c r="M9" s="262"/>
      <c r="O9" s="262" t="s">
        <v>259</v>
      </c>
      <c r="P9" s="262"/>
      <c r="R9" s="262" t="s">
        <v>261</v>
      </c>
      <c r="S9" s="262"/>
    </row>
    <row r="11" spans="1:19" x14ac:dyDescent="0.3">
      <c r="B11" s="54" t="s">
        <v>253</v>
      </c>
      <c r="C11" s="47" t="s">
        <v>255</v>
      </c>
      <c r="D11" s="47" t="s">
        <v>256</v>
      </c>
      <c r="F11" s="47" t="s">
        <v>255</v>
      </c>
      <c r="G11" s="47" t="s">
        <v>256</v>
      </c>
      <c r="I11" s="47" t="s">
        <v>255</v>
      </c>
      <c r="J11" s="47" t="s">
        <v>256</v>
      </c>
      <c r="L11" s="47" t="s">
        <v>255</v>
      </c>
      <c r="M11" s="47" t="s">
        <v>256</v>
      </c>
      <c r="O11" s="47" t="s">
        <v>255</v>
      </c>
      <c r="P11" s="47" t="s">
        <v>256</v>
      </c>
      <c r="R11" s="47" t="s">
        <v>255</v>
      </c>
      <c r="S11" s="47" t="s">
        <v>256</v>
      </c>
    </row>
    <row r="12" spans="1:19" x14ac:dyDescent="0.3">
      <c r="B12" s="94">
        <v>43617</v>
      </c>
      <c r="C12" s="95">
        <v>11788.849609000001</v>
      </c>
      <c r="D12" s="87"/>
      <c r="F12" s="95">
        <v>162.04495199999999</v>
      </c>
      <c r="G12" s="56"/>
      <c r="I12" s="95">
        <v>6246.5390630000002</v>
      </c>
      <c r="J12" s="56"/>
      <c r="L12" s="95">
        <v>623.43237299999998</v>
      </c>
      <c r="M12" s="56"/>
      <c r="O12" s="95">
        <v>1840.6376949999999</v>
      </c>
      <c r="P12" s="56"/>
      <c r="R12" s="95">
        <v>2392.086914</v>
      </c>
      <c r="S12" s="56"/>
    </row>
    <row r="13" spans="1:19" x14ac:dyDescent="0.3">
      <c r="B13" s="91">
        <v>43647</v>
      </c>
      <c r="C13" s="92">
        <v>11118</v>
      </c>
      <c r="D13" s="93">
        <f>C13/C12-1</f>
        <v>-5.6905434478343953E-2</v>
      </c>
      <c r="F13" s="92">
        <v>135.178696</v>
      </c>
      <c r="G13" s="93">
        <f>F13/F12-1</f>
        <v>-0.16579508135495635</v>
      </c>
      <c r="I13" s="92">
        <v>5228.5429690000001</v>
      </c>
      <c r="J13" s="93">
        <f>I13/I12-1</f>
        <v>-0.16296961945373489</v>
      </c>
      <c r="L13" s="92">
        <v>523.21337900000003</v>
      </c>
      <c r="M13" s="93">
        <f>L13/L12-1</f>
        <v>-0.16075359307656611</v>
      </c>
      <c r="O13" s="92">
        <v>1572.242798</v>
      </c>
      <c r="P13" s="93">
        <f>O13/O12-1</f>
        <v>-0.14581625581671021</v>
      </c>
      <c r="R13" s="92">
        <v>2129.3173830000001</v>
      </c>
      <c r="S13" s="93">
        <f>R13/R12-1</f>
        <v>-0.10984949144703193</v>
      </c>
    </row>
    <row r="14" spans="1:19" x14ac:dyDescent="0.3">
      <c r="B14" s="91">
        <v>43678</v>
      </c>
      <c r="C14" s="92">
        <v>11023.25</v>
      </c>
      <c r="D14" s="93">
        <f t="shared" ref="D14:D72" si="0">C14/C13-1</f>
        <v>-8.5222162259399603E-3</v>
      </c>
      <c r="F14" s="92">
        <v>116.33741000000001</v>
      </c>
      <c r="G14" s="93">
        <f t="shared" ref="G14:G72" si="1">F14/F13-1</f>
        <v>-0.13938058701202438</v>
      </c>
      <c r="I14" s="92">
        <v>5853.7553710000002</v>
      </c>
      <c r="J14" s="93">
        <f t="shared" ref="J14:J72" si="2">I14/I13-1</f>
        <v>0.11957679332595728</v>
      </c>
      <c r="L14" s="92">
        <v>510.06176799999997</v>
      </c>
      <c r="M14" s="93">
        <f t="shared" ref="M14:M72" si="3">L14/L13-1</f>
        <v>-2.5136228406728245E-2</v>
      </c>
      <c r="O14" s="92">
        <v>1575.1407469999999</v>
      </c>
      <c r="P14" s="93">
        <f t="shared" ref="P14:P72" si="4">O14/O13-1</f>
        <v>1.8431943232217751E-3</v>
      </c>
      <c r="R14" s="92">
        <v>2412.1108399999998</v>
      </c>
      <c r="S14" s="93">
        <f t="shared" ref="S14:S72" si="5">R14/R13-1</f>
        <v>0.13280944365445957</v>
      </c>
    </row>
    <row r="15" spans="1:19" x14ac:dyDescent="0.3">
      <c r="B15" s="91">
        <v>43709</v>
      </c>
      <c r="C15" s="92">
        <v>11474.450194999999</v>
      </c>
      <c r="D15" s="93">
        <f t="shared" si="0"/>
        <v>4.0931684847935079E-2</v>
      </c>
      <c r="F15" s="92">
        <v>117.085075</v>
      </c>
      <c r="G15" s="93">
        <f t="shared" si="1"/>
        <v>6.4266945602451386E-3</v>
      </c>
      <c r="I15" s="92">
        <v>6509.2460940000001</v>
      </c>
      <c r="J15" s="93">
        <f t="shared" si="2"/>
        <v>0.11197781278106644</v>
      </c>
      <c r="L15" s="92">
        <v>527.76159700000005</v>
      </c>
      <c r="M15" s="93">
        <f t="shared" si="3"/>
        <v>3.4701344249742139E-2</v>
      </c>
      <c r="O15" s="92">
        <v>1721.1168210000001</v>
      </c>
      <c r="P15" s="93">
        <f t="shared" si="4"/>
        <v>9.2674939860469596E-2</v>
      </c>
      <c r="R15" s="92">
        <v>2544.9013669999999</v>
      </c>
      <c r="S15" s="93">
        <f t="shared" si="5"/>
        <v>5.5051585854985152E-2</v>
      </c>
    </row>
    <row r="16" spans="1:19" x14ac:dyDescent="0.3">
      <c r="B16" s="91">
        <v>43739</v>
      </c>
      <c r="C16" s="92">
        <v>11877.450194999999</v>
      </c>
      <c r="D16" s="93">
        <f t="shared" si="0"/>
        <v>3.5121508495074449E-2</v>
      </c>
      <c r="F16" s="92">
        <v>177.14788799999999</v>
      </c>
      <c r="G16" s="93">
        <f t="shared" si="1"/>
        <v>0.51298436628238053</v>
      </c>
      <c r="I16" s="92">
        <v>7326.8999020000001</v>
      </c>
      <c r="J16" s="93">
        <f t="shared" si="2"/>
        <v>0.12561421033899545</v>
      </c>
      <c r="L16" s="92">
        <v>584.96026600000005</v>
      </c>
      <c r="M16" s="93">
        <f t="shared" si="3"/>
        <v>0.10837974821423013</v>
      </c>
      <c r="O16" s="92">
        <v>2183.5219729999999</v>
      </c>
      <c r="P16" s="93">
        <f t="shared" si="4"/>
        <v>0.26866575607072041</v>
      </c>
      <c r="R16" s="92">
        <v>2809.2272950000001</v>
      </c>
      <c r="S16" s="93">
        <f t="shared" si="5"/>
        <v>0.10386490078851063</v>
      </c>
    </row>
    <row r="17" spans="2:19" x14ac:dyDescent="0.3">
      <c r="B17" s="91">
        <v>43770</v>
      </c>
      <c r="C17" s="92">
        <v>12056.049805000001</v>
      </c>
      <c r="D17" s="93">
        <f t="shared" si="0"/>
        <v>1.5036864568389152E-2</v>
      </c>
      <c r="F17" s="92">
        <v>160.99821499999999</v>
      </c>
      <c r="G17" s="93">
        <f t="shared" si="1"/>
        <v>-9.1164919787245835E-2</v>
      </c>
      <c r="I17" s="92">
        <v>7022.9936520000001</v>
      </c>
      <c r="J17" s="93">
        <f t="shared" si="2"/>
        <v>-4.1478149567328426E-2</v>
      </c>
      <c r="L17" s="92">
        <v>511.74984699999999</v>
      </c>
      <c r="M17" s="93">
        <f t="shared" si="3"/>
        <v>-0.1251545160504971</v>
      </c>
      <c r="O17" s="92">
        <v>2216.78125</v>
      </c>
      <c r="P17" s="93">
        <f t="shared" si="4"/>
        <v>1.523194060387878E-2</v>
      </c>
      <c r="R17" s="92">
        <v>2747.5036620000001</v>
      </c>
      <c r="S17" s="93">
        <f t="shared" si="5"/>
        <v>-2.1971747572671951E-2</v>
      </c>
    </row>
    <row r="18" spans="2:19" x14ac:dyDescent="0.3">
      <c r="B18" s="91">
        <v>43800</v>
      </c>
      <c r="C18" s="92">
        <v>12168.450194999999</v>
      </c>
      <c r="D18" s="93">
        <f t="shared" si="0"/>
        <v>9.3231524270398491E-3</v>
      </c>
      <c r="F18" s="92">
        <v>184.574738</v>
      </c>
      <c r="G18" s="93">
        <f t="shared" si="1"/>
        <v>0.14643965462598452</v>
      </c>
      <c r="I18" s="92">
        <v>7141.9682620000003</v>
      </c>
      <c r="J18" s="93">
        <f t="shared" si="2"/>
        <v>1.6940725835074444E-2</v>
      </c>
      <c r="L18" s="92">
        <v>512.71435499999995</v>
      </c>
      <c r="M18" s="93">
        <f t="shared" si="3"/>
        <v>1.8847255268450436E-3</v>
      </c>
      <c r="O18" s="92">
        <v>2181.3081050000001</v>
      </c>
      <c r="P18" s="93">
        <f t="shared" si="4"/>
        <v>-1.6002095380407977E-2</v>
      </c>
      <c r="R18" s="92">
        <v>2755.289307</v>
      </c>
      <c r="S18" s="93">
        <f t="shared" si="5"/>
        <v>2.8337159683100577E-3</v>
      </c>
    </row>
    <row r="19" spans="2:19" x14ac:dyDescent="0.3">
      <c r="B19" s="91">
        <v>43831</v>
      </c>
      <c r="C19" s="92">
        <v>11962.099609000001</v>
      </c>
      <c r="D19" s="93">
        <f t="shared" si="0"/>
        <v>-1.6957836264538284E-2</v>
      </c>
      <c r="F19" s="92">
        <v>176.05131499999999</v>
      </c>
      <c r="G19" s="93">
        <f t="shared" si="1"/>
        <v>-4.6178708377741295E-2</v>
      </c>
      <c r="I19" s="92">
        <v>6700.8652339999999</v>
      </c>
      <c r="J19" s="93">
        <f t="shared" si="2"/>
        <v>-6.1762109801994036E-2</v>
      </c>
      <c r="L19" s="92">
        <v>547.05291699999998</v>
      </c>
      <c r="M19" s="93">
        <f t="shared" si="3"/>
        <v>6.6974060049479256E-2</v>
      </c>
      <c r="O19" s="92">
        <v>1965.6551509999999</v>
      </c>
      <c r="P19" s="93">
        <f t="shared" si="4"/>
        <v>-9.8864050202573384E-2</v>
      </c>
      <c r="R19" s="92">
        <v>2751.0070799999999</v>
      </c>
      <c r="S19" s="93">
        <f t="shared" si="5"/>
        <v>-1.554184161031924E-3</v>
      </c>
    </row>
    <row r="20" spans="2:19" x14ac:dyDescent="0.3">
      <c r="B20" s="91">
        <v>43862</v>
      </c>
      <c r="C20" s="92">
        <v>11201.75</v>
      </c>
      <c r="D20" s="93">
        <f t="shared" si="0"/>
        <v>-6.35632233348008E-2</v>
      </c>
      <c r="F20" s="92">
        <v>128.54934700000001</v>
      </c>
      <c r="G20" s="93">
        <f t="shared" si="1"/>
        <v>-0.2698188763883983</v>
      </c>
      <c r="I20" s="92">
        <v>6089.8549800000001</v>
      </c>
      <c r="J20" s="93">
        <f t="shared" si="2"/>
        <v>-9.1183784878966279E-2</v>
      </c>
      <c r="L20" s="92">
        <v>440.85427900000002</v>
      </c>
      <c r="M20" s="93">
        <f t="shared" si="3"/>
        <v>-0.19412863856459428</v>
      </c>
      <c r="O20" s="92">
        <v>1608.4582519999999</v>
      </c>
      <c r="P20" s="93">
        <f t="shared" si="4"/>
        <v>-0.18171900540045438</v>
      </c>
      <c r="R20" s="92">
        <v>2500.0895999999998</v>
      </c>
      <c r="S20" s="93">
        <f t="shared" si="5"/>
        <v>-9.120931815268174E-2</v>
      </c>
    </row>
    <row r="21" spans="2:19" x14ac:dyDescent="0.3">
      <c r="B21" s="91">
        <v>43891</v>
      </c>
      <c r="C21" s="92">
        <v>8597.75</v>
      </c>
      <c r="D21" s="93">
        <f t="shared" si="0"/>
        <v>-0.23246367755038277</v>
      </c>
      <c r="F21" s="92">
        <v>70.829246999999995</v>
      </c>
      <c r="G21" s="93">
        <f t="shared" si="1"/>
        <v>-0.44901122679370753</v>
      </c>
      <c r="I21" s="92">
        <v>4156.4067379999997</v>
      </c>
      <c r="J21" s="93">
        <f t="shared" si="2"/>
        <v>-0.31748674612937999</v>
      </c>
      <c r="L21" s="92">
        <v>274.85269199999999</v>
      </c>
      <c r="M21" s="93">
        <f t="shared" si="3"/>
        <v>-0.37654525521799465</v>
      </c>
      <c r="O21" s="92">
        <v>1268.7485349999999</v>
      </c>
      <c r="P21" s="93">
        <f t="shared" si="4"/>
        <v>-0.21120207290279114</v>
      </c>
      <c r="R21" s="92">
        <v>1749.5004879999999</v>
      </c>
      <c r="S21" s="93">
        <f t="shared" si="5"/>
        <v>-0.30022488474013087</v>
      </c>
    </row>
    <row r="22" spans="2:19" x14ac:dyDescent="0.3">
      <c r="B22" s="91">
        <v>43922</v>
      </c>
      <c r="C22" s="92">
        <v>9859.9003909999992</v>
      </c>
      <c r="D22" s="93">
        <f t="shared" si="0"/>
        <v>0.14680008036986414</v>
      </c>
      <c r="F22" s="92">
        <v>92.960273999999998</v>
      </c>
      <c r="G22" s="93">
        <f t="shared" si="1"/>
        <v>0.31245605364123108</v>
      </c>
      <c r="I22" s="92">
        <v>5193.982422</v>
      </c>
      <c r="J22" s="93">
        <f t="shared" si="2"/>
        <v>0.24963285583048256</v>
      </c>
      <c r="L22" s="92">
        <v>353.657623</v>
      </c>
      <c r="M22" s="93">
        <f t="shared" si="3"/>
        <v>0.28671696983051564</v>
      </c>
      <c r="O22" s="92">
        <v>1436.1788329999999</v>
      </c>
      <c r="P22" s="93">
        <f t="shared" si="4"/>
        <v>0.13196491927377862</v>
      </c>
      <c r="R22" s="92">
        <v>2371.2827149999998</v>
      </c>
      <c r="S22" s="93">
        <f t="shared" si="5"/>
        <v>0.35540557505691872</v>
      </c>
    </row>
    <row r="23" spans="2:19" x14ac:dyDescent="0.3">
      <c r="B23" s="91">
        <v>43952</v>
      </c>
      <c r="C23" s="92">
        <v>9580.2998050000006</v>
      </c>
      <c r="D23" s="93">
        <f t="shared" si="0"/>
        <v>-2.8357343878972152E-2</v>
      </c>
      <c r="F23" s="92">
        <v>86.729691000000003</v>
      </c>
      <c r="G23" s="93">
        <f t="shared" si="1"/>
        <v>-6.702414624982711E-2</v>
      </c>
      <c r="I23" s="92">
        <v>5438.2319340000004</v>
      </c>
      <c r="J23" s="93">
        <f t="shared" si="2"/>
        <v>4.7025479132436043E-2</v>
      </c>
      <c r="L23" s="92">
        <v>420.887787</v>
      </c>
      <c r="M23" s="93">
        <f t="shared" si="3"/>
        <v>0.19009957548688261</v>
      </c>
      <c r="O23" s="92">
        <v>1615.896851</v>
      </c>
      <c r="P23" s="93">
        <f t="shared" si="4"/>
        <v>0.1251362392137414</v>
      </c>
      <c r="R23" s="92">
        <v>2450.1052249999998</v>
      </c>
      <c r="S23" s="93">
        <f t="shared" si="5"/>
        <v>3.3240452309373891E-2</v>
      </c>
    </row>
    <row r="24" spans="2:19" x14ac:dyDescent="0.3">
      <c r="B24" s="91">
        <v>43983</v>
      </c>
      <c r="C24" s="92">
        <v>10302.099609000001</v>
      </c>
      <c r="D24" s="93">
        <f t="shared" si="0"/>
        <v>7.5342089359592856E-2</v>
      </c>
      <c r="F24" s="92">
        <v>97.944732999999999</v>
      </c>
      <c r="G24" s="93">
        <f t="shared" si="1"/>
        <v>0.12931029582475961</v>
      </c>
      <c r="I24" s="92">
        <v>5658.734375</v>
      </c>
      <c r="J24" s="93">
        <f t="shared" si="2"/>
        <v>4.0546715122871335E-2</v>
      </c>
      <c r="L24" s="92">
        <v>492.60318000000001</v>
      </c>
      <c r="M24" s="93">
        <f t="shared" si="3"/>
        <v>0.17039076736146774</v>
      </c>
      <c r="O24" s="92">
        <v>1790.2788089999999</v>
      </c>
      <c r="P24" s="93">
        <f t="shared" si="4"/>
        <v>0.10791651576775063</v>
      </c>
      <c r="R24" s="92">
        <v>2554.5546880000002</v>
      </c>
      <c r="S24" s="93">
        <f t="shared" si="5"/>
        <v>4.2630602936655659E-2</v>
      </c>
    </row>
    <row r="25" spans="2:19" x14ac:dyDescent="0.3">
      <c r="B25" s="91">
        <v>44013</v>
      </c>
      <c r="C25" s="92">
        <v>11073.450194999999</v>
      </c>
      <c r="D25" s="93">
        <f t="shared" si="0"/>
        <v>7.4873143851777568E-2</v>
      </c>
      <c r="F25" s="92">
        <v>104.32485200000001</v>
      </c>
      <c r="G25" s="93">
        <f t="shared" si="1"/>
        <v>6.5139990733345643E-2</v>
      </c>
      <c r="I25" s="92">
        <v>6070.1303710000002</v>
      </c>
      <c r="J25" s="93">
        <f t="shared" si="2"/>
        <v>7.2701061533746225E-2</v>
      </c>
      <c r="L25" s="92">
        <v>584.96026600000005</v>
      </c>
      <c r="M25" s="93">
        <f t="shared" si="3"/>
        <v>0.18748779900284052</v>
      </c>
      <c r="O25" s="92">
        <v>2015.2954099999999</v>
      </c>
      <c r="P25" s="93">
        <f t="shared" si="4"/>
        <v>0.1256880212561351</v>
      </c>
      <c r="R25" s="92">
        <v>2716.2678219999998</v>
      </c>
      <c r="S25" s="93">
        <f t="shared" si="5"/>
        <v>6.3303844994842207E-2</v>
      </c>
    </row>
    <row r="26" spans="2:19" x14ac:dyDescent="0.3">
      <c r="B26" s="91">
        <v>44044</v>
      </c>
      <c r="C26" s="92">
        <v>11387.5</v>
      </c>
      <c r="D26" s="93">
        <f t="shared" si="0"/>
        <v>2.8360610240682149E-2</v>
      </c>
      <c r="F26" s="92">
        <v>142.755066</v>
      </c>
      <c r="G26" s="93">
        <f t="shared" si="1"/>
        <v>0.3683706543863583</v>
      </c>
      <c r="I26" s="92">
        <v>6629.578125</v>
      </c>
      <c r="J26" s="93">
        <f t="shared" si="2"/>
        <v>9.2164042583460226E-2</v>
      </c>
      <c r="L26" s="92">
        <v>587.90563999999995</v>
      </c>
      <c r="M26" s="93">
        <f t="shared" si="3"/>
        <v>5.0351693460148894E-3</v>
      </c>
      <c r="O26" s="92">
        <v>2042.7633060000001</v>
      </c>
      <c r="P26" s="93">
        <f t="shared" si="4"/>
        <v>1.3629711983515147E-2</v>
      </c>
      <c r="R26" s="92">
        <v>2681.9633789999998</v>
      </c>
      <c r="S26" s="93">
        <f t="shared" si="5"/>
        <v>-1.2629256482794671E-2</v>
      </c>
    </row>
    <row r="27" spans="2:19" x14ac:dyDescent="0.3">
      <c r="B27" s="91">
        <v>44075</v>
      </c>
      <c r="C27" s="92">
        <v>11247.549805000001</v>
      </c>
      <c r="D27" s="93">
        <f t="shared" si="0"/>
        <v>-1.2289808562019666E-2</v>
      </c>
      <c r="F27" s="92">
        <v>132.88583399999999</v>
      </c>
      <c r="G27" s="93">
        <f t="shared" si="1"/>
        <v>-6.9134022886445323E-2</v>
      </c>
      <c r="I27" s="92">
        <v>6594.8383789999998</v>
      </c>
      <c r="J27" s="93">
        <f t="shared" si="2"/>
        <v>-5.2401141286799735E-3</v>
      </c>
      <c r="L27" s="92">
        <v>588.87432899999999</v>
      </c>
      <c r="M27" s="93">
        <f t="shared" si="3"/>
        <v>1.6476946878754006E-3</v>
      </c>
      <c r="O27" s="92">
        <v>2150.9555660000001</v>
      </c>
      <c r="P27" s="93">
        <f t="shared" si="4"/>
        <v>5.2963678994143892E-2</v>
      </c>
      <c r="R27" s="92">
        <v>2604.3161620000001</v>
      </c>
      <c r="S27" s="93">
        <f t="shared" si="5"/>
        <v>-2.8951632079686096E-2</v>
      </c>
    </row>
    <row r="28" spans="2:19" x14ac:dyDescent="0.3">
      <c r="B28" s="91">
        <v>44105</v>
      </c>
      <c r="C28" s="92">
        <v>11642.400390999999</v>
      </c>
      <c r="D28" s="93">
        <f t="shared" si="0"/>
        <v>3.5105475667640107E-2</v>
      </c>
      <c r="F28" s="92">
        <v>132.237854</v>
      </c>
      <c r="G28" s="93">
        <f t="shared" si="1"/>
        <v>-4.8762157748130086E-3</v>
      </c>
      <c r="I28" s="92">
        <v>6811.6518550000001</v>
      </c>
      <c r="J28" s="93">
        <f t="shared" si="2"/>
        <v>3.2876237981874112E-2</v>
      </c>
      <c r="L28" s="92">
        <v>575.40924099999995</v>
      </c>
      <c r="M28" s="93">
        <f t="shared" si="3"/>
        <v>-2.286580911561531E-2</v>
      </c>
      <c r="O28" s="92">
        <v>2036.5139160000001</v>
      </c>
      <c r="P28" s="93">
        <f t="shared" si="4"/>
        <v>-5.3205027481260325E-2</v>
      </c>
      <c r="R28" s="92">
        <v>2609.5585940000001</v>
      </c>
      <c r="S28" s="93">
        <f t="shared" si="5"/>
        <v>2.0129783305473659E-3</v>
      </c>
    </row>
    <row r="29" spans="2:19" x14ac:dyDescent="0.3">
      <c r="B29" s="91">
        <v>44136</v>
      </c>
      <c r="C29" s="92">
        <v>12968.950194999999</v>
      </c>
      <c r="D29" s="93">
        <f t="shared" si="0"/>
        <v>0.1139412629225045</v>
      </c>
      <c r="F29" s="92">
        <v>179.789658</v>
      </c>
      <c r="G29" s="93">
        <f t="shared" si="1"/>
        <v>0.35959298008571738</v>
      </c>
      <c r="I29" s="92">
        <v>6880.7446289999998</v>
      </c>
      <c r="J29" s="93">
        <f t="shared" si="2"/>
        <v>1.0143321395570615E-2</v>
      </c>
      <c r="L29" s="92">
        <v>699.40319799999997</v>
      </c>
      <c r="M29" s="93">
        <f t="shared" si="3"/>
        <v>0.21548829626808175</v>
      </c>
      <c r="O29" s="92">
        <v>2474.9948730000001</v>
      </c>
      <c r="P29" s="93">
        <f t="shared" si="4"/>
        <v>0.21530958053124349</v>
      </c>
      <c r="R29" s="92">
        <v>2868.670654</v>
      </c>
      <c r="S29" s="93">
        <f t="shared" si="5"/>
        <v>9.9293443954759475E-2</v>
      </c>
    </row>
    <row r="30" spans="2:19" x14ac:dyDescent="0.3">
      <c r="B30" s="91">
        <v>44166</v>
      </c>
      <c r="C30" s="92">
        <v>13981.75</v>
      </c>
      <c r="D30" s="93">
        <f t="shared" si="0"/>
        <v>7.8094201132060226E-2</v>
      </c>
      <c r="F30" s="92">
        <v>183.27877799999999</v>
      </c>
      <c r="G30" s="93">
        <f t="shared" si="1"/>
        <v>1.9406677997017896E-2</v>
      </c>
      <c r="I30" s="92">
        <v>7481.0180659999996</v>
      </c>
      <c r="J30" s="93">
        <f t="shared" si="2"/>
        <v>8.7239604049546005E-2</v>
      </c>
      <c r="L30" s="92">
        <v>698.04699700000003</v>
      </c>
      <c r="M30" s="93">
        <f t="shared" si="3"/>
        <v>-1.9390832124847046E-3</v>
      </c>
      <c r="O30" s="92">
        <v>2471.3332519999999</v>
      </c>
      <c r="P30" s="93">
        <f t="shared" si="4"/>
        <v>-1.4794458929774379E-3</v>
      </c>
      <c r="R30" s="92">
        <v>3113.1843260000001</v>
      </c>
      <c r="S30" s="93">
        <f t="shared" si="5"/>
        <v>8.5235881525492108E-2</v>
      </c>
    </row>
    <row r="31" spans="2:19" x14ac:dyDescent="0.3">
      <c r="B31" s="91">
        <v>44197</v>
      </c>
      <c r="C31" s="92">
        <v>13634.599609000001</v>
      </c>
      <c r="D31" s="93">
        <f t="shared" si="0"/>
        <v>-2.4828822643803483E-2</v>
      </c>
      <c r="F31" s="92">
        <v>261.88378899999998</v>
      </c>
      <c r="G31" s="93">
        <f t="shared" si="1"/>
        <v>0.42888222988915814</v>
      </c>
      <c r="I31" s="92">
        <v>7047.8295900000003</v>
      </c>
      <c r="J31" s="93">
        <f t="shared" si="2"/>
        <v>-5.7905016694020595E-2</v>
      </c>
      <c r="L31" s="92">
        <v>726.13946499999997</v>
      </c>
      <c r="M31" s="93">
        <f t="shared" si="3"/>
        <v>4.0244379133114405E-2</v>
      </c>
      <c r="O31" s="92">
        <v>2679.710693</v>
      </c>
      <c r="P31" s="93">
        <f t="shared" si="4"/>
        <v>8.4317823519496793E-2</v>
      </c>
      <c r="R31" s="92">
        <v>3620.9672850000002</v>
      </c>
      <c r="S31" s="93">
        <f t="shared" si="5"/>
        <v>0.16310725797994396</v>
      </c>
    </row>
    <row r="32" spans="2:19" x14ac:dyDescent="0.3">
      <c r="B32" s="91">
        <v>44228</v>
      </c>
      <c r="C32" s="92">
        <v>14529.150390999999</v>
      </c>
      <c r="D32" s="93">
        <f t="shared" si="0"/>
        <v>6.5608877976109925E-2</v>
      </c>
      <c r="F32" s="92">
        <v>321.946594</v>
      </c>
      <c r="G32" s="93">
        <f t="shared" si="1"/>
        <v>0.22934907589869957</v>
      </c>
      <c r="I32" s="92">
        <v>6714.8334960000002</v>
      </c>
      <c r="J32" s="93">
        <f t="shared" si="2"/>
        <v>-4.7248034270363282E-2</v>
      </c>
      <c r="L32" s="92">
        <v>781.161743</v>
      </c>
      <c r="M32" s="93">
        <f t="shared" si="3"/>
        <v>7.5773705537406588E-2</v>
      </c>
      <c r="O32" s="92">
        <v>2439.7934570000002</v>
      </c>
      <c r="P32" s="93">
        <f t="shared" si="4"/>
        <v>-8.9531021623609153E-2</v>
      </c>
      <c r="R32" s="92">
        <v>3433.7631839999999</v>
      </c>
      <c r="S32" s="93">
        <f t="shared" si="5"/>
        <v>-5.170002550851549E-2</v>
      </c>
    </row>
    <row r="33" spans="2:19" x14ac:dyDescent="0.3">
      <c r="B33" s="91">
        <v>44256</v>
      </c>
      <c r="C33" s="92">
        <v>14690.700194999999</v>
      </c>
      <c r="D33" s="93">
        <f t="shared" si="0"/>
        <v>1.1119012444118725E-2</v>
      </c>
      <c r="F33" s="92">
        <v>300.86230499999999</v>
      </c>
      <c r="G33" s="93">
        <f t="shared" si="1"/>
        <v>-6.5490020372757862E-2</v>
      </c>
      <c r="I33" s="92">
        <v>6708.0371089999999</v>
      </c>
      <c r="J33" s="93">
        <f t="shared" si="2"/>
        <v>-1.0121452756868266E-3</v>
      </c>
      <c r="L33" s="92">
        <v>770.36065699999995</v>
      </c>
      <c r="M33" s="93">
        <f t="shared" si="3"/>
        <v>-1.3826952096398393E-2</v>
      </c>
      <c r="O33" s="92">
        <v>2542.663818</v>
      </c>
      <c r="P33" s="93">
        <f t="shared" si="4"/>
        <v>4.2163553109323626E-2</v>
      </c>
      <c r="R33" s="92">
        <v>3317.9697270000001</v>
      </c>
      <c r="S33" s="93">
        <f t="shared" si="5"/>
        <v>-3.3722027639981778E-2</v>
      </c>
    </row>
    <row r="34" spans="2:19" x14ac:dyDescent="0.3">
      <c r="B34" s="91">
        <v>44287</v>
      </c>
      <c r="C34" s="92">
        <v>14631.099609000001</v>
      </c>
      <c r="D34" s="93">
        <f t="shared" si="0"/>
        <v>-4.057028270189833E-3</v>
      </c>
      <c r="F34" s="92">
        <v>292.93701199999998</v>
      </c>
      <c r="G34" s="93">
        <f t="shared" si="1"/>
        <v>-2.6341927414270216E-2</v>
      </c>
      <c r="I34" s="92">
        <v>6313.3803710000002</v>
      </c>
      <c r="J34" s="93">
        <f t="shared" si="2"/>
        <v>-5.8833416033208685E-2</v>
      </c>
      <c r="L34" s="92">
        <v>728.99707000000001</v>
      </c>
      <c r="M34" s="93">
        <f t="shared" si="3"/>
        <v>-5.3693794749437695E-2</v>
      </c>
      <c r="O34" s="92">
        <v>2364.6545409999999</v>
      </c>
      <c r="P34" s="93">
        <f t="shared" si="4"/>
        <v>-7.0008970804491977E-2</v>
      </c>
      <c r="R34" s="92">
        <v>3465.4458009999998</v>
      </c>
      <c r="S34" s="93">
        <f t="shared" si="5"/>
        <v>4.4447685221451039E-2</v>
      </c>
    </row>
    <row r="35" spans="2:19" x14ac:dyDescent="0.3">
      <c r="B35" s="91">
        <v>44317</v>
      </c>
      <c r="C35" s="92">
        <v>15582.799805000001</v>
      </c>
      <c r="D35" s="93">
        <f t="shared" si="0"/>
        <v>6.504638895456516E-2</v>
      </c>
      <c r="F35" s="92">
        <v>317.75964399999998</v>
      </c>
      <c r="G35" s="93">
        <f t="shared" si="1"/>
        <v>8.4737096997493877E-2</v>
      </c>
      <c r="I35" s="92">
        <v>6930.1318359999996</v>
      </c>
      <c r="J35" s="93">
        <f t="shared" si="2"/>
        <v>9.7689578127273524E-2</v>
      </c>
      <c r="L35" s="92">
        <v>782.66320800000005</v>
      </c>
      <c r="M35" s="93">
        <f t="shared" si="3"/>
        <v>7.3616397388263977E-2</v>
      </c>
      <c r="O35" s="92">
        <v>2613.1645509999998</v>
      </c>
      <c r="P35" s="93">
        <f t="shared" si="4"/>
        <v>0.10509357950227538</v>
      </c>
      <c r="R35" s="92">
        <v>3790.0024410000001</v>
      </c>
      <c r="S35" s="93">
        <f t="shared" si="5"/>
        <v>9.3655090466671087E-2</v>
      </c>
    </row>
    <row r="36" spans="2:19" x14ac:dyDescent="0.3">
      <c r="B36" s="91">
        <v>44348</v>
      </c>
      <c r="C36" s="92">
        <v>15721.5</v>
      </c>
      <c r="D36" s="93">
        <f t="shared" si="0"/>
        <v>8.9008520121971468E-3</v>
      </c>
      <c r="F36" s="92">
        <v>338.54486100000003</v>
      </c>
      <c r="G36" s="93">
        <f t="shared" si="1"/>
        <v>6.5411758203002268E-2</v>
      </c>
      <c r="I36" s="92">
        <v>7350.2646480000003</v>
      </c>
      <c r="J36" s="93">
        <f t="shared" si="2"/>
        <v>6.0624072087277492E-2</v>
      </c>
      <c r="L36" s="92">
        <v>753.35992399999998</v>
      </c>
      <c r="M36" s="93">
        <f t="shared" si="3"/>
        <v>-3.744047720715149E-2</v>
      </c>
      <c r="O36" s="92">
        <v>2608.282471</v>
      </c>
      <c r="P36" s="93">
        <f t="shared" si="4"/>
        <v>-1.8682635190852004E-3</v>
      </c>
      <c r="R36" s="92">
        <v>3736.7158199999999</v>
      </c>
      <c r="S36" s="93">
        <f t="shared" si="5"/>
        <v>-1.4059785403710778E-2</v>
      </c>
    </row>
    <row r="37" spans="2:19" x14ac:dyDescent="0.3">
      <c r="B37" s="91">
        <v>44378</v>
      </c>
      <c r="C37" s="92">
        <v>15763.049805000001</v>
      </c>
      <c r="D37" s="93">
        <f t="shared" si="0"/>
        <v>2.6428651846197582E-3</v>
      </c>
      <c r="F37" s="92">
        <v>293.03671300000002</v>
      </c>
      <c r="G37" s="93">
        <f t="shared" si="1"/>
        <v>-0.13442279958282988</v>
      </c>
      <c r="I37" s="92">
        <v>6823.9262699999999</v>
      </c>
      <c r="J37" s="93">
        <f t="shared" si="2"/>
        <v>-7.1608085314753489E-2</v>
      </c>
      <c r="L37" s="92">
        <v>719.84283400000004</v>
      </c>
      <c r="M37" s="93">
        <f t="shared" si="3"/>
        <v>-4.4490142005483069E-2</v>
      </c>
      <c r="O37" s="92">
        <v>2470.6984859999998</v>
      </c>
      <c r="P37" s="93">
        <f t="shared" si="4"/>
        <v>-5.2748882273955244E-2</v>
      </c>
      <c r="R37" s="92">
        <v>3461.6945799999999</v>
      </c>
      <c r="S37" s="93">
        <f t="shared" si="5"/>
        <v>-7.3599720516076106E-2</v>
      </c>
    </row>
    <row r="38" spans="2:19" x14ac:dyDescent="0.3">
      <c r="B38" s="91">
        <v>44409</v>
      </c>
      <c r="C38" s="92">
        <v>17132.199218999998</v>
      </c>
      <c r="D38" s="93">
        <f t="shared" si="0"/>
        <v>8.6858154414110045E-2</v>
      </c>
      <c r="F38" s="92">
        <v>286.40734900000001</v>
      </c>
      <c r="G38" s="93">
        <f t="shared" si="1"/>
        <v>-2.2622981032414224E-2</v>
      </c>
      <c r="I38" s="92">
        <v>6695.2255859999996</v>
      </c>
      <c r="J38" s="93">
        <f t="shared" si="2"/>
        <v>-1.8860210223226814E-2</v>
      </c>
      <c r="L38" s="92">
        <v>777.121216</v>
      </c>
      <c r="M38" s="93">
        <f t="shared" si="3"/>
        <v>7.9570677507084797E-2</v>
      </c>
      <c r="O38" s="92">
        <v>2616.1918949999999</v>
      </c>
      <c r="P38" s="93">
        <f t="shared" si="4"/>
        <v>5.8887561482886763E-2</v>
      </c>
      <c r="R38" s="92">
        <v>3486.2541500000002</v>
      </c>
      <c r="S38" s="93">
        <f t="shared" si="5"/>
        <v>7.0946669131048967E-3</v>
      </c>
    </row>
    <row r="39" spans="2:19" x14ac:dyDescent="0.3">
      <c r="B39" s="91">
        <v>44440</v>
      </c>
      <c r="C39" s="92">
        <v>17618.150390999999</v>
      </c>
      <c r="D39" s="93">
        <f t="shared" si="0"/>
        <v>2.8364786434485811E-2</v>
      </c>
      <c r="F39" s="92">
        <v>332.31427000000002</v>
      </c>
      <c r="G39" s="93">
        <f t="shared" si="1"/>
        <v>0.16028541572094923</v>
      </c>
      <c r="I39" s="92">
        <v>7222.0888670000004</v>
      </c>
      <c r="J39" s="93">
        <f t="shared" si="2"/>
        <v>7.8692386721321839E-2</v>
      </c>
      <c r="L39" s="92">
        <v>786.67242399999998</v>
      </c>
      <c r="M39" s="93">
        <f t="shared" si="3"/>
        <v>1.2290499607206629E-2</v>
      </c>
      <c r="O39" s="92">
        <v>2741.4941410000001</v>
      </c>
      <c r="P39" s="93">
        <f t="shared" si="4"/>
        <v>4.7894898779968997E-2</v>
      </c>
      <c r="R39" s="92">
        <v>3584.2619629999999</v>
      </c>
      <c r="S39" s="93">
        <f t="shared" si="5"/>
        <v>2.8112641472223032E-2</v>
      </c>
    </row>
    <row r="40" spans="2:19" x14ac:dyDescent="0.3">
      <c r="B40" s="91">
        <v>44470</v>
      </c>
      <c r="C40" s="92">
        <v>17671.650390999999</v>
      </c>
      <c r="D40" s="93">
        <f t="shared" si="0"/>
        <v>3.0366411236522062E-3</v>
      </c>
      <c r="F40" s="92">
        <v>482.19714399999998</v>
      </c>
      <c r="G40" s="93">
        <f t="shared" si="1"/>
        <v>0.45102749875893067</v>
      </c>
      <c r="I40" s="92">
        <v>7364.1577150000003</v>
      </c>
      <c r="J40" s="93">
        <f t="shared" si="2"/>
        <v>1.9671434486102424E-2</v>
      </c>
      <c r="L40" s="92">
        <v>866.21643100000006</v>
      </c>
      <c r="M40" s="93">
        <f t="shared" si="3"/>
        <v>0.10111452311438862</v>
      </c>
      <c r="O40" s="92">
        <v>2441.4252929999998</v>
      </c>
      <c r="P40" s="93">
        <f t="shared" si="4"/>
        <v>-0.1094544918088155</v>
      </c>
      <c r="R40" s="92">
        <v>3466.9892580000001</v>
      </c>
      <c r="S40" s="93">
        <f t="shared" si="5"/>
        <v>-3.2718787357228662E-2</v>
      </c>
    </row>
    <row r="41" spans="2:19" x14ac:dyDescent="0.3">
      <c r="B41" s="91">
        <v>44501</v>
      </c>
      <c r="C41" s="92">
        <v>16983.199218999998</v>
      </c>
      <c r="D41" s="93">
        <f t="shared" si="0"/>
        <v>-3.8957944321409976E-2</v>
      </c>
      <c r="F41" s="92">
        <v>457.17514</v>
      </c>
      <c r="G41" s="93">
        <f t="shared" si="1"/>
        <v>-5.1891647039701172E-2</v>
      </c>
      <c r="I41" s="92">
        <v>6956.109375</v>
      </c>
      <c r="J41" s="93">
        <f t="shared" si="2"/>
        <v>-5.5410049022829755E-2</v>
      </c>
      <c r="L41" s="92">
        <v>818.46063200000003</v>
      </c>
      <c r="M41" s="93">
        <f t="shared" si="3"/>
        <v>-5.5131485955384751E-2</v>
      </c>
      <c r="O41" s="92">
        <v>2329.0715329999998</v>
      </c>
      <c r="P41" s="93">
        <f t="shared" si="4"/>
        <v>-4.6019741141430037E-2</v>
      </c>
      <c r="R41" s="92">
        <v>3030.3012699999999</v>
      </c>
      <c r="S41" s="93">
        <f t="shared" si="5"/>
        <v>-0.12595596798933029</v>
      </c>
    </row>
    <row r="42" spans="2:19" x14ac:dyDescent="0.3">
      <c r="B42" s="91">
        <v>44531</v>
      </c>
      <c r="C42" s="92">
        <v>17354.050781000002</v>
      </c>
      <c r="D42" s="93">
        <f t="shared" si="0"/>
        <v>2.1836378247575006E-2</v>
      </c>
      <c r="F42" s="92">
        <v>480.901184</v>
      </c>
      <c r="G42" s="93">
        <f t="shared" si="1"/>
        <v>5.1897056344752279E-2</v>
      </c>
      <c r="I42" s="92">
        <v>7309.0927730000003</v>
      </c>
      <c r="J42" s="93">
        <f t="shared" si="2"/>
        <v>5.0744371454050086E-2</v>
      </c>
      <c r="L42" s="92">
        <v>820.07702600000005</v>
      </c>
      <c r="M42" s="93">
        <f t="shared" si="3"/>
        <v>1.9749196684637482E-3</v>
      </c>
      <c r="O42" s="92">
        <v>2546.6557619999999</v>
      </c>
      <c r="P42" s="93">
        <f t="shared" si="4"/>
        <v>9.3421016021666414E-2</v>
      </c>
      <c r="R42" s="92">
        <v>3038.6713869999999</v>
      </c>
      <c r="S42" s="93">
        <f t="shared" si="5"/>
        <v>2.7621402145272533E-3</v>
      </c>
    </row>
    <row r="43" spans="2:19" x14ac:dyDescent="0.3">
      <c r="B43" s="91">
        <v>44562</v>
      </c>
      <c r="C43" s="92">
        <v>17339.849609000001</v>
      </c>
      <c r="D43" s="93">
        <f t="shared" si="0"/>
        <v>-8.183202976188575E-4</v>
      </c>
      <c r="F43" s="92">
        <v>516.14135699999997</v>
      </c>
      <c r="G43" s="93">
        <f t="shared" si="1"/>
        <v>7.3279447363556516E-2</v>
      </c>
      <c r="I43" s="92">
        <v>8461.4394530000009</v>
      </c>
      <c r="J43" s="93">
        <f t="shared" si="2"/>
        <v>0.15765933143670074</v>
      </c>
      <c r="L43" s="92">
        <v>867.73474099999999</v>
      </c>
      <c r="M43" s="93">
        <f t="shared" si="3"/>
        <v>5.8113705772803836E-2</v>
      </c>
      <c r="O43" s="92">
        <v>2599.3203130000002</v>
      </c>
      <c r="P43" s="93">
        <f t="shared" si="4"/>
        <v>2.0679886063061925E-2</v>
      </c>
      <c r="R43" s="92">
        <v>3333.630615</v>
      </c>
      <c r="S43" s="93">
        <f t="shared" si="5"/>
        <v>9.7068485016803985E-2</v>
      </c>
    </row>
    <row r="44" spans="2:19" x14ac:dyDescent="0.3">
      <c r="B44" s="91">
        <v>44593</v>
      </c>
      <c r="C44" s="92">
        <v>16793.900390999999</v>
      </c>
      <c r="D44" s="93">
        <f t="shared" si="0"/>
        <v>-3.1485233742548413E-2</v>
      </c>
      <c r="F44" s="92">
        <v>452.639252</v>
      </c>
      <c r="G44" s="93">
        <f t="shared" si="1"/>
        <v>-0.12303239052397807</v>
      </c>
      <c r="I44" s="92">
        <v>8182.7646480000003</v>
      </c>
      <c r="J44" s="93">
        <f t="shared" si="2"/>
        <v>-3.2934680505359748E-2</v>
      </c>
      <c r="L44" s="92">
        <v>774.72119099999998</v>
      </c>
      <c r="M44" s="93">
        <f t="shared" si="3"/>
        <v>-0.1071912251580579</v>
      </c>
      <c r="O44" s="92">
        <v>2544.592529</v>
      </c>
      <c r="P44" s="93">
        <f t="shared" si="4"/>
        <v>-2.1054651758880882E-2</v>
      </c>
      <c r="R44" s="92">
        <v>3301.5539549999999</v>
      </c>
      <c r="S44" s="93">
        <f t="shared" si="5"/>
        <v>-9.6221398542681857E-3</v>
      </c>
    </row>
    <row r="45" spans="2:19" x14ac:dyDescent="0.3">
      <c r="B45" s="91">
        <v>44621</v>
      </c>
      <c r="C45" s="92">
        <v>17464.75</v>
      </c>
      <c r="D45" s="93">
        <f t="shared" si="0"/>
        <v>3.9946027627954406E-2</v>
      </c>
      <c r="F45" s="92">
        <v>432.40234400000003</v>
      </c>
      <c r="G45" s="93">
        <f t="shared" si="1"/>
        <v>-4.4708690001104889E-2</v>
      </c>
      <c r="I45" s="92">
        <v>7441.8110349999997</v>
      </c>
      <c r="J45" s="93">
        <f t="shared" si="2"/>
        <v>-9.0550522332461525E-2</v>
      </c>
      <c r="L45" s="92">
        <v>790.10101299999997</v>
      </c>
      <c r="M45" s="93">
        <f t="shared" si="3"/>
        <v>1.9852073466775755E-2</v>
      </c>
      <c r="O45" s="92">
        <v>2414.2578130000002</v>
      </c>
      <c r="P45" s="93">
        <f t="shared" si="4"/>
        <v>-5.1220269852486067E-2</v>
      </c>
      <c r="R45" s="92">
        <v>3416.2548830000001</v>
      </c>
      <c r="S45" s="93">
        <f t="shared" si="5"/>
        <v>3.4741497356507667E-2</v>
      </c>
    </row>
    <row r="46" spans="2:19" x14ac:dyDescent="0.3">
      <c r="B46" s="91">
        <v>44652</v>
      </c>
      <c r="C46" s="92">
        <v>17102.550781000002</v>
      </c>
      <c r="D46" s="93">
        <f t="shared" si="0"/>
        <v>-2.0738872242660134E-2</v>
      </c>
      <c r="F46" s="92">
        <v>436.240387</v>
      </c>
      <c r="G46" s="93">
        <f t="shared" si="1"/>
        <v>8.8760920315453795E-3</v>
      </c>
      <c r="I46" s="92">
        <v>7595.8378910000001</v>
      </c>
      <c r="J46" s="93">
        <f t="shared" si="2"/>
        <v>2.0697496251327552E-2</v>
      </c>
      <c r="L46" s="92">
        <v>903.29443400000002</v>
      </c>
      <c r="M46" s="93">
        <f t="shared" si="3"/>
        <v>0.1432644929414868</v>
      </c>
      <c r="O46" s="92">
        <v>2584.4348140000002</v>
      </c>
      <c r="P46" s="93">
        <f t="shared" si="4"/>
        <v>7.0488329822793405E-2</v>
      </c>
      <c r="R46" s="92">
        <v>3487.84375</v>
      </c>
      <c r="S46" s="93">
        <f t="shared" si="5"/>
        <v>2.0955364705438351E-2</v>
      </c>
    </row>
    <row r="47" spans="2:19" x14ac:dyDescent="0.3">
      <c r="B47" s="91">
        <v>44682</v>
      </c>
      <c r="C47" s="92">
        <v>16584.550781000002</v>
      </c>
      <c r="D47" s="93">
        <f t="shared" si="0"/>
        <v>-3.0287879663861039E-2</v>
      </c>
      <c r="F47" s="92">
        <v>442.171875</v>
      </c>
      <c r="G47" s="93">
        <f t="shared" si="1"/>
        <v>1.3596833710859624E-2</v>
      </c>
      <c r="I47" s="92">
        <v>7840.4604490000002</v>
      </c>
      <c r="J47" s="93">
        <f t="shared" si="2"/>
        <v>3.2204815520068264E-2</v>
      </c>
      <c r="L47" s="92">
        <v>1013.255188</v>
      </c>
      <c r="M47" s="93">
        <f t="shared" si="3"/>
        <v>0.12173301402187087</v>
      </c>
      <c r="O47" s="92">
        <v>2732.2092290000001</v>
      </c>
      <c r="P47" s="93">
        <f t="shared" si="4"/>
        <v>5.7178619557165522E-2</v>
      </c>
      <c r="R47" s="92">
        <v>3613.6740719999998</v>
      </c>
      <c r="S47" s="93">
        <f t="shared" si="5"/>
        <v>3.6076823108833311E-2</v>
      </c>
    </row>
    <row r="48" spans="2:19" x14ac:dyDescent="0.3">
      <c r="B48" s="91">
        <v>44713</v>
      </c>
      <c r="C48" s="92">
        <v>15780.25</v>
      </c>
      <c r="D48" s="93">
        <f t="shared" si="0"/>
        <v>-4.8496989253483114E-2</v>
      </c>
      <c r="F48" s="92">
        <v>410.52050800000001</v>
      </c>
      <c r="G48" s="93">
        <f t="shared" si="1"/>
        <v>-7.1581592565108321E-2</v>
      </c>
      <c r="I48" s="92">
        <v>8336.8896480000003</v>
      </c>
      <c r="J48" s="93">
        <f t="shared" si="2"/>
        <v>6.3316332277821408E-2</v>
      </c>
      <c r="L48" s="92">
        <v>1070.8560789999999</v>
      </c>
      <c r="M48" s="93">
        <f t="shared" si="3"/>
        <v>5.684736844396987E-2</v>
      </c>
      <c r="O48" s="92">
        <v>2745.5720209999999</v>
      </c>
      <c r="P48" s="93">
        <f t="shared" si="4"/>
        <v>4.8908377360583621E-3</v>
      </c>
      <c r="R48" s="92">
        <v>3466.3813479999999</v>
      </c>
      <c r="S48" s="93">
        <f t="shared" si="5"/>
        <v>-4.0759825337120192E-2</v>
      </c>
    </row>
    <row r="49" spans="2:19" x14ac:dyDescent="0.3">
      <c r="B49" s="91">
        <v>44743</v>
      </c>
      <c r="C49" s="92">
        <v>17158.25</v>
      </c>
      <c r="D49" s="93">
        <f t="shared" si="0"/>
        <v>8.7324345305048956E-2</v>
      </c>
      <c r="F49" s="92">
        <v>448.20309400000002</v>
      </c>
      <c r="G49" s="93">
        <f t="shared" si="1"/>
        <v>9.1792213216300489E-2</v>
      </c>
      <c r="I49" s="92">
        <v>8634.9042969999991</v>
      </c>
      <c r="J49" s="93">
        <f t="shared" si="2"/>
        <v>3.5746502782544542E-2</v>
      </c>
      <c r="L49" s="92">
        <v>1140.7017820000001</v>
      </c>
      <c r="M49" s="93">
        <f t="shared" si="3"/>
        <v>6.5224173789277362E-2</v>
      </c>
      <c r="O49" s="92">
        <v>3039.4506839999999</v>
      </c>
      <c r="P49" s="93">
        <f t="shared" si="4"/>
        <v>0.10703731708810271</v>
      </c>
      <c r="R49" s="92">
        <v>3798.2521969999998</v>
      </c>
      <c r="S49" s="93">
        <f t="shared" si="5"/>
        <v>9.5739855394582962E-2</v>
      </c>
    </row>
    <row r="50" spans="2:19" x14ac:dyDescent="0.3">
      <c r="B50" s="91">
        <v>44774</v>
      </c>
      <c r="C50" s="92">
        <v>17759.300781000002</v>
      </c>
      <c r="D50" s="93">
        <f t="shared" si="0"/>
        <v>3.5029841679658613E-2</v>
      </c>
      <c r="F50" s="92">
        <v>469.63629200000003</v>
      </c>
      <c r="G50" s="93">
        <f t="shared" si="1"/>
        <v>4.7820281222779704E-2</v>
      </c>
      <c r="I50" s="92">
        <v>8938.7255860000005</v>
      </c>
      <c r="J50" s="93">
        <f t="shared" si="2"/>
        <v>3.5185252615429263E-2</v>
      </c>
      <c r="L50" s="92">
        <v>1295.127686</v>
      </c>
      <c r="M50" s="93">
        <f t="shared" si="3"/>
        <v>0.13537798085073915</v>
      </c>
      <c r="O50" s="92">
        <v>3300.1196289999998</v>
      </c>
      <c r="P50" s="93">
        <f t="shared" si="4"/>
        <v>8.5761860316467597E-2</v>
      </c>
      <c r="R50" s="92">
        <v>3963.5942380000001</v>
      </c>
      <c r="S50" s="93">
        <f t="shared" si="5"/>
        <v>4.3531085463622832E-2</v>
      </c>
    </row>
    <row r="51" spans="2:19" x14ac:dyDescent="0.3">
      <c r="B51" s="91">
        <v>44805</v>
      </c>
      <c r="C51" s="92">
        <v>17094.349609000001</v>
      </c>
      <c r="D51" s="93">
        <f t="shared" si="0"/>
        <v>-3.7442418493829788E-2</v>
      </c>
      <c r="F51" s="92">
        <v>403.342896</v>
      </c>
      <c r="G51" s="93">
        <f t="shared" si="1"/>
        <v>-0.14115901417601695</v>
      </c>
      <c r="I51" s="92">
        <v>8745.8476559999999</v>
      </c>
      <c r="J51" s="93">
        <f t="shared" si="2"/>
        <v>-2.1577788482744054E-2</v>
      </c>
      <c r="L51" s="92">
        <v>1255.0477289999999</v>
      </c>
      <c r="M51" s="93">
        <f t="shared" si="3"/>
        <v>-3.0946722422240058E-2</v>
      </c>
      <c r="O51" s="92">
        <v>3631.5170899999998</v>
      </c>
      <c r="P51" s="93">
        <f t="shared" si="4"/>
        <v>0.10041983268964705</v>
      </c>
      <c r="R51" s="92">
        <v>3423.03125</v>
      </c>
      <c r="S51" s="93">
        <f t="shared" si="5"/>
        <v>-0.13638201983883302</v>
      </c>
    </row>
    <row r="52" spans="2:19" x14ac:dyDescent="0.3">
      <c r="B52" s="91">
        <v>44835</v>
      </c>
      <c r="C52" s="92">
        <v>18012.199218999998</v>
      </c>
      <c r="D52" s="93">
        <f t="shared" si="0"/>
        <v>5.3693157738903263E-2</v>
      </c>
      <c r="F52" s="92">
        <v>411.46758999999997</v>
      </c>
      <c r="G52" s="93">
        <f t="shared" si="1"/>
        <v>2.0143391839979152E-2</v>
      </c>
      <c r="I52" s="92">
        <v>9438.7763670000004</v>
      </c>
      <c r="J52" s="93">
        <f t="shared" si="2"/>
        <v>7.9229451307058163E-2</v>
      </c>
      <c r="L52" s="92">
        <v>1334.6138920000001</v>
      </c>
      <c r="M52" s="93">
        <f t="shared" si="3"/>
        <v>6.339692201458913E-2</v>
      </c>
      <c r="O52" s="92">
        <v>3808.4145509999998</v>
      </c>
      <c r="P52" s="93">
        <f t="shared" si="4"/>
        <v>4.8711724773956577E-2</v>
      </c>
      <c r="R52" s="92">
        <v>3562.85376</v>
      </c>
      <c r="S52" s="93">
        <f t="shared" si="5"/>
        <v>4.0847570409998424E-2</v>
      </c>
    </row>
    <row r="53" spans="2:19" x14ac:dyDescent="0.3">
      <c r="B53" s="91">
        <v>44866</v>
      </c>
      <c r="C53" s="92">
        <v>18758.349609000001</v>
      </c>
      <c r="D53" s="93">
        <f t="shared" si="0"/>
        <v>4.1424724484111497E-2</v>
      </c>
      <c r="F53" s="92">
        <v>438.03476000000001</v>
      </c>
      <c r="G53" s="93">
        <f t="shared" si="1"/>
        <v>6.4566859324205916E-2</v>
      </c>
      <c r="I53" s="92">
        <v>8890.4863280000009</v>
      </c>
      <c r="J53" s="93">
        <f t="shared" si="2"/>
        <v>-5.8089101561611289E-2</v>
      </c>
      <c r="L53" s="92">
        <v>1292.059814</v>
      </c>
      <c r="M53" s="93">
        <f t="shared" si="3"/>
        <v>-3.1884935602034092E-2</v>
      </c>
      <c r="O53" s="92">
        <v>3446.4597170000002</v>
      </c>
      <c r="P53" s="93">
        <f t="shared" si="4"/>
        <v>-9.5040817944821332E-2</v>
      </c>
      <c r="R53" s="92">
        <v>3639.3630370000001</v>
      </c>
      <c r="S53" s="93">
        <f t="shared" si="5"/>
        <v>2.1474155874419143E-2</v>
      </c>
    </row>
    <row r="54" spans="2:19" x14ac:dyDescent="0.3">
      <c r="B54" s="91">
        <v>44896</v>
      </c>
      <c r="C54" s="92">
        <v>18105.300781000002</v>
      </c>
      <c r="D54" s="93">
        <f t="shared" si="0"/>
        <v>-3.4813767821379904E-2</v>
      </c>
      <c r="F54" s="92">
        <v>386.74465900000001</v>
      </c>
      <c r="G54" s="93">
        <f t="shared" si="1"/>
        <v>-0.11709139475597774</v>
      </c>
      <c r="I54" s="92">
        <v>8316.3388670000004</v>
      </c>
      <c r="J54" s="93">
        <f t="shared" si="2"/>
        <v>-6.4579983570950517E-2</v>
      </c>
      <c r="L54" s="92">
        <v>1236.244751</v>
      </c>
      <c r="M54" s="93">
        <f t="shared" si="3"/>
        <v>-4.3198513253969173E-2</v>
      </c>
      <c r="O54" s="92">
        <v>3192.5126949999999</v>
      </c>
      <c r="P54" s="93">
        <f t="shared" si="4"/>
        <v>-7.3683444128878617E-2</v>
      </c>
      <c r="R54" s="92">
        <v>3508.7102049999999</v>
      </c>
      <c r="S54" s="93">
        <f t="shared" si="5"/>
        <v>-3.5899917285443395E-2</v>
      </c>
    </row>
    <row r="55" spans="2:19" x14ac:dyDescent="0.3">
      <c r="B55" s="91">
        <v>44927</v>
      </c>
      <c r="C55" s="92">
        <v>17662.150390999999</v>
      </c>
      <c r="D55" s="93">
        <f t="shared" si="0"/>
        <v>-2.4476278818027275E-2</v>
      </c>
      <c r="F55" s="92">
        <v>450.695313</v>
      </c>
      <c r="G55" s="93">
        <f t="shared" si="1"/>
        <v>0.16535626934152425</v>
      </c>
      <c r="I55" s="92">
        <v>8812.3710940000001</v>
      </c>
      <c r="J55" s="93">
        <f t="shared" si="2"/>
        <v>5.9645504462101817E-2</v>
      </c>
      <c r="L55" s="92">
        <v>1364.451294</v>
      </c>
      <c r="M55" s="93">
        <f t="shared" si="3"/>
        <v>0.10370644073213953</v>
      </c>
      <c r="O55" s="92">
        <v>3227.7241210000002</v>
      </c>
      <c r="P55" s="93">
        <f t="shared" si="4"/>
        <v>1.1029376971670946E-2</v>
      </c>
      <c r="R55" s="92">
        <v>3704.9079590000001</v>
      </c>
      <c r="S55" s="93">
        <f t="shared" si="5"/>
        <v>5.5917343564143129E-2</v>
      </c>
    </row>
    <row r="56" spans="2:19" x14ac:dyDescent="0.3">
      <c r="B56" s="91">
        <v>44958</v>
      </c>
      <c r="C56" s="92">
        <v>17303.949218999998</v>
      </c>
      <c r="D56" s="93">
        <f t="shared" si="0"/>
        <v>-2.0280722566065723E-2</v>
      </c>
      <c r="F56" s="92">
        <v>419.39288299999998</v>
      </c>
      <c r="G56" s="93">
        <f t="shared" si="1"/>
        <v>-6.9453639958310442E-2</v>
      </c>
      <c r="I56" s="92">
        <v>8543.9472659999992</v>
      </c>
      <c r="J56" s="93">
        <f t="shared" si="2"/>
        <v>-3.0459887031171418E-2</v>
      </c>
      <c r="L56" s="92">
        <v>1256.4332280000001</v>
      </c>
      <c r="M56" s="93">
        <f t="shared" si="3"/>
        <v>-7.916593760070112E-2</v>
      </c>
      <c r="O56" s="92">
        <v>3071.9926759999998</v>
      </c>
      <c r="P56" s="93">
        <f t="shared" si="4"/>
        <v>-4.8248065560123621E-2</v>
      </c>
      <c r="R56" s="92">
        <v>3552.5197750000002</v>
      </c>
      <c r="S56" s="93">
        <f t="shared" si="5"/>
        <v>-4.1131435837648E-2</v>
      </c>
    </row>
    <row r="57" spans="2:19" x14ac:dyDescent="0.3">
      <c r="B57" s="91">
        <v>44986</v>
      </c>
      <c r="C57" s="92">
        <v>17359.75</v>
      </c>
      <c r="D57" s="93">
        <f t="shared" si="0"/>
        <v>3.2247425309555044E-3</v>
      </c>
      <c r="F57" s="92">
        <v>419.49255399999998</v>
      </c>
      <c r="G57" s="93">
        <f t="shared" si="1"/>
        <v>2.3765543966081104E-4</v>
      </c>
      <c r="I57" s="92">
        <v>8214.8447269999997</v>
      </c>
      <c r="J57" s="93">
        <f t="shared" si="2"/>
        <v>-3.8518793334509249E-2</v>
      </c>
      <c r="L57" s="92">
        <v>1146.68335</v>
      </c>
      <c r="M57" s="93">
        <f t="shared" si="3"/>
        <v>-8.7350346643331633E-2</v>
      </c>
      <c r="O57" s="92">
        <v>2916.657471</v>
      </c>
      <c r="P57" s="93">
        <f t="shared" si="4"/>
        <v>-5.0564965930276817E-2</v>
      </c>
      <c r="R57" s="92">
        <v>3769.4338379999999</v>
      </c>
      <c r="S57" s="93">
        <f t="shared" si="5"/>
        <v>6.1059213386081668E-2</v>
      </c>
    </row>
    <row r="58" spans="2:19" x14ac:dyDescent="0.3">
      <c r="B58" s="91">
        <v>45017</v>
      </c>
      <c r="C58" s="92">
        <v>18065</v>
      </c>
      <c r="D58" s="93">
        <f t="shared" si="0"/>
        <v>4.0625585045867663E-2</v>
      </c>
      <c r="F58" s="92">
        <v>483.44326799999999</v>
      </c>
      <c r="G58" s="93">
        <f t="shared" si="1"/>
        <v>0.152447792911242</v>
      </c>
      <c r="I58" s="92">
        <v>8509.4716800000006</v>
      </c>
      <c r="J58" s="93">
        <f t="shared" si="2"/>
        <v>3.5865188301324791E-2</v>
      </c>
      <c r="L58" s="92">
        <v>1214.1761469999999</v>
      </c>
      <c r="M58" s="93">
        <f t="shared" si="3"/>
        <v>5.8859141017439498E-2</v>
      </c>
      <c r="O58" s="92">
        <v>3265.0620119999999</v>
      </c>
      <c r="P58" s="93">
        <f t="shared" si="4"/>
        <v>0.11945336209827428</v>
      </c>
      <c r="R58" s="92">
        <v>4300.390625</v>
      </c>
      <c r="S58" s="93">
        <f t="shared" si="5"/>
        <v>0.14085849754076518</v>
      </c>
    </row>
    <row r="59" spans="2:19" x14ac:dyDescent="0.3">
      <c r="B59" s="91">
        <v>45047</v>
      </c>
      <c r="C59" s="92">
        <v>18534.400390999999</v>
      </c>
      <c r="D59" s="93">
        <f t="shared" si="0"/>
        <v>2.5983968502629295E-2</v>
      </c>
      <c r="F59" s="92">
        <v>524.66479500000003</v>
      </c>
      <c r="G59" s="93">
        <f t="shared" si="1"/>
        <v>8.5266523971950337E-2</v>
      </c>
      <c r="I59" s="92">
        <v>9280.3671880000002</v>
      </c>
      <c r="J59" s="93">
        <f t="shared" si="2"/>
        <v>9.0592640411725212E-2</v>
      </c>
      <c r="L59" s="92">
        <v>1305.320923</v>
      </c>
      <c r="M59" s="93">
        <f t="shared" si="3"/>
        <v>7.5067177217409187E-2</v>
      </c>
      <c r="O59" s="92">
        <v>3631.8632809999999</v>
      </c>
      <c r="P59" s="93">
        <f t="shared" si="4"/>
        <v>0.11234128713387515</v>
      </c>
      <c r="R59" s="92">
        <v>4431.5771480000003</v>
      </c>
      <c r="S59" s="93">
        <f t="shared" si="5"/>
        <v>3.0505722488872733E-2</v>
      </c>
    </row>
    <row r="60" spans="2:19" x14ac:dyDescent="0.3">
      <c r="B60" s="91">
        <v>45078</v>
      </c>
      <c r="C60" s="92">
        <v>19189.050781000002</v>
      </c>
      <c r="D60" s="93">
        <f t="shared" si="0"/>
        <v>3.5320829171138879E-2</v>
      </c>
      <c r="F60" s="92">
        <v>593.69958499999996</v>
      </c>
      <c r="G60" s="93">
        <f t="shared" si="1"/>
        <v>0.13157884931082497</v>
      </c>
      <c r="I60" s="92">
        <v>9697.7890630000002</v>
      </c>
      <c r="J60" s="93">
        <f t="shared" si="2"/>
        <v>4.4979025780332194E-2</v>
      </c>
      <c r="L60" s="92">
        <v>1438.525024</v>
      </c>
      <c r="M60" s="93">
        <f t="shared" si="3"/>
        <v>0.10204701284788964</v>
      </c>
      <c r="O60" s="92">
        <v>3541.0161130000001</v>
      </c>
      <c r="P60" s="93">
        <f t="shared" si="4"/>
        <v>-2.5013928380857364E-2</v>
      </c>
      <c r="R60" s="92">
        <v>4552.2841799999997</v>
      </c>
      <c r="S60" s="93">
        <f t="shared" si="5"/>
        <v>2.7237939895613739E-2</v>
      </c>
    </row>
    <row r="61" spans="2:19" x14ac:dyDescent="0.3">
      <c r="B61" s="91">
        <v>45108</v>
      </c>
      <c r="C61" s="92">
        <v>19753.800781000002</v>
      </c>
      <c r="D61" s="93">
        <f t="shared" si="0"/>
        <v>2.9430846082245221E-2</v>
      </c>
      <c r="F61" s="92">
        <v>642.29815699999995</v>
      </c>
      <c r="G61" s="93">
        <f t="shared" si="1"/>
        <v>8.1857176976130042E-2</v>
      </c>
      <c r="I61" s="92">
        <v>9729.1933590000008</v>
      </c>
      <c r="J61" s="93">
        <f t="shared" si="2"/>
        <v>3.2382943984436974E-3</v>
      </c>
      <c r="L61" s="92">
        <v>1459.901001</v>
      </c>
      <c r="M61" s="93">
        <f t="shared" si="3"/>
        <v>1.4859649045632306E-2</v>
      </c>
      <c r="O61" s="92">
        <v>3328.758789</v>
      </c>
      <c r="P61" s="93">
        <f t="shared" si="4"/>
        <v>-5.9942490298405482E-2</v>
      </c>
      <c r="R61" s="92">
        <v>4931.3999020000001</v>
      </c>
      <c r="S61" s="93">
        <f t="shared" si="5"/>
        <v>8.3280328514113267E-2</v>
      </c>
    </row>
    <row r="62" spans="2:19" x14ac:dyDescent="0.3">
      <c r="B62" s="91">
        <v>45139</v>
      </c>
      <c r="C62" s="92">
        <v>19253.800781000002</v>
      </c>
      <c r="D62" s="93">
        <f t="shared" si="0"/>
        <v>-2.5311584618233018E-2</v>
      </c>
      <c r="F62" s="92">
        <v>601</v>
      </c>
      <c r="G62" s="93">
        <f t="shared" si="1"/>
        <v>-6.4297486377498547E-2</v>
      </c>
      <c r="I62" s="92">
        <v>9910.5371090000008</v>
      </c>
      <c r="J62" s="93">
        <f t="shared" si="2"/>
        <v>1.8639135158337483E-2</v>
      </c>
      <c r="L62" s="92">
        <v>1575.400024</v>
      </c>
      <c r="M62" s="93">
        <f t="shared" si="3"/>
        <v>7.9114284407563185E-2</v>
      </c>
      <c r="O62" s="92">
        <v>3300.1743160000001</v>
      </c>
      <c r="P62" s="93">
        <f t="shared" si="4"/>
        <v>-8.5871265573397304E-3</v>
      </c>
      <c r="R62" s="92">
        <v>4613.7998049999997</v>
      </c>
      <c r="S62" s="93">
        <f t="shared" si="5"/>
        <v>-6.4403638583679479E-2</v>
      </c>
    </row>
    <row r="63" spans="2:19" x14ac:dyDescent="0.3">
      <c r="B63" s="91">
        <v>45170</v>
      </c>
      <c r="C63" s="92">
        <v>19638.300781000002</v>
      </c>
      <c r="D63" s="93">
        <f t="shared" si="0"/>
        <v>1.9970083017553097E-2</v>
      </c>
      <c r="F63" s="92">
        <v>630.20001200000002</v>
      </c>
      <c r="G63" s="93">
        <f t="shared" si="1"/>
        <v>4.8585710482529132E-2</v>
      </c>
      <c r="I63" s="92">
        <v>10610.599609000001</v>
      </c>
      <c r="J63" s="93">
        <f t="shared" si="2"/>
        <v>7.0638199756525522E-2</v>
      </c>
      <c r="L63" s="92">
        <v>1554.25</v>
      </c>
      <c r="M63" s="93">
        <f t="shared" si="3"/>
        <v>-1.342517689335776E-2</v>
      </c>
      <c r="O63" s="92">
        <v>3446.9499510000001</v>
      </c>
      <c r="P63" s="93">
        <f t="shared" si="4"/>
        <v>4.4475115841123403E-2</v>
      </c>
      <c r="R63" s="92">
        <v>5063.7001950000003</v>
      </c>
      <c r="S63" s="93">
        <f t="shared" si="5"/>
        <v>9.7511901039234683E-2</v>
      </c>
    </row>
    <row r="64" spans="2:19" x14ac:dyDescent="0.3">
      <c r="B64" s="91">
        <v>45200</v>
      </c>
      <c r="C64" s="92">
        <v>19079.599609000001</v>
      </c>
      <c r="D64" s="93">
        <f t="shared" si="0"/>
        <v>-2.8449567924967445E-2</v>
      </c>
      <c r="F64" s="92">
        <v>628.65002400000003</v>
      </c>
      <c r="G64" s="93">
        <f t="shared" si="1"/>
        <v>-2.4595175666228819E-3</v>
      </c>
      <c r="I64" s="92">
        <v>10392.299805000001</v>
      </c>
      <c r="J64" s="93">
        <f t="shared" si="2"/>
        <v>-2.0573748142832193E-2</v>
      </c>
      <c r="L64" s="92">
        <v>1458.599976</v>
      </c>
      <c r="M64" s="93">
        <f t="shared" si="3"/>
        <v>-6.1540951584365455E-2</v>
      </c>
      <c r="O64" s="92">
        <v>3295.5500489999999</v>
      </c>
      <c r="P64" s="93">
        <f t="shared" si="4"/>
        <v>-4.3922860544023057E-2</v>
      </c>
      <c r="R64" s="92">
        <v>5314.0498049999997</v>
      </c>
      <c r="S64" s="93">
        <f t="shared" si="5"/>
        <v>4.9440053786596438E-2</v>
      </c>
    </row>
    <row r="65" spans="2:19" x14ac:dyDescent="0.3">
      <c r="B65" s="91">
        <v>45231</v>
      </c>
      <c r="C65" s="92">
        <v>20133.150390999999</v>
      </c>
      <c r="D65" s="93">
        <f t="shared" si="0"/>
        <v>5.5218704982835654E-2</v>
      </c>
      <c r="F65" s="92">
        <v>706.40002400000003</v>
      </c>
      <c r="G65" s="93">
        <f t="shared" si="1"/>
        <v>0.12367771738126909</v>
      </c>
      <c r="I65" s="92">
        <v>10608.700194999999</v>
      </c>
      <c r="J65" s="93">
        <f t="shared" si="2"/>
        <v>2.0823147336057612E-2</v>
      </c>
      <c r="L65" s="92">
        <v>1647.75</v>
      </c>
      <c r="M65" s="93">
        <f t="shared" si="3"/>
        <v>0.12967916297291926</v>
      </c>
      <c r="O65" s="92">
        <v>3896.8999020000001</v>
      </c>
      <c r="P65" s="93">
        <f t="shared" si="4"/>
        <v>0.18247328793640194</v>
      </c>
      <c r="R65" s="92">
        <v>6090.5498049999997</v>
      </c>
      <c r="S65" s="93">
        <f t="shared" si="5"/>
        <v>0.14612207798078769</v>
      </c>
    </row>
    <row r="66" spans="2:19" x14ac:dyDescent="0.3">
      <c r="B66" s="91">
        <v>45261</v>
      </c>
      <c r="C66" s="92">
        <v>21731.400390999999</v>
      </c>
      <c r="D66" s="93">
        <f t="shared" si="0"/>
        <v>7.9383999471560829E-2</v>
      </c>
      <c r="F66" s="92">
        <v>779.95001200000002</v>
      </c>
      <c r="G66" s="93">
        <f t="shared" si="1"/>
        <v>0.10411945852368776</v>
      </c>
      <c r="I66" s="92">
        <v>10302.349609000001</v>
      </c>
      <c r="J66" s="93">
        <f t="shared" si="2"/>
        <v>-2.8877296970309829E-2</v>
      </c>
      <c r="L66" s="92">
        <v>1729.400024</v>
      </c>
      <c r="M66" s="93">
        <f t="shared" si="3"/>
        <v>4.9552434531937584E-2</v>
      </c>
      <c r="O66" s="92">
        <v>4143.5</v>
      </c>
      <c r="P66" s="93">
        <f t="shared" si="4"/>
        <v>6.3281096307718165E-2</v>
      </c>
      <c r="R66" s="92">
        <v>6797.25</v>
      </c>
      <c r="S66" s="93">
        <f t="shared" si="5"/>
        <v>0.11603224957126845</v>
      </c>
    </row>
    <row r="67" spans="2:19" x14ac:dyDescent="0.3">
      <c r="B67" s="91">
        <v>45292</v>
      </c>
      <c r="C67" s="92">
        <v>21725.699218999998</v>
      </c>
      <c r="D67" s="93">
        <f t="shared" si="0"/>
        <v>-2.6234719794504535E-4</v>
      </c>
      <c r="F67" s="92">
        <v>884.20001200000002</v>
      </c>
      <c r="G67" s="93">
        <f t="shared" si="1"/>
        <v>0.13366241220084762</v>
      </c>
      <c r="I67" s="92">
        <v>10186.900390999999</v>
      </c>
      <c r="J67" s="93">
        <f t="shared" si="2"/>
        <v>-1.1206105634305685E-2</v>
      </c>
      <c r="L67" s="92">
        <v>1651.5500489999999</v>
      </c>
      <c r="M67" s="93">
        <f t="shared" si="3"/>
        <v>-4.5015597270513297E-2</v>
      </c>
      <c r="O67" s="92">
        <v>3839.6000979999999</v>
      </c>
      <c r="P67" s="93">
        <f t="shared" si="4"/>
        <v>-7.3343767829129991E-2</v>
      </c>
      <c r="R67" s="92">
        <v>7667.5498049999997</v>
      </c>
      <c r="S67" s="93">
        <f t="shared" si="5"/>
        <v>0.12803704512854464</v>
      </c>
    </row>
    <row r="68" spans="2:19" x14ac:dyDescent="0.3">
      <c r="B68" s="91">
        <v>45323</v>
      </c>
      <c r="C68" s="92">
        <v>21982.800781000002</v>
      </c>
      <c r="D68" s="93">
        <f t="shared" si="0"/>
        <v>1.1833983312037999E-2</v>
      </c>
      <c r="F68" s="92">
        <v>950.20001200000002</v>
      </c>
      <c r="G68" s="93">
        <f t="shared" si="1"/>
        <v>7.4643744745843676E-2</v>
      </c>
      <c r="I68" s="92">
        <v>11288.349609000001</v>
      </c>
      <c r="J68" s="93">
        <f t="shared" si="2"/>
        <v>0.10812407854435468</v>
      </c>
      <c r="L68" s="92">
        <v>1932.400024</v>
      </c>
      <c r="M68" s="93">
        <f t="shared" si="3"/>
        <v>0.17005235485903225</v>
      </c>
      <c r="O68" s="92">
        <v>3792.3999020000001</v>
      </c>
      <c r="P68" s="93">
        <f t="shared" si="4"/>
        <v>-1.229299791522187E-2</v>
      </c>
      <c r="R68" s="92">
        <v>7909.3500979999999</v>
      </c>
      <c r="S68" s="93">
        <f t="shared" si="5"/>
        <v>3.1535536012080811E-2</v>
      </c>
    </row>
    <row r="69" spans="2:19" x14ac:dyDescent="0.3">
      <c r="B69" s="91">
        <v>45352</v>
      </c>
      <c r="C69" s="92">
        <v>22326.900390999999</v>
      </c>
      <c r="D69" s="93">
        <f t="shared" si="0"/>
        <v>1.5653128708576824E-2</v>
      </c>
      <c r="F69" s="92">
        <v>992.79998799999998</v>
      </c>
      <c r="G69" s="93">
        <f t="shared" si="1"/>
        <v>4.4832640982959582E-2</v>
      </c>
      <c r="I69" s="92">
        <v>12600.349609000001</v>
      </c>
      <c r="J69" s="93">
        <f t="shared" si="2"/>
        <v>0.11622602465766696</v>
      </c>
      <c r="L69" s="92">
        <v>1921.349976</v>
      </c>
      <c r="M69" s="93">
        <f t="shared" si="3"/>
        <v>-5.7183025578352309E-3</v>
      </c>
      <c r="O69" s="92">
        <v>4019.3000489999999</v>
      </c>
      <c r="P69" s="93">
        <f t="shared" si="4"/>
        <v>5.9830226996983926E-2</v>
      </c>
      <c r="R69" s="92">
        <v>9148.1503909999992</v>
      </c>
      <c r="S69" s="93">
        <f t="shared" si="5"/>
        <v>0.15662478935067603</v>
      </c>
    </row>
    <row r="70" spans="2:19" x14ac:dyDescent="0.3">
      <c r="B70" s="91">
        <v>45383</v>
      </c>
      <c r="C70" s="92">
        <v>22604.849609000001</v>
      </c>
      <c r="D70" s="93">
        <f t="shared" si="0"/>
        <v>1.2449073231501684E-2</v>
      </c>
      <c r="F70" s="92">
        <v>1007.900024</v>
      </c>
      <c r="G70" s="93">
        <f t="shared" si="1"/>
        <v>1.5209544905836703E-2</v>
      </c>
      <c r="I70" s="92">
        <v>12817.5</v>
      </c>
      <c r="J70" s="93">
        <f t="shared" si="2"/>
        <v>1.7233679837335369E-2</v>
      </c>
      <c r="L70" s="92">
        <v>2156.3500979999999</v>
      </c>
      <c r="M70" s="93">
        <f t="shared" si="3"/>
        <v>0.12230989925595925</v>
      </c>
      <c r="O70" s="92">
        <v>4597.3999020000001</v>
      </c>
      <c r="P70" s="93">
        <f t="shared" si="4"/>
        <v>0.14383097702393011</v>
      </c>
      <c r="R70" s="92">
        <v>8903.6503909999992</v>
      </c>
      <c r="S70" s="93">
        <f t="shared" si="5"/>
        <v>-2.6726714095183679E-2</v>
      </c>
    </row>
    <row r="71" spans="2:19" x14ac:dyDescent="0.3">
      <c r="B71" s="91">
        <v>45413</v>
      </c>
      <c r="C71" s="92">
        <v>22055.199218999998</v>
      </c>
      <c r="D71" s="93">
        <f t="shared" si="0"/>
        <v>-2.4315595967564496E-2</v>
      </c>
      <c r="F71" s="92">
        <v>1046.650024</v>
      </c>
      <c r="G71" s="93">
        <f t="shared" si="1"/>
        <v>3.8446273516508978E-2</v>
      </c>
      <c r="I71" s="92">
        <v>12675.5</v>
      </c>
      <c r="J71" s="93">
        <f t="shared" si="2"/>
        <v>-1.1078603471815884E-2</v>
      </c>
      <c r="L71" s="92">
        <v>2193.0500489999999</v>
      </c>
      <c r="M71" s="93">
        <f t="shared" si="3"/>
        <v>1.7019477047831355E-2</v>
      </c>
      <c r="O71" s="92">
        <v>4657.8500979999999</v>
      </c>
      <c r="P71" s="93">
        <f t="shared" si="4"/>
        <v>1.3148779155300883E-2</v>
      </c>
      <c r="R71" s="92">
        <v>8981.7998050000006</v>
      </c>
      <c r="S71" s="93">
        <f t="shared" si="5"/>
        <v>8.7772329963671236E-3</v>
      </c>
    </row>
    <row r="72" spans="2:19" x14ac:dyDescent="0.3">
      <c r="B72" s="91">
        <v>45422</v>
      </c>
      <c r="C72" s="92">
        <v>22055.199218999998</v>
      </c>
      <c r="D72" s="93">
        <f t="shared" si="0"/>
        <v>0</v>
      </c>
      <c r="F72" s="92">
        <v>1046.650024</v>
      </c>
      <c r="G72" s="93">
        <f t="shared" si="1"/>
        <v>0</v>
      </c>
      <c r="I72" s="92">
        <v>12675.5</v>
      </c>
      <c r="J72" s="93">
        <f t="shared" si="2"/>
        <v>0</v>
      </c>
      <c r="L72" s="92">
        <v>2193.0500489999999</v>
      </c>
      <c r="M72" s="93">
        <f t="shared" si="3"/>
        <v>0</v>
      </c>
      <c r="O72" s="92">
        <v>4657.8500979999999</v>
      </c>
      <c r="P72" s="93">
        <f t="shared" si="4"/>
        <v>0</v>
      </c>
      <c r="R72" s="92">
        <v>8981.7998050000006</v>
      </c>
      <c r="S72" s="93">
        <f t="shared" si="5"/>
        <v>0</v>
      </c>
    </row>
    <row r="74" spans="2:19" x14ac:dyDescent="0.3">
      <c r="F74" s="262" t="s">
        <v>262</v>
      </c>
      <c r="G74" s="262"/>
      <c r="I74" s="262" t="s">
        <v>262</v>
      </c>
      <c r="J74" s="262"/>
      <c r="L74" s="262" t="s">
        <v>262</v>
      </c>
      <c r="M74" s="262"/>
      <c r="O74" s="262" t="s">
        <v>262</v>
      </c>
      <c r="P74" s="262"/>
      <c r="R74" s="262" t="s">
        <v>262</v>
      </c>
      <c r="S74" s="262"/>
    </row>
    <row r="76" spans="2:19" x14ac:dyDescent="0.3">
      <c r="F76" t="s">
        <v>238</v>
      </c>
      <c r="G76" s="62">
        <f>G7</f>
        <v>1.8173703058758142</v>
      </c>
      <c r="I76" t="s">
        <v>238</v>
      </c>
      <c r="J76" s="62">
        <f>J7</f>
        <v>0.94539381702418956</v>
      </c>
      <c r="L76" t="s">
        <v>238</v>
      </c>
      <c r="M76" s="62">
        <f>M7</f>
        <v>1.3335077792191152</v>
      </c>
      <c r="O76" t="s">
        <v>238</v>
      </c>
      <c r="P76" s="62">
        <f>P7</f>
        <v>0.96565061531606078</v>
      </c>
      <c r="R76" t="s">
        <v>238</v>
      </c>
      <c r="S76" s="62">
        <f>S7</f>
        <v>1.1766605292898131</v>
      </c>
    </row>
    <row r="77" spans="2:19" x14ac:dyDescent="0.3">
      <c r="F77" t="s">
        <v>263</v>
      </c>
      <c r="G77" s="64">
        <v>0.75</v>
      </c>
      <c r="I77" t="s">
        <v>263</v>
      </c>
      <c r="J77" s="64">
        <v>0.75</v>
      </c>
      <c r="L77" t="s">
        <v>263</v>
      </c>
      <c r="M77" s="64">
        <v>0.75</v>
      </c>
      <c r="O77" t="s">
        <v>263</v>
      </c>
      <c r="P77" s="64">
        <v>0.75</v>
      </c>
      <c r="R77" t="s">
        <v>263</v>
      </c>
      <c r="S77" s="64">
        <v>0.75</v>
      </c>
    </row>
    <row r="79" spans="2:19" x14ac:dyDescent="0.3">
      <c r="F79" t="s">
        <v>264</v>
      </c>
      <c r="G79" s="62">
        <v>1</v>
      </c>
      <c r="I79" t="s">
        <v>264</v>
      </c>
      <c r="J79" s="62">
        <v>1</v>
      </c>
      <c r="L79" t="s">
        <v>264</v>
      </c>
      <c r="M79" s="62">
        <v>1</v>
      </c>
      <c r="O79" t="s">
        <v>264</v>
      </c>
      <c r="P79" s="62">
        <v>1</v>
      </c>
      <c r="R79" t="s">
        <v>264</v>
      </c>
      <c r="S79" s="62">
        <v>1</v>
      </c>
    </row>
    <row r="80" spans="2:19" x14ac:dyDescent="0.3">
      <c r="F80" t="s">
        <v>265</v>
      </c>
      <c r="G80" s="64">
        <v>0.25</v>
      </c>
      <c r="I80" t="s">
        <v>265</v>
      </c>
      <c r="J80" s="64">
        <v>0.25</v>
      </c>
      <c r="L80" t="s">
        <v>265</v>
      </c>
      <c r="M80" s="64">
        <v>0.25</v>
      </c>
      <c r="O80" t="s">
        <v>265</v>
      </c>
      <c r="P80" s="64">
        <v>0.25</v>
      </c>
      <c r="R80" t="s">
        <v>265</v>
      </c>
      <c r="S80" s="64">
        <v>0.25</v>
      </c>
    </row>
    <row r="82" spans="6:19" x14ac:dyDescent="0.3">
      <c r="F82" s="37" t="s">
        <v>266</v>
      </c>
      <c r="G82" s="84">
        <f>(G76*G77)+(G79*G80)</f>
        <v>1.6130277294068607</v>
      </c>
      <c r="I82" s="37" t="s">
        <v>266</v>
      </c>
      <c r="J82" s="84">
        <f>(J76*J77)+(J79*J80)</f>
        <v>0.95904536276814212</v>
      </c>
      <c r="L82" s="37" t="s">
        <v>266</v>
      </c>
      <c r="M82" s="84">
        <f>(M76*M77)+(M79*M80)</f>
        <v>1.2501308344143365</v>
      </c>
      <c r="O82" s="37" t="s">
        <v>266</v>
      </c>
      <c r="P82" s="84">
        <f>(P76*P77)+(P79*P80)</f>
        <v>0.97423796148704556</v>
      </c>
      <c r="R82" s="37" t="s">
        <v>266</v>
      </c>
      <c r="S82" s="84">
        <f>(S76*S77)+(S79*S80)</f>
        <v>1.1324953969673599</v>
      </c>
    </row>
  </sheetData>
  <mergeCells count="11">
    <mergeCell ref="B9:D9"/>
    <mergeCell ref="F9:G9"/>
    <mergeCell ref="I9:J9"/>
    <mergeCell ref="L9:M9"/>
    <mergeCell ref="O9:P9"/>
    <mergeCell ref="R9:S9"/>
    <mergeCell ref="F74:G74"/>
    <mergeCell ref="I74:J74"/>
    <mergeCell ref="L74:M74"/>
    <mergeCell ref="O74:P74"/>
    <mergeCell ref="R74:S74"/>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92A7C-E053-4307-AC59-B844197E8EF1}">
  <sheetPr>
    <tabColor theme="4" tint="0.59999389629810485"/>
  </sheetPr>
  <dimension ref="A1:J34"/>
  <sheetViews>
    <sheetView showGridLines="0" topLeftCell="A2" workbookViewId="0">
      <selection activeCell="G13" sqref="G13"/>
    </sheetView>
  </sheetViews>
  <sheetFormatPr defaultRowHeight="14.4" x14ac:dyDescent="0.3"/>
  <cols>
    <col min="1" max="1" width="1.88671875" customWidth="1"/>
    <col min="3" max="3" width="13.33203125" bestFit="1" customWidth="1"/>
  </cols>
  <sheetData>
    <row r="1" spans="1:10" x14ac:dyDescent="0.3">
      <c r="A1" s="32"/>
      <c r="B1" s="32"/>
      <c r="C1" s="32"/>
      <c r="D1" s="32"/>
      <c r="E1" s="32"/>
      <c r="F1" s="32"/>
      <c r="G1" s="32"/>
      <c r="H1" s="32"/>
      <c r="I1" s="32"/>
      <c r="J1" s="32"/>
    </row>
    <row r="2" spans="1:10" x14ac:dyDescent="0.3">
      <c r="A2" s="32"/>
      <c r="B2" s="32"/>
      <c r="C2" s="32"/>
      <c r="D2" s="32"/>
      <c r="E2" s="32"/>
      <c r="F2" s="32"/>
      <c r="G2" s="32"/>
      <c r="H2" s="32"/>
      <c r="I2" s="32"/>
      <c r="J2" s="32"/>
    </row>
    <row r="3" spans="1:10" x14ac:dyDescent="0.3">
      <c r="A3" s="32"/>
      <c r="B3" s="32"/>
      <c r="C3" s="32"/>
      <c r="D3" s="32"/>
      <c r="E3" s="32"/>
      <c r="F3" s="32"/>
      <c r="G3" s="32"/>
      <c r="H3" s="32"/>
      <c r="I3" s="32"/>
      <c r="J3" s="32"/>
    </row>
    <row r="4" spans="1:10" x14ac:dyDescent="0.3">
      <c r="A4" s="32"/>
      <c r="B4" s="32"/>
      <c r="C4" s="32"/>
      <c r="D4" s="32"/>
      <c r="E4" s="32"/>
      <c r="F4" s="32"/>
      <c r="G4" s="32"/>
      <c r="H4" s="32"/>
      <c r="I4" s="32"/>
      <c r="J4" s="32"/>
    </row>
    <row r="5" spans="1:10" x14ac:dyDescent="0.3">
      <c r="A5" s="32"/>
      <c r="B5" s="32"/>
      <c r="C5" s="32"/>
      <c r="D5" s="32"/>
      <c r="E5" s="32"/>
      <c r="F5" s="32"/>
      <c r="G5" s="32"/>
      <c r="H5" s="32"/>
      <c r="I5" s="32"/>
      <c r="J5" s="32"/>
    </row>
    <row r="7" spans="1:10" x14ac:dyDescent="0.3">
      <c r="A7" t="s">
        <v>101</v>
      </c>
      <c r="B7" s="50" t="s">
        <v>269</v>
      </c>
      <c r="C7" s="50"/>
      <c r="D7" s="50"/>
      <c r="E7" s="50"/>
      <c r="F7" s="50"/>
      <c r="G7" s="50"/>
      <c r="H7" s="50"/>
      <c r="I7" s="50"/>
      <c r="J7" s="50"/>
    </row>
    <row r="9" spans="1:10" x14ac:dyDescent="0.3">
      <c r="B9" s="100" t="s">
        <v>267</v>
      </c>
      <c r="C9" s="101" t="s">
        <v>268</v>
      </c>
    </row>
    <row r="10" spans="1:10" x14ac:dyDescent="0.3">
      <c r="B10" s="52">
        <v>2000</v>
      </c>
      <c r="C10" s="93">
        <v>-0.14649999999999999</v>
      </c>
      <c r="E10" t="s">
        <v>270</v>
      </c>
      <c r="G10" s="80">
        <f>AVERAGE(C10:C33)</f>
        <v>0.15609166666666666</v>
      </c>
    </row>
    <row r="11" spans="1:10" ht="16.2" x14ac:dyDescent="0.3">
      <c r="B11" s="52">
        <v>2001</v>
      </c>
      <c r="C11" s="93">
        <v>-0.1618</v>
      </c>
      <c r="E11" t="s">
        <v>271</v>
      </c>
      <c r="G11" s="102" t="s">
        <v>273</v>
      </c>
    </row>
    <row r="12" spans="1:10" x14ac:dyDescent="0.3">
      <c r="B12" s="52">
        <v>2002</v>
      </c>
      <c r="C12" s="93">
        <v>3.2500000000000001E-2</v>
      </c>
    </row>
    <row r="13" spans="1:10" x14ac:dyDescent="0.3">
      <c r="B13" s="52">
        <v>2003</v>
      </c>
      <c r="C13" s="93">
        <v>0.71900000000000008</v>
      </c>
      <c r="E13" s="37" t="s">
        <v>272</v>
      </c>
      <c r="G13" s="103">
        <f>SUM(G10:G11)</f>
        <v>0.15609166666666666</v>
      </c>
    </row>
    <row r="14" spans="1:10" x14ac:dyDescent="0.3">
      <c r="B14" s="52">
        <v>2004</v>
      </c>
      <c r="C14" s="93">
        <v>0.10679999999999999</v>
      </c>
    </row>
    <row r="15" spans="1:10" x14ac:dyDescent="0.3">
      <c r="B15" s="52">
        <v>2005</v>
      </c>
      <c r="C15" s="93">
        <v>0.36340000000000006</v>
      </c>
    </row>
    <row r="16" spans="1:10" x14ac:dyDescent="0.3">
      <c r="B16" s="52">
        <v>2006</v>
      </c>
      <c r="C16" s="93">
        <v>0.39829999999999999</v>
      </c>
    </row>
    <row r="17" spans="2:3" x14ac:dyDescent="0.3">
      <c r="B17" s="52">
        <v>2007</v>
      </c>
      <c r="C17" s="93">
        <v>0.54770000000000008</v>
      </c>
    </row>
    <row r="18" spans="2:3" x14ac:dyDescent="0.3">
      <c r="B18" s="52">
        <v>2008</v>
      </c>
      <c r="C18" s="93">
        <v>-0.51790000000000003</v>
      </c>
    </row>
    <row r="19" spans="2:3" x14ac:dyDescent="0.3">
      <c r="B19" s="52">
        <v>2009</v>
      </c>
      <c r="C19" s="93">
        <v>0.75760000000000005</v>
      </c>
    </row>
    <row r="20" spans="2:3" x14ac:dyDescent="0.3">
      <c r="B20" s="52">
        <v>2010</v>
      </c>
      <c r="C20" s="93">
        <v>0.17949999999999999</v>
      </c>
    </row>
    <row r="21" spans="2:3" x14ac:dyDescent="0.3">
      <c r="B21" s="52">
        <v>2011</v>
      </c>
      <c r="C21" s="93">
        <v>-0.2462</v>
      </c>
    </row>
    <row r="22" spans="2:3" x14ac:dyDescent="0.3">
      <c r="B22" s="52">
        <v>2012</v>
      </c>
      <c r="C22" s="93">
        <v>0.27699999999999997</v>
      </c>
    </row>
    <row r="23" spans="2:3" x14ac:dyDescent="0.3">
      <c r="B23" s="52">
        <v>2013</v>
      </c>
      <c r="C23" s="93">
        <v>6.7599999999999993E-2</v>
      </c>
    </row>
    <row r="24" spans="2:3" x14ac:dyDescent="0.3">
      <c r="B24" s="52">
        <v>2014</v>
      </c>
      <c r="C24" s="93">
        <v>0.31390000000000001</v>
      </c>
    </row>
    <row r="25" spans="2:3" x14ac:dyDescent="0.3">
      <c r="B25" s="52">
        <v>2015</v>
      </c>
      <c r="C25" s="93">
        <v>-4.0599999999999997E-2</v>
      </c>
    </row>
    <row r="26" spans="2:3" x14ac:dyDescent="0.3">
      <c r="B26" s="52">
        <v>2016</v>
      </c>
      <c r="C26" s="93">
        <v>3.0099999999999998E-2</v>
      </c>
    </row>
    <row r="27" spans="2:3" x14ac:dyDescent="0.3">
      <c r="B27" s="52">
        <v>2017</v>
      </c>
      <c r="C27" s="93">
        <v>0.28649999999999998</v>
      </c>
    </row>
    <row r="28" spans="2:3" x14ac:dyDescent="0.3">
      <c r="B28" s="52">
        <v>2018</v>
      </c>
      <c r="C28" s="93">
        <v>3.15E-2</v>
      </c>
    </row>
    <row r="29" spans="2:3" x14ac:dyDescent="0.3">
      <c r="B29" s="52">
        <v>2019</v>
      </c>
      <c r="C29" s="93">
        <v>0.1202</v>
      </c>
    </row>
    <row r="30" spans="2:3" x14ac:dyDescent="0.3">
      <c r="B30" s="52">
        <v>2020</v>
      </c>
      <c r="C30" s="93">
        <v>0.14899999999999999</v>
      </c>
    </row>
    <row r="31" spans="2:3" x14ac:dyDescent="0.3">
      <c r="B31" s="52">
        <v>2021</v>
      </c>
      <c r="C31" s="93">
        <v>0.2412</v>
      </c>
    </row>
    <row r="32" spans="2:3" x14ac:dyDescent="0.3">
      <c r="B32" s="52">
        <v>2022</v>
      </c>
      <c r="C32" s="93">
        <v>4.3200000000000002E-2</v>
      </c>
    </row>
    <row r="33" spans="2:3" x14ac:dyDescent="0.3">
      <c r="B33" s="52">
        <v>2023</v>
      </c>
      <c r="C33" s="93">
        <v>0.19420000000000001</v>
      </c>
    </row>
    <row r="34" spans="2:3" x14ac:dyDescent="0.3">
      <c r="B34" s="52"/>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C038F-61A4-4FA5-B1DD-7205B9DA2268}">
  <sheetPr>
    <tabColor theme="4" tint="0.59999389629810485"/>
  </sheetPr>
  <dimension ref="B2:I17"/>
  <sheetViews>
    <sheetView showGridLines="0" workbookViewId="0">
      <selection activeCell="L26" sqref="L26"/>
    </sheetView>
  </sheetViews>
  <sheetFormatPr defaultRowHeight="14.4" x14ac:dyDescent="0.3"/>
  <cols>
    <col min="1" max="1" width="1.88671875" customWidth="1"/>
    <col min="2" max="2" width="5.44140625" bestFit="1" customWidth="1"/>
    <col min="3" max="3" width="15.33203125" bestFit="1" customWidth="1"/>
    <col min="4" max="4" width="15.33203125" customWidth="1"/>
    <col min="5" max="5" width="9.88671875" customWidth="1"/>
    <col min="6" max="6" width="15.21875" customWidth="1"/>
    <col min="7" max="7" width="10.88671875" customWidth="1"/>
    <col min="8" max="8" width="10.109375" customWidth="1"/>
  </cols>
  <sheetData>
    <row r="2" spans="2:9" x14ac:dyDescent="0.3">
      <c r="B2" s="54" t="s">
        <v>194</v>
      </c>
      <c r="C2" s="47" t="s">
        <v>195</v>
      </c>
      <c r="D2" s="47" t="s">
        <v>220</v>
      </c>
      <c r="E2" s="47" t="s">
        <v>196</v>
      </c>
      <c r="F2" s="47" t="s">
        <v>197</v>
      </c>
      <c r="G2" s="47" t="s">
        <v>198</v>
      </c>
      <c r="H2" s="47" t="s">
        <v>199</v>
      </c>
      <c r="I2" s="47" t="s">
        <v>222</v>
      </c>
    </row>
    <row r="3" spans="2:9" x14ac:dyDescent="0.3">
      <c r="B3" s="59">
        <v>1</v>
      </c>
      <c r="C3" s="60" t="s">
        <v>200</v>
      </c>
      <c r="D3" s="60" t="s">
        <v>221</v>
      </c>
      <c r="E3" s="58">
        <v>12530.35</v>
      </c>
      <c r="F3" s="58">
        <v>394026.54</v>
      </c>
      <c r="G3" s="58">
        <v>118.6</v>
      </c>
      <c r="H3" s="61">
        <v>0</v>
      </c>
      <c r="I3" s="60">
        <v>0.3</v>
      </c>
    </row>
    <row r="4" spans="2:9" x14ac:dyDescent="0.3">
      <c r="B4" s="59">
        <v>2</v>
      </c>
      <c r="C4" s="60" t="s">
        <v>201</v>
      </c>
      <c r="D4" s="60" t="s">
        <v>221</v>
      </c>
      <c r="E4" s="58">
        <v>1030.3</v>
      </c>
      <c r="F4" s="58">
        <v>377659.27</v>
      </c>
      <c r="G4" s="58">
        <v>127864.3</v>
      </c>
      <c r="H4" s="61">
        <v>2.38</v>
      </c>
      <c r="I4" s="60">
        <v>0.3</v>
      </c>
    </row>
    <row r="5" spans="2:9" x14ac:dyDescent="0.3">
      <c r="B5" s="59">
        <v>3</v>
      </c>
      <c r="C5" s="60" t="s">
        <v>202</v>
      </c>
      <c r="D5" s="60" t="s">
        <v>221</v>
      </c>
      <c r="E5" s="58">
        <v>2212.5500000000002</v>
      </c>
      <c r="F5" s="58">
        <v>275168.49</v>
      </c>
      <c r="G5" s="58">
        <v>99711.679999999993</v>
      </c>
      <c r="H5" s="61">
        <v>1.65</v>
      </c>
      <c r="I5" s="60">
        <v>0.3</v>
      </c>
    </row>
    <row r="6" spans="2:9" x14ac:dyDescent="0.3">
      <c r="B6" s="59">
        <v>4</v>
      </c>
      <c r="C6" s="60" t="s">
        <v>203</v>
      </c>
      <c r="D6" s="60" t="s">
        <v>221</v>
      </c>
      <c r="E6" s="58">
        <v>8846.85</v>
      </c>
      <c r="F6" s="58">
        <v>246949.45</v>
      </c>
      <c r="G6" s="58">
        <v>1911.74</v>
      </c>
      <c r="H6" s="61">
        <v>7.0000000000000007E-2</v>
      </c>
      <c r="I6" s="60">
        <v>0.3</v>
      </c>
    </row>
    <row r="7" spans="2:9" x14ac:dyDescent="0.3">
      <c r="B7" s="59">
        <v>5</v>
      </c>
      <c r="C7" s="60" t="s">
        <v>204</v>
      </c>
      <c r="D7" s="60" t="s">
        <v>221</v>
      </c>
      <c r="E7" s="58">
        <v>4560</v>
      </c>
      <c r="F7" s="58">
        <v>124847.23</v>
      </c>
      <c r="G7" s="58">
        <v>416.16</v>
      </c>
      <c r="H7" s="61">
        <v>0.03</v>
      </c>
      <c r="I7" s="60">
        <v>0.3</v>
      </c>
    </row>
    <row r="8" spans="2:9" x14ac:dyDescent="0.3">
      <c r="B8" s="52"/>
      <c r="C8" s="53"/>
      <c r="D8" s="53"/>
      <c r="E8" s="53"/>
      <c r="F8" s="53"/>
      <c r="G8" s="53"/>
      <c r="H8" s="53"/>
    </row>
    <row r="9" spans="2:9" x14ac:dyDescent="0.3">
      <c r="B9" s="52"/>
      <c r="C9" s="53"/>
      <c r="D9" s="53"/>
      <c r="E9" s="53"/>
      <c r="F9" s="53"/>
      <c r="G9" s="53"/>
      <c r="H9" s="53"/>
    </row>
    <row r="10" spans="2:9" x14ac:dyDescent="0.3">
      <c r="B10" s="52"/>
      <c r="C10" s="53"/>
      <c r="D10" s="53"/>
      <c r="E10" s="53"/>
      <c r="F10" s="53"/>
      <c r="G10" s="53"/>
      <c r="H10" s="53"/>
    </row>
    <row r="11" spans="2:9" x14ac:dyDescent="0.3">
      <c r="B11" s="52"/>
      <c r="C11" s="53"/>
      <c r="D11" s="53"/>
      <c r="E11" s="53"/>
      <c r="F11" s="53"/>
      <c r="G11" s="53"/>
      <c r="H11" s="53"/>
    </row>
    <row r="12" spans="2:9" x14ac:dyDescent="0.3">
      <c r="B12" s="52"/>
      <c r="C12" s="53"/>
      <c r="D12" s="53"/>
      <c r="E12" s="53"/>
      <c r="F12" s="53"/>
      <c r="G12" s="53"/>
      <c r="H12" s="53"/>
    </row>
    <row r="13" spans="2:9" x14ac:dyDescent="0.3">
      <c r="B13" s="52"/>
      <c r="C13" s="53"/>
      <c r="D13" s="53"/>
      <c r="E13" s="53"/>
      <c r="F13" s="53"/>
      <c r="G13" s="53"/>
      <c r="H13" s="53"/>
    </row>
    <row r="14" spans="2:9" x14ac:dyDescent="0.3">
      <c r="B14" s="52"/>
      <c r="C14" s="53"/>
      <c r="D14" s="53"/>
      <c r="E14" s="53"/>
      <c r="F14" s="53"/>
      <c r="G14" s="53"/>
      <c r="H14" s="53"/>
    </row>
    <row r="15" spans="2:9" x14ac:dyDescent="0.3">
      <c r="B15" s="52"/>
      <c r="C15" s="53"/>
      <c r="D15" s="53"/>
      <c r="E15" s="53"/>
      <c r="F15" s="53"/>
      <c r="G15" s="53"/>
      <c r="H15" s="53"/>
    </row>
    <row r="16" spans="2:9" x14ac:dyDescent="0.3">
      <c r="B16" s="52"/>
      <c r="C16" s="53"/>
      <c r="D16" s="53"/>
      <c r="E16" s="53"/>
      <c r="F16" s="53"/>
      <c r="G16" s="53"/>
      <c r="H16" s="53"/>
    </row>
    <row r="17" spans="2:8" x14ac:dyDescent="0.3">
      <c r="B17" s="52"/>
      <c r="C17" s="53"/>
      <c r="D17" s="53"/>
      <c r="E17" s="53"/>
      <c r="F17" s="53"/>
      <c r="G17" s="53"/>
      <c r="H17" s="53"/>
    </row>
  </sheetData>
  <phoneticPr fontId="15"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41E36-3301-44BE-B0AD-AD4A12D5A56A}">
  <sheetPr>
    <tabColor theme="4" tint="0.59999389629810485"/>
  </sheetPr>
  <dimension ref="B2:S34"/>
  <sheetViews>
    <sheetView showGridLines="0" workbookViewId="0">
      <selection activeCell="C4" sqref="C4"/>
    </sheetView>
  </sheetViews>
  <sheetFormatPr defaultRowHeight="14.4" x14ac:dyDescent="0.3"/>
  <cols>
    <col min="1" max="1" width="1.88671875" customWidth="1"/>
    <col min="2" max="2" width="25.77734375" bestFit="1" customWidth="1"/>
    <col min="3" max="14" width="7.109375" bestFit="1" customWidth="1"/>
  </cols>
  <sheetData>
    <row r="2" spans="2:19" x14ac:dyDescent="0.3">
      <c r="B2" s="54" t="s">
        <v>306</v>
      </c>
      <c r="C2" s="104">
        <v>40969</v>
      </c>
      <c r="D2" s="104">
        <v>41334</v>
      </c>
      <c r="E2" s="104">
        <v>41699</v>
      </c>
      <c r="F2" s="104">
        <v>42064</v>
      </c>
      <c r="G2" s="104">
        <v>42430</v>
      </c>
      <c r="H2" s="104">
        <v>42795</v>
      </c>
      <c r="I2" s="104">
        <v>43160</v>
      </c>
      <c r="J2" s="104">
        <v>43525</v>
      </c>
      <c r="K2" s="104">
        <v>43891</v>
      </c>
      <c r="L2" s="104">
        <v>44256</v>
      </c>
      <c r="M2" s="104">
        <v>44621</v>
      </c>
      <c r="N2" s="104">
        <v>44986</v>
      </c>
    </row>
    <row r="3" spans="2:19" x14ac:dyDescent="0.3">
      <c r="B3" s="52" t="s">
        <v>123</v>
      </c>
      <c r="C3" s="105">
        <v>18384</v>
      </c>
      <c r="D3" s="105">
        <v>22163</v>
      </c>
      <c r="E3" s="105">
        <v>36151</v>
      </c>
      <c r="F3" s="105">
        <v>35531</v>
      </c>
      <c r="G3" s="105">
        <v>37900</v>
      </c>
      <c r="H3" s="105">
        <v>30199</v>
      </c>
      <c r="I3" s="105">
        <v>23857</v>
      </c>
      <c r="J3" s="105">
        <v>18891</v>
      </c>
      <c r="K3" s="105">
        <v>26633</v>
      </c>
      <c r="L3" s="105">
        <v>29001</v>
      </c>
      <c r="M3" s="105">
        <v>14283</v>
      </c>
      <c r="N3" s="105">
        <v>35388</v>
      </c>
      <c r="P3" s="42"/>
      <c r="Q3" s="42"/>
      <c r="R3" s="42"/>
      <c r="S3" s="42"/>
    </row>
    <row r="4" spans="2:19" x14ac:dyDescent="0.3">
      <c r="B4" s="52" t="s">
        <v>124</v>
      </c>
      <c r="C4" s="105">
        <v>22432</v>
      </c>
      <c r="D4" s="105">
        <v>24406</v>
      </c>
      <c r="E4" s="105">
        <v>36303</v>
      </c>
      <c r="F4" s="105">
        <v>43397</v>
      </c>
      <c r="G4" s="105">
        <v>38626</v>
      </c>
      <c r="H4" s="105">
        <v>28840</v>
      </c>
      <c r="I4" s="105">
        <v>33312</v>
      </c>
      <c r="J4" s="105">
        <v>28771</v>
      </c>
      <c r="K4" s="105">
        <v>23352</v>
      </c>
      <c r="L4" s="105">
        <v>31198</v>
      </c>
      <c r="M4" s="105">
        <v>26943</v>
      </c>
      <c r="N4" s="105">
        <v>41694</v>
      </c>
    </row>
    <row r="5" spans="2:19" x14ac:dyDescent="0.3">
      <c r="B5" s="52" t="s">
        <v>78</v>
      </c>
      <c r="C5" s="105">
        <v>-6659</v>
      </c>
      <c r="D5" s="105">
        <v>-5177</v>
      </c>
      <c r="E5" s="53">
        <v>445</v>
      </c>
      <c r="F5" s="105">
        <v>-3179</v>
      </c>
      <c r="G5" s="105">
        <v>-2223</v>
      </c>
      <c r="H5" s="105">
        <v>-4152</v>
      </c>
      <c r="I5" s="105">
        <v>-10688</v>
      </c>
      <c r="J5" s="105">
        <v>-9109</v>
      </c>
      <c r="K5" s="105">
        <v>9950</v>
      </c>
      <c r="L5" s="105">
        <v>-5505</v>
      </c>
      <c r="M5" s="53">
        <v>185</v>
      </c>
      <c r="N5" s="105">
        <v>-2213</v>
      </c>
    </row>
    <row r="6" spans="2:19" x14ac:dyDescent="0.3">
      <c r="B6" s="52" t="s">
        <v>45</v>
      </c>
      <c r="C6" s="105">
        <v>-2719</v>
      </c>
      <c r="D6" s="105">
        <v>-2656</v>
      </c>
      <c r="E6" s="105">
        <v>-2853</v>
      </c>
      <c r="F6" s="105">
        <v>-3692</v>
      </c>
      <c r="G6" s="105">
        <v>-5743</v>
      </c>
      <c r="H6" s="105">
        <v>-6621</v>
      </c>
      <c r="I6" s="105">
        <v>-3560</v>
      </c>
      <c r="J6" s="105">
        <v>2069</v>
      </c>
      <c r="K6" s="105">
        <v>2326</v>
      </c>
      <c r="L6" s="105">
        <v>3814</v>
      </c>
      <c r="M6" s="53">
        <v>472</v>
      </c>
      <c r="N6" s="105">
        <v>-5665</v>
      </c>
    </row>
    <row r="7" spans="2:19" x14ac:dyDescent="0.3">
      <c r="B7" s="52" t="s">
        <v>125</v>
      </c>
      <c r="C7" s="105">
        <v>5867</v>
      </c>
      <c r="D7" s="105">
        <v>8132</v>
      </c>
      <c r="E7" s="105">
        <v>4694</v>
      </c>
      <c r="F7" s="105">
        <v>3598</v>
      </c>
      <c r="G7" s="105">
        <v>3947</v>
      </c>
      <c r="H7" s="105">
        <v>9301</v>
      </c>
      <c r="I7" s="105">
        <v>7320</v>
      </c>
      <c r="J7" s="105">
        <v>-4692</v>
      </c>
      <c r="K7" s="105">
        <v>-8085</v>
      </c>
      <c r="L7" s="105">
        <v>5748</v>
      </c>
      <c r="M7" s="105">
        <v>-7012</v>
      </c>
      <c r="N7" s="105">
        <v>6945</v>
      </c>
    </row>
    <row r="8" spans="2:19" x14ac:dyDescent="0.3">
      <c r="B8" s="52" t="s">
        <v>126</v>
      </c>
      <c r="C8" s="53">
        <v>0</v>
      </c>
      <c r="D8" s="53">
        <v>0</v>
      </c>
      <c r="E8" s="53">
        <v>0</v>
      </c>
      <c r="F8" s="53">
        <v>0</v>
      </c>
      <c r="G8" s="53">
        <v>-520</v>
      </c>
      <c r="H8" s="53">
        <v>0</v>
      </c>
      <c r="I8" s="53">
        <v>0</v>
      </c>
      <c r="J8" s="53">
        <v>0</v>
      </c>
      <c r="K8" s="53">
        <v>0</v>
      </c>
      <c r="L8" s="53">
        <v>0</v>
      </c>
      <c r="M8" s="53">
        <v>0</v>
      </c>
      <c r="N8" s="53">
        <v>0</v>
      </c>
    </row>
    <row r="9" spans="2:19" x14ac:dyDescent="0.3">
      <c r="B9" s="52" t="s">
        <v>127</v>
      </c>
      <c r="C9" s="105">
        <v>1231</v>
      </c>
      <c r="D9" s="53">
        <v>-303</v>
      </c>
      <c r="E9" s="105">
        <v>1870</v>
      </c>
      <c r="F9" s="53">
        <v>-398</v>
      </c>
      <c r="G9" s="105">
        <v>5852</v>
      </c>
      <c r="H9" s="105">
        <v>4727</v>
      </c>
      <c r="I9" s="53">
        <v>494</v>
      </c>
      <c r="J9" s="105">
        <v>4512</v>
      </c>
      <c r="K9" s="53">
        <v>875</v>
      </c>
      <c r="L9" s="105">
        <v>-4150</v>
      </c>
      <c r="M9" s="105">
        <v>-4396</v>
      </c>
      <c r="N9" s="105">
        <v>-2194</v>
      </c>
    </row>
    <row r="10" spans="2:19" x14ac:dyDescent="0.3">
      <c r="B10" s="52" t="s">
        <v>128</v>
      </c>
      <c r="C10" s="105">
        <v>-2280</v>
      </c>
      <c r="D10" s="53">
        <v>-3</v>
      </c>
      <c r="E10" s="105">
        <v>4157</v>
      </c>
      <c r="F10" s="105">
        <v>-3672</v>
      </c>
      <c r="G10" s="105">
        <v>1313</v>
      </c>
      <c r="H10" s="105">
        <v>3254</v>
      </c>
      <c r="I10" s="105">
        <v>-6434</v>
      </c>
      <c r="J10" s="105">
        <v>-7221</v>
      </c>
      <c r="K10" s="105">
        <v>5065</v>
      </c>
      <c r="L10" s="53">
        <v>-93</v>
      </c>
      <c r="M10" s="105">
        <v>-10750</v>
      </c>
      <c r="N10" s="105">
        <v>-3127</v>
      </c>
    </row>
    <row r="11" spans="2:19" x14ac:dyDescent="0.3">
      <c r="B11" s="52" t="s">
        <v>129</v>
      </c>
      <c r="C11" s="105">
        <v>-1768</v>
      </c>
      <c r="D11" s="105">
        <v>-2240</v>
      </c>
      <c r="E11" s="105">
        <v>-4308</v>
      </c>
      <c r="F11" s="105">
        <v>-4194</v>
      </c>
      <c r="G11" s="105">
        <v>-2040</v>
      </c>
      <c r="H11" s="105">
        <v>-1895</v>
      </c>
      <c r="I11" s="105">
        <v>-3021</v>
      </c>
      <c r="J11" s="105">
        <v>-2659</v>
      </c>
      <c r="K11" s="105">
        <v>-1785</v>
      </c>
      <c r="L11" s="105">
        <v>-2105</v>
      </c>
      <c r="M11" s="105">
        <v>-1910</v>
      </c>
      <c r="N11" s="105">
        <v>-3179</v>
      </c>
    </row>
    <row r="12" spans="2:19" x14ac:dyDescent="0.3">
      <c r="B12" s="52" t="s">
        <v>130</v>
      </c>
      <c r="C12" s="105">
        <v>-19464</v>
      </c>
      <c r="D12" s="105">
        <v>-22969</v>
      </c>
      <c r="E12" s="105">
        <v>-27991</v>
      </c>
      <c r="F12" s="105">
        <v>-36232</v>
      </c>
      <c r="G12" s="105">
        <v>-36694</v>
      </c>
      <c r="H12" s="105">
        <v>-39571</v>
      </c>
      <c r="I12" s="105">
        <v>-25139</v>
      </c>
      <c r="J12" s="105">
        <v>-20878</v>
      </c>
      <c r="K12" s="105">
        <v>-33115</v>
      </c>
      <c r="L12" s="105">
        <v>-25672</v>
      </c>
      <c r="M12" s="105">
        <v>-4444</v>
      </c>
      <c r="N12" s="105">
        <v>-15417</v>
      </c>
    </row>
    <row r="13" spans="2:19" x14ac:dyDescent="0.3">
      <c r="B13" s="52" t="s">
        <v>131</v>
      </c>
      <c r="C13" s="105">
        <v>-13876</v>
      </c>
      <c r="D13" s="105">
        <v>-18863</v>
      </c>
      <c r="E13" s="105">
        <v>-26975</v>
      </c>
      <c r="F13" s="105">
        <v>-31962</v>
      </c>
      <c r="G13" s="105">
        <v>-31503</v>
      </c>
      <c r="H13" s="105">
        <v>-16072</v>
      </c>
      <c r="I13" s="105">
        <v>-35079</v>
      </c>
      <c r="J13" s="105">
        <v>-35304</v>
      </c>
      <c r="K13" s="105">
        <v>-29702</v>
      </c>
      <c r="L13" s="105">
        <v>-20205</v>
      </c>
      <c r="M13" s="105">
        <v>-15168</v>
      </c>
      <c r="N13" s="105">
        <v>-19230</v>
      </c>
    </row>
    <row r="14" spans="2:19" x14ac:dyDescent="0.3">
      <c r="B14" s="52" t="s">
        <v>132</v>
      </c>
      <c r="C14" s="53">
        <v>93</v>
      </c>
      <c r="D14" s="53">
        <v>37</v>
      </c>
      <c r="E14" s="53">
        <v>50</v>
      </c>
      <c r="F14" s="53">
        <v>74</v>
      </c>
      <c r="G14" s="53">
        <v>59</v>
      </c>
      <c r="H14" s="53">
        <v>53</v>
      </c>
      <c r="I14" s="53">
        <v>30</v>
      </c>
      <c r="J14" s="53">
        <v>67</v>
      </c>
      <c r="K14" s="53">
        <v>171</v>
      </c>
      <c r="L14" s="53">
        <v>351</v>
      </c>
      <c r="M14" s="53">
        <v>230</v>
      </c>
      <c r="N14" s="53">
        <v>285</v>
      </c>
    </row>
    <row r="15" spans="2:19" x14ac:dyDescent="0.3">
      <c r="B15" s="52" t="s">
        <v>133</v>
      </c>
      <c r="C15" s="105">
        <v>-5857</v>
      </c>
      <c r="D15" s="53">
        <v>73</v>
      </c>
      <c r="E15" s="53">
        <v>-429</v>
      </c>
      <c r="F15" s="105">
        <v>-5461</v>
      </c>
      <c r="G15" s="105">
        <v>-4728</v>
      </c>
      <c r="H15" s="53">
        <v>-6</v>
      </c>
      <c r="I15" s="53">
        <v>-329</v>
      </c>
      <c r="J15" s="53">
        <v>-130</v>
      </c>
      <c r="K15" s="105">
        <v>-1439</v>
      </c>
      <c r="L15" s="105">
        <v>-7530</v>
      </c>
      <c r="M15" s="105">
        <v>-3008</v>
      </c>
      <c r="N15" s="53">
        <v>-50</v>
      </c>
    </row>
    <row r="16" spans="2:19" x14ac:dyDescent="0.3">
      <c r="B16" s="52" t="s">
        <v>134</v>
      </c>
      <c r="C16" s="53">
        <v>84</v>
      </c>
      <c r="D16" s="53">
        <v>34</v>
      </c>
      <c r="E16" s="53">
        <v>4</v>
      </c>
      <c r="F16" s="53">
        <v>42</v>
      </c>
      <c r="G16" s="53">
        <v>89</v>
      </c>
      <c r="H16" s="105">
        <v>1965</v>
      </c>
      <c r="I16" s="105">
        <v>2381</v>
      </c>
      <c r="J16" s="105">
        <v>5644</v>
      </c>
      <c r="K16" s="53">
        <v>21</v>
      </c>
      <c r="L16" s="53">
        <v>226</v>
      </c>
      <c r="M16" s="53">
        <v>104</v>
      </c>
      <c r="N16" s="105">
        <v>6895</v>
      </c>
    </row>
    <row r="17" spans="2:14" x14ac:dyDescent="0.3">
      <c r="B17" s="52" t="s">
        <v>135</v>
      </c>
      <c r="C17" s="53">
        <v>467</v>
      </c>
      <c r="D17" s="53">
        <v>713</v>
      </c>
      <c r="E17" s="53">
        <v>653</v>
      </c>
      <c r="F17" s="53">
        <v>698</v>
      </c>
      <c r="G17" s="53">
        <v>731</v>
      </c>
      <c r="H17" s="53">
        <v>638</v>
      </c>
      <c r="I17" s="53">
        <v>690</v>
      </c>
      <c r="J17" s="53">
        <v>761</v>
      </c>
      <c r="K17" s="105">
        <v>1104</v>
      </c>
      <c r="L17" s="53">
        <v>428</v>
      </c>
      <c r="M17" s="53">
        <v>653</v>
      </c>
      <c r="N17" s="53">
        <v>973</v>
      </c>
    </row>
    <row r="18" spans="2:14" x14ac:dyDescent="0.3">
      <c r="B18" s="52" t="s">
        <v>136</v>
      </c>
      <c r="C18" s="53">
        <v>70</v>
      </c>
      <c r="D18" s="53">
        <v>95</v>
      </c>
      <c r="E18" s="53">
        <v>40</v>
      </c>
      <c r="F18" s="53">
        <v>80</v>
      </c>
      <c r="G18" s="53">
        <v>58</v>
      </c>
      <c r="H18" s="53">
        <v>620</v>
      </c>
      <c r="I18" s="105">
        <v>1797</v>
      </c>
      <c r="J18" s="53">
        <v>232</v>
      </c>
      <c r="K18" s="53">
        <v>21</v>
      </c>
      <c r="L18" s="53">
        <v>18</v>
      </c>
      <c r="M18" s="53">
        <v>32</v>
      </c>
      <c r="N18" s="53">
        <v>46</v>
      </c>
    </row>
    <row r="19" spans="2:14" x14ac:dyDescent="0.3">
      <c r="B19" s="52" t="s">
        <v>137</v>
      </c>
      <c r="C19" s="53">
        <v>-304</v>
      </c>
      <c r="D19" s="53">
        <v>0</v>
      </c>
      <c r="E19" s="53">
        <v>0</v>
      </c>
      <c r="F19" s="53">
        <v>0</v>
      </c>
      <c r="G19" s="53">
        <v>0</v>
      </c>
      <c r="H19" s="53">
        <v>0</v>
      </c>
      <c r="I19" s="53">
        <v>0</v>
      </c>
      <c r="J19" s="53">
        <v>0</v>
      </c>
      <c r="K19" s="53">
        <v>0</v>
      </c>
      <c r="L19" s="53">
        <v>0</v>
      </c>
      <c r="M19" s="53">
        <v>0</v>
      </c>
      <c r="N19" s="53">
        <v>0</v>
      </c>
    </row>
    <row r="20" spans="2:14" x14ac:dyDescent="0.3">
      <c r="B20" s="52" t="s">
        <v>138</v>
      </c>
      <c r="C20" s="53">
        <v>-9</v>
      </c>
      <c r="D20" s="53">
        <v>0</v>
      </c>
      <c r="E20" s="53">
        <v>0</v>
      </c>
      <c r="F20" s="53">
        <v>-160</v>
      </c>
      <c r="G20" s="53">
        <v>0</v>
      </c>
      <c r="H20" s="53">
        <v>-107</v>
      </c>
      <c r="I20" s="53">
        <v>-4</v>
      </c>
      <c r="J20" s="53">
        <v>-9</v>
      </c>
      <c r="K20" s="53">
        <v>-606</v>
      </c>
      <c r="L20" s="53">
        <v>-10</v>
      </c>
      <c r="M20" s="53">
        <v>0</v>
      </c>
      <c r="N20" s="53">
        <v>0</v>
      </c>
    </row>
    <row r="21" spans="2:14" x14ac:dyDescent="0.3">
      <c r="B21" s="52" t="s">
        <v>139</v>
      </c>
      <c r="C21" s="53">
        <v>0</v>
      </c>
      <c r="D21" s="53">
        <v>0</v>
      </c>
      <c r="E21" s="53">
        <v>0</v>
      </c>
      <c r="F21" s="53">
        <v>0</v>
      </c>
      <c r="G21" s="53">
        <v>0</v>
      </c>
      <c r="H21" s="53">
        <v>0</v>
      </c>
      <c r="I21" s="53">
        <v>14</v>
      </c>
      <c r="J21" s="53">
        <v>533</v>
      </c>
      <c r="K21" s="53">
        <v>0</v>
      </c>
      <c r="L21" s="53">
        <v>0</v>
      </c>
      <c r="M21" s="53">
        <v>0</v>
      </c>
      <c r="N21" s="53">
        <v>19</v>
      </c>
    </row>
    <row r="22" spans="2:14" x14ac:dyDescent="0.3">
      <c r="B22" s="52" t="s">
        <v>140</v>
      </c>
      <c r="C22" s="53">
        <v>0</v>
      </c>
      <c r="D22" s="53">
        <v>0</v>
      </c>
      <c r="E22" s="53">
        <v>-185</v>
      </c>
      <c r="F22" s="53">
        <v>0</v>
      </c>
      <c r="G22" s="53">
        <v>-111</v>
      </c>
      <c r="H22" s="53">
        <v>0</v>
      </c>
      <c r="I22" s="53">
        <v>0</v>
      </c>
      <c r="J22" s="53">
        <v>-8</v>
      </c>
      <c r="K22" s="53">
        <v>-27</v>
      </c>
      <c r="L22" s="53">
        <v>0</v>
      </c>
      <c r="M22" s="53">
        <v>-98</v>
      </c>
      <c r="N22" s="53">
        <v>0</v>
      </c>
    </row>
    <row r="23" spans="2:14" x14ac:dyDescent="0.3">
      <c r="B23" s="52" t="s">
        <v>141</v>
      </c>
      <c r="C23" s="53">
        <v>-3</v>
      </c>
      <c r="D23" s="53">
        <v>45</v>
      </c>
      <c r="E23" s="53">
        <v>0</v>
      </c>
      <c r="F23" s="53">
        <v>0</v>
      </c>
      <c r="G23" s="53">
        <v>0</v>
      </c>
      <c r="H23" s="53">
        <v>0</v>
      </c>
      <c r="I23" s="53">
        <v>0</v>
      </c>
      <c r="J23" s="53">
        <v>0</v>
      </c>
      <c r="K23" s="53">
        <v>0</v>
      </c>
      <c r="L23" s="53">
        <v>0</v>
      </c>
      <c r="M23" s="53">
        <v>0</v>
      </c>
      <c r="N23" s="53">
        <v>0</v>
      </c>
    </row>
    <row r="24" spans="2:14" x14ac:dyDescent="0.3">
      <c r="B24" s="52" t="s">
        <v>142</v>
      </c>
      <c r="C24" s="53">
        <v>-129</v>
      </c>
      <c r="D24" s="105">
        <v>-5103</v>
      </c>
      <c r="E24" s="105">
        <v>-1149</v>
      </c>
      <c r="F24" s="53">
        <v>456</v>
      </c>
      <c r="G24" s="105">
        <v>-1289</v>
      </c>
      <c r="H24" s="105">
        <v>-26663</v>
      </c>
      <c r="I24" s="105">
        <v>5360</v>
      </c>
      <c r="J24" s="105">
        <v>7335</v>
      </c>
      <c r="K24" s="105">
        <v>-2659</v>
      </c>
      <c r="L24" s="105">
        <v>1051</v>
      </c>
      <c r="M24" s="105">
        <v>12813</v>
      </c>
      <c r="N24" s="105">
        <v>-4357</v>
      </c>
    </row>
    <row r="25" spans="2:14" x14ac:dyDescent="0.3">
      <c r="B25" s="52" t="s">
        <v>143</v>
      </c>
      <c r="C25" s="105">
        <v>6567</v>
      </c>
      <c r="D25" s="105">
        <v>-1692</v>
      </c>
      <c r="E25" s="105">
        <v>-3883</v>
      </c>
      <c r="F25" s="105">
        <v>5201</v>
      </c>
      <c r="G25" s="105">
        <v>-3795</v>
      </c>
      <c r="H25" s="105">
        <v>6205</v>
      </c>
      <c r="I25" s="105">
        <v>2012</v>
      </c>
      <c r="J25" s="105">
        <v>8830</v>
      </c>
      <c r="K25" s="105">
        <v>3390</v>
      </c>
      <c r="L25" s="105">
        <v>9904</v>
      </c>
      <c r="M25" s="105">
        <v>-3380</v>
      </c>
      <c r="N25" s="105">
        <v>-26243</v>
      </c>
    </row>
    <row r="26" spans="2:14" x14ac:dyDescent="0.3">
      <c r="B26" s="52" t="s">
        <v>144</v>
      </c>
      <c r="C26" s="53">
        <v>139</v>
      </c>
      <c r="D26" s="53">
        <v>1</v>
      </c>
      <c r="E26" s="53">
        <v>0</v>
      </c>
      <c r="F26" s="53">
        <v>0</v>
      </c>
      <c r="G26" s="105">
        <v>7433</v>
      </c>
      <c r="H26" s="53">
        <v>5</v>
      </c>
      <c r="I26" s="53">
        <v>0</v>
      </c>
      <c r="J26" s="53">
        <v>0</v>
      </c>
      <c r="K26" s="105">
        <v>3889</v>
      </c>
      <c r="L26" s="105">
        <v>2603</v>
      </c>
      <c r="M26" s="53">
        <v>19</v>
      </c>
      <c r="N26" s="53">
        <v>20</v>
      </c>
    </row>
    <row r="27" spans="2:14" x14ac:dyDescent="0.3">
      <c r="B27" s="52" t="s">
        <v>145</v>
      </c>
      <c r="C27" s="53">
        <v>0</v>
      </c>
      <c r="D27" s="53">
        <v>-97</v>
      </c>
      <c r="E27" s="53">
        <v>-658</v>
      </c>
      <c r="F27" s="53">
        <v>-744</v>
      </c>
      <c r="G27" s="53">
        <v>0</v>
      </c>
      <c r="H27" s="53">
        <v>0</v>
      </c>
      <c r="I27" s="53">
        <v>0</v>
      </c>
      <c r="J27" s="53">
        <v>0</v>
      </c>
      <c r="K27" s="53">
        <v>0</v>
      </c>
      <c r="L27" s="53">
        <v>0</v>
      </c>
      <c r="M27" s="53">
        <v>0</v>
      </c>
      <c r="N27" s="53">
        <v>0</v>
      </c>
    </row>
    <row r="28" spans="2:14" x14ac:dyDescent="0.3">
      <c r="B28" s="52" t="s">
        <v>146</v>
      </c>
      <c r="C28" s="105">
        <v>27462</v>
      </c>
      <c r="D28" s="105">
        <v>27863</v>
      </c>
      <c r="E28" s="105">
        <v>33258</v>
      </c>
      <c r="F28" s="105">
        <v>36363</v>
      </c>
      <c r="G28" s="105">
        <v>19519</v>
      </c>
      <c r="H28" s="105">
        <v>33390</v>
      </c>
      <c r="I28" s="105">
        <v>37482</v>
      </c>
      <c r="J28" s="105">
        <v>51128</v>
      </c>
      <c r="K28" s="105">
        <v>38297</v>
      </c>
      <c r="L28" s="105">
        <v>46641</v>
      </c>
      <c r="M28" s="105">
        <v>46578</v>
      </c>
      <c r="N28" s="105">
        <v>43934</v>
      </c>
    </row>
    <row r="29" spans="2:14" x14ac:dyDescent="0.3">
      <c r="B29" s="52" t="s">
        <v>147</v>
      </c>
      <c r="C29" s="105">
        <v>-15010</v>
      </c>
      <c r="D29" s="105">
        <v>-20395</v>
      </c>
      <c r="E29" s="105">
        <v>-29141</v>
      </c>
      <c r="F29" s="105">
        <v>-23332</v>
      </c>
      <c r="G29" s="105">
        <v>-24924</v>
      </c>
      <c r="H29" s="105">
        <v>-21732</v>
      </c>
      <c r="I29" s="105">
        <v>-29964</v>
      </c>
      <c r="J29" s="105">
        <v>-35198</v>
      </c>
      <c r="K29" s="105">
        <v>-29847</v>
      </c>
      <c r="L29" s="105">
        <v>-29709</v>
      </c>
      <c r="M29" s="105">
        <v>-42816</v>
      </c>
      <c r="N29" s="105">
        <v>-62557</v>
      </c>
    </row>
    <row r="30" spans="2:14" x14ac:dyDescent="0.3">
      <c r="B30" s="52" t="s">
        <v>148</v>
      </c>
      <c r="C30" s="105">
        <v>-3374</v>
      </c>
      <c r="D30" s="105">
        <v>-4666</v>
      </c>
      <c r="E30" s="105">
        <v>-6171</v>
      </c>
      <c r="F30" s="105">
        <v>-6307</v>
      </c>
      <c r="G30" s="105">
        <v>-5716</v>
      </c>
      <c r="H30" s="105">
        <v>-5336</v>
      </c>
      <c r="I30" s="105">
        <v>-5411</v>
      </c>
      <c r="J30" s="105">
        <v>-7005</v>
      </c>
      <c r="K30" s="105">
        <v>-7518</v>
      </c>
      <c r="L30" s="105">
        <v>-8123</v>
      </c>
      <c r="M30" s="105">
        <v>-9251</v>
      </c>
      <c r="N30" s="105">
        <v>-9336</v>
      </c>
    </row>
    <row r="31" spans="2:14" x14ac:dyDescent="0.3">
      <c r="B31" s="52" t="s">
        <v>149</v>
      </c>
      <c r="C31" s="105">
        <v>-1503</v>
      </c>
      <c r="D31" s="105">
        <v>-1551</v>
      </c>
      <c r="E31" s="53">
        <v>-722</v>
      </c>
      <c r="F31" s="53">
        <v>-720</v>
      </c>
      <c r="G31" s="53">
        <v>-108</v>
      </c>
      <c r="H31" s="53">
        <v>-121</v>
      </c>
      <c r="I31" s="53">
        <v>-96</v>
      </c>
      <c r="J31" s="53">
        <v>-95</v>
      </c>
      <c r="K31" s="53">
        <v>-57</v>
      </c>
      <c r="L31" s="53">
        <v>-30</v>
      </c>
      <c r="M31" s="53">
        <v>-100</v>
      </c>
      <c r="N31" s="53">
        <v>-141</v>
      </c>
    </row>
    <row r="32" spans="2:14" x14ac:dyDescent="0.3">
      <c r="B32" s="52" t="s">
        <v>150</v>
      </c>
      <c r="C32" s="53">
        <v>0</v>
      </c>
      <c r="D32" s="53">
        <v>0</v>
      </c>
      <c r="E32" s="53">
        <v>0</v>
      </c>
      <c r="F32" s="53">
        <v>0</v>
      </c>
      <c r="G32" s="53">
        <v>0</v>
      </c>
      <c r="H32" s="53">
        <v>0</v>
      </c>
      <c r="I32" s="53">
        <v>0</v>
      </c>
      <c r="J32" s="53">
        <v>0</v>
      </c>
      <c r="K32" s="105">
        <v>-1346</v>
      </c>
      <c r="L32" s="105">
        <v>-1477</v>
      </c>
      <c r="M32" s="105">
        <v>-1559</v>
      </c>
      <c r="N32" s="105">
        <v>-1517</v>
      </c>
    </row>
    <row r="33" spans="2:14" x14ac:dyDescent="0.3">
      <c r="B33" s="52" t="s">
        <v>151</v>
      </c>
      <c r="C33" s="105">
        <v>-1147</v>
      </c>
      <c r="D33" s="105">
        <v>-2849</v>
      </c>
      <c r="E33" s="53">
        <v>-450</v>
      </c>
      <c r="F33" s="53">
        <v>-57</v>
      </c>
      <c r="G33" s="53">
        <v>0</v>
      </c>
      <c r="H33" s="53">
        <v>0</v>
      </c>
      <c r="I33" s="53">
        <v>0</v>
      </c>
      <c r="J33" s="53">
        <v>0</v>
      </c>
      <c r="K33" s="53">
        <v>-29</v>
      </c>
      <c r="L33" s="53">
        <v>0</v>
      </c>
      <c r="M33" s="105">
        <v>3750</v>
      </c>
      <c r="N33" s="105">
        <v>3355</v>
      </c>
    </row>
    <row r="34" spans="2:14" x14ac:dyDescent="0.3">
      <c r="B34" s="52" t="s">
        <v>35</v>
      </c>
      <c r="C34" s="105">
        <v>5488</v>
      </c>
      <c r="D34" s="105">
        <v>-2499</v>
      </c>
      <c r="E34" s="105">
        <v>4277</v>
      </c>
      <c r="F34" s="105">
        <v>4500</v>
      </c>
      <c r="G34" s="105">
        <v>-2589</v>
      </c>
      <c r="H34" s="105">
        <v>-3167</v>
      </c>
      <c r="I34" s="53">
        <v>730</v>
      </c>
      <c r="J34" s="105">
        <v>6843</v>
      </c>
      <c r="K34" s="105">
        <v>-3092</v>
      </c>
      <c r="L34" s="105">
        <v>13232</v>
      </c>
      <c r="M34" s="105">
        <v>6459</v>
      </c>
      <c r="N34" s="105">
        <v>-6272</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D5249-34BE-4EBF-BBA4-0F6B50EB54B1}">
  <sheetPr>
    <tabColor theme="4" tint="0.59999389629810485"/>
  </sheetPr>
  <dimension ref="B2:M27"/>
  <sheetViews>
    <sheetView showGridLines="0" workbookViewId="0">
      <selection activeCell="L12" sqref="L12"/>
    </sheetView>
  </sheetViews>
  <sheetFormatPr defaultRowHeight="14.4" x14ac:dyDescent="0.3"/>
  <cols>
    <col min="1" max="1" width="1.88671875" customWidth="1"/>
    <col min="2" max="2" width="5.44140625" bestFit="1" customWidth="1"/>
    <col min="3" max="3" width="15.6640625" bestFit="1" customWidth="1"/>
    <col min="4" max="4" width="9" bestFit="1" customWidth="1"/>
    <col min="5" max="5" width="15.6640625" bestFit="1" customWidth="1"/>
    <col min="6" max="6" width="18.6640625" bestFit="1" customWidth="1"/>
    <col min="7" max="7" width="10.109375" bestFit="1" customWidth="1"/>
    <col min="8" max="8" width="10.109375" customWidth="1"/>
    <col min="9" max="9" width="13.6640625" bestFit="1" customWidth="1"/>
    <col min="10" max="10" width="14.77734375" bestFit="1" customWidth="1"/>
    <col min="11" max="11" width="10.33203125" bestFit="1" customWidth="1"/>
    <col min="12" max="12" width="12.6640625" bestFit="1" customWidth="1"/>
  </cols>
  <sheetData>
    <row r="2" spans="2:13" x14ac:dyDescent="0.3">
      <c r="B2" s="52" t="s">
        <v>194</v>
      </c>
      <c r="C2" s="53" t="s">
        <v>195</v>
      </c>
      <c r="D2" s="53" t="s">
        <v>196</v>
      </c>
      <c r="E2" s="53" t="s">
        <v>385</v>
      </c>
      <c r="F2" s="53" t="s">
        <v>79</v>
      </c>
      <c r="G2" s="53" t="s">
        <v>198</v>
      </c>
      <c r="H2" s="53" t="s">
        <v>380</v>
      </c>
      <c r="I2" s="53" t="s">
        <v>386</v>
      </c>
      <c r="J2" s="53" t="s">
        <v>387</v>
      </c>
      <c r="K2" s="53" t="s">
        <v>388</v>
      </c>
      <c r="L2" s="53" t="s">
        <v>389</v>
      </c>
      <c r="M2" s="53" t="s">
        <v>95</v>
      </c>
    </row>
    <row r="3" spans="2:13" x14ac:dyDescent="0.3">
      <c r="B3" s="52">
        <v>1</v>
      </c>
      <c r="C3" s="53" t="s">
        <v>200</v>
      </c>
      <c r="D3" s="145">
        <v>12750.55</v>
      </c>
      <c r="E3" s="145">
        <v>31.44</v>
      </c>
      <c r="F3" s="145">
        <f>D3*E3</f>
        <v>400877.29200000002</v>
      </c>
      <c r="G3" s="145">
        <v>118.6</v>
      </c>
      <c r="H3" s="145">
        <f>G3-I3</f>
        <v>-2708.8</v>
      </c>
      <c r="I3" s="145">
        <v>2827.4</v>
      </c>
      <c r="J3" s="145">
        <f>F3+G3-I3</f>
        <v>398168.49199999997</v>
      </c>
      <c r="K3" s="145">
        <v>141858.20000000001</v>
      </c>
      <c r="L3" s="145">
        <v>13488.2</v>
      </c>
      <c r="M3" s="145">
        <v>22873.899999999998</v>
      </c>
    </row>
    <row r="4" spans="2:13" x14ac:dyDescent="0.3">
      <c r="B4" s="52">
        <v>2</v>
      </c>
      <c r="C4" s="53" t="s">
        <v>201</v>
      </c>
      <c r="D4" s="145">
        <v>947.3</v>
      </c>
      <c r="E4" s="145">
        <v>332.37</v>
      </c>
      <c r="F4" s="145">
        <f t="shared" ref="F4:F27" si="0">D4*E4</f>
        <v>314854.10099999997</v>
      </c>
      <c r="G4" s="145">
        <v>107262.5</v>
      </c>
      <c r="H4" s="145">
        <f t="shared" ref="H4:H12" si="1">G4-I4</f>
        <v>61455.81</v>
      </c>
      <c r="I4" s="145">
        <v>45806.69</v>
      </c>
      <c r="J4" s="145">
        <f t="shared" ref="J4:J27" si="2">F4+G4-I4</f>
        <v>376309.91099999996</v>
      </c>
      <c r="K4" s="145">
        <v>437927.77</v>
      </c>
      <c r="L4" s="145">
        <v>31806.75</v>
      </c>
      <c r="M4" s="145">
        <v>66188.06</v>
      </c>
    </row>
    <row r="5" spans="2:13" x14ac:dyDescent="0.3">
      <c r="B5" s="52">
        <v>3</v>
      </c>
      <c r="C5" s="53" t="s">
        <v>202</v>
      </c>
      <c r="D5" s="145">
        <v>2300.4499999999998</v>
      </c>
      <c r="E5" s="145">
        <v>124.35</v>
      </c>
      <c r="F5" s="145">
        <f t="shared" si="0"/>
        <v>286060.95749999996</v>
      </c>
      <c r="G5" s="145">
        <v>99711.679999999993</v>
      </c>
      <c r="H5" s="145">
        <f t="shared" si="1"/>
        <v>88438.25</v>
      </c>
      <c r="I5" s="145">
        <v>11273.43</v>
      </c>
      <c r="J5" s="145">
        <f t="shared" si="2"/>
        <v>374499.20749999996</v>
      </c>
      <c r="K5" s="145">
        <v>136082.19</v>
      </c>
      <c r="L5" s="145">
        <v>12143.25</v>
      </c>
      <c r="M5" s="145">
        <v>27126.59</v>
      </c>
    </row>
    <row r="6" spans="2:13" x14ac:dyDescent="0.3">
      <c r="B6" s="52">
        <v>4</v>
      </c>
      <c r="C6" s="53" t="s">
        <v>203</v>
      </c>
      <c r="D6" s="145">
        <v>8904</v>
      </c>
      <c r="E6" s="145">
        <v>27.92</v>
      </c>
      <c r="F6" s="145">
        <f t="shared" si="0"/>
        <v>248599.68000000002</v>
      </c>
      <c r="G6" s="145">
        <v>1911.74</v>
      </c>
      <c r="H6" s="145">
        <f t="shared" si="1"/>
        <v>956.42</v>
      </c>
      <c r="I6" s="145">
        <v>955.32</v>
      </c>
      <c r="J6" s="145">
        <f t="shared" si="2"/>
        <v>249556.1</v>
      </c>
      <c r="K6" s="145">
        <v>44870.43</v>
      </c>
      <c r="L6" s="145">
        <v>7708.24</v>
      </c>
      <c r="M6" s="145">
        <v>10465.17</v>
      </c>
    </row>
    <row r="7" spans="2:13" x14ac:dyDescent="0.3">
      <c r="B7" s="52">
        <v>5</v>
      </c>
      <c r="C7" s="53" t="s">
        <v>204</v>
      </c>
      <c r="D7" s="145">
        <v>4649.3500000000004</v>
      </c>
      <c r="E7" s="145">
        <v>27.38</v>
      </c>
      <c r="F7" s="145">
        <f t="shared" si="0"/>
        <v>127299.20300000001</v>
      </c>
      <c r="G7" s="145">
        <v>419.44</v>
      </c>
      <c r="H7" s="145">
        <f t="shared" si="1"/>
        <v>273.13</v>
      </c>
      <c r="I7" s="145">
        <v>146.31</v>
      </c>
      <c r="J7" s="145">
        <f t="shared" si="2"/>
        <v>127572.33300000001</v>
      </c>
      <c r="K7" s="145">
        <v>16535.78</v>
      </c>
      <c r="L7" s="145">
        <v>4001.01</v>
      </c>
      <c r="M7" s="145">
        <v>5850.5</v>
      </c>
    </row>
    <row r="8" spans="2:13" x14ac:dyDescent="0.3">
      <c r="B8" s="52">
        <v>6</v>
      </c>
      <c r="C8" s="53" t="s">
        <v>390</v>
      </c>
      <c r="D8" s="145">
        <v>5055.3500000000004</v>
      </c>
      <c r="E8" s="145">
        <v>19.989999999999998</v>
      </c>
      <c r="F8" s="145">
        <f t="shared" si="0"/>
        <v>101056.44650000001</v>
      </c>
      <c r="G8" s="145">
        <v>606.41</v>
      </c>
      <c r="H8" s="145">
        <f t="shared" si="1"/>
        <v>-90.060000000000059</v>
      </c>
      <c r="I8" s="145">
        <v>696.47</v>
      </c>
      <c r="J8" s="145">
        <f t="shared" si="2"/>
        <v>100966.38650000001</v>
      </c>
      <c r="K8" s="145">
        <v>37788.620000000003</v>
      </c>
      <c r="L8" s="145">
        <v>3742.16</v>
      </c>
      <c r="M8" s="145">
        <v>6083.92</v>
      </c>
    </row>
    <row r="9" spans="2:13" x14ac:dyDescent="0.3">
      <c r="B9" s="52">
        <v>7</v>
      </c>
      <c r="C9" s="53" t="s">
        <v>391</v>
      </c>
      <c r="D9" s="145">
        <v>2103.4</v>
      </c>
      <c r="E9" s="145">
        <v>47.51</v>
      </c>
      <c r="F9" s="145">
        <f t="shared" si="0"/>
        <v>99932.534</v>
      </c>
      <c r="G9" s="145">
        <v>13376.38</v>
      </c>
      <c r="H9" s="145">
        <f t="shared" si="1"/>
        <v>10950.65</v>
      </c>
      <c r="I9" s="145">
        <v>2425.73</v>
      </c>
      <c r="J9" s="145">
        <f t="shared" si="2"/>
        <v>110883.18400000001</v>
      </c>
      <c r="K9" s="145">
        <v>39144.74</v>
      </c>
      <c r="L9" s="145">
        <v>1778.54</v>
      </c>
      <c r="M9" s="145">
        <v>5605.76</v>
      </c>
    </row>
    <row r="10" spans="2:13" x14ac:dyDescent="0.3">
      <c r="B10" s="52">
        <v>8</v>
      </c>
      <c r="C10" s="53" t="s">
        <v>392</v>
      </c>
      <c r="D10" s="145">
        <v>201.4</v>
      </c>
      <c r="E10" s="145">
        <v>293.63</v>
      </c>
      <c r="F10" s="145">
        <f t="shared" si="0"/>
        <v>59137.082000000002</v>
      </c>
      <c r="G10" s="145">
        <v>34391.620000000003</v>
      </c>
      <c r="H10" s="145">
        <f t="shared" si="1"/>
        <v>32204.9</v>
      </c>
      <c r="I10" s="145">
        <v>2186.7199999999998</v>
      </c>
      <c r="J10" s="145">
        <f t="shared" si="2"/>
        <v>91341.982000000004</v>
      </c>
      <c r="K10" s="145">
        <v>45415.61</v>
      </c>
      <c r="L10" s="145">
        <v>2565.36</v>
      </c>
      <c r="M10" s="145">
        <v>7452.46</v>
      </c>
    </row>
    <row r="11" spans="2:13" x14ac:dyDescent="0.3">
      <c r="B11" s="52">
        <v>9</v>
      </c>
      <c r="C11" s="53" t="s">
        <v>393</v>
      </c>
      <c r="D11" s="145">
        <v>3647</v>
      </c>
      <c r="E11" s="145">
        <v>11.05</v>
      </c>
      <c r="F11" s="145">
        <f t="shared" si="0"/>
        <v>40299.350000000006</v>
      </c>
      <c r="G11" s="145">
        <v>53.09</v>
      </c>
      <c r="H11" s="145">
        <f t="shared" si="1"/>
        <v>-1125.9100000000001</v>
      </c>
      <c r="I11" s="145">
        <v>1179</v>
      </c>
      <c r="J11" s="145">
        <f t="shared" si="2"/>
        <v>39173.440000000002</v>
      </c>
      <c r="K11" s="145">
        <v>8849.6200000000008</v>
      </c>
      <c r="L11" s="145">
        <v>1049.18</v>
      </c>
      <c r="M11" s="145">
        <v>1581.74</v>
      </c>
    </row>
    <row r="12" spans="2:13" x14ac:dyDescent="0.3">
      <c r="B12" s="52">
        <v>10</v>
      </c>
      <c r="C12" s="53" t="s">
        <v>394</v>
      </c>
      <c r="D12" s="145">
        <v>1709.9</v>
      </c>
      <c r="E12" s="145">
        <v>8.2100000000000009</v>
      </c>
      <c r="F12" s="145">
        <f t="shared" si="0"/>
        <v>14038.279000000002</v>
      </c>
      <c r="G12" s="145">
        <v>120.75</v>
      </c>
      <c r="H12" s="145">
        <f t="shared" si="1"/>
        <v>-53.789999999999992</v>
      </c>
      <c r="I12" s="145">
        <v>174.54</v>
      </c>
      <c r="J12" s="145">
        <f t="shared" si="2"/>
        <v>13984.489000000001</v>
      </c>
      <c r="K12" s="145">
        <v>1154.1400000000001</v>
      </c>
      <c r="L12" s="145">
        <v>78.650000000000006</v>
      </c>
      <c r="M12" s="145">
        <v>185.5</v>
      </c>
    </row>
    <row r="13" spans="2:13" x14ac:dyDescent="0.3">
      <c r="B13" s="52"/>
      <c r="C13" s="53"/>
      <c r="D13" s="145"/>
      <c r="E13" s="145"/>
      <c r="F13" s="145"/>
      <c r="G13" s="145"/>
      <c r="H13" s="145"/>
      <c r="I13" s="145"/>
      <c r="J13" s="145"/>
      <c r="K13" s="145"/>
      <c r="L13" s="145"/>
      <c r="M13" s="145"/>
    </row>
    <row r="14" spans="2:13" x14ac:dyDescent="0.3">
      <c r="B14" s="52"/>
      <c r="C14" s="53"/>
      <c r="D14" s="145"/>
      <c r="E14" s="145"/>
      <c r="F14" s="145"/>
      <c r="G14" s="145"/>
      <c r="H14" s="145"/>
      <c r="I14" s="145"/>
      <c r="J14" s="145"/>
      <c r="K14" s="145"/>
      <c r="L14" s="145"/>
      <c r="M14" s="145"/>
    </row>
    <row r="15" spans="2:13" x14ac:dyDescent="0.3">
      <c r="B15" s="52"/>
      <c r="C15" s="53"/>
      <c r="D15" s="145"/>
      <c r="E15" s="145"/>
      <c r="F15" s="145"/>
      <c r="G15" s="145"/>
      <c r="H15" s="145"/>
      <c r="I15" s="145"/>
      <c r="J15" s="145"/>
      <c r="K15" s="145"/>
      <c r="L15" s="145"/>
      <c r="M15" s="145"/>
    </row>
    <row r="16" spans="2:13" x14ac:dyDescent="0.3">
      <c r="B16" s="52"/>
      <c r="C16" s="53"/>
      <c r="D16" s="145"/>
      <c r="E16" s="145"/>
      <c r="F16" s="145"/>
      <c r="G16" s="145"/>
      <c r="H16" s="145"/>
      <c r="I16" s="145"/>
      <c r="J16" s="145"/>
      <c r="K16" s="145"/>
      <c r="L16" s="145"/>
      <c r="M16" s="145"/>
    </row>
    <row r="17" spans="2:13" x14ac:dyDescent="0.3">
      <c r="B17" s="52"/>
      <c r="C17" s="53"/>
      <c r="D17" s="145"/>
      <c r="E17" s="145"/>
      <c r="F17" s="145"/>
      <c r="G17" s="145"/>
      <c r="H17" s="145"/>
      <c r="I17" s="145"/>
      <c r="J17" s="145"/>
      <c r="K17" s="145"/>
      <c r="L17" s="145"/>
      <c r="M17" s="145"/>
    </row>
    <row r="18" spans="2:13" x14ac:dyDescent="0.3">
      <c r="B18" s="52"/>
      <c r="C18" s="53"/>
      <c r="D18" s="145"/>
      <c r="E18" s="145"/>
      <c r="F18" s="145"/>
      <c r="G18" s="145"/>
      <c r="H18" s="145"/>
      <c r="I18" s="145"/>
      <c r="J18" s="145"/>
      <c r="K18" s="145"/>
      <c r="L18" s="145"/>
      <c r="M18" s="145"/>
    </row>
    <row r="19" spans="2:13" x14ac:dyDescent="0.3">
      <c r="B19" s="52">
        <v>11</v>
      </c>
      <c r="C19" s="53" t="s">
        <v>395</v>
      </c>
      <c r="D19" s="145">
        <v>9145</v>
      </c>
      <c r="E19" s="145">
        <v>1.32</v>
      </c>
      <c r="F19" s="145">
        <f t="shared" si="0"/>
        <v>12071.400000000001</v>
      </c>
      <c r="G19" s="145">
        <v>524.5</v>
      </c>
      <c r="H19" s="145"/>
      <c r="I19" s="145">
        <v>448.76</v>
      </c>
      <c r="J19" s="145">
        <f t="shared" si="2"/>
        <v>12147.140000000001</v>
      </c>
      <c r="K19" s="145">
        <v>6992.13</v>
      </c>
      <c r="L19" s="145">
        <v>388.21</v>
      </c>
      <c r="M19" s="145">
        <v>933.96</v>
      </c>
    </row>
    <row r="20" spans="2:13" x14ac:dyDescent="0.3">
      <c r="B20" s="52">
        <v>12</v>
      </c>
      <c r="C20" s="53" t="s">
        <v>396</v>
      </c>
      <c r="D20" s="145">
        <v>2064</v>
      </c>
      <c r="E20" s="145">
        <v>1.45</v>
      </c>
      <c r="F20" s="145">
        <f t="shared" si="0"/>
        <v>2992.7999999999997</v>
      </c>
      <c r="G20" s="145">
        <v>255.07</v>
      </c>
      <c r="H20" s="145"/>
      <c r="I20" s="145">
        <v>5.84</v>
      </c>
      <c r="J20" s="145">
        <f t="shared" si="2"/>
        <v>3242.0299999999997</v>
      </c>
      <c r="K20" s="145">
        <v>2099.5500000000002</v>
      </c>
      <c r="L20" s="145">
        <v>82.35</v>
      </c>
      <c r="M20" s="145">
        <v>155.99</v>
      </c>
    </row>
    <row r="21" spans="2:13" x14ac:dyDescent="0.3">
      <c r="B21" s="52">
        <v>13</v>
      </c>
      <c r="C21" s="53" t="s">
        <v>397</v>
      </c>
      <c r="D21" s="145">
        <v>3350.2</v>
      </c>
      <c r="E21" s="145">
        <v>0.86</v>
      </c>
      <c r="F21" s="145">
        <f t="shared" si="0"/>
        <v>2881.172</v>
      </c>
      <c r="G21" s="145">
        <v>1.35</v>
      </c>
      <c r="H21" s="145"/>
      <c r="I21" s="145">
        <v>46.73</v>
      </c>
      <c r="J21" s="145">
        <f t="shared" si="2"/>
        <v>2835.7919999999999</v>
      </c>
      <c r="K21" s="145">
        <v>968.05</v>
      </c>
      <c r="L21" s="145">
        <v>121.51</v>
      </c>
      <c r="M21" s="145">
        <v>184.76999999999998</v>
      </c>
    </row>
    <row r="22" spans="2:13" x14ac:dyDescent="0.3">
      <c r="B22" s="52">
        <v>14</v>
      </c>
      <c r="C22" s="53" t="s">
        <v>398</v>
      </c>
      <c r="D22" s="145">
        <v>563.15</v>
      </c>
      <c r="E22" s="145">
        <v>2.78</v>
      </c>
      <c r="F22" s="145">
        <f t="shared" si="0"/>
        <v>1565.5569999999998</v>
      </c>
      <c r="G22" s="145">
        <v>136.41</v>
      </c>
      <c r="H22" s="145"/>
      <c r="I22" s="145">
        <v>5.57</v>
      </c>
      <c r="J22" s="145">
        <f t="shared" si="2"/>
        <v>1696.3969999999999</v>
      </c>
      <c r="K22" s="145">
        <v>517.41999999999996</v>
      </c>
      <c r="L22" s="145">
        <v>5.53</v>
      </c>
      <c r="M22" s="145">
        <v>42.2</v>
      </c>
    </row>
    <row r="23" spans="2:13" x14ac:dyDescent="0.3">
      <c r="B23" s="52">
        <v>15</v>
      </c>
      <c r="C23" s="53" t="s">
        <v>399</v>
      </c>
      <c r="D23" s="145">
        <v>54.23</v>
      </c>
      <c r="E23" s="145">
        <v>26.07</v>
      </c>
      <c r="F23" s="145">
        <f t="shared" si="0"/>
        <v>1413.7761</v>
      </c>
      <c r="G23" s="145">
        <v>84.57</v>
      </c>
      <c r="H23" s="145"/>
      <c r="I23" s="145">
        <v>4.83</v>
      </c>
      <c r="J23" s="145">
        <f t="shared" si="2"/>
        <v>1493.5161000000001</v>
      </c>
      <c r="K23" s="145">
        <v>317.31</v>
      </c>
      <c r="L23" s="145">
        <v>14.15</v>
      </c>
      <c r="M23" s="145">
        <v>32.520000000000003</v>
      </c>
    </row>
    <row r="24" spans="2:13" x14ac:dyDescent="0.3">
      <c r="B24" s="52">
        <v>16</v>
      </c>
      <c r="C24" s="53" t="s">
        <v>400</v>
      </c>
      <c r="D24" s="145">
        <v>75.09</v>
      </c>
      <c r="E24" s="145">
        <v>17.55</v>
      </c>
      <c r="F24" s="145">
        <f t="shared" si="0"/>
        <v>1317.8295000000001</v>
      </c>
      <c r="G24" s="145">
        <v>33.33</v>
      </c>
      <c r="H24" s="145"/>
      <c r="I24" s="145">
        <v>9.08</v>
      </c>
      <c r="J24" s="145">
        <f t="shared" si="2"/>
        <v>1342.0795000000001</v>
      </c>
      <c r="K24" s="145">
        <v>23.44</v>
      </c>
      <c r="L24" s="145">
        <v>2.16</v>
      </c>
      <c r="M24" s="145">
        <v>3.23</v>
      </c>
    </row>
    <row r="25" spans="2:13" x14ac:dyDescent="0.3">
      <c r="B25" s="52">
        <v>17</v>
      </c>
      <c r="C25" s="53" t="s">
        <v>401</v>
      </c>
      <c r="D25" s="145">
        <v>21.42</v>
      </c>
      <c r="E25" s="145">
        <v>52.55</v>
      </c>
      <c r="F25" s="145">
        <f t="shared" si="0"/>
        <v>1125.6210000000001</v>
      </c>
      <c r="G25" s="145">
        <v>5.65</v>
      </c>
      <c r="H25" s="145"/>
      <c r="I25" s="145">
        <v>0.57999999999999996</v>
      </c>
      <c r="J25" s="145">
        <f t="shared" si="2"/>
        <v>1130.6910000000003</v>
      </c>
      <c r="K25" s="145">
        <v>42.39</v>
      </c>
      <c r="L25" s="145">
        <v>2.4700000000000002</v>
      </c>
      <c r="M25" s="145">
        <v>3.75</v>
      </c>
    </row>
    <row r="26" spans="2:13" x14ac:dyDescent="0.3">
      <c r="B26" s="52">
        <v>18</v>
      </c>
      <c r="C26" s="53" t="s">
        <v>402</v>
      </c>
      <c r="D26" s="145">
        <v>38.270000000000003</v>
      </c>
      <c r="E26" s="145">
        <v>20.87</v>
      </c>
      <c r="F26" s="145">
        <f t="shared" si="0"/>
        <v>798.69490000000008</v>
      </c>
      <c r="G26" s="145">
        <v>0</v>
      </c>
      <c r="H26" s="145"/>
      <c r="I26" s="145">
        <v>7.25</v>
      </c>
      <c r="J26" s="145">
        <f t="shared" si="2"/>
        <v>791.44490000000008</v>
      </c>
      <c r="K26" s="145">
        <v>1.37</v>
      </c>
      <c r="L26" s="145">
        <v>9.56</v>
      </c>
      <c r="M26" s="145">
        <v>9.9400000000000013</v>
      </c>
    </row>
    <row r="27" spans="2:13" x14ac:dyDescent="0.3">
      <c r="B27" s="52">
        <v>19</v>
      </c>
      <c r="C27" s="53" t="s">
        <v>403</v>
      </c>
      <c r="D27" s="145">
        <v>62.01</v>
      </c>
      <c r="E27" s="145">
        <v>8.73</v>
      </c>
      <c r="F27" s="145">
        <f t="shared" si="0"/>
        <v>541.34730000000002</v>
      </c>
      <c r="G27" s="145">
        <v>57</v>
      </c>
      <c r="H27" s="145"/>
      <c r="I27" s="145">
        <v>66.39</v>
      </c>
      <c r="J27" s="145">
        <f t="shared" si="2"/>
        <v>531.95730000000003</v>
      </c>
      <c r="K27" s="145">
        <v>0</v>
      </c>
      <c r="L27" s="145">
        <v>-18.600000000000001</v>
      </c>
      <c r="M27" s="145">
        <v>-13.06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4</vt:i4>
      </vt:variant>
    </vt:vector>
  </HeadingPairs>
  <TitlesOfParts>
    <vt:vector size="32" baseType="lpstr">
      <vt:lpstr>Profit &amp; Loss</vt:lpstr>
      <vt:lpstr>Quarters</vt:lpstr>
      <vt:lpstr>Balance Sheet</vt:lpstr>
      <vt:lpstr>Cash Flow</vt:lpstr>
      <vt:lpstr>Customization</vt:lpstr>
      <vt:lpstr>Data Sheet</vt:lpstr>
      <vt:lpstr>Financial Statements&gt;</vt:lpstr>
      <vt:lpstr>Historical FS</vt:lpstr>
      <vt:lpstr>Common Size Statement</vt:lpstr>
      <vt:lpstr>Ratio Analysis</vt:lpstr>
      <vt:lpstr>DCF&gt;</vt:lpstr>
      <vt:lpstr>WACC</vt:lpstr>
      <vt:lpstr>Intrinsic Value</vt:lpstr>
      <vt:lpstr>Forcasting</vt:lpstr>
      <vt:lpstr>Comps_Val</vt:lpstr>
      <vt:lpstr>Football Field</vt:lpstr>
      <vt:lpstr>VAR&gt;</vt:lpstr>
      <vt:lpstr>Historical</vt:lpstr>
      <vt:lpstr>Monte Carlo Simulation</vt:lpstr>
      <vt:lpstr>Dupont Analysis</vt:lpstr>
      <vt:lpstr>Altman's Z Score</vt:lpstr>
      <vt:lpstr>Data Room&gt;</vt:lpstr>
      <vt:lpstr>Raw FS</vt:lpstr>
      <vt:lpstr>Beta-Regression</vt:lpstr>
      <vt:lpstr>Rm</vt:lpstr>
      <vt:lpstr>Peer Data</vt:lpstr>
      <vt:lpstr>Cash Flow Data</vt:lpstr>
      <vt:lpstr>Data</vt:lpstr>
      <vt:lpstr>'Altman''s Z Score'!Print_Area</vt:lpstr>
      <vt:lpstr>Comps_Val!Print_Area</vt:lpstr>
      <vt:lpstr>'Dupont Analysis'!Print_Area</vt:lpstr>
      <vt:lpstr>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Pratyush</dc:creator>
  <cp:lastModifiedBy>PANKAJ BISHT</cp:lastModifiedBy>
  <cp:lastPrinted>2024-05-27T14:52:01Z</cp:lastPrinted>
  <dcterms:created xsi:type="dcterms:W3CDTF">2012-08-17T09:55:37Z</dcterms:created>
  <dcterms:modified xsi:type="dcterms:W3CDTF">2024-06-06T13:08:29Z</dcterms:modified>
</cp:coreProperties>
</file>