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5" yWindow="-105" windowWidth="23250" windowHeight="12720"/>
  </bookViews>
  <sheets>
    <sheet name="PERSONAL MONTHLY BUDGE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E6" i="1"/>
  <c r="J61" i="1"/>
  <c r="J59" i="1"/>
  <c r="J53" i="1"/>
  <c r="J54" i="1"/>
  <c r="J55" i="1"/>
  <c r="J56" i="1"/>
  <c r="J47" i="1"/>
  <c r="J48" i="1"/>
  <c r="J49" i="1"/>
  <c r="J41" i="1"/>
  <c r="J42" i="1"/>
  <c r="J43" i="1"/>
  <c r="J34" i="1"/>
  <c r="J35" i="1"/>
  <c r="J38" i="1" s="1"/>
  <c r="J36" i="1"/>
  <c r="J37" i="1"/>
  <c r="J25" i="1"/>
  <c r="J26" i="1"/>
  <c r="J27" i="1"/>
  <c r="J28" i="1"/>
  <c r="J29" i="1"/>
  <c r="J30" i="1"/>
  <c r="J13" i="1"/>
  <c r="J14" i="1"/>
  <c r="J15" i="1"/>
  <c r="J16" i="1"/>
  <c r="J17" i="1"/>
  <c r="J18" i="1"/>
  <c r="J19" i="1"/>
  <c r="J20" i="1"/>
  <c r="J21" i="1"/>
  <c r="E57" i="1"/>
  <c r="E58" i="1"/>
  <c r="E59" i="1"/>
  <c r="E60" i="1"/>
  <c r="E61" i="1"/>
  <c r="E62" i="1"/>
  <c r="E63" i="1"/>
  <c r="E49" i="1"/>
  <c r="E50" i="1"/>
  <c r="E51" i="1"/>
  <c r="E52" i="1"/>
  <c r="E53" i="1"/>
  <c r="E43" i="1"/>
  <c r="E44" i="1"/>
  <c r="E45" i="1"/>
  <c r="E36" i="1"/>
  <c r="E37" i="1"/>
  <c r="E38" i="1"/>
  <c r="E39" i="1"/>
  <c r="E26" i="1"/>
  <c r="E27" i="1"/>
  <c r="E28" i="1"/>
  <c r="E29" i="1"/>
  <c r="E30" i="1"/>
  <c r="E31" i="1"/>
  <c r="E32" i="1"/>
  <c r="E13" i="1"/>
  <c r="E14" i="1"/>
  <c r="E15" i="1"/>
  <c r="E16" i="1"/>
  <c r="E17" i="1"/>
  <c r="E18" i="1"/>
  <c r="E19" i="1"/>
  <c r="E20" i="1"/>
  <c r="E21" i="1"/>
  <c r="E22" i="1"/>
  <c r="J31" i="1" l="1"/>
  <c r="E46" i="1"/>
  <c r="E23" i="1"/>
  <c r="E64" i="1"/>
  <c r="J44" i="1"/>
  <c r="J63" i="1"/>
  <c r="E40" i="1"/>
  <c r="E54" i="1"/>
  <c r="J50" i="1"/>
  <c r="J57" i="1"/>
  <c r="E33" i="1"/>
  <c r="J22" i="1"/>
  <c r="J8" i="1" l="1"/>
</calcChain>
</file>

<file path=xl/sharedStrings.xml><?xml version="1.0" encoding="utf-8"?>
<sst xmlns="http://schemas.openxmlformats.org/spreadsheetml/2006/main" count="149" uniqueCount="92">
  <si>
    <t>PROJECTED MONTHLY INCOME</t>
  </si>
  <si>
    <t>Total monthly income</t>
  </si>
  <si>
    <t>HOUSING</t>
  </si>
  <si>
    <t>Projected Cost</t>
  </si>
  <si>
    <t>Actual Cost</t>
  </si>
  <si>
    <t>Difference</t>
  </si>
  <si>
    <t>ENTERTAINMENT</t>
  </si>
  <si>
    <t>Mortgage or rent</t>
  </si>
  <si>
    <t>Video/DVD</t>
  </si>
  <si>
    <t>Phone</t>
  </si>
  <si>
    <t>CDs</t>
  </si>
  <si>
    <t>Electricity</t>
  </si>
  <si>
    <t>Movies</t>
  </si>
  <si>
    <t>Gas</t>
  </si>
  <si>
    <t>Concerts</t>
  </si>
  <si>
    <t>Water and sewer</t>
  </si>
  <si>
    <t>Sporting events</t>
  </si>
  <si>
    <t>Live theater</t>
  </si>
  <si>
    <t>Waste removal</t>
  </si>
  <si>
    <t>Other</t>
  </si>
  <si>
    <t>Maintenance or repairs</t>
  </si>
  <si>
    <t>Supplies</t>
  </si>
  <si>
    <t>LOANS</t>
  </si>
  <si>
    <t>TRANSPORTATION</t>
  </si>
  <si>
    <t>Vehicle payment</t>
  </si>
  <si>
    <t>Bus/taxi fare</t>
  </si>
  <si>
    <t>Credit card</t>
  </si>
  <si>
    <t>Insurance</t>
  </si>
  <si>
    <t>Licensing</t>
  </si>
  <si>
    <t>Fuel</t>
  </si>
  <si>
    <t>Maintenance</t>
  </si>
  <si>
    <t>TAXES</t>
  </si>
  <si>
    <t>Federal</t>
  </si>
  <si>
    <t>INSURANCE</t>
  </si>
  <si>
    <t>State</t>
  </si>
  <si>
    <t>Home</t>
  </si>
  <si>
    <t>Local</t>
  </si>
  <si>
    <t>Health</t>
  </si>
  <si>
    <t>Life</t>
  </si>
  <si>
    <t>SAVINGS OR INVESTMENTS</t>
  </si>
  <si>
    <t>Retirement account</t>
  </si>
  <si>
    <t>FOOD</t>
  </si>
  <si>
    <t>Investment account</t>
  </si>
  <si>
    <t>Groceries</t>
  </si>
  <si>
    <t>Dining out</t>
  </si>
  <si>
    <t>GIFTS AND DONATIONS</t>
  </si>
  <si>
    <t>Charity 1</t>
  </si>
  <si>
    <t>PETS</t>
  </si>
  <si>
    <t>Food</t>
  </si>
  <si>
    <t>Charity 3</t>
  </si>
  <si>
    <t>Medical</t>
  </si>
  <si>
    <t>Grooming</t>
  </si>
  <si>
    <t>Toys</t>
  </si>
  <si>
    <t>Attorney</t>
  </si>
  <si>
    <t>PERSONAL CARE</t>
  </si>
  <si>
    <t>Clothing</t>
  </si>
  <si>
    <t>Dry cleaning</t>
  </si>
  <si>
    <t>Organization dues or fees</t>
  </si>
  <si>
    <t>Subtotal</t>
  </si>
  <si>
    <t>PERSONAL MONTHLY BUDGET</t>
  </si>
  <si>
    <t>Create a Personal Monthly Budget in this worksheet. Helpful instructions on how to use this worksheet are in cells in this column. Arrow down to get started.</t>
  </si>
  <si>
    <t>Title of this worksheet is in cell at right. Next instruction is in cell A4.</t>
  </si>
  <si>
    <t>Projected Monthly Income label is in cell at right. Enter Income 1 in cell E4 and Extra Income in E5 to calculate Total monthly income in E6. Next instruction is in cell A6.</t>
  </si>
  <si>
    <t>Projected Balance is auto calculated in cell J4, Actual Balance in J6, and Difference in J8. Next instruction is in cell A8.</t>
  </si>
  <si>
    <t>Actual Monthly Income label is in cell at right. Enter Income 1 in cell E8 and Extra Income in E9 to calculate Total monthly income in E10. Next instruction is in cell A12.</t>
  </si>
  <si>
    <t>Enter details in Housing table starting in cell at right and in Entertainment table starting in cell G12. Next instruction is in cell A25.</t>
  </si>
  <si>
    <t>Enter details in Transportation table starting in cell at right and in Loans table starting in cell G24. Next instruction is in cell A35.</t>
  </si>
  <si>
    <t>Enter details in Insurance table starting in cell at right and in Taxes table starting in cell G33. Next instruction is in cell A42.</t>
  </si>
  <si>
    <t>Enter details in Food table starting in cell at right and in Savings table starting in cell G40. Next instruction is in cell A48.</t>
  </si>
  <si>
    <t>Enter details in Pets table starting in cell at right and in Gifts table starting in cell G46. Next instruction is in cell A56.</t>
  </si>
  <si>
    <t>Enter details in Personal Care table starting in cell at right and in Legal table starting in cell G52. Next instruction is in cell A59.</t>
  </si>
  <si>
    <t>Total Projected Cost is auto calculated in cell J59, Total Actual Cost in J61, and Total Difference in J63.</t>
  </si>
  <si>
    <t>Internet</t>
  </si>
  <si>
    <t>Navient</t>
  </si>
  <si>
    <t>AES</t>
  </si>
  <si>
    <t>Student Loan Servicer</t>
  </si>
  <si>
    <t xml:space="preserve">Monthly </t>
  </si>
  <si>
    <t>TOTAL MONTHLY COST</t>
  </si>
  <si>
    <t xml:space="preserve">TOTAL </t>
  </si>
  <si>
    <t>Education</t>
  </si>
  <si>
    <t>Church</t>
  </si>
  <si>
    <t>VA Disability</t>
  </si>
  <si>
    <t>Carmelie Activities</t>
  </si>
  <si>
    <t>Hair</t>
  </si>
  <si>
    <t>Health club/Sports</t>
  </si>
  <si>
    <t>Sppech Theraphy</t>
  </si>
  <si>
    <t>Birthday/Holidays</t>
  </si>
  <si>
    <t>Exepnses</t>
  </si>
  <si>
    <t>Monthly</t>
  </si>
  <si>
    <t>Monthly Expenses</t>
  </si>
  <si>
    <t>Income</t>
  </si>
  <si>
    <t>Leftover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</si>
</sst>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7" x14ac:knownFonts="1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24994659260841701"/>
      <name val="Century Gothic"/>
      <family val="2"/>
      <scheme val="major"/>
    </font>
    <font>
      <b/>
      <sz val="10"/>
      <color theme="1" tint="0.24994659260841701"/>
      <name val="Century Gothic"/>
      <family val="2"/>
      <scheme val="major"/>
    </font>
    <font>
      <sz val="22"/>
      <color theme="3" tint="0.24994659260841701"/>
      <name val="Century Gothic"/>
      <family val="2"/>
      <scheme val="maj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4" fillId="0" borderId="7" applyNumberFormat="0" applyFill="0" applyAlignment="0" applyProtection="0"/>
    <xf numFmtId="0" fontId="2" fillId="0" borderId="8" applyNumberFormat="0" applyFill="0" applyBorder="0" applyAlignment="0" applyProtection="0"/>
    <xf numFmtId="0" fontId="3" fillId="0" borderId="9" applyNumberFormat="0" applyFill="0" applyBorder="0" applyAlignment="0" applyProtection="0"/>
  </cellStyleXfs>
  <cellXfs count="22">
    <xf numFmtId="0" fontId="0" fillId="0" borderId="0" xfId="0"/>
    <xf numFmtId="0" fontId="4" fillId="0" borderId="7" xfId="1"/>
    <xf numFmtId="0" fontId="1" fillId="0" borderId="0" xfId="0" applyFont="1"/>
    <xf numFmtId="164" fontId="0" fillId="0" borderId="0" xfId="0" applyNumberFormat="1"/>
    <xf numFmtId="0" fontId="2" fillId="0" borderId="0" xfId="0" applyFont="1"/>
    <xf numFmtId="8" fontId="2" fillId="0" borderId="2" xfId="0" applyNumberFormat="1" applyFont="1" applyFill="1" applyBorder="1"/>
    <xf numFmtId="8" fontId="2" fillId="0" borderId="3" xfId="0" applyNumberFormat="1" applyFont="1" applyFill="1" applyBorder="1"/>
    <xf numFmtId="8" fontId="3" fillId="2" borderId="4" xfId="0" applyNumberFormat="1" applyFont="1" applyFill="1" applyBorder="1"/>
    <xf numFmtId="0" fontId="0" fillId="0" borderId="0" xfId="0" applyFont="1" applyFill="1" applyBorder="1"/>
    <xf numFmtId="164" fontId="0" fillId="0" borderId="0" xfId="0" applyNumberFormat="1" applyFont="1" applyFill="1" applyBorder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3" fillId="0" borderId="1" xfId="3" applyBorder="1" applyAlignment="1">
      <alignment horizontal="left" vertical="center"/>
    </xf>
    <xf numFmtId="8" fontId="3" fillId="2" borderId="1" xfId="0" applyNumberFormat="1" applyFont="1" applyFill="1" applyBorder="1" applyAlignment="1">
      <alignment vertical="center"/>
    </xf>
    <xf numFmtId="0" fontId="2" fillId="0" borderId="5" xfId="2" applyBorder="1" applyAlignment="1">
      <alignment vertical="center"/>
    </xf>
    <xf numFmtId="0" fontId="2" fillId="0" borderId="6" xfId="2" applyBorder="1" applyAlignment="1">
      <alignment vertical="center"/>
    </xf>
    <xf numFmtId="0" fontId="2" fillId="0" borderId="2" xfId="2" applyBorder="1" applyAlignment="1">
      <alignment vertical="center" wrapText="1"/>
    </xf>
    <xf numFmtId="0" fontId="2" fillId="0" borderId="3" xfId="2" applyBorder="1" applyAlignment="1">
      <alignment vertical="center" wrapText="1"/>
    </xf>
    <xf numFmtId="0" fontId="2" fillId="0" borderId="4" xfId="2" applyBorder="1" applyAlignment="1">
      <alignment vertical="center" wrapText="1"/>
    </xf>
    <xf numFmtId="0" fontId="2" fillId="0" borderId="1" xfId="2" applyBorder="1" applyAlignment="1">
      <alignment horizontal="left" vertical="center" wrapText="1"/>
    </xf>
    <xf numFmtId="0" fontId="2" fillId="0" borderId="1" xfId="2" applyBorder="1" applyAlignment="1">
      <alignment horizontal="left" vertical="center"/>
    </xf>
  </cellXfs>
  <cellStyles count="4"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</cellStyles>
  <dxfs count="77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color rgb="FFC00000"/>
      </font>
    </dxf>
    <dxf>
      <font>
        <color rgb="FFC00000"/>
      </font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1" defaultTableStyle="TableStyleLight9" defaultPivotStyle="PivotStyleLight16">
    <tableStyle name="Personal monthly budget" pivot="0" count="7">
      <tableStyleElement type="wholeTable" dxfId="76"/>
      <tableStyleElement type="headerRow" dxfId="75"/>
      <tableStyleElement type="totalRow" dxfId="74"/>
      <tableStyleElement type="firstColumn" dxfId="73"/>
      <tableStyleElement type="lastColumn" dxfId="72"/>
      <tableStyleElement type="firstRowStripe" dxfId="71"/>
      <tableStyleElement type="firstColumnStripe" dxfId="7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Housing" displayName="Housing" ref="B12:E23" totalsRowCount="1">
  <autoFilter ref="B12:E22">
    <filterColumn colId="0" hiddenButton="1"/>
    <filterColumn colId="1" hiddenButton="1"/>
    <filterColumn colId="2" hiddenButton="1"/>
    <filterColumn colId="3" hiddenButton="1"/>
  </autoFilter>
  <tableColumns count="4">
    <tableColumn id="1" name="HOUSING" totalsRowLabel="Subtotal" totalsRowDxfId="37"/>
    <tableColumn id="2" name="Monthly " totalsRowDxfId="36"/>
    <tableColumn id="3" name="Actual Cost" totalsRowDxfId="35"/>
    <tableColumn id="4" name="Difference" totalsRowFunction="sum" totalsRowDxfId="34">
      <calculatedColumnFormula>Housing[[#This Row],[Monthly ]]-Housing[[#This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10.xml><?xml version="1.0" encoding="utf-8"?>
<table xmlns="http://schemas.openxmlformats.org/spreadsheetml/2006/main" id="10" name="Pets" displayName="Pets" ref="B48:E54" totalsRowCount="1">
  <autoFilter ref="B48:E53">
    <filterColumn colId="0" hiddenButton="1"/>
    <filterColumn colId="1" hiddenButton="1"/>
    <filterColumn colId="2" hiddenButton="1"/>
    <filterColumn colId="3" hiddenButton="1"/>
  </autoFilter>
  <tableColumns count="4">
    <tableColumn id="1" name="PETS" totalsRowLabel="Subtotal"/>
    <tableColumn id="2" name="Monthly " dataDxfId="43" totalsRowDxfId="27"/>
    <tableColumn id="3" name="Actual Cost" dataDxfId="42" totalsRowDxfId="26"/>
    <tableColumn id="4" name="Difference" totalsRowFunction="sum" dataDxfId="41" totalsRowDxfId="25">
      <calculatedColumnFormula>Pets[[#This Row],[Monthly ]]-Pets[[#This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11.xml><?xml version="1.0" encoding="utf-8"?>
<table xmlns="http://schemas.openxmlformats.org/spreadsheetml/2006/main" id="11" name="Legal" displayName="Legal" ref="G52:J57" totalsRowCount="1" headerRowCellStyle="Normal">
  <autoFilter ref="G52:J56">
    <filterColumn colId="0" hiddenButton="1"/>
    <filterColumn colId="1" hiddenButton="1"/>
    <filterColumn colId="2" hiddenButton="1"/>
    <filterColumn colId="3" hiddenButton="1"/>
  </autoFilter>
  <tableColumns count="4">
    <tableColumn id="1" name="Other" totalsRowLabel="Subtotal"/>
    <tableColumn id="2" name="Monthly " dataDxfId="40" totalsRowDxfId="8"/>
    <tableColumn id="3" name="Actual Cost" dataDxfId="39" totalsRowDxfId="7"/>
    <tableColumn id="4" name="Difference" totalsRowFunction="sum" dataDxfId="38" totalsRowDxfId="6">
      <calculatedColumnFormula>Legal[[#This Row],[Monthly ]]-Legal[[#This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12.xml><?xml version="1.0" encoding="utf-8"?>
<table xmlns="http://schemas.openxmlformats.org/spreadsheetml/2006/main" id="12" name="PersonalCare" displayName="PersonalCare" ref="B56:E64" totalsRowCount="1">
  <autoFilter ref="B56:E63">
    <filterColumn colId="0" hiddenButton="1"/>
    <filterColumn colId="1" hiddenButton="1"/>
    <filterColumn colId="2" hiddenButton="1"/>
    <filterColumn colId="3" hiddenButton="1"/>
  </autoFilter>
  <tableColumns count="4">
    <tableColumn id="1" name="PERSONAL CARE" totalsRowLabel="Subtotal" totalsRowDxfId="12"/>
    <tableColumn id="2" name="Projected Cost" totalsRowDxfId="11"/>
    <tableColumn id="3" name="Actual Cost" totalsRowDxfId="10"/>
    <tableColumn id="4" name="Difference" totalsRowFunction="sum" totalsRowDxfId="9">
      <calculatedColumnFormula>PersonalCare[[#This Row],[Projected Cost]]-PersonalCare[[#This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2.xml><?xml version="1.0" encoding="utf-8"?>
<table xmlns="http://schemas.openxmlformats.org/spreadsheetml/2006/main" id="2" name="Entertainment" displayName="Entertainment" ref="G12:J22" totalsRowCount="1" headerRowCellStyle="Normal">
  <autoFilter ref="G12:J21">
    <filterColumn colId="0" hiddenButton="1"/>
    <filterColumn colId="1" hiddenButton="1"/>
    <filterColumn colId="2" hiddenButton="1"/>
    <filterColumn colId="3" hiddenButton="1"/>
  </autoFilter>
  <tableColumns count="4">
    <tableColumn id="1" name="ENTERTAINMENT" totalsRowLabel="Subtotal"/>
    <tableColumn id="2" name="Monthly " dataDxfId="67" totalsRowDxfId="15"/>
    <tableColumn id="3" name="Actual Cost" dataDxfId="66" totalsRowDxfId="14"/>
    <tableColumn id="4" name="Difference" totalsRowFunction="sum" dataDxfId="65" totalsRowDxfId="13">
      <calculatedColumnFormula>Entertainment[[#This Row],[Monthly ]]-Entertainment[[#This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3.xml><?xml version="1.0" encoding="utf-8"?>
<table xmlns="http://schemas.openxmlformats.org/spreadsheetml/2006/main" id="3" name="Loans" displayName="Loans" ref="G24:J31" totalsRowCount="1">
  <autoFilter ref="G24:J30">
    <filterColumn colId="0" hiddenButton="1"/>
    <filterColumn colId="1" hiddenButton="1"/>
    <filterColumn colId="2" hiddenButton="1"/>
    <filterColumn colId="3" hiddenButton="1"/>
  </autoFilter>
  <tableColumns count="4">
    <tableColumn id="1" name="LOANS" totalsRowLabel="Subtotal"/>
    <tableColumn id="2" name="Monthly " dataDxfId="64" totalsRowDxfId="24"/>
    <tableColumn id="3" name="Actual Cost" dataDxfId="63" totalsRowDxfId="23"/>
    <tableColumn id="4" name="Difference" totalsRowFunction="sum" dataDxfId="62" totalsRowDxfId="22">
      <calculatedColumnFormula>Loans[[#This Row],[Monthly ]]-Loans[[#This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4.xml><?xml version="1.0" encoding="utf-8"?>
<table xmlns="http://schemas.openxmlformats.org/spreadsheetml/2006/main" id="4" name="Transportation" displayName="Transportation" ref="B25:E33" totalsRowCount="1" headerRowCellStyle="Normal">
  <autoFilter ref="B25:E32">
    <filterColumn colId="0" hiddenButton="1"/>
    <filterColumn colId="1" hiddenButton="1"/>
    <filterColumn colId="2" hiddenButton="1"/>
    <filterColumn colId="3" hiddenButton="1"/>
  </autoFilter>
  <tableColumns count="4">
    <tableColumn id="1" name="TRANSPORTATION" totalsRowLabel="Subtotal"/>
    <tableColumn id="2" name="Monthly " dataDxfId="61" totalsRowDxfId="5"/>
    <tableColumn id="3" name="Actual Cost" dataDxfId="60" totalsRowDxfId="4"/>
    <tableColumn id="4" name="Difference" totalsRowFunction="sum" dataDxfId="59" totalsRowDxfId="3">
      <calculatedColumnFormula>Transportation[[#This Row],[Monthly ]]-Transportation[[#This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5.xml><?xml version="1.0" encoding="utf-8"?>
<table xmlns="http://schemas.openxmlformats.org/spreadsheetml/2006/main" id="5" name="Insurance" displayName="Insurance" ref="B35:E40" totalsRowCount="1" headerRowCellStyle="Normal">
  <autoFilter ref="B35:E39">
    <filterColumn colId="0" hiddenButton="1"/>
    <filterColumn colId="1" hiddenButton="1"/>
    <filterColumn colId="2" hiddenButton="1"/>
    <filterColumn colId="3" hiddenButton="1"/>
  </autoFilter>
  <tableColumns count="4">
    <tableColumn id="1" name="INSURANCE" totalsRowLabel="Subtotal"/>
    <tableColumn id="2" name="Monthly " dataDxfId="58" totalsRowDxfId="33"/>
    <tableColumn id="3" name="Actual Cost" dataDxfId="57" totalsRowDxfId="32"/>
    <tableColumn id="4" name="Difference" totalsRowFunction="sum" dataDxfId="56" totalsRowDxfId="31">
      <calculatedColumnFormula>Insurance[[#This Row],[Monthly ]]-Insurance[[#This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6.xml><?xml version="1.0" encoding="utf-8"?>
<table xmlns="http://schemas.openxmlformats.org/spreadsheetml/2006/main" id="6" name="Taxes" displayName="Taxes" ref="G33:J38" totalsRowCount="1" headerRowCellStyle="Normal">
  <autoFilter ref="G33:J37">
    <filterColumn colId="0" hiddenButton="1"/>
    <filterColumn colId="1" hiddenButton="1"/>
    <filterColumn colId="2" hiddenButton="1"/>
    <filterColumn colId="3" hiddenButton="1"/>
  </autoFilter>
  <tableColumns count="4">
    <tableColumn id="1" name="TAXES" totalsRowLabel="Subtotal"/>
    <tableColumn id="2" name="Monthly " dataDxfId="55" totalsRowDxfId="21"/>
    <tableColumn id="3" name="Actual Cost" dataDxfId="54" totalsRowDxfId="20"/>
    <tableColumn id="4" name="Difference" totalsRowFunction="sum" dataDxfId="53" totalsRowDxfId="19">
      <calculatedColumnFormula>Taxes[[#This Row],[Monthly ]]-Taxes[[#This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7.xml><?xml version="1.0" encoding="utf-8"?>
<table xmlns="http://schemas.openxmlformats.org/spreadsheetml/2006/main" id="7" name="Savings" displayName="Savings" ref="G40:J44" totalsRowCount="1" headerRowCellStyle="Normal">
  <autoFilter ref="G40:J43">
    <filterColumn colId="0" hiddenButton="1"/>
    <filterColumn colId="1" hiddenButton="1"/>
    <filterColumn colId="2" hiddenButton="1"/>
    <filterColumn colId="3" hiddenButton="1"/>
  </autoFilter>
  <tableColumns count="4">
    <tableColumn id="1" name="SAVINGS OR INVESTMENTS" totalsRowLabel="Subtotal"/>
    <tableColumn id="2" name="Monthly " dataDxfId="52" totalsRowDxfId="18"/>
    <tableColumn id="3" name="Actual Cost" dataDxfId="51" totalsRowDxfId="17"/>
    <tableColumn id="4" name="Difference" totalsRowFunction="sum" dataDxfId="50" totalsRowDxfId="16">
      <calculatedColumnFormula>Savings[[#This Row],[Monthly ]]-Savings[[#This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8.xml><?xml version="1.0" encoding="utf-8"?>
<table xmlns="http://schemas.openxmlformats.org/spreadsheetml/2006/main" id="8" name="Food" displayName="Food" ref="B42:E46" totalsRowCount="1" headerRowCellStyle="Normal">
  <autoFilter ref="B42:E45">
    <filterColumn colId="0" hiddenButton="1"/>
    <filterColumn colId="1" hiddenButton="1"/>
    <filterColumn colId="2" hiddenButton="1"/>
    <filterColumn colId="3" hiddenButton="1"/>
  </autoFilter>
  <tableColumns count="4">
    <tableColumn id="1" name="FOOD" totalsRowLabel="Subtotal"/>
    <tableColumn id="2" name="Monthly " dataDxfId="49" totalsRowDxfId="30"/>
    <tableColumn id="3" name="Actual Cost" dataDxfId="48" totalsRowDxfId="29"/>
    <tableColumn id="4" name="Difference" totalsRowFunction="sum" dataDxfId="47" totalsRowDxfId="28">
      <calculatedColumnFormula>Food[[#This Row],[Monthly ]]-Food[[#This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9.xml><?xml version="1.0" encoding="utf-8"?>
<table xmlns="http://schemas.openxmlformats.org/spreadsheetml/2006/main" id="9" name="Gifts" displayName="Gifts" ref="G46:J50" totalsRowCount="1" headerRowCellStyle="Normal">
  <autoFilter ref="G46:J49">
    <filterColumn colId="0" hiddenButton="1"/>
    <filterColumn colId="1" hiddenButton="1"/>
    <filterColumn colId="2" hiddenButton="1"/>
    <filterColumn colId="3" hiddenButton="1"/>
  </autoFilter>
  <tableColumns count="4">
    <tableColumn id="1" name="GIFTS AND DONATIONS" totalsRowLabel="Subtotal"/>
    <tableColumn id="2" name="Monthly " dataDxfId="46" totalsRowDxfId="2"/>
    <tableColumn id="3" name="Actual Cost" dataDxfId="45" totalsRowDxfId="1"/>
    <tableColumn id="4" name="Difference" totalsRowFunction="sum" dataDxfId="44" totalsRowDxfId="0">
      <calculatedColumnFormula>Gifts[[#This Row],[Monthly ]]-Gifts[[#This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heme/theme1.xml><?xml version="1.0" encoding="utf-8"?>
<a:theme xmlns:a="http://schemas.openxmlformats.org/drawingml/2006/main" name="WeightLossTracker">
  <a:themeElements>
    <a:clrScheme name="WeightLossTrack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7B0B8"/>
      </a:accent1>
      <a:accent2>
        <a:srgbClr val="FF6B6B"/>
      </a:accent2>
      <a:accent3>
        <a:srgbClr val="556270"/>
      </a:accent3>
      <a:accent4>
        <a:srgbClr val="81B63C"/>
      </a:accent4>
      <a:accent5>
        <a:srgbClr val="ED932C"/>
      </a:accent5>
      <a:accent6>
        <a:srgbClr val="A0729D"/>
      </a:accent6>
      <a:hlink>
        <a:srgbClr val="39ADDC"/>
      </a:hlink>
      <a:folHlink>
        <a:srgbClr val="895EA7"/>
      </a:folHlink>
    </a:clrScheme>
    <a:fontScheme name="Finance charge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Spring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100000"/>
                <a:shade val="85000"/>
                <a:lumMod val="8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7000"/>
                <a:satMod val="100000"/>
                <a:lumMod val="110000"/>
              </a:schemeClr>
            </a:gs>
            <a:gs pos="100000">
              <a:schemeClr val="phClr">
                <a:shade val="85000"/>
                <a:lumMod val="80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88900" dist="38100" dir="5400000" algn="ctr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5400000"/>
            </a:lightRig>
          </a:scene3d>
          <a:sp3d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100000"/>
                <a:hueMod val="100000"/>
                <a:satMod val="106000"/>
                <a:lumMod val="100000"/>
              </a:schemeClr>
            </a:gs>
            <a:gs pos="88000">
              <a:schemeClr val="phClr">
                <a:tint val="90000"/>
                <a:shade val="68000"/>
                <a:hueMod val="100000"/>
                <a:satMod val="114000"/>
                <a:lumMod val="74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4000"/>
                <a:shade val="100000"/>
                <a:hueMod val="100000"/>
                <a:satMod val="118000"/>
                <a:lumMod val="100000"/>
              </a:schemeClr>
            </a:gs>
            <a:gs pos="100000">
              <a:schemeClr val="phClr">
                <a:tint val="98000"/>
                <a:shade val="68000"/>
                <a:hueMod val="100000"/>
                <a:satMod val="118000"/>
                <a:lumMod val="82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A1:J65"/>
  <sheetViews>
    <sheetView showGridLines="0" tabSelected="1" workbookViewId="0">
      <selection activeCell="T12" sqref="T12"/>
    </sheetView>
  </sheetViews>
  <sheetFormatPr defaultRowHeight="12.75" x14ac:dyDescent="0.2"/>
  <cols>
    <col min="1" max="1" width="2.7109375" style="11" customWidth="1"/>
    <col min="2" max="2" width="19.5703125" customWidth="1"/>
    <col min="3" max="3" width="16" customWidth="1"/>
    <col min="4" max="4" width="13" customWidth="1"/>
    <col min="5" max="5" width="12.5703125" customWidth="1"/>
    <col min="6" max="6" width="2.7109375" customWidth="1"/>
    <col min="7" max="7" width="27.140625" customWidth="1"/>
    <col min="8" max="8" width="16" customWidth="1"/>
    <col min="9" max="9" width="13" customWidth="1"/>
    <col min="10" max="10" width="12.5703125" customWidth="1"/>
    <col min="11" max="11" width="2.7109375" customWidth="1"/>
  </cols>
  <sheetData>
    <row r="1" spans="1:10" s="2" customFormat="1" ht="15" x14ac:dyDescent="0.25">
      <c r="A1" s="10" t="s">
        <v>60</v>
      </c>
    </row>
    <row r="2" spans="1:10" s="2" customFormat="1" ht="29.25" thickBot="1" x14ac:dyDescent="0.45">
      <c r="A2" s="10" t="s">
        <v>61</v>
      </c>
      <c r="B2" s="1" t="s">
        <v>59</v>
      </c>
      <c r="C2" s="1"/>
      <c r="D2" s="1"/>
      <c r="E2" s="1"/>
      <c r="F2" s="1"/>
      <c r="G2" s="1"/>
      <c r="H2" s="1"/>
      <c r="I2" s="1"/>
      <c r="J2" s="1"/>
    </row>
    <row r="4" spans="1:10" ht="13.5" x14ac:dyDescent="0.25">
      <c r="A4" s="11" t="s">
        <v>62</v>
      </c>
      <c r="B4" s="17" t="s">
        <v>0</v>
      </c>
      <c r="C4" s="15" t="s">
        <v>80</v>
      </c>
      <c r="D4" s="16"/>
      <c r="E4" s="5">
        <v>10000</v>
      </c>
      <c r="G4" s="20" t="s">
        <v>89</v>
      </c>
      <c r="H4" s="21"/>
      <c r="I4" s="21"/>
      <c r="J4" s="14">
        <v>17170.97</v>
      </c>
    </row>
    <row r="5" spans="1:10" ht="13.5" x14ac:dyDescent="0.25">
      <c r="B5" s="18"/>
      <c r="C5" s="15" t="s">
        <v>81</v>
      </c>
      <c r="D5" s="16"/>
      <c r="E5" s="6">
        <v>7308</v>
      </c>
      <c r="G5" s="21"/>
      <c r="H5" s="21"/>
      <c r="I5" s="21"/>
      <c r="J5" s="14"/>
    </row>
    <row r="6" spans="1:10" ht="13.5" x14ac:dyDescent="0.2">
      <c r="A6" s="11" t="s">
        <v>63</v>
      </c>
      <c r="B6" s="19"/>
      <c r="C6" s="15" t="s">
        <v>1</v>
      </c>
      <c r="D6" s="16"/>
      <c r="E6" s="7">
        <f>SUM(E4:E5)</f>
        <v>17308</v>
      </c>
      <c r="G6" s="20" t="s">
        <v>90</v>
      </c>
      <c r="H6" s="21"/>
      <c r="I6" s="21"/>
      <c r="J6" s="14">
        <v>17308</v>
      </c>
    </row>
    <row r="7" spans="1:10" ht="13.5" x14ac:dyDescent="0.25">
      <c r="B7" s="4"/>
      <c r="C7" s="4"/>
      <c r="D7" s="4"/>
      <c r="E7" s="4"/>
      <c r="G7" s="21"/>
      <c r="H7" s="21"/>
      <c r="I7" s="21"/>
      <c r="J7" s="14"/>
    </row>
    <row r="8" spans="1:10" ht="13.5" x14ac:dyDescent="0.25">
      <c r="A8" s="11" t="s">
        <v>64</v>
      </c>
      <c r="B8" s="17" t="s">
        <v>87</v>
      </c>
      <c r="C8" s="15" t="s">
        <v>88</v>
      </c>
      <c r="D8" s="16"/>
      <c r="E8" s="5">
        <v>17170.97</v>
      </c>
      <c r="G8" s="20" t="s">
        <v>91</v>
      </c>
      <c r="H8" s="21"/>
      <c r="I8" s="21"/>
      <c r="J8" s="14">
        <f>J6-J4</f>
        <v>137.02999999999884</v>
      </c>
    </row>
    <row r="9" spans="1:10" ht="13.5" x14ac:dyDescent="0.25">
      <c r="B9" s="18"/>
      <c r="C9" s="15"/>
      <c r="D9" s="16"/>
      <c r="E9" s="6"/>
      <c r="G9" s="21"/>
      <c r="H9" s="21"/>
      <c r="I9" s="21"/>
      <c r="J9" s="14"/>
    </row>
    <row r="10" spans="1:10" ht="13.5" x14ac:dyDescent="0.2">
      <c r="B10" s="19"/>
      <c r="C10" s="15"/>
      <c r="D10" s="16"/>
      <c r="E10" s="7">
        <f>SUM(E8:E9)</f>
        <v>17170.97</v>
      </c>
    </row>
    <row r="12" spans="1:10" x14ac:dyDescent="0.2">
      <c r="A12" s="11" t="s">
        <v>65</v>
      </c>
      <c r="B12" s="8" t="s">
        <v>2</v>
      </c>
      <c r="C12" s="8" t="s">
        <v>76</v>
      </c>
      <c r="D12" s="8" t="s">
        <v>4</v>
      </c>
      <c r="E12" s="8" t="s">
        <v>5</v>
      </c>
      <c r="G12" t="s">
        <v>6</v>
      </c>
      <c r="H12" t="s">
        <v>76</v>
      </c>
      <c r="I12" t="s">
        <v>4</v>
      </c>
      <c r="J12" t="s">
        <v>5</v>
      </c>
    </row>
    <row r="13" spans="1:10" x14ac:dyDescent="0.2">
      <c r="B13" s="8" t="s">
        <v>7</v>
      </c>
      <c r="C13" s="9">
        <v>5258.53</v>
      </c>
      <c r="D13" s="9"/>
      <c r="E13" s="9">
        <f>Housing[[#This Row],[Monthly ]]-Housing[[#This Row],[Actual Cost]]</f>
        <v>5258.53</v>
      </c>
      <c r="G13" t="s">
        <v>8</v>
      </c>
      <c r="H13" s="3"/>
      <c r="I13" s="3"/>
      <c r="J13" s="3">
        <f>Entertainment[[#This Row],[Monthly ]]-Entertainment[[#This Row],[Actual Cost]]</f>
        <v>0</v>
      </c>
    </row>
    <row r="14" spans="1:10" x14ac:dyDescent="0.2">
      <c r="B14" s="8" t="s">
        <v>9</v>
      </c>
      <c r="C14" s="9">
        <v>440.13</v>
      </c>
      <c r="D14" s="9"/>
      <c r="E14" s="9">
        <f>Housing[[#This Row],[Monthly ]]-Housing[[#This Row],[Actual Cost]]</f>
        <v>440.13</v>
      </c>
      <c r="G14" t="s">
        <v>10</v>
      </c>
      <c r="H14" s="3"/>
      <c r="I14" s="3"/>
      <c r="J14" s="3">
        <f>Entertainment[[#This Row],[Monthly ]]-Entertainment[[#This Row],[Actual Cost]]</f>
        <v>0</v>
      </c>
    </row>
    <row r="15" spans="1:10" x14ac:dyDescent="0.2">
      <c r="B15" s="8" t="s">
        <v>11</v>
      </c>
      <c r="C15" s="9">
        <v>446.54</v>
      </c>
      <c r="D15" s="9"/>
      <c r="E15" s="9">
        <f>Housing[[#This Row],[Monthly ]]-Housing[[#This Row],[Actual Cost]]</f>
        <v>446.54</v>
      </c>
      <c r="G15" t="s">
        <v>12</v>
      </c>
      <c r="H15" s="3">
        <v>100</v>
      </c>
      <c r="I15" s="3"/>
      <c r="J15" s="3">
        <f>Entertainment[[#This Row],[Monthly ]]-Entertainment[[#This Row],[Actual Cost]]</f>
        <v>100</v>
      </c>
    </row>
    <row r="16" spans="1:10" x14ac:dyDescent="0.2">
      <c r="B16" s="8" t="s">
        <v>13</v>
      </c>
      <c r="C16" s="9">
        <v>0</v>
      </c>
      <c r="D16" s="9"/>
      <c r="E16" s="9">
        <f>Housing[[#This Row],[Monthly ]]-Housing[[#This Row],[Actual Cost]]</f>
        <v>0</v>
      </c>
      <c r="G16" t="s">
        <v>14</v>
      </c>
      <c r="H16" s="3"/>
      <c r="I16" s="3"/>
      <c r="J16" s="3">
        <f>Entertainment[[#This Row],[Monthly ]]-Entertainment[[#This Row],[Actual Cost]]</f>
        <v>0</v>
      </c>
    </row>
    <row r="17" spans="1:10" x14ac:dyDescent="0.2">
      <c r="B17" s="8" t="s">
        <v>15</v>
      </c>
      <c r="C17" s="9">
        <v>233</v>
      </c>
      <c r="D17" s="9"/>
      <c r="E17" s="9">
        <f>Housing[[#This Row],[Monthly ]]-Housing[[#This Row],[Actual Cost]]</f>
        <v>233</v>
      </c>
      <c r="G17" t="s">
        <v>16</v>
      </c>
      <c r="H17" s="3">
        <v>100</v>
      </c>
      <c r="I17" s="3"/>
      <c r="J17" s="3">
        <f>Entertainment[[#This Row],[Monthly ]]-Entertainment[[#This Row],[Actual Cost]]</f>
        <v>100</v>
      </c>
    </row>
    <row r="18" spans="1:10" x14ac:dyDescent="0.2">
      <c r="B18" s="8" t="s">
        <v>72</v>
      </c>
      <c r="C18" s="9">
        <v>138.19</v>
      </c>
      <c r="D18" s="9"/>
      <c r="E18" s="9">
        <f>Housing[[#This Row],[Monthly ]]-Housing[[#This Row],[Actual Cost]]</f>
        <v>138.19</v>
      </c>
      <c r="G18" t="s">
        <v>17</v>
      </c>
      <c r="H18" s="3"/>
      <c r="I18" s="3"/>
      <c r="J18" s="3">
        <f>Entertainment[[#This Row],[Monthly ]]-Entertainment[[#This Row],[Actual Cost]]</f>
        <v>0</v>
      </c>
    </row>
    <row r="19" spans="1:10" x14ac:dyDescent="0.2">
      <c r="B19" s="8" t="s">
        <v>18</v>
      </c>
      <c r="C19" s="9">
        <v>0</v>
      </c>
      <c r="D19" s="9"/>
      <c r="E19" s="9">
        <f>Housing[[#This Row],[Monthly ]]-Housing[[#This Row],[Actual Cost]]</f>
        <v>0</v>
      </c>
      <c r="G19" t="s">
        <v>19</v>
      </c>
      <c r="H19" s="3">
        <v>300</v>
      </c>
      <c r="I19" s="3"/>
      <c r="J19" s="3">
        <f>Entertainment[[#This Row],[Monthly ]]-Entertainment[[#This Row],[Actual Cost]]</f>
        <v>300</v>
      </c>
    </row>
    <row r="20" spans="1:10" x14ac:dyDescent="0.2">
      <c r="B20" s="8" t="s">
        <v>20</v>
      </c>
      <c r="C20" s="9">
        <v>250</v>
      </c>
      <c r="D20" s="9"/>
      <c r="E20" s="9">
        <f>Housing[[#This Row],[Monthly ]]-Housing[[#This Row],[Actual Cost]]</f>
        <v>250</v>
      </c>
      <c r="G20" t="s">
        <v>19</v>
      </c>
      <c r="H20" s="3"/>
      <c r="I20" s="3"/>
      <c r="J20" s="3">
        <f>Entertainment[[#This Row],[Monthly ]]-Entertainment[[#This Row],[Actual Cost]]</f>
        <v>0</v>
      </c>
    </row>
    <row r="21" spans="1:10" x14ac:dyDescent="0.2">
      <c r="B21" s="8" t="s">
        <v>21</v>
      </c>
      <c r="C21" s="9">
        <v>0</v>
      </c>
      <c r="D21" s="9"/>
      <c r="E21" s="9">
        <f>Housing[[#This Row],[Monthly ]]-Housing[[#This Row],[Actual Cost]]</f>
        <v>0</v>
      </c>
      <c r="G21" t="s">
        <v>19</v>
      </c>
      <c r="H21" s="3"/>
      <c r="I21" s="3"/>
      <c r="J21" s="3">
        <f>Entertainment[[#This Row],[Monthly ]]-Entertainment[[#This Row],[Actual Cost]]</f>
        <v>0</v>
      </c>
    </row>
    <row r="22" spans="1:10" x14ac:dyDescent="0.2">
      <c r="B22" s="8" t="s">
        <v>19</v>
      </c>
      <c r="C22" s="9">
        <v>0</v>
      </c>
      <c r="D22" s="9"/>
      <c r="E22" s="9">
        <f>Housing[[#This Row],[Monthly ]]-Housing[[#This Row],[Actual Cost]]</f>
        <v>0</v>
      </c>
      <c r="G22" t="s">
        <v>58</v>
      </c>
      <c r="H22" s="3"/>
      <c r="I22" s="3"/>
      <c r="J22" s="3">
        <f>SUBTOTAL(109,Entertainment[Difference])</f>
        <v>500</v>
      </c>
    </row>
    <row r="23" spans="1:10" x14ac:dyDescent="0.2">
      <c r="B23" s="8" t="s">
        <v>58</v>
      </c>
      <c r="C23" s="9"/>
      <c r="D23" s="9"/>
      <c r="E23" s="9">
        <f>SUBTOTAL(109,Housing[Difference])</f>
        <v>6766.3899999999994</v>
      </c>
      <c r="G23" s="12"/>
      <c r="H23" s="12"/>
      <c r="I23" s="12"/>
      <c r="J23" s="12"/>
    </row>
    <row r="24" spans="1:10" x14ac:dyDescent="0.2">
      <c r="B24" s="12"/>
      <c r="C24" s="12"/>
      <c r="D24" s="12"/>
      <c r="E24" s="12"/>
      <c r="G24" t="s">
        <v>22</v>
      </c>
      <c r="H24" t="s">
        <v>76</v>
      </c>
      <c r="I24" t="s">
        <v>4</v>
      </c>
      <c r="J24" t="s">
        <v>5</v>
      </c>
    </row>
    <row r="25" spans="1:10" x14ac:dyDescent="0.2">
      <c r="A25" s="11" t="s">
        <v>66</v>
      </c>
      <c r="B25" t="s">
        <v>23</v>
      </c>
      <c r="C25" t="s">
        <v>76</v>
      </c>
      <c r="D25" t="s">
        <v>4</v>
      </c>
      <c r="E25" t="s">
        <v>5</v>
      </c>
      <c r="G25" t="s">
        <v>73</v>
      </c>
      <c r="H25" s="3">
        <v>950</v>
      </c>
      <c r="I25" s="3"/>
      <c r="J25" s="3">
        <f>Loans[[#This Row],[Monthly ]]-Loans[[#This Row],[Actual Cost]]</f>
        <v>950</v>
      </c>
    </row>
    <row r="26" spans="1:10" x14ac:dyDescent="0.2">
      <c r="B26" t="s">
        <v>24</v>
      </c>
      <c r="C26" s="3">
        <v>400</v>
      </c>
      <c r="D26" s="3"/>
      <c r="E26" s="3">
        <f>Transportation[[#This Row],[Monthly ]]-Transportation[[#This Row],[Actual Cost]]</f>
        <v>400</v>
      </c>
      <c r="G26" t="s">
        <v>74</v>
      </c>
      <c r="H26" s="3">
        <v>360.58</v>
      </c>
      <c r="I26" s="3"/>
      <c r="J26" s="3">
        <f>Loans[[#This Row],[Monthly ]]-Loans[[#This Row],[Actual Cost]]</f>
        <v>360.58</v>
      </c>
    </row>
    <row r="27" spans="1:10" x14ac:dyDescent="0.2">
      <c r="B27" t="s">
        <v>25</v>
      </c>
      <c r="C27" s="3"/>
      <c r="D27" s="3"/>
      <c r="E27" s="3">
        <f>Transportation[[#This Row],[Monthly ]]-Transportation[[#This Row],[Actual Cost]]</f>
        <v>0</v>
      </c>
      <c r="G27" t="s">
        <v>75</v>
      </c>
      <c r="H27" s="3">
        <v>49</v>
      </c>
      <c r="I27" s="3"/>
      <c r="J27" s="3">
        <f>Loans[[#This Row],[Monthly ]]-Loans[[#This Row],[Actual Cost]]</f>
        <v>49</v>
      </c>
    </row>
    <row r="28" spans="1:10" x14ac:dyDescent="0.2">
      <c r="B28" t="s">
        <v>27</v>
      </c>
      <c r="C28" s="3">
        <v>700</v>
      </c>
      <c r="D28" s="3"/>
      <c r="E28" s="3">
        <f>Transportation[[#This Row],[Monthly ]]-Transportation[[#This Row],[Actual Cost]]</f>
        <v>700</v>
      </c>
      <c r="G28" t="s">
        <v>26</v>
      </c>
      <c r="H28" s="3"/>
      <c r="I28" s="3"/>
      <c r="J28" s="3">
        <f>Loans[[#This Row],[Monthly ]]-Loans[[#This Row],[Actual Cost]]</f>
        <v>0</v>
      </c>
    </row>
    <row r="29" spans="1:10" x14ac:dyDescent="0.2">
      <c r="B29" t="s">
        <v>28</v>
      </c>
      <c r="C29" s="3">
        <v>20</v>
      </c>
      <c r="D29" s="3"/>
      <c r="E29" s="3">
        <f>Transportation[[#This Row],[Monthly ]]-Transportation[[#This Row],[Actual Cost]]</f>
        <v>20</v>
      </c>
      <c r="G29" t="s">
        <v>26</v>
      </c>
      <c r="H29" s="3"/>
      <c r="I29" s="3"/>
      <c r="J29" s="3">
        <f>Loans[[#This Row],[Monthly ]]-Loans[[#This Row],[Actual Cost]]</f>
        <v>0</v>
      </c>
    </row>
    <row r="30" spans="1:10" x14ac:dyDescent="0.2">
      <c r="B30" t="s">
        <v>29</v>
      </c>
      <c r="C30" s="3">
        <v>350</v>
      </c>
      <c r="D30" s="3"/>
      <c r="E30" s="3">
        <f>Transportation[[#This Row],[Monthly ]]-Transportation[[#This Row],[Actual Cost]]</f>
        <v>350</v>
      </c>
      <c r="G30" t="s">
        <v>19</v>
      </c>
      <c r="H30" s="3"/>
      <c r="I30" s="3"/>
      <c r="J30" s="3">
        <f>Loans[[#This Row],[Monthly ]]-Loans[[#This Row],[Actual Cost]]</f>
        <v>0</v>
      </c>
    </row>
    <row r="31" spans="1:10" x14ac:dyDescent="0.2">
      <c r="B31" t="s">
        <v>30</v>
      </c>
      <c r="C31" s="3">
        <v>400</v>
      </c>
      <c r="D31" s="3"/>
      <c r="E31" s="3">
        <f>Transportation[[#This Row],[Monthly ]]-Transportation[[#This Row],[Actual Cost]]</f>
        <v>400</v>
      </c>
      <c r="G31" t="s">
        <v>58</v>
      </c>
      <c r="H31" s="3"/>
      <c r="I31" s="3"/>
      <c r="J31" s="3">
        <f>SUBTOTAL(109,Loans[Difference])</f>
        <v>1359.58</v>
      </c>
    </row>
    <row r="32" spans="1:10" x14ac:dyDescent="0.2">
      <c r="B32" t="s">
        <v>19</v>
      </c>
      <c r="C32" s="3"/>
      <c r="D32" s="3"/>
      <c r="E32" s="3">
        <f>Transportation[[#This Row],[Monthly ]]-Transportation[[#This Row],[Actual Cost]]</f>
        <v>0</v>
      </c>
      <c r="G32" s="12"/>
      <c r="H32" s="12"/>
      <c r="I32" s="12"/>
      <c r="J32" s="12"/>
    </row>
    <row r="33" spans="1:10" x14ac:dyDescent="0.2">
      <c r="B33" t="s">
        <v>58</v>
      </c>
      <c r="C33" s="3"/>
      <c r="D33" s="3"/>
      <c r="E33" s="3">
        <f>SUBTOTAL(109,Transportation[Difference])</f>
        <v>1870</v>
      </c>
      <c r="G33" t="s">
        <v>31</v>
      </c>
      <c r="H33" t="s">
        <v>76</v>
      </c>
      <c r="I33" t="s">
        <v>4</v>
      </c>
      <c r="J33" t="s">
        <v>5</v>
      </c>
    </row>
    <row r="34" spans="1:10" x14ac:dyDescent="0.2">
      <c r="B34" s="12"/>
      <c r="C34" s="12"/>
      <c r="D34" s="12"/>
      <c r="E34" s="12"/>
      <c r="G34" t="s">
        <v>32</v>
      </c>
      <c r="H34" s="3">
        <v>600</v>
      </c>
      <c r="I34" s="3"/>
      <c r="J34" s="3">
        <f>Taxes[[#This Row],[Monthly ]]-Taxes[[#This Row],[Actual Cost]]</f>
        <v>600</v>
      </c>
    </row>
    <row r="35" spans="1:10" x14ac:dyDescent="0.2">
      <c r="A35" s="11" t="s">
        <v>67</v>
      </c>
      <c r="B35" t="s">
        <v>33</v>
      </c>
      <c r="C35" t="s">
        <v>76</v>
      </c>
      <c r="D35" t="s">
        <v>4</v>
      </c>
      <c r="E35" t="s">
        <v>5</v>
      </c>
      <c r="G35" t="s">
        <v>34</v>
      </c>
      <c r="H35" s="3">
        <v>0</v>
      </c>
      <c r="I35" s="3"/>
      <c r="J35" s="3">
        <f>Taxes[[#This Row],[Monthly ]]-Taxes[[#This Row],[Actual Cost]]</f>
        <v>0</v>
      </c>
    </row>
    <row r="36" spans="1:10" x14ac:dyDescent="0.2">
      <c r="B36" t="s">
        <v>35</v>
      </c>
      <c r="C36" s="3">
        <v>350</v>
      </c>
      <c r="D36" s="3"/>
      <c r="E36" s="3">
        <f>Insurance[[#This Row],[Monthly ]]-Insurance[[#This Row],[Actual Cost]]</f>
        <v>350</v>
      </c>
      <c r="G36" t="s">
        <v>36</v>
      </c>
      <c r="H36" s="3">
        <v>0</v>
      </c>
      <c r="I36" s="3"/>
      <c r="J36" s="3">
        <f>Taxes[[#This Row],[Monthly ]]-Taxes[[#This Row],[Actual Cost]]</f>
        <v>0</v>
      </c>
    </row>
    <row r="37" spans="1:10" x14ac:dyDescent="0.2">
      <c r="B37" t="s">
        <v>37</v>
      </c>
      <c r="C37" s="3">
        <v>250</v>
      </c>
      <c r="D37" s="3"/>
      <c r="E37" s="3">
        <f>Insurance[[#This Row],[Monthly ]]-Insurance[[#This Row],[Actual Cost]]</f>
        <v>250</v>
      </c>
      <c r="G37" t="s">
        <v>19</v>
      </c>
      <c r="H37" s="3"/>
      <c r="I37" s="3"/>
      <c r="J37" s="3">
        <f>Taxes[[#This Row],[Monthly ]]-Taxes[[#This Row],[Actual Cost]]</f>
        <v>0</v>
      </c>
    </row>
    <row r="38" spans="1:10" x14ac:dyDescent="0.2">
      <c r="B38" t="s">
        <v>38</v>
      </c>
      <c r="C38" s="3">
        <v>200</v>
      </c>
      <c r="D38" s="3"/>
      <c r="E38" s="3">
        <f>Insurance[[#This Row],[Monthly ]]-Insurance[[#This Row],[Actual Cost]]</f>
        <v>200</v>
      </c>
      <c r="G38" t="s">
        <v>58</v>
      </c>
      <c r="H38" s="3"/>
      <c r="I38" s="3"/>
      <c r="J38" s="3">
        <f>SUBTOTAL(109,Taxes[Difference])</f>
        <v>600</v>
      </c>
    </row>
    <row r="39" spans="1:10" x14ac:dyDescent="0.2">
      <c r="B39" t="s">
        <v>19</v>
      </c>
      <c r="C39" s="3"/>
      <c r="D39" s="3"/>
      <c r="E39" s="3">
        <f>Insurance[[#This Row],[Monthly ]]-Insurance[[#This Row],[Actual Cost]]</f>
        <v>0</v>
      </c>
      <c r="G39" s="12"/>
      <c r="H39" s="12"/>
      <c r="I39" s="12"/>
      <c r="J39" s="12"/>
    </row>
    <row r="40" spans="1:10" x14ac:dyDescent="0.2">
      <c r="B40" t="s">
        <v>58</v>
      </c>
      <c r="C40" s="3"/>
      <c r="D40" s="3"/>
      <c r="E40" s="3">
        <f>SUBTOTAL(109,Insurance[Difference])</f>
        <v>800</v>
      </c>
      <c r="G40" t="s">
        <v>39</v>
      </c>
      <c r="H40" t="s">
        <v>76</v>
      </c>
      <c r="I40" t="s">
        <v>4</v>
      </c>
      <c r="J40" t="s">
        <v>5</v>
      </c>
    </row>
    <row r="41" spans="1:10" x14ac:dyDescent="0.2">
      <c r="B41" s="12"/>
      <c r="C41" s="12"/>
      <c r="D41" s="12"/>
      <c r="E41" s="12"/>
      <c r="G41" t="s">
        <v>40</v>
      </c>
      <c r="H41" s="3">
        <v>0</v>
      </c>
      <c r="I41" s="3"/>
      <c r="J41" s="3">
        <f>Savings[[#This Row],[Monthly ]]-Savings[[#This Row],[Actual Cost]]</f>
        <v>0</v>
      </c>
    </row>
    <row r="42" spans="1:10" x14ac:dyDescent="0.2">
      <c r="A42" s="11" t="s">
        <v>68</v>
      </c>
      <c r="B42" t="s">
        <v>41</v>
      </c>
      <c r="C42" t="s">
        <v>76</v>
      </c>
      <c r="D42" t="s">
        <v>4</v>
      </c>
      <c r="E42" t="s">
        <v>5</v>
      </c>
      <c r="G42" t="s">
        <v>42</v>
      </c>
      <c r="H42" s="3">
        <v>0</v>
      </c>
      <c r="I42" s="3"/>
      <c r="J42" s="3">
        <f>Savings[[#This Row],[Monthly ]]-Savings[[#This Row],[Actual Cost]]</f>
        <v>0</v>
      </c>
    </row>
    <row r="43" spans="1:10" x14ac:dyDescent="0.2">
      <c r="B43" t="s">
        <v>43</v>
      </c>
      <c r="C43" s="3">
        <v>1500</v>
      </c>
      <c r="D43" s="3"/>
      <c r="E43" s="3">
        <f>Food[[#This Row],[Monthly ]]-Food[[#This Row],[Actual Cost]]</f>
        <v>1500</v>
      </c>
      <c r="G43" t="s">
        <v>19</v>
      </c>
      <c r="H43" s="3">
        <v>0</v>
      </c>
      <c r="I43" s="3"/>
      <c r="J43" s="3">
        <f>Savings[[#This Row],[Monthly ]]-Savings[[#This Row],[Actual Cost]]</f>
        <v>0</v>
      </c>
    </row>
    <row r="44" spans="1:10" x14ac:dyDescent="0.2">
      <c r="B44" t="s">
        <v>44</v>
      </c>
      <c r="C44" s="3">
        <v>500</v>
      </c>
      <c r="D44" s="3"/>
      <c r="E44" s="3">
        <f>Food[[#This Row],[Monthly ]]-Food[[#This Row],[Actual Cost]]</f>
        <v>500</v>
      </c>
      <c r="G44" t="s">
        <v>58</v>
      </c>
      <c r="H44" s="3"/>
      <c r="I44" s="3"/>
      <c r="J44" s="3">
        <f>SUBTOTAL(109,Savings[Difference])</f>
        <v>0</v>
      </c>
    </row>
    <row r="45" spans="1:10" x14ac:dyDescent="0.2">
      <c r="B45" t="s">
        <v>19</v>
      </c>
      <c r="C45" s="3"/>
      <c r="D45" s="3"/>
      <c r="E45" s="3">
        <f>Food[[#This Row],[Monthly ]]-Food[[#This Row],[Actual Cost]]</f>
        <v>0</v>
      </c>
      <c r="G45" s="12"/>
      <c r="H45" s="12"/>
      <c r="I45" s="12"/>
      <c r="J45" s="12"/>
    </row>
    <row r="46" spans="1:10" x14ac:dyDescent="0.2">
      <c r="B46" t="s">
        <v>58</v>
      </c>
      <c r="C46" s="3"/>
      <c r="D46" s="3"/>
      <c r="E46" s="3">
        <f>SUBTOTAL(109,Food[Difference])</f>
        <v>2000</v>
      </c>
      <c r="G46" t="s">
        <v>45</v>
      </c>
      <c r="H46" t="s">
        <v>76</v>
      </c>
      <c r="I46" t="s">
        <v>4</v>
      </c>
      <c r="J46" t="s">
        <v>5</v>
      </c>
    </row>
    <row r="47" spans="1:10" x14ac:dyDescent="0.2">
      <c r="B47" s="12"/>
      <c r="C47" s="12"/>
      <c r="D47" s="12"/>
      <c r="E47" s="12"/>
      <c r="G47" t="s">
        <v>46</v>
      </c>
      <c r="H47" s="3">
        <v>100</v>
      </c>
      <c r="I47" s="3"/>
      <c r="J47" s="3">
        <f>Gifts[[#This Row],[Monthly ]]-Gifts[[#This Row],[Actual Cost]]</f>
        <v>100</v>
      </c>
    </row>
    <row r="48" spans="1:10" x14ac:dyDescent="0.2">
      <c r="A48" s="11" t="s">
        <v>69</v>
      </c>
      <c r="B48" t="s">
        <v>47</v>
      </c>
      <c r="C48" t="s">
        <v>76</v>
      </c>
      <c r="D48" t="s">
        <v>4</v>
      </c>
      <c r="E48" t="s">
        <v>5</v>
      </c>
      <c r="G48" t="s">
        <v>86</v>
      </c>
      <c r="H48" s="3">
        <v>150</v>
      </c>
      <c r="I48" s="3"/>
      <c r="J48" s="3">
        <f>Gifts[[#This Row],[Monthly ]]-Gifts[[#This Row],[Actual Cost]]</f>
        <v>150</v>
      </c>
    </row>
    <row r="49" spans="1:10" x14ac:dyDescent="0.2">
      <c r="B49" t="s">
        <v>48</v>
      </c>
      <c r="C49" s="3">
        <v>100</v>
      </c>
      <c r="D49" s="3"/>
      <c r="E49" s="3">
        <f>Pets[[#This Row],[Monthly ]]-Pets[[#This Row],[Actual Cost]]</f>
        <v>100</v>
      </c>
      <c r="G49" t="s">
        <v>49</v>
      </c>
      <c r="H49" s="3"/>
      <c r="I49" s="3"/>
      <c r="J49" s="3">
        <f>Gifts[[#This Row],[Monthly ]]-Gifts[[#This Row],[Actual Cost]]</f>
        <v>0</v>
      </c>
    </row>
    <row r="50" spans="1:10" x14ac:dyDescent="0.2">
      <c r="B50" t="s">
        <v>50</v>
      </c>
      <c r="C50" s="3">
        <v>25</v>
      </c>
      <c r="D50" s="3"/>
      <c r="E50" s="3">
        <f>Pets[[#This Row],[Monthly ]]-Pets[[#This Row],[Actual Cost]]</f>
        <v>25</v>
      </c>
      <c r="G50" t="s">
        <v>58</v>
      </c>
      <c r="H50" s="3"/>
      <c r="I50" s="3"/>
      <c r="J50" s="3">
        <f>SUBTOTAL(109,Gifts[Difference])</f>
        <v>250</v>
      </c>
    </row>
    <row r="51" spans="1:10" x14ac:dyDescent="0.2">
      <c r="B51" t="s">
        <v>51</v>
      </c>
      <c r="C51" s="3">
        <v>50</v>
      </c>
      <c r="D51" s="3"/>
      <c r="E51" s="3">
        <f>Pets[[#This Row],[Monthly ]]-Pets[[#This Row],[Actual Cost]]</f>
        <v>50</v>
      </c>
      <c r="G51" s="12"/>
      <c r="H51" s="12"/>
      <c r="I51" s="12"/>
      <c r="J51" s="12"/>
    </row>
    <row r="52" spans="1:10" x14ac:dyDescent="0.2">
      <c r="B52" t="s">
        <v>52</v>
      </c>
      <c r="C52" s="3"/>
      <c r="D52" s="3"/>
      <c r="E52" s="3">
        <f>Pets[[#This Row],[Monthly ]]-Pets[[#This Row],[Actual Cost]]</f>
        <v>0</v>
      </c>
      <c r="G52" t="s">
        <v>19</v>
      </c>
      <c r="H52" t="s">
        <v>76</v>
      </c>
      <c r="I52" t="s">
        <v>4</v>
      </c>
      <c r="J52" t="s">
        <v>5</v>
      </c>
    </row>
    <row r="53" spans="1:10" x14ac:dyDescent="0.2">
      <c r="B53" t="s">
        <v>19</v>
      </c>
      <c r="C53" s="3"/>
      <c r="D53" s="3"/>
      <c r="E53" s="3">
        <f>Pets[[#This Row],[Monthly ]]-Pets[[#This Row],[Actual Cost]]</f>
        <v>0</v>
      </c>
      <c r="G53" t="s">
        <v>53</v>
      </c>
      <c r="H53" s="3"/>
      <c r="I53" s="3"/>
      <c r="J53" s="3">
        <f>Legal[[#This Row],[Monthly ]]-Legal[[#This Row],[Actual Cost]]</f>
        <v>0</v>
      </c>
    </row>
    <row r="54" spans="1:10" x14ac:dyDescent="0.2">
      <c r="B54" t="s">
        <v>58</v>
      </c>
      <c r="C54" s="3"/>
      <c r="D54" s="3"/>
      <c r="E54" s="3">
        <f>SUBTOTAL(109,Pets[Difference])</f>
        <v>175</v>
      </c>
      <c r="G54" t="s">
        <v>79</v>
      </c>
      <c r="H54" s="3">
        <v>600</v>
      </c>
      <c r="I54" s="3"/>
      <c r="J54" s="3">
        <f>Legal[[#This Row],[Monthly ]]-Legal[[#This Row],[Actual Cost]]</f>
        <v>600</v>
      </c>
    </row>
    <row r="55" spans="1:10" x14ac:dyDescent="0.2">
      <c r="B55" s="12"/>
      <c r="C55" s="12"/>
      <c r="D55" s="12"/>
      <c r="E55" s="12"/>
      <c r="G55" t="s">
        <v>85</v>
      </c>
      <c r="H55" s="3">
        <v>150</v>
      </c>
      <c r="I55" s="3"/>
      <c r="J55" s="3">
        <f>Legal[[#This Row],[Monthly ]]-Legal[[#This Row],[Actual Cost]]</f>
        <v>150</v>
      </c>
    </row>
    <row r="56" spans="1:10" x14ac:dyDescent="0.2">
      <c r="A56" s="11" t="s">
        <v>70</v>
      </c>
      <c r="B56" s="8" t="s">
        <v>54</v>
      </c>
      <c r="C56" s="8" t="s">
        <v>3</v>
      </c>
      <c r="D56" s="8" t="s">
        <v>4</v>
      </c>
      <c r="E56" s="8" t="s">
        <v>5</v>
      </c>
      <c r="G56" t="s">
        <v>19</v>
      </c>
      <c r="H56" s="3"/>
      <c r="I56" s="3"/>
      <c r="J56" s="3">
        <f>Legal[[#This Row],[Monthly ]]-Legal[[#This Row],[Actual Cost]]</f>
        <v>0</v>
      </c>
    </row>
    <row r="57" spans="1:10" x14ac:dyDescent="0.2">
      <c r="B57" s="8" t="s">
        <v>50</v>
      </c>
      <c r="C57" s="9">
        <v>200</v>
      </c>
      <c r="D57" s="9"/>
      <c r="E57" s="9">
        <f>PersonalCare[[#This Row],[Projected Cost]]-PersonalCare[[#This Row],[Actual Cost]]</f>
        <v>200</v>
      </c>
      <c r="G57" t="s">
        <v>58</v>
      </c>
      <c r="H57" s="3"/>
      <c r="I57" s="3"/>
      <c r="J57" s="3">
        <f>SUBTOTAL(109,Legal[Difference])</f>
        <v>750</v>
      </c>
    </row>
    <row r="58" spans="1:10" x14ac:dyDescent="0.2">
      <c r="B58" s="8" t="s">
        <v>83</v>
      </c>
      <c r="C58" s="9">
        <v>300</v>
      </c>
      <c r="D58" s="9"/>
      <c r="E58" s="9">
        <f>PersonalCare[[#This Row],[Projected Cost]]-PersonalCare[[#This Row],[Actual Cost]]</f>
        <v>300</v>
      </c>
      <c r="G58" s="12"/>
      <c r="H58" s="12"/>
      <c r="I58" s="12"/>
      <c r="J58" s="12"/>
    </row>
    <row r="59" spans="1:10" x14ac:dyDescent="0.2">
      <c r="A59" s="11" t="s">
        <v>71</v>
      </c>
      <c r="B59" s="8" t="s">
        <v>55</v>
      </c>
      <c r="C59" s="9">
        <v>250</v>
      </c>
      <c r="D59" s="9"/>
      <c r="E59" s="9">
        <f>PersonalCare[[#This Row],[Projected Cost]]-PersonalCare[[#This Row],[Actual Cost]]</f>
        <v>250</v>
      </c>
      <c r="G59" s="13" t="s">
        <v>77</v>
      </c>
      <c r="H59" s="13"/>
      <c r="I59" s="13"/>
      <c r="J59" s="14">
        <f>SUBTOTAL(109,Housing[[Monthly ]],Transportation[[Monthly ]],Insurance[[Monthly ]],Food[[Monthly ]],Pets[[Monthly ]],PersonalCare[Projected Cost],Entertainment[[Monthly ]],Loans[[Monthly ]],Taxes[[Monthly ]],Savings[[Monthly ]],Gifts[[Monthly ]],Legal[[Monthly ]])</f>
        <v>17170.97</v>
      </c>
    </row>
    <row r="60" spans="1:10" x14ac:dyDescent="0.2">
      <c r="B60" s="8" t="s">
        <v>56</v>
      </c>
      <c r="C60" s="9">
        <v>100</v>
      </c>
      <c r="D60" s="9"/>
      <c r="E60" s="9">
        <f>PersonalCare[[#This Row],[Projected Cost]]-PersonalCare[[#This Row],[Actual Cost]]</f>
        <v>100</v>
      </c>
      <c r="G60" s="13"/>
      <c r="H60" s="13"/>
      <c r="I60" s="13"/>
      <c r="J60" s="14"/>
    </row>
    <row r="61" spans="1:10" x14ac:dyDescent="0.2">
      <c r="B61" s="8" t="s">
        <v>84</v>
      </c>
      <c r="C61" s="9">
        <v>400</v>
      </c>
      <c r="D61" s="9"/>
      <c r="E61" s="9">
        <f>PersonalCare[[#This Row],[Projected Cost]]-PersonalCare[[#This Row],[Actual Cost]]</f>
        <v>400</v>
      </c>
      <c r="G61" s="13"/>
      <c r="H61" s="13"/>
      <c r="I61" s="13"/>
      <c r="J61" s="14">
        <f>SUBTOTAL(109,Housing[Actual Cost],Transportation[Actual Cost],Insurance[Actual Cost],Food[Actual Cost],Pets[Actual Cost],PersonalCare[Actual Cost],Entertainment[Actual Cost],Loans[Actual Cost],Taxes[Actual Cost],Savings[Actual Cost],Gifts[Actual Cost],Legal[Actual Cost])</f>
        <v>0</v>
      </c>
    </row>
    <row r="62" spans="1:10" x14ac:dyDescent="0.2">
      <c r="B62" s="8" t="s">
        <v>57</v>
      </c>
      <c r="C62" s="9">
        <v>350</v>
      </c>
      <c r="D62" s="9"/>
      <c r="E62" s="9">
        <f>PersonalCare[[#This Row],[Projected Cost]]-PersonalCare[[#This Row],[Actual Cost]]</f>
        <v>350</v>
      </c>
      <c r="G62" s="13"/>
      <c r="H62" s="13"/>
      <c r="I62" s="13"/>
      <c r="J62" s="14"/>
    </row>
    <row r="63" spans="1:10" x14ac:dyDescent="0.2">
      <c r="B63" s="8" t="s">
        <v>82</v>
      </c>
      <c r="C63" s="9">
        <v>500</v>
      </c>
      <c r="D63" s="9"/>
      <c r="E63" s="9">
        <f>PersonalCare[[#This Row],[Projected Cost]]-PersonalCare[[#This Row],[Actual Cost]]</f>
        <v>500</v>
      </c>
      <c r="G63" s="13" t="s">
        <v>78</v>
      </c>
      <c r="H63" s="13"/>
      <c r="I63" s="13"/>
      <c r="J63" s="14">
        <f>J59-J61</f>
        <v>17170.97</v>
      </c>
    </row>
    <row r="64" spans="1:10" x14ac:dyDescent="0.2">
      <c r="B64" s="8" t="s">
        <v>58</v>
      </c>
      <c r="C64" s="9"/>
      <c r="D64" s="9"/>
      <c r="E64" s="9">
        <f>SUBTOTAL(109,PersonalCare[Difference])</f>
        <v>2100</v>
      </c>
      <c r="G64" s="13"/>
      <c r="H64" s="13"/>
      <c r="I64" s="13"/>
      <c r="J64" s="14"/>
    </row>
    <row r="65" spans="2:5" x14ac:dyDescent="0.2">
      <c r="B65" s="12"/>
      <c r="C65" s="12"/>
      <c r="D65" s="12"/>
      <c r="E65" s="12"/>
    </row>
  </sheetData>
  <mergeCells count="32">
    <mergeCell ref="C4:D4"/>
    <mergeCell ref="B8:B10"/>
    <mergeCell ref="B4:B6"/>
    <mergeCell ref="G8:I9"/>
    <mergeCell ref="G6:I7"/>
    <mergeCell ref="G4:I5"/>
    <mergeCell ref="C10:D10"/>
    <mergeCell ref="C9:D9"/>
    <mergeCell ref="C8:D8"/>
    <mergeCell ref="C6:D6"/>
    <mergeCell ref="C5:D5"/>
    <mergeCell ref="G32:J32"/>
    <mergeCell ref="J8:J9"/>
    <mergeCell ref="J6:J7"/>
    <mergeCell ref="J4:J5"/>
    <mergeCell ref="G59:I60"/>
    <mergeCell ref="G23:J23"/>
    <mergeCell ref="B24:E24"/>
    <mergeCell ref="B34:E34"/>
    <mergeCell ref="B41:E41"/>
    <mergeCell ref="B47:E47"/>
    <mergeCell ref="B55:E55"/>
    <mergeCell ref="B65:E65"/>
    <mergeCell ref="G58:J58"/>
    <mergeCell ref="G51:J51"/>
    <mergeCell ref="G45:J45"/>
    <mergeCell ref="G39:J39"/>
    <mergeCell ref="G63:I64"/>
    <mergeCell ref="J63:J64"/>
    <mergeCell ref="J59:J60"/>
    <mergeCell ref="J61:J62"/>
    <mergeCell ref="G61:I62"/>
  </mergeCells>
  <conditionalFormatting sqref="J8:J9">
    <cfRule type="cellIs" dxfId="69" priority="2" operator="lessThan">
      <formula>0</formula>
    </cfRule>
  </conditionalFormatting>
  <conditionalFormatting sqref="J63:J64">
    <cfRule type="cellIs" dxfId="68" priority="1" operator="lessThan">
      <formula>0</formula>
    </cfRule>
  </conditionalFormatting>
  <printOptions horizontalCentered="1"/>
  <pageMargins left="0.4" right="0.4" top="0.4" bottom="0.4" header="0.3" footer="0.3"/>
  <pageSetup scale="81" fitToHeight="0" orientation="portrait" r:id="rId1"/>
  <headerFooter differentFirst="1">
    <oddFooter>Page &amp;P of &amp;N</oddFooter>
  </headerFooter>
  <ignoredErrors>
    <ignoredError sqref="J13:J21 E26:E32 J25:J30 J34:J37 E36:E39 E43:E45 J41:J43 J47:J49 J53:J56 J59:J62 E57:E63 E49:E53" emptyCellReference="1"/>
  </ignoredErrors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0B7602-3435-4CB4-90DC-F527DC1F048D}">
  <ds:schemaRefs>
    <ds:schemaRef ds:uri="http://purl.org/dc/elements/1.1/"/>
    <ds:schemaRef ds:uri="71af3243-3dd4-4a8d-8c0d-dd76da1f02a5"/>
    <ds:schemaRef ds:uri="http://purl.org/dc/dcmitype/"/>
    <ds:schemaRef ds:uri="http://schemas.microsoft.com/office/2006/metadata/properties"/>
    <ds:schemaRef ds:uri="16c05727-aa75-4e4a-9b5f-8a80a1165891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4DE4676-C32B-444D-BC55-FAD6AF00F7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974BBE-4C65-41A4-8B89-193EE10AAB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 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2019-07-07T23:05:09Z</dcterms:created>
  <dcterms:modified xsi:type="dcterms:W3CDTF">2023-06-12T15:09:07Z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