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re-my.sharepoint.com/personal/visputepankaj_johndeere_com/Documents/Desktop/Personal folder/Data science/"/>
    </mc:Choice>
  </mc:AlternateContent>
  <xr:revisionPtr revIDLastSave="142" documentId="8_{CFC47DDD-648D-4FE4-9635-267193EB7A29}" xr6:coauthVersionLast="47" xr6:coauthVersionMax="47" xr10:uidLastSave="{2FC8754C-707C-4BD6-AD4C-C2EABA180843}"/>
  <bookViews>
    <workbookView xWindow="-110" yWindow="-110" windowWidth="19420" windowHeight="10420" xr2:uid="{F5D97DF7-4B1B-45BB-B14B-E47A53966DD3}"/>
  </bookViews>
  <sheets>
    <sheet name="Sheet1" sheetId="1" r:id="rId1"/>
  </sheets>
  <definedNames>
    <definedName name="_xlchart.v1.0" hidden="1">Sheet1!$B$2:$B$167</definedName>
    <definedName name="_xlchart.v1.1" hidden="1">Sheet1!$B$2:$B$167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20" i="1" s="1"/>
  <c r="Q18" i="1"/>
  <c r="Q8" i="1"/>
  <c r="Q9" i="1"/>
  <c r="Q16" i="1"/>
  <c r="Q15" i="1"/>
  <c r="Q14" i="1"/>
  <c r="Q13" i="1"/>
  <c r="Q12" i="1"/>
  <c r="Q7" i="1"/>
  <c r="Q6" i="1"/>
  <c r="Q4" i="1"/>
  <c r="H9" i="1" s="1"/>
  <c r="I9" i="1" s="1"/>
  <c r="J9" i="1" s="1"/>
  <c r="H2" i="1" l="1"/>
  <c r="I2" i="1" s="1"/>
  <c r="J2" i="1" s="1"/>
  <c r="H156" i="1"/>
  <c r="I156" i="1" s="1"/>
  <c r="J156" i="1" s="1"/>
  <c r="H143" i="1"/>
  <c r="I143" i="1" s="1"/>
  <c r="J143" i="1" s="1"/>
  <c r="H131" i="1"/>
  <c r="I131" i="1" s="1"/>
  <c r="J131" i="1" s="1"/>
  <c r="H118" i="1"/>
  <c r="I118" i="1" s="1"/>
  <c r="J118" i="1" s="1"/>
  <c r="H104" i="1"/>
  <c r="I104" i="1" s="1"/>
  <c r="J104" i="1" s="1"/>
  <c r="H92" i="1"/>
  <c r="I92" i="1" s="1"/>
  <c r="J92" i="1" s="1"/>
  <c r="H79" i="1"/>
  <c r="I79" i="1" s="1"/>
  <c r="J79" i="1" s="1"/>
  <c r="H67" i="1"/>
  <c r="I67" i="1" s="1"/>
  <c r="J67" i="1" s="1"/>
  <c r="H54" i="1"/>
  <c r="I54" i="1" s="1"/>
  <c r="J54" i="1" s="1"/>
  <c r="H40" i="1"/>
  <c r="I40" i="1" s="1"/>
  <c r="J40" i="1" s="1"/>
  <c r="H28" i="1"/>
  <c r="I28" i="1" s="1"/>
  <c r="J28" i="1" s="1"/>
  <c r="H15" i="1"/>
  <c r="I15" i="1" s="1"/>
  <c r="J15" i="1" s="1"/>
  <c r="H3" i="1"/>
  <c r="I3" i="1" s="1"/>
  <c r="J3" i="1" s="1"/>
  <c r="H83" i="1"/>
  <c r="I83" i="1" s="1"/>
  <c r="J83" i="1" s="1"/>
  <c r="H144" i="1"/>
  <c r="I144" i="1" s="1"/>
  <c r="J144" i="1" s="1"/>
  <c r="H119" i="1"/>
  <c r="I119" i="1" s="1"/>
  <c r="J119" i="1" s="1"/>
  <c r="H94" i="1"/>
  <c r="I94" i="1" s="1"/>
  <c r="J94" i="1" s="1"/>
  <c r="H68" i="1"/>
  <c r="I68" i="1" s="1"/>
  <c r="J68" i="1" s="1"/>
  <c r="H30" i="1"/>
  <c r="I30" i="1" s="1"/>
  <c r="J30" i="1" s="1"/>
  <c r="H16" i="1"/>
  <c r="I16" i="1" s="1"/>
  <c r="J16" i="1" s="1"/>
  <c r="H167" i="1"/>
  <c r="I167" i="1" s="1"/>
  <c r="J167" i="1" s="1"/>
  <c r="H128" i="1"/>
  <c r="I128" i="1" s="1"/>
  <c r="J128" i="1" s="1"/>
  <c r="H91" i="1"/>
  <c r="I91" i="1" s="1"/>
  <c r="J91" i="1" s="1"/>
  <c r="H39" i="1"/>
  <c r="I39" i="1" s="1"/>
  <c r="J39" i="1" s="1"/>
  <c r="H166" i="1"/>
  <c r="I166" i="1" s="1"/>
  <c r="J166" i="1" s="1"/>
  <c r="H152" i="1"/>
  <c r="I152" i="1" s="1"/>
  <c r="J152" i="1" s="1"/>
  <c r="H140" i="1"/>
  <c r="I140" i="1" s="1"/>
  <c r="J140" i="1" s="1"/>
  <c r="H127" i="1"/>
  <c r="I127" i="1" s="1"/>
  <c r="J127" i="1" s="1"/>
  <c r="H115" i="1"/>
  <c r="I115" i="1" s="1"/>
  <c r="J115" i="1" s="1"/>
  <c r="H102" i="1"/>
  <c r="I102" i="1" s="1"/>
  <c r="J102" i="1" s="1"/>
  <c r="H88" i="1"/>
  <c r="I88" i="1" s="1"/>
  <c r="J88" i="1" s="1"/>
  <c r="H76" i="1"/>
  <c r="I76" i="1" s="1"/>
  <c r="J76" i="1" s="1"/>
  <c r="H63" i="1"/>
  <c r="I63" i="1" s="1"/>
  <c r="J63" i="1" s="1"/>
  <c r="H51" i="1"/>
  <c r="I51" i="1" s="1"/>
  <c r="J51" i="1" s="1"/>
  <c r="H38" i="1"/>
  <c r="I38" i="1" s="1"/>
  <c r="J38" i="1" s="1"/>
  <c r="H24" i="1"/>
  <c r="I24" i="1" s="1"/>
  <c r="J24" i="1" s="1"/>
  <c r="H12" i="1"/>
  <c r="I12" i="1" s="1"/>
  <c r="J12" i="1" s="1"/>
  <c r="H164" i="1"/>
  <c r="I164" i="1" s="1"/>
  <c r="J164" i="1" s="1"/>
  <c r="H151" i="1"/>
  <c r="I151" i="1" s="1"/>
  <c r="J151" i="1" s="1"/>
  <c r="H139" i="1"/>
  <c r="I139" i="1" s="1"/>
  <c r="J139" i="1" s="1"/>
  <c r="H126" i="1"/>
  <c r="I126" i="1" s="1"/>
  <c r="J126" i="1" s="1"/>
  <c r="H112" i="1"/>
  <c r="I112" i="1" s="1"/>
  <c r="J112" i="1" s="1"/>
  <c r="H100" i="1"/>
  <c r="I100" i="1" s="1"/>
  <c r="J100" i="1" s="1"/>
  <c r="H87" i="1"/>
  <c r="I87" i="1" s="1"/>
  <c r="J87" i="1" s="1"/>
  <c r="H75" i="1"/>
  <c r="I75" i="1" s="1"/>
  <c r="J75" i="1" s="1"/>
  <c r="H62" i="1"/>
  <c r="I62" i="1" s="1"/>
  <c r="J62" i="1" s="1"/>
  <c r="H48" i="1"/>
  <c r="I48" i="1" s="1"/>
  <c r="J48" i="1" s="1"/>
  <c r="H36" i="1"/>
  <c r="I36" i="1" s="1"/>
  <c r="J36" i="1" s="1"/>
  <c r="H23" i="1"/>
  <c r="I23" i="1" s="1"/>
  <c r="J23" i="1" s="1"/>
  <c r="H11" i="1"/>
  <c r="I11" i="1" s="1"/>
  <c r="J11" i="1" s="1"/>
  <c r="Q21" i="1"/>
  <c r="H159" i="1"/>
  <c r="I159" i="1" s="1"/>
  <c r="J159" i="1" s="1"/>
  <c r="H147" i="1"/>
  <c r="I147" i="1" s="1"/>
  <c r="J147" i="1" s="1"/>
  <c r="H134" i="1"/>
  <c r="I134" i="1" s="1"/>
  <c r="J134" i="1" s="1"/>
  <c r="H120" i="1"/>
  <c r="I120" i="1" s="1"/>
  <c r="J120" i="1" s="1"/>
  <c r="H108" i="1"/>
  <c r="I108" i="1" s="1"/>
  <c r="J108" i="1" s="1"/>
  <c r="H95" i="1"/>
  <c r="I95" i="1" s="1"/>
  <c r="J95" i="1" s="1"/>
  <c r="H70" i="1"/>
  <c r="I70" i="1" s="1"/>
  <c r="J70" i="1" s="1"/>
  <c r="H56" i="1"/>
  <c r="I56" i="1" s="1"/>
  <c r="J56" i="1" s="1"/>
  <c r="H44" i="1"/>
  <c r="I44" i="1" s="1"/>
  <c r="J44" i="1" s="1"/>
  <c r="H31" i="1"/>
  <c r="I31" i="1" s="1"/>
  <c r="J31" i="1" s="1"/>
  <c r="H19" i="1"/>
  <c r="I19" i="1" s="1"/>
  <c r="J19" i="1" s="1"/>
  <c r="H6" i="1"/>
  <c r="I6" i="1" s="1"/>
  <c r="J6" i="1" s="1"/>
  <c r="H142" i="1"/>
  <c r="I142" i="1" s="1"/>
  <c r="J142" i="1" s="1"/>
  <c r="H103" i="1"/>
  <c r="I103" i="1" s="1"/>
  <c r="J103" i="1" s="1"/>
  <c r="H64" i="1"/>
  <c r="I64" i="1" s="1"/>
  <c r="J64" i="1" s="1"/>
  <c r="H14" i="1"/>
  <c r="I14" i="1" s="1"/>
  <c r="J14" i="1" s="1"/>
  <c r="H158" i="1"/>
  <c r="I158" i="1" s="1"/>
  <c r="J158" i="1" s="1"/>
  <c r="H132" i="1"/>
  <c r="I132" i="1" s="1"/>
  <c r="J132" i="1" s="1"/>
  <c r="H107" i="1"/>
  <c r="I107" i="1" s="1"/>
  <c r="J107" i="1" s="1"/>
  <c r="H80" i="1"/>
  <c r="I80" i="1" s="1"/>
  <c r="J80" i="1" s="1"/>
  <c r="H55" i="1"/>
  <c r="I55" i="1" s="1"/>
  <c r="J55" i="1" s="1"/>
  <c r="H43" i="1"/>
  <c r="I43" i="1" s="1"/>
  <c r="J43" i="1" s="1"/>
  <c r="H4" i="1"/>
  <c r="I4" i="1" s="1"/>
  <c r="J4" i="1" s="1"/>
  <c r="H155" i="1"/>
  <c r="I155" i="1" s="1"/>
  <c r="J155" i="1" s="1"/>
  <c r="H116" i="1"/>
  <c r="I116" i="1" s="1"/>
  <c r="J116" i="1" s="1"/>
  <c r="H78" i="1"/>
  <c r="I78" i="1" s="1"/>
  <c r="J78" i="1" s="1"/>
  <c r="H52" i="1"/>
  <c r="I52" i="1" s="1"/>
  <c r="J52" i="1" s="1"/>
  <c r="H27" i="1"/>
  <c r="I27" i="1" s="1"/>
  <c r="J27" i="1" s="1"/>
  <c r="H163" i="1"/>
  <c r="I163" i="1" s="1"/>
  <c r="J163" i="1" s="1"/>
  <c r="H150" i="1"/>
  <c r="I150" i="1" s="1"/>
  <c r="J150" i="1" s="1"/>
  <c r="H136" i="1"/>
  <c r="I136" i="1" s="1"/>
  <c r="J136" i="1" s="1"/>
  <c r="H124" i="1"/>
  <c r="I124" i="1" s="1"/>
  <c r="J124" i="1" s="1"/>
  <c r="H111" i="1"/>
  <c r="I111" i="1" s="1"/>
  <c r="J111" i="1" s="1"/>
  <c r="H99" i="1"/>
  <c r="I99" i="1" s="1"/>
  <c r="J99" i="1" s="1"/>
  <c r="H86" i="1"/>
  <c r="I86" i="1" s="1"/>
  <c r="J86" i="1" s="1"/>
  <c r="H72" i="1"/>
  <c r="I72" i="1" s="1"/>
  <c r="J72" i="1" s="1"/>
  <c r="H60" i="1"/>
  <c r="I60" i="1" s="1"/>
  <c r="J60" i="1" s="1"/>
  <c r="H47" i="1"/>
  <c r="I47" i="1" s="1"/>
  <c r="J47" i="1" s="1"/>
  <c r="H35" i="1"/>
  <c r="I35" i="1" s="1"/>
  <c r="J35" i="1" s="1"/>
  <c r="H22" i="1"/>
  <c r="I22" i="1" s="1"/>
  <c r="J22" i="1" s="1"/>
  <c r="H8" i="1"/>
  <c r="I8" i="1" s="1"/>
  <c r="J8" i="1" s="1"/>
  <c r="H160" i="1"/>
  <c r="I160" i="1" s="1"/>
  <c r="J160" i="1" s="1"/>
  <c r="H148" i="1"/>
  <c r="I148" i="1" s="1"/>
  <c r="J148" i="1" s="1"/>
  <c r="H135" i="1"/>
  <c r="I135" i="1" s="1"/>
  <c r="J135" i="1" s="1"/>
  <c r="H123" i="1"/>
  <c r="I123" i="1" s="1"/>
  <c r="J123" i="1" s="1"/>
  <c r="H110" i="1"/>
  <c r="I110" i="1" s="1"/>
  <c r="J110" i="1" s="1"/>
  <c r="H96" i="1"/>
  <c r="I96" i="1" s="1"/>
  <c r="J96" i="1" s="1"/>
  <c r="H84" i="1"/>
  <c r="I84" i="1" s="1"/>
  <c r="J84" i="1" s="1"/>
  <c r="H71" i="1"/>
  <c r="I71" i="1" s="1"/>
  <c r="J71" i="1" s="1"/>
  <c r="H59" i="1"/>
  <c r="I59" i="1" s="1"/>
  <c r="J59" i="1" s="1"/>
  <c r="H46" i="1"/>
  <c r="I46" i="1" s="1"/>
  <c r="J46" i="1" s="1"/>
  <c r="H32" i="1"/>
  <c r="I32" i="1" s="1"/>
  <c r="J32" i="1" s="1"/>
  <c r="H20" i="1"/>
  <c r="I20" i="1" s="1"/>
  <c r="J20" i="1" s="1"/>
  <c r="H7" i="1"/>
  <c r="I7" i="1" s="1"/>
  <c r="J7" i="1" s="1"/>
  <c r="Q22" i="1"/>
  <c r="H165" i="1"/>
  <c r="I165" i="1" s="1"/>
  <c r="J165" i="1" s="1"/>
  <c r="H157" i="1"/>
  <c r="I157" i="1" s="1"/>
  <c r="J157" i="1" s="1"/>
  <c r="H149" i="1"/>
  <c r="I149" i="1" s="1"/>
  <c r="J149" i="1" s="1"/>
  <c r="H141" i="1"/>
  <c r="I141" i="1" s="1"/>
  <c r="J141" i="1" s="1"/>
  <c r="H133" i="1"/>
  <c r="I133" i="1" s="1"/>
  <c r="J133" i="1" s="1"/>
  <c r="H125" i="1"/>
  <c r="I125" i="1" s="1"/>
  <c r="J125" i="1" s="1"/>
  <c r="H117" i="1"/>
  <c r="I117" i="1" s="1"/>
  <c r="J117" i="1" s="1"/>
  <c r="H109" i="1"/>
  <c r="I109" i="1" s="1"/>
  <c r="J109" i="1" s="1"/>
  <c r="H101" i="1"/>
  <c r="I101" i="1" s="1"/>
  <c r="J101" i="1" s="1"/>
  <c r="H93" i="1"/>
  <c r="I93" i="1" s="1"/>
  <c r="J93" i="1" s="1"/>
  <c r="H85" i="1"/>
  <c r="I85" i="1" s="1"/>
  <c r="J85" i="1" s="1"/>
  <c r="H77" i="1"/>
  <c r="I77" i="1" s="1"/>
  <c r="J77" i="1" s="1"/>
  <c r="H69" i="1"/>
  <c r="I69" i="1" s="1"/>
  <c r="J69" i="1" s="1"/>
  <c r="H61" i="1"/>
  <c r="I61" i="1" s="1"/>
  <c r="J61" i="1" s="1"/>
  <c r="H53" i="1"/>
  <c r="I53" i="1" s="1"/>
  <c r="J53" i="1" s="1"/>
  <c r="H45" i="1"/>
  <c r="I45" i="1" s="1"/>
  <c r="J45" i="1" s="1"/>
  <c r="H37" i="1"/>
  <c r="I37" i="1" s="1"/>
  <c r="J37" i="1" s="1"/>
  <c r="H29" i="1"/>
  <c r="I29" i="1" s="1"/>
  <c r="J29" i="1" s="1"/>
  <c r="H21" i="1"/>
  <c r="I21" i="1" s="1"/>
  <c r="J21" i="1" s="1"/>
  <c r="H13" i="1"/>
  <c r="I13" i="1" s="1"/>
  <c r="J13" i="1" s="1"/>
  <c r="H5" i="1"/>
  <c r="I5" i="1" s="1"/>
  <c r="J5" i="1" s="1"/>
  <c r="H162" i="1"/>
  <c r="I162" i="1" s="1"/>
  <c r="J162" i="1" s="1"/>
  <c r="H154" i="1"/>
  <c r="I154" i="1" s="1"/>
  <c r="J154" i="1" s="1"/>
  <c r="H146" i="1"/>
  <c r="I146" i="1" s="1"/>
  <c r="J146" i="1" s="1"/>
  <c r="H138" i="1"/>
  <c r="I138" i="1" s="1"/>
  <c r="J138" i="1" s="1"/>
  <c r="H130" i="1"/>
  <c r="I130" i="1" s="1"/>
  <c r="J130" i="1" s="1"/>
  <c r="H122" i="1"/>
  <c r="I122" i="1" s="1"/>
  <c r="J122" i="1" s="1"/>
  <c r="H114" i="1"/>
  <c r="I114" i="1" s="1"/>
  <c r="J114" i="1" s="1"/>
  <c r="H106" i="1"/>
  <c r="I106" i="1" s="1"/>
  <c r="J106" i="1" s="1"/>
  <c r="H98" i="1"/>
  <c r="I98" i="1" s="1"/>
  <c r="J98" i="1" s="1"/>
  <c r="H90" i="1"/>
  <c r="I90" i="1" s="1"/>
  <c r="J90" i="1" s="1"/>
  <c r="H82" i="1"/>
  <c r="I82" i="1" s="1"/>
  <c r="J82" i="1" s="1"/>
  <c r="H74" i="1"/>
  <c r="I74" i="1" s="1"/>
  <c r="J74" i="1" s="1"/>
  <c r="H66" i="1"/>
  <c r="I66" i="1" s="1"/>
  <c r="J66" i="1" s="1"/>
  <c r="H58" i="1"/>
  <c r="I58" i="1" s="1"/>
  <c r="J58" i="1" s="1"/>
  <c r="H50" i="1"/>
  <c r="I50" i="1" s="1"/>
  <c r="J50" i="1" s="1"/>
  <c r="H42" i="1"/>
  <c r="I42" i="1" s="1"/>
  <c r="J42" i="1" s="1"/>
  <c r="H34" i="1"/>
  <c r="I34" i="1" s="1"/>
  <c r="J34" i="1" s="1"/>
  <c r="H26" i="1"/>
  <c r="I26" i="1" s="1"/>
  <c r="J26" i="1" s="1"/>
  <c r="H18" i="1"/>
  <c r="I18" i="1" s="1"/>
  <c r="J18" i="1" s="1"/>
  <c r="H10" i="1"/>
  <c r="I10" i="1" s="1"/>
  <c r="J10" i="1" s="1"/>
  <c r="H161" i="1"/>
  <c r="I161" i="1" s="1"/>
  <c r="J161" i="1" s="1"/>
  <c r="H153" i="1"/>
  <c r="I153" i="1" s="1"/>
  <c r="J153" i="1" s="1"/>
  <c r="H145" i="1"/>
  <c r="I145" i="1" s="1"/>
  <c r="J145" i="1" s="1"/>
  <c r="H137" i="1"/>
  <c r="I137" i="1" s="1"/>
  <c r="J137" i="1" s="1"/>
  <c r="H129" i="1"/>
  <c r="I129" i="1" s="1"/>
  <c r="J129" i="1" s="1"/>
  <c r="H121" i="1"/>
  <c r="I121" i="1" s="1"/>
  <c r="J121" i="1" s="1"/>
  <c r="H113" i="1"/>
  <c r="I113" i="1" s="1"/>
  <c r="J113" i="1" s="1"/>
  <c r="H105" i="1"/>
  <c r="I105" i="1" s="1"/>
  <c r="J105" i="1" s="1"/>
  <c r="H97" i="1"/>
  <c r="I97" i="1" s="1"/>
  <c r="J97" i="1" s="1"/>
  <c r="H89" i="1"/>
  <c r="I89" i="1" s="1"/>
  <c r="J89" i="1" s="1"/>
  <c r="H81" i="1"/>
  <c r="I81" i="1" s="1"/>
  <c r="J81" i="1" s="1"/>
  <c r="H73" i="1"/>
  <c r="I73" i="1" s="1"/>
  <c r="J73" i="1" s="1"/>
  <c r="H65" i="1"/>
  <c r="I65" i="1" s="1"/>
  <c r="J65" i="1" s="1"/>
  <c r="H57" i="1"/>
  <c r="I57" i="1" s="1"/>
  <c r="J57" i="1" s="1"/>
  <c r="H49" i="1"/>
  <c r="I49" i="1" s="1"/>
  <c r="J49" i="1" s="1"/>
  <c r="H41" i="1"/>
  <c r="I41" i="1" s="1"/>
  <c r="J41" i="1" s="1"/>
  <c r="H33" i="1"/>
  <c r="I33" i="1" s="1"/>
  <c r="J33" i="1" s="1"/>
  <c r="H25" i="1"/>
  <c r="I25" i="1" s="1"/>
  <c r="J25" i="1" s="1"/>
  <c r="H17" i="1"/>
  <c r="I17" i="1" s="1"/>
  <c r="J17" i="1" s="1"/>
  <c r="L3" i="1" l="1"/>
  <c r="L4" i="1" s="1"/>
</calcChain>
</file>

<file path=xl/sharedStrings.xml><?xml version="1.0" encoding="utf-8"?>
<sst xmlns="http://schemas.openxmlformats.org/spreadsheetml/2006/main" count="41" uniqueCount="32">
  <si>
    <t>Date</t>
  </si>
  <si>
    <t>Open</t>
  </si>
  <si>
    <t>High</t>
  </si>
  <si>
    <t>Low</t>
  </si>
  <si>
    <t>Close</t>
  </si>
  <si>
    <t>Adj Close</t>
  </si>
  <si>
    <t>Volume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</si>
  <si>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</si>
  <si>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</si>
  <si>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</si>
  <si>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</si>
  <si>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</si>
  <si>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</si>
  <si>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</si>
  <si>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</si>
  <si>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</si>
  <si>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</si>
  <si>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</si>
  <si>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</si>
  <si>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</si>
  <si>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Data Analysis Using Formuals</t>
  </si>
  <si>
    <t>Variance</t>
  </si>
  <si>
    <t>std dev</t>
  </si>
  <si>
    <t>(value-Mean)</t>
  </si>
  <si>
    <t>STD Dev</t>
  </si>
  <si>
    <t>Quartile 1</t>
  </si>
  <si>
    <t>Quartile 3</t>
  </si>
  <si>
    <t>IQR</t>
  </si>
  <si>
    <t>Higher Fence</t>
  </si>
  <si>
    <t>lower Fence</t>
  </si>
  <si>
    <t>Box Plot for Outliers</t>
  </si>
  <si>
    <t>Caluculation using Data Analysis for Open Column(Auto)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</si>
</sst>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3" xfId="0" applyFill="1" applyBorder="1" applyAlignment="1"/>
    <xf numFmtId="0" fontId="0" fillId="0" borderId="0" xfId="0" applyAlignment="1"/>
    <xf numFmtId="0" fontId="0" fillId="0" borderId="4" xfId="0" applyFill="1" applyBorder="1" applyAlignment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0FD4FF0-7C1D-4A87-AE02-FC1F079A8630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900" min="210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87586</xdr:colOff>
      <xdr:row>8</xdr:row>
      <xdr:rowOff>56531</xdr:rowOff>
    </xdr:from>
    <xdr:to>
      <xdr:col>14</xdr:col>
      <xdr:colOff>569311</xdr:colOff>
      <xdr:row>25</xdr:row>
      <xdr:rowOff>51093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FCD047-2FC0-2E92-754E-CFE6760360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8448" y="1698772"/>
              <a:ext cx="3306380" cy="3096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FB260-1F5A-4704-A87D-A2F73ECB8927}" name="Table1" displayName="Table1" ref="A1:G167" totalsRowShown="0">
  <autoFilter ref="A1:G167" xr:uid="{124FB260-1F5A-4704-A87D-A2F73ECB8927}"/>
  <tableColumns count="7">
    <tableColumn id="1" xr3:uid="{E0B2A6E2-85B3-48AB-8004-E49741D82DC7}" name="Date" dataDxfId="0"/>
    <tableColumn id="2" xr3:uid="{EB7447E9-88AD-472D-974C-EBCA86BA4A3A}" name="Open"/>
    <tableColumn id="3" xr3:uid="{0A75E6E6-B439-440A-A87A-B8C272F5D681}" name="High"/>
    <tableColumn id="4" xr3:uid="{7F39079A-808F-4E23-AD80-B6A98E909BDE}" name="Low"/>
    <tableColumn id="5" xr3:uid="{B88FC7B9-8F8E-4D31-959A-51115D7CAF4D}" name="Close"/>
    <tableColumn id="6" xr3:uid="{7005CD41-6EAB-4545-9E4B-A9F7575EB72B}" name="Adj Close"/>
    <tableColumn id="7" xr3:uid="{2A2AB0CB-AA14-4291-A22D-593B671796ED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4731-DE6E-4A6C-9DB9-C70DF3751CDE}">
  <dimension ref="A1:S167"/>
  <sheetViews>
    <sheetView tabSelected="1" zoomScale="87" zoomScaleNormal="87" workbookViewId="0">
      <selection activeCell="Q21" sqref="Q21"/>
    </sheetView>
  </sheetViews>
  <sheetFormatPr defaultRowHeight="14.5" x14ac:dyDescent="0.35"/>
  <cols>
    <col min="1" max="1" width="9.7265625" bestFit="1" customWidth="1"/>
    <col min="3" max="5" width="0" hidden="1" customWidth="1"/>
    <col min="6" max="6" width="10.54296875" hidden="1" customWidth="1"/>
    <col min="7" max="7" width="9.26953125" hidden="1" customWidth="1"/>
    <col min="8" max="8" width="12.453125" bestFit="1" customWidth="1"/>
    <col min="11" max="11" width="14.08984375" bestFit="1" customWidth="1"/>
    <col min="16" max="16" width="11.54296875" bestFit="1" customWidth="1"/>
    <col min="18" max="18" width="16.81640625" bestFit="1" customWidth="1"/>
    <col min="19" max="19" width="11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23</v>
      </c>
      <c r="I1" s="3"/>
    </row>
    <row r="2" spans="1:19" ht="43.5" customHeight="1" x14ac:dyDescent="0.35">
      <c r="A2" s="1">
        <v>44928</v>
      </c>
      <c r="B2">
        <v>2550</v>
      </c>
      <c r="C2">
        <v>2579</v>
      </c>
      <c r="D2">
        <v>2548.1999510000001</v>
      </c>
      <c r="E2">
        <v>2575.8999020000001</v>
      </c>
      <c r="F2">
        <v>2566.8327640000002</v>
      </c>
      <c r="G2">
        <v>2453414</v>
      </c>
      <c r="H2">
        <f>Table1[[#This Row],[Open]]-$Q$4</f>
        <v>93.082538680722791</v>
      </c>
      <c r="I2">
        <f>H2*H2</f>
        <v>8664.3590072482548</v>
      </c>
      <c r="J2">
        <f>I2/($Q$16-1)</f>
        <v>52.511266710595486</v>
      </c>
      <c r="P2" s="13" t="s">
        <v>20</v>
      </c>
      <c r="Q2" s="13"/>
      <c r="R2" s="14" t="s">
        <v>31</v>
      </c>
      <c r="S2" s="15"/>
    </row>
    <row r="3" spans="1:19" x14ac:dyDescent="0.35">
      <c r="A3" s="1">
        <v>44929</v>
      </c>
      <c r="B3">
        <v>2565.0500489999999</v>
      </c>
      <c r="C3">
        <v>2573</v>
      </c>
      <c r="D3">
        <v>2547.8000489999999</v>
      </c>
      <c r="E3">
        <v>2557.0500489999999</v>
      </c>
      <c r="F3">
        <v>2548.0493160000001</v>
      </c>
      <c r="G3">
        <v>3534596</v>
      </c>
      <c r="H3">
        <f>Table1[[#This Row],[Open]]-$Q$4</f>
        <v>108.13258768072274</v>
      </c>
      <c r="I3">
        <f t="shared" ref="I3:I66" si="0">H3*H3</f>
        <v>11692.656518529191</v>
      </c>
      <c r="J3">
        <f t="shared" ref="J3:J66" si="1">I3/($Q$16-1)</f>
        <v>70.864584960782977</v>
      </c>
      <c r="K3" t="s">
        <v>21</v>
      </c>
      <c r="L3">
        <f>SUM(J2:J167)</f>
        <v>13787.444999876208</v>
      </c>
      <c r="P3" s="5"/>
      <c r="Q3" s="5"/>
      <c r="R3" s="4"/>
      <c r="S3" s="2"/>
    </row>
    <row r="4" spans="1:19" x14ac:dyDescent="0.35">
      <c r="A4" s="1">
        <v>44930</v>
      </c>
      <c r="B4">
        <v>2557</v>
      </c>
      <c r="C4">
        <v>2561.0500489999999</v>
      </c>
      <c r="D4">
        <v>2514</v>
      </c>
      <c r="E4">
        <v>2518.5500489999999</v>
      </c>
      <c r="F4">
        <v>2509.6848140000002</v>
      </c>
      <c r="G4">
        <v>4275746</v>
      </c>
      <c r="H4">
        <f>Table1[[#This Row],[Open]]-$Q$4</f>
        <v>100.08253868072279</v>
      </c>
      <c r="I4">
        <f t="shared" si="0"/>
        <v>10016.514548778374</v>
      </c>
      <c r="J4">
        <f t="shared" si="1"/>
        <v>60.70614878047499</v>
      </c>
      <c r="K4" t="s">
        <v>24</v>
      </c>
      <c r="L4">
        <f>SQRT(L3)</f>
        <v>117.41995145577351</v>
      </c>
      <c r="P4" s="5" t="s">
        <v>7</v>
      </c>
      <c r="Q4" s="5">
        <f>AVERAGE(Table1[Open])</f>
        <v>2456.9174613192772</v>
      </c>
      <c r="R4" s="4" t="s">
        <v>7</v>
      </c>
      <c r="S4" s="2">
        <v>2456.9174613192772</v>
      </c>
    </row>
    <row r="5" spans="1:19" x14ac:dyDescent="0.35">
      <c r="A5" s="1">
        <v>44931</v>
      </c>
      <c r="B5">
        <v>2523.5</v>
      </c>
      <c r="C5">
        <v>2536.3999020000001</v>
      </c>
      <c r="D5">
        <v>2504</v>
      </c>
      <c r="E5">
        <v>2514.0500489999999</v>
      </c>
      <c r="F5">
        <v>2505.2006839999999</v>
      </c>
      <c r="G5">
        <v>6293519</v>
      </c>
      <c r="H5">
        <f>Table1[[#This Row],[Open]]-$Q$4</f>
        <v>66.582538680722791</v>
      </c>
      <c r="I5">
        <f t="shared" si="0"/>
        <v>4433.2344571699468</v>
      </c>
      <c r="J5">
        <f t="shared" si="1"/>
        <v>26.868087619211799</v>
      </c>
      <c r="P5" s="5"/>
      <c r="Q5" s="5"/>
      <c r="R5" s="4" t="s">
        <v>8</v>
      </c>
      <c r="S5" s="2">
        <v>9.1135557050810672</v>
      </c>
    </row>
    <row r="6" spans="1:19" ht="15" thickBot="1" x14ac:dyDescent="0.4">
      <c r="A6" s="1">
        <v>44932</v>
      </c>
      <c r="B6">
        <v>2526.6499020000001</v>
      </c>
      <c r="C6">
        <v>2547.9499510000001</v>
      </c>
      <c r="D6">
        <v>2518.3000489999999</v>
      </c>
      <c r="E6">
        <v>2536.8999020000001</v>
      </c>
      <c r="F6">
        <v>2527.969971</v>
      </c>
      <c r="G6">
        <v>2930338</v>
      </c>
      <c r="H6">
        <f>Table1[[#This Row],[Open]]-$Q$4</f>
        <v>69.732440680722902</v>
      </c>
      <c r="I6">
        <f t="shared" si="0"/>
        <v>4862.6132832905387</v>
      </c>
      <c r="J6">
        <f t="shared" si="1"/>
        <v>29.470383535094175</v>
      </c>
      <c r="P6" s="5" t="s">
        <v>9</v>
      </c>
      <c r="Q6" s="5">
        <f>MEDIAN(Table1[Open])</f>
        <v>2461.8249510000001</v>
      </c>
      <c r="R6" s="4" t="s">
        <v>9</v>
      </c>
      <c r="S6" s="2">
        <v>2461.8249510000001</v>
      </c>
    </row>
    <row r="7" spans="1:19" x14ac:dyDescent="0.35">
      <c r="A7" s="1">
        <v>44935</v>
      </c>
      <c r="B7">
        <v>2545.3000489999999</v>
      </c>
      <c r="C7">
        <v>2602</v>
      </c>
      <c r="D7">
        <v>2543.3500979999999</v>
      </c>
      <c r="E7">
        <v>2596.8000489999999</v>
      </c>
      <c r="F7">
        <v>2587.6591800000001</v>
      </c>
      <c r="G7">
        <v>4948549</v>
      </c>
      <c r="H7">
        <f>Table1[[#This Row],[Open]]-$Q$4</f>
        <v>88.382587680722736</v>
      </c>
      <c r="I7">
        <f t="shared" si="0"/>
        <v>7811.4818051406419</v>
      </c>
      <c r="J7">
        <f t="shared" si="1"/>
        <v>47.342313970549341</v>
      </c>
      <c r="K7" s="7" t="s">
        <v>30</v>
      </c>
      <c r="L7" s="8"/>
      <c r="M7" s="8"/>
      <c r="N7" s="8"/>
      <c r="O7" s="9"/>
      <c r="P7" s="6" t="s">
        <v>10</v>
      </c>
      <c r="Q7" s="5">
        <f>MODE(Table1[Open])</f>
        <v>2382</v>
      </c>
      <c r="R7" s="4" t="s">
        <v>10</v>
      </c>
      <c r="S7" s="2">
        <v>2382</v>
      </c>
    </row>
    <row r="8" spans="1:19" ht="15" thickBot="1" x14ac:dyDescent="0.4">
      <c r="A8" s="1">
        <v>44936</v>
      </c>
      <c r="B8">
        <v>2606</v>
      </c>
      <c r="C8">
        <v>2606</v>
      </c>
      <c r="D8">
        <v>2546</v>
      </c>
      <c r="E8">
        <v>2558.3999020000001</v>
      </c>
      <c r="F8">
        <v>2549.3942870000001</v>
      </c>
      <c r="G8">
        <v>3713755</v>
      </c>
      <c r="H8">
        <f>Table1[[#This Row],[Open]]-$Q$4</f>
        <v>149.08253868072279</v>
      </c>
      <c r="I8">
        <f t="shared" si="0"/>
        <v>22225.603339489207</v>
      </c>
      <c r="J8">
        <f t="shared" si="1"/>
        <v>134.70062629993458</v>
      </c>
      <c r="K8" s="10"/>
      <c r="L8" s="11"/>
      <c r="M8" s="11"/>
      <c r="N8" s="11"/>
      <c r="O8" s="12"/>
      <c r="P8" s="6" t="s">
        <v>22</v>
      </c>
      <c r="Q8" s="5">
        <f>_xlfn.STDEV.S(Table1[Open])</f>
        <v>117.41995145577349</v>
      </c>
      <c r="R8" s="4" t="s">
        <v>11</v>
      </c>
      <c r="S8" s="2">
        <v>117.41995145577349</v>
      </c>
    </row>
    <row r="9" spans="1:19" x14ac:dyDescent="0.35">
      <c r="A9" s="1">
        <v>44937</v>
      </c>
      <c r="B9">
        <v>2552.5</v>
      </c>
      <c r="C9">
        <v>2558</v>
      </c>
      <c r="D9">
        <v>2521.1000979999999</v>
      </c>
      <c r="E9">
        <v>2526.1499020000001</v>
      </c>
      <c r="F9">
        <v>2517.2578130000002</v>
      </c>
      <c r="G9">
        <v>5311657</v>
      </c>
      <c r="H9">
        <f>Table1[[#This Row],[Open]]-$Q$4</f>
        <v>95.582538680722791</v>
      </c>
      <c r="I9">
        <f t="shared" si="0"/>
        <v>9136.0217006518687</v>
      </c>
      <c r="J9">
        <f t="shared" si="1"/>
        <v>55.369828488799207</v>
      </c>
      <c r="P9" s="5" t="s">
        <v>21</v>
      </c>
      <c r="Q9" s="5">
        <f>_xlfn.VAR.S(Table1[Open])</f>
        <v>13787.444999876201</v>
      </c>
      <c r="R9" s="4" t="s">
        <v>12</v>
      </c>
      <c r="S9" s="2">
        <v>13787.444999876201</v>
      </c>
    </row>
    <row r="10" spans="1:19" x14ac:dyDescent="0.35">
      <c r="A10" s="1">
        <v>44938</v>
      </c>
      <c r="B10">
        <v>2524.8500979999999</v>
      </c>
      <c r="C10">
        <v>2532.5</v>
      </c>
      <c r="D10">
        <v>2465</v>
      </c>
      <c r="E10">
        <v>2471.6000979999999</v>
      </c>
      <c r="F10">
        <v>2462.9001459999999</v>
      </c>
      <c r="G10">
        <v>8163366</v>
      </c>
      <c r="H10">
        <f>Table1[[#This Row],[Open]]-$Q$4</f>
        <v>67.93263668072268</v>
      </c>
      <c r="I10">
        <f t="shared" si="0"/>
        <v>4614.8431263950688</v>
      </c>
      <c r="J10">
        <f t="shared" si="1"/>
        <v>27.968746220576175</v>
      </c>
      <c r="P10" s="5"/>
      <c r="Q10" s="5"/>
      <c r="R10" s="4" t="s">
        <v>13</v>
      </c>
      <c r="S10" s="2">
        <v>0.91033623998190505</v>
      </c>
    </row>
    <row r="11" spans="1:19" x14ac:dyDescent="0.35">
      <c r="A11" s="1">
        <v>44939</v>
      </c>
      <c r="B11">
        <v>2458.3999020000001</v>
      </c>
      <c r="C11">
        <v>2472.8999020000001</v>
      </c>
      <c r="D11">
        <v>2434.6000979999999</v>
      </c>
      <c r="E11">
        <v>2467.6000979999999</v>
      </c>
      <c r="F11">
        <v>2458.9140630000002</v>
      </c>
      <c r="G11">
        <v>9515473</v>
      </c>
      <c r="H11">
        <f>Table1[[#This Row],[Open]]-$Q$4</f>
        <v>1.4824406807229025</v>
      </c>
      <c r="I11">
        <f t="shared" si="0"/>
        <v>2.1976303718621826</v>
      </c>
      <c r="J11">
        <f t="shared" si="1"/>
        <v>1.3318971950679895E-2</v>
      </c>
      <c r="P11" s="5"/>
      <c r="Q11" s="5"/>
      <c r="R11" s="4" t="s">
        <v>14</v>
      </c>
      <c r="S11" s="2">
        <v>0.48119271245484924</v>
      </c>
    </row>
    <row r="12" spans="1:19" x14ac:dyDescent="0.35">
      <c r="A12" s="1">
        <v>44942</v>
      </c>
      <c r="B12">
        <v>2472.6999510000001</v>
      </c>
      <c r="C12">
        <v>2479.6499020000001</v>
      </c>
      <c r="D12">
        <v>2427</v>
      </c>
      <c r="E12">
        <v>2444.1000979999999</v>
      </c>
      <c r="F12">
        <v>2435.4968260000001</v>
      </c>
      <c r="G12">
        <v>6287407</v>
      </c>
      <c r="H12">
        <f>Table1[[#This Row],[Open]]-$Q$4</f>
        <v>15.782489680722847</v>
      </c>
      <c r="I12">
        <f t="shared" si="0"/>
        <v>249.08698052212316</v>
      </c>
      <c r="J12">
        <f t="shared" si="1"/>
        <v>1.5096180637704433</v>
      </c>
      <c r="P12" s="5" t="s">
        <v>15</v>
      </c>
      <c r="Q12" s="5">
        <f>MAX(Table1[Open])-MIN(Table1[Open])</f>
        <v>615</v>
      </c>
      <c r="R12" s="4" t="s">
        <v>15</v>
      </c>
      <c r="S12" s="2">
        <v>615</v>
      </c>
    </row>
    <row r="13" spans="1:19" x14ac:dyDescent="0.35">
      <c r="A13" s="1">
        <v>44943</v>
      </c>
      <c r="B13">
        <v>2458</v>
      </c>
      <c r="C13">
        <v>2483</v>
      </c>
      <c r="D13">
        <v>2450.6000979999999</v>
      </c>
      <c r="E13">
        <v>2478.8000489999999</v>
      </c>
      <c r="F13">
        <v>2470.0747070000002</v>
      </c>
      <c r="G13">
        <v>4961585</v>
      </c>
      <c r="H13">
        <f>Table1[[#This Row],[Open]]-$Q$4</f>
        <v>1.0825386807227915</v>
      </c>
      <c r="I13">
        <f t="shared" si="0"/>
        <v>1.1718899952610418</v>
      </c>
      <c r="J13">
        <f t="shared" si="1"/>
        <v>7.1023636076426771E-3</v>
      </c>
      <c r="P13" s="5" t="s">
        <v>16</v>
      </c>
      <c r="Q13" s="5">
        <f>MIN(Table1[Open])</f>
        <v>2215</v>
      </c>
      <c r="R13" s="4" t="s">
        <v>16</v>
      </c>
      <c r="S13" s="2">
        <v>2215</v>
      </c>
    </row>
    <row r="14" spans="1:19" x14ac:dyDescent="0.35">
      <c r="A14" s="1">
        <v>44944</v>
      </c>
      <c r="B14">
        <v>2473.5</v>
      </c>
      <c r="C14">
        <v>2491.1000979999999</v>
      </c>
      <c r="D14">
        <v>2460.3500979999999</v>
      </c>
      <c r="E14">
        <v>2474.6999510000001</v>
      </c>
      <c r="F14">
        <v>2465.9890140000002</v>
      </c>
      <c r="G14">
        <v>6206382</v>
      </c>
      <c r="H14">
        <f>Table1[[#This Row],[Open]]-$Q$4</f>
        <v>16.582538680722791</v>
      </c>
      <c r="I14">
        <f t="shared" si="0"/>
        <v>274.98058909766758</v>
      </c>
      <c r="J14">
        <f t="shared" si="1"/>
        <v>1.6665490248343489</v>
      </c>
      <c r="P14" s="5" t="s">
        <v>17</v>
      </c>
      <c r="Q14" s="5">
        <f>MAX(Table1[Open])</f>
        <v>2830</v>
      </c>
      <c r="R14" s="4" t="s">
        <v>17</v>
      </c>
      <c r="S14" s="2">
        <v>2830</v>
      </c>
    </row>
    <row r="15" spans="1:19" x14ac:dyDescent="0.35">
      <c r="A15" s="1">
        <v>44945</v>
      </c>
      <c r="B15">
        <v>2472.8999020000001</v>
      </c>
      <c r="C15">
        <v>2481.1499020000001</v>
      </c>
      <c r="D15">
        <v>2456.6499020000001</v>
      </c>
      <c r="E15">
        <v>2472.0500489999999</v>
      </c>
      <c r="F15">
        <v>2463.3483890000002</v>
      </c>
      <c r="G15">
        <v>5510333</v>
      </c>
      <c r="H15">
        <f>Table1[[#This Row],[Open]]-$Q$4</f>
        <v>15.982440680722902</v>
      </c>
      <c r="I15">
        <f t="shared" si="0"/>
        <v>255.43841011282635</v>
      </c>
      <c r="J15">
        <f t="shared" si="1"/>
        <v>1.5481115764413718</v>
      </c>
      <c r="P15" s="5" t="s">
        <v>18</v>
      </c>
      <c r="Q15" s="5">
        <f>SUM(Table1[Open])</f>
        <v>407848.29857899999</v>
      </c>
      <c r="R15" s="4" t="s">
        <v>18</v>
      </c>
      <c r="S15" s="2">
        <v>407848.29857899999</v>
      </c>
    </row>
    <row r="16" spans="1:19" x14ac:dyDescent="0.35">
      <c r="A16" s="1">
        <v>44946</v>
      </c>
      <c r="B16">
        <v>2475</v>
      </c>
      <c r="C16">
        <v>2475</v>
      </c>
      <c r="D16">
        <v>2437.25</v>
      </c>
      <c r="E16">
        <v>2442.6499020000001</v>
      </c>
      <c r="F16">
        <v>2434.0517580000001</v>
      </c>
      <c r="G16">
        <v>6890325</v>
      </c>
      <c r="H16">
        <f>Table1[[#This Row],[Open]]-$Q$4</f>
        <v>18.082538680722791</v>
      </c>
      <c r="I16">
        <f t="shared" si="0"/>
        <v>326.97820513983595</v>
      </c>
      <c r="J16">
        <f t="shared" si="1"/>
        <v>1.9816860917565815</v>
      </c>
      <c r="P16" s="5" t="s">
        <v>19</v>
      </c>
      <c r="Q16" s="5">
        <f>COUNT(Table1[Open])</f>
        <v>166</v>
      </c>
      <c r="R16" s="4" t="s">
        <v>19</v>
      </c>
      <c r="S16" s="2">
        <v>166</v>
      </c>
    </row>
    <row r="17" spans="1:17" x14ac:dyDescent="0.35">
      <c r="A17" s="1">
        <v>44949</v>
      </c>
      <c r="B17">
        <v>2449</v>
      </c>
      <c r="C17">
        <v>2466.1999510000001</v>
      </c>
      <c r="D17">
        <v>2425</v>
      </c>
      <c r="E17">
        <v>2430.3000489999999</v>
      </c>
      <c r="F17">
        <v>2421.7453609999998</v>
      </c>
      <c r="G17">
        <v>5055324</v>
      </c>
      <c r="H17">
        <f>Table1[[#This Row],[Open]]-$Q$4</f>
        <v>-7.9174613192772085</v>
      </c>
      <c r="I17">
        <f t="shared" si="0"/>
        <v>62.686193742250794</v>
      </c>
      <c r="J17">
        <f t="shared" si="1"/>
        <v>0.37991632571061085</v>
      </c>
      <c r="P17" s="5"/>
      <c r="Q17" s="5"/>
    </row>
    <row r="18" spans="1:17" x14ac:dyDescent="0.35">
      <c r="A18" s="1">
        <v>44950</v>
      </c>
      <c r="B18">
        <v>2440</v>
      </c>
      <c r="C18">
        <v>2443.6499020000001</v>
      </c>
      <c r="D18">
        <v>2387.3500979999999</v>
      </c>
      <c r="E18">
        <v>2415.9499510000001</v>
      </c>
      <c r="F18">
        <v>2407.4458009999998</v>
      </c>
      <c r="G18">
        <v>7609558</v>
      </c>
      <c r="H18">
        <f>Table1[[#This Row],[Open]]-$Q$4</f>
        <v>-16.917461319277209</v>
      </c>
      <c r="I18">
        <f t="shared" si="0"/>
        <v>286.20049748924055</v>
      </c>
      <c r="J18">
        <f t="shared" si="1"/>
        <v>1.7345484696317608</v>
      </c>
      <c r="P18" s="5" t="s">
        <v>25</v>
      </c>
      <c r="Q18" s="5">
        <f>QUARTILE(Table1[Open],1)</f>
        <v>2375</v>
      </c>
    </row>
    <row r="19" spans="1:17" x14ac:dyDescent="0.35">
      <c r="A19" s="1">
        <v>44951</v>
      </c>
      <c r="B19">
        <v>2412.4499510000001</v>
      </c>
      <c r="C19">
        <v>2414.6999510000001</v>
      </c>
      <c r="D19">
        <v>2380</v>
      </c>
      <c r="E19">
        <v>2382.5500489999999</v>
      </c>
      <c r="F19">
        <v>2374.1633299999999</v>
      </c>
      <c r="G19">
        <v>5715684</v>
      </c>
      <c r="H19">
        <f>Table1[[#This Row],[Open]]-$Q$4</f>
        <v>-44.467510319277153</v>
      </c>
      <c r="I19">
        <f t="shared" si="0"/>
        <v>1977.3594739950202</v>
      </c>
      <c r="J19">
        <f t="shared" si="1"/>
        <v>11.983996812091032</v>
      </c>
      <c r="P19" s="5" t="s">
        <v>26</v>
      </c>
      <c r="Q19" s="5">
        <f>QUARTILE(Table1[Open],3)</f>
        <v>2524.9249877500001</v>
      </c>
    </row>
    <row r="20" spans="1:17" x14ac:dyDescent="0.35">
      <c r="A20" s="1">
        <v>44953</v>
      </c>
      <c r="B20">
        <v>2384.3999020000001</v>
      </c>
      <c r="C20">
        <v>2387.3500979999999</v>
      </c>
      <c r="D20">
        <v>2311.6499020000001</v>
      </c>
      <c r="E20">
        <v>2337.3500979999999</v>
      </c>
      <c r="F20">
        <v>2329.1225589999999</v>
      </c>
      <c r="G20">
        <v>11920991</v>
      </c>
      <c r="H20">
        <f>Table1[[#This Row],[Open]]-$Q$4</f>
        <v>-72.517559319277098</v>
      </c>
      <c r="I20">
        <f t="shared" si="0"/>
        <v>5258.7964096248725</v>
      </c>
      <c r="J20">
        <f t="shared" si="1"/>
        <v>31.871493391665894</v>
      </c>
      <c r="P20" s="5" t="s">
        <v>27</v>
      </c>
      <c r="Q20" s="5">
        <f>Q19-Q18</f>
        <v>149.92498775000013</v>
      </c>
    </row>
    <row r="21" spans="1:17" x14ac:dyDescent="0.35">
      <c r="A21" s="1">
        <v>44956</v>
      </c>
      <c r="B21">
        <v>2331.6999510000001</v>
      </c>
      <c r="C21">
        <v>2371.8999020000001</v>
      </c>
      <c r="D21">
        <v>2301</v>
      </c>
      <c r="E21">
        <v>2359.75</v>
      </c>
      <c r="F21">
        <v>2351.4436040000001</v>
      </c>
      <c r="G21">
        <v>10047822</v>
      </c>
      <c r="H21">
        <f>Table1[[#This Row],[Open]]-$Q$4</f>
        <v>-125.21751031927715</v>
      </c>
      <c r="I21">
        <f t="shared" si="0"/>
        <v>15679.424890558281</v>
      </c>
      <c r="J21">
        <f t="shared" si="1"/>
        <v>95.02681751853504</v>
      </c>
      <c r="P21" s="5" t="s">
        <v>29</v>
      </c>
      <c r="Q21" s="5">
        <f>Q18-1.5*(Q20)</f>
        <v>2150.112518375</v>
      </c>
    </row>
    <row r="22" spans="1:17" x14ac:dyDescent="0.35">
      <c r="A22" s="1">
        <v>44957</v>
      </c>
      <c r="B22">
        <v>2382</v>
      </c>
      <c r="C22">
        <v>2387.6499020000001</v>
      </c>
      <c r="D22">
        <v>2341</v>
      </c>
      <c r="E22">
        <v>2353.8500979999999</v>
      </c>
      <c r="F22">
        <v>2345.564453</v>
      </c>
      <c r="G22">
        <v>10472167</v>
      </c>
      <c r="H22">
        <f>Table1[[#This Row],[Open]]-$Q$4</f>
        <v>-74.917461319277209</v>
      </c>
      <c r="I22">
        <f t="shared" si="0"/>
        <v>5612.6260105253969</v>
      </c>
      <c r="J22">
        <f t="shared" si="1"/>
        <v>34.015915215305434</v>
      </c>
      <c r="P22" s="5" t="s">
        <v>28</v>
      </c>
      <c r="Q22" s="5">
        <f>Q19+1.5*(Q20)</f>
        <v>2749.8124693750005</v>
      </c>
    </row>
    <row r="23" spans="1:17" x14ac:dyDescent="0.35">
      <c r="A23" s="1">
        <v>44958</v>
      </c>
      <c r="B23">
        <v>2379.9499510000001</v>
      </c>
      <c r="C23">
        <v>2379.9499510000001</v>
      </c>
      <c r="D23">
        <v>2305</v>
      </c>
      <c r="E23">
        <v>2339.8999020000001</v>
      </c>
      <c r="F23">
        <v>2331.6633299999999</v>
      </c>
      <c r="G23">
        <v>8929007</v>
      </c>
      <c r="H23">
        <f>Table1[[#This Row],[Open]]-$Q$4</f>
        <v>-76.967510319277153</v>
      </c>
      <c r="I23">
        <f t="shared" si="0"/>
        <v>5923.9976447480349</v>
      </c>
      <c r="J23">
        <f t="shared" si="1"/>
        <v>35.903016028775966</v>
      </c>
    </row>
    <row r="24" spans="1:17" x14ac:dyDescent="0.35">
      <c r="A24" s="1">
        <v>44959</v>
      </c>
      <c r="B24">
        <v>2318</v>
      </c>
      <c r="C24">
        <v>2348</v>
      </c>
      <c r="D24">
        <v>2311</v>
      </c>
      <c r="E24">
        <v>2326.9499510000001</v>
      </c>
      <c r="F24">
        <v>2318.7590329999998</v>
      </c>
      <c r="G24">
        <v>6305317</v>
      </c>
      <c r="H24">
        <f>Table1[[#This Row],[Open]]-$Q$4</f>
        <v>-138.91746131927721</v>
      </c>
      <c r="I24">
        <f t="shared" si="0"/>
        <v>19298.06105939288</v>
      </c>
      <c r="J24">
        <f t="shared" si="1"/>
        <v>116.9579458145023</v>
      </c>
    </row>
    <row r="25" spans="1:17" x14ac:dyDescent="0.35">
      <c r="A25" s="1">
        <v>44960</v>
      </c>
      <c r="B25">
        <v>2349</v>
      </c>
      <c r="C25">
        <v>2349</v>
      </c>
      <c r="D25">
        <v>2293</v>
      </c>
      <c r="E25">
        <v>2329</v>
      </c>
      <c r="F25">
        <v>2320.8020019999999</v>
      </c>
      <c r="G25">
        <v>11398850</v>
      </c>
      <c r="H25">
        <f>Table1[[#This Row],[Open]]-$Q$4</f>
        <v>-107.91746131927721</v>
      </c>
      <c r="I25">
        <f t="shared" si="0"/>
        <v>11646.178457597693</v>
      </c>
      <c r="J25">
        <f t="shared" si="1"/>
        <v>70.582899743016313</v>
      </c>
    </row>
    <row r="26" spans="1:17" x14ac:dyDescent="0.35">
      <c r="A26" s="1">
        <v>44963</v>
      </c>
      <c r="B26">
        <v>2315</v>
      </c>
      <c r="C26">
        <v>2321</v>
      </c>
      <c r="D26">
        <v>2305.8000489999999</v>
      </c>
      <c r="E26">
        <v>2311.4499510000001</v>
      </c>
      <c r="F26">
        <v>2303.313721</v>
      </c>
      <c r="G26">
        <v>6847679</v>
      </c>
      <c r="H26">
        <f>Table1[[#This Row],[Open]]-$Q$4</f>
        <v>-141.91746131927721</v>
      </c>
      <c r="I26">
        <f t="shared" si="0"/>
        <v>20140.565827308543</v>
      </c>
      <c r="J26">
        <f t="shared" si="1"/>
        <v>122.06403531702148</v>
      </c>
    </row>
    <row r="27" spans="1:17" x14ac:dyDescent="0.35">
      <c r="A27" s="1">
        <v>44964</v>
      </c>
      <c r="B27">
        <v>2312</v>
      </c>
      <c r="C27">
        <v>2327.3999020000001</v>
      </c>
      <c r="D27">
        <v>2293</v>
      </c>
      <c r="E27">
        <v>2305.8999020000001</v>
      </c>
      <c r="F27">
        <v>2297.783203</v>
      </c>
      <c r="G27">
        <v>6985001</v>
      </c>
      <c r="H27">
        <f>Table1[[#This Row],[Open]]-$Q$4</f>
        <v>-144.91746131927721</v>
      </c>
      <c r="I27">
        <f t="shared" si="0"/>
        <v>21001.070595224206</v>
      </c>
      <c r="J27">
        <f t="shared" si="1"/>
        <v>127.27921572863156</v>
      </c>
    </row>
    <row r="28" spans="1:17" x14ac:dyDescent="0.35">
      <c r="A28" s="1">
        <v>44965</v>
      </c>
      <c r="B28">
        <v>2313</v>
      </c>
      <c r="C28">
        <v>2359.8999020000001</v>
      </c>
      <c r="D28">
        <v>2307</v>
      </c>
      <c r="E28">
        <v>2351.9499510000001</v>
      </c>
      <c r="F28">
        <v>2343.671143</v>
      </c>
      <c r="G28">
        <v>9765490</v>
      </c>
      <c r="H28">
        <f>Table1[[#This Row],[Open]]-$Q$4</f>
        <v>-143.91746131927721</v>
      </c>
      <c r="I28">
        <f t="shared" si="0"/>
        <v>20712.235672585652</v>
      </c>
      <c r="J28">
        <f t="shared" si="1"/>
        <v>125.52870104597365</v>
      </c>
    </row>
    <row r="29" spans="1:17" x14ac:dyDescent="0.35">
      <c r="A29" s="1">
        <v>44966</v>
      </c>
      <c r="B29">
        <v>2353.4499510000001</v>
      </c>
      <c r="C29">
        <v>2370.8500979999999</v>
      </c>
      <c r="D29">
        <v>2334</v>
      </c>
      <c r="E29">
        <v>2356.0500489999999</v>
      </c>
      <c r="F29">
        <v>2347.756836</v>
      </c>
      <c r="G29">
        <v>6079228</v>
      </c>
      <c r="H29">
        <f>Table1[[#This Row],[Open]]-$Q$4</f>
        <v>-103.46751031927715</v>
      </c>
      <c r="I29">
        <f t="shared" si="0"/>
        <v>10705.525691669724</v>
      </c>
      <c r="J29">
        <f t="shared" si="1"/>
        <v>64.88197388890741</v>
      </c>
    </row>
    <row r="30" spans="1:17" x14ac:dyDescent="0.35">
      <c r="A30" s="1">
        <v>44967</v>
      </c>
      <c r="B30">
        <v>2354.8999020000001</v>
      </c>
      <c r="C30">
        <v>2354.8999020000001</v>
      </c>
      <c r="D30">
        <v>2321.3000489999999</v>
      </c>
      <c r="E30">
        <v>2336.6499020000001</v>
      </c>
      <c r="F30">
        <v>2328.4248050000001</v>
      </c>
      <c r="G30">
        <v>4979789</v>
      </c>
      <c r="H30">
        <f>Table1[[#This Row],[Open]]-$Q$4</f>
        <v>-102.0175593192771</v>
      </c>
      <c r="I30">
        <f t="shared" si="0"/>
        <v>10407.582409462222</v>
      </c>
      <c r="J30">
        <f t="shared" si="1"/>
        <v>63.076257027043773</v>
      </c>
    </row>
    <row r="31" spans="1:17" x14ac:dyDescent="0.35">
      <c r="A31" s="1">
        <v>44970</v>
      </c>
      <c r="B31">
        <v>2340.1999510000001</v>
      </c>
      <c r="C31">
        <v>2350</v>
      </c>
      <c r="D31">
        <v>2313.5500489999999</v>
      </c>
      <c r="E31">
        <v>2323.3500979999999</v>
      </c>
      <c r="F31">
        <v>2315.171875</v>
      </c>
      <c r="G31">
        <v>4777674</v>
      </c>
      <c r="H31">
        <f>Table1[[#This Row],[Open]]-$Q$4</f>
        <v>-116.71751031927715</v>
      </c>
      <c r="I31">
        <f t="shared" si="0"/>
        <v>13622.977215130568</v>
      </c>
      <c r="J31">
        <f t="shared" si="1"/>
        <v>82.56349827351859</v>
      </c>
    </row>
    <row r="32" spans="1:17" x14ac:dyDescent="0.35">
      <c r="A32" s="1">
        <v>44971</v>
      </c>
      <c r="B32">
        <v>2329.9499510000001</v>
      </c>
      <c r="C32">
        <v>2381.8999020000001</v>
      </c>
      <c r="D32">
        <v>2323.6499020000001</v>
      </c>
      <c r="E32">
        <v>2378.1000979999999</v>
      </c>
      <c r="F32">
        <v>2369.7292480000001</v>
      </c>
      <c r="G32">
        <v>6609564</v>
      </c>
      <c r="H32">
        <f>Table1[[#This Row],[Open]]-$Q$4</f>
        <v>-126.96751031927715</v>
      </c>
      <c r="I32">
        <f t="shared" si="0"/>
        <v>16120.74867667575</v>
      </c>
      <c r="J32">
        <f t="shared" si="1"/>
        <v>97.701507131368189</v>
      </c>
    </row>
    <row r="33" spans="1:10" x14ac:dyDescent="0.35">
      <c r="A33" s="1">
        <v>44972</v>
      </c>
      <c r="B33">
        <v>2376</v>
      </c>
      <c r="C33">
        <v>2437.1999510000001</v>
      </c>
      <c r="D33">
        <v>2373</v>
      </c>
      <c r="E33">
        <v>2431.9499510000001</v>
      </c>
      <c r="F33">
        <v>2423.389404</v>
      </c>
      <c r="G33">
        <v>15461902</v>
      </c>
      <c r="H33">
        <f>Table1[[#This Row],[Open]]-$Q$4</f>
        <v>-80.917461319277209</v>
      </c>
      <c r="I33">
        <f t="shared" si="0"/>
        <v>6547.6355463567234</v>
      </c>
      <c r="J33">
        <f t="shared" si="1"/>
        <v>39.682639674889231</v>
      </c>
    </row>
    <row r="34" spans="1:10" x14ac:dyDescent="0.35">
      <c r="A34" s="1">
        <v>44973</v>
      </c>
      <c r="B34">
        <v>2449.4499510000001</v>
      </c>
      <c r="C34">
        <v>2463.8000489999999</v>
      </c>
      <c r="D34">
        <v>2425.0500489999999</v>
      </c>
      <c r="E34">
        <v>2430.0500489999999</v>
      </c>
      <c r="F34">
        <v>2421.4963379999999</v>
      </c>
      <c r="G34">
        <v>7967558</v>
      </c>
      <c r="H34">
        <f>Table1[[#This Row],[Open]]-$Q$4</f>
        <v>-7.467510319277153</v>
      </c>
      <c r="I34">
        <f t="shared" si="0"/>
        <v>55.763710368510765</v>
      </c>
      <c r="J34">
        <f t="shared" si="1"/>
        <v>0.33796188102127739</v>
      </c>
    </row>
    <row r="35" spans="1:10" x14ac:dyDescent="0.35">
      <c r="A35" s="1">
        <v>44974</v>
      </c>
      <c r="B35">
        <v>2420</v>
      </c>
      <c r="C35">
        <v>2447.5</v>
      </c>
      <c r="D35">
        <v>2410.6000979999999</v>
      </c>
      <c r="E35">
        <v>2440.1999510000001</v>
      </c>
      <c r="F35">
        <v>2431.6103520000001</v>
      </c>
      <c r="G35">
        <v>5450092</v>
      </c>
      <c r="H35">
        <f>Table1[[#This Row],[Open]]-$Q$4</f>
        <v>-36.917461319277209</v>
      </c>
      <c r="I35">
        <f t="shared" si="0"/>
        <v>1362.898950260329</v>
      </c>
      <c r="J35">
        <f t="shared" si="1"/>
        <v>8.2599936379413883</v>
      </c>
    </row>
    <row r="36" spans="1:10" x14ac:dyDescent="0.35">
      <c r="A36" s="1">
        <v>44977</v>
      </c>
      <c r="B36">
        <v>2445</v>
      </c>
      <c r="C36">
        <v>2449.75</v>
      </c>
      <c r="D36">
        <v>2410.1000979999999</v>
      </c>
      <c r="E36">
        <v>2414.3999020000001</v>
      </c>
      <c r="F36">
        <v>2405.9011230000001</v>
      </c>
      <c r="G36">
        <v>4078245</v>
      </c>
      <c r="H36">
        <f>Table1[[#This Row],[Open]]-$Q$4</f>
        <v>-11.917461319277209</v>
      </c>
      <c r="I36">
        <f t="shared" si="0"/>
        <v>142.02588429646846</v>
      </c>
      <c r="J36">
        <f t="shared" si="1"/>
        <v>0.86076293513011193</v>
      </c>
    </row>
    <row r="37" spans="1:10" x14ac:dyDescent="0.35">
      <c r="A37" s="1">
        <v>44978</v>
      </c>
      <c r="B37">
        <v>2424</v>
      </c>
      <c r="C37">
        <v>2446.8000489999999</v>
      </c>
      <c r="D37">
        <v>2412.3500979999999</v>
      </c>
      <c r="E37">
        <v>2434.1000979999999</v>
      </c>
      <c r="F37">
        <v>2425.531982</v>
      </c>
      <c r="G37">
        <v>6143298</v>
      </c>
      <c r="H37">
        <f>Table1[[#This Row],[Open]]-$Q$4</f>
        <v>-32.917461319277209</v>
      </c>
      <c r="I37">
        <f t="shared" si="0"/>
        <v>1083.5592597061113</v>
      </c>
      <c r="J37">
        <f t="shared" si="1"/>
        <v>6.5670258164006752</v>
      </c>
    </row>
    <row r="38" spans="1:10" x14ac:dyDescent="0.35">
      <c r="A38" s="1">
        <v>44979</v>
      </c>
      <c r="B38">
        <v>2425.9499510000001</v>
      </c>
      <c r="C38">
        <v>2430</v>
      </c>
      <c r="D38">
        <v>2375.0500489999999</v>
      </c>
      <c r="E38">
        <v>2378.8999020000001</v>
      </c>
      <c r="F38">
        <v>2370.5261230000001</v>
      </c>
      <c r="G38">
        <v>5087729</v>
      </c>
      <c r="H38">
        <f>Table1[[#This Row],[Open]]-$Q$4</f>
        <v>-30.967510319277153</v>
      </c>
      <c r="I38">
        <f t="shared" si="0"/>
        <v>958.98669537453691</v>
      </c>
      <c r="J38">
        <f t="shared" si="1"/>
        <v>5.8120405780274966</v>
      </c>
    </row>
    <row r="39" spans="1:10" x14ac:dyDescent="0.35">
      <c r="A39" s="1">
        <v>44980</v>
      </c>
      <c r="B39">
        <v>2378</v>
      </c>
      <c r="C39">
        <v>2394.75</v>
      </c>
      <c r="D39">
        <v>2361.3500979999999</v>
      </c>
      <c r="E39">
        <v>2367.5</v>
      </c>
      <c r="F39">
        <v>2359.16626</v>
      </c>
      <c r="G39">
        <v>4546655</v>
      </c>
      <c r="H39">
        <f>Table1[[#This Row],[Open]]-$Q$4</f>
        <v>-78.917461319277209</v>
      </c>
      <c r="I39">
        <f t="shared" si="0"/>
        <v>6227.9657010796145</v>
      </c>
      <c r="J39">
        <f t="shared" si="1"/>
        <v>37.745246673209785</v>
      </c>
    </row>
    <row r="40" spans="1:10" x14ac:dyDescent="0.35">
      <c r="A40" s="1">
        <v>44981</v>
      </c>
      <c r="B40">
        <v>2372</v>
      </c>
      <c r="C40">
        <v>2396.1499020000001</v>
      </c>
      <c r="D40">
        <v>2368</v>
      </c>
      <c r="E40">
        <v>2383.6999510000001</v>
      </c>
      <c r="F40">
        <v>2375.3093260000001</v>
      </c>
      <c r="G40">
        <v>4353814</v>
      </c>
      <c r="H40">
        <f>Table1[[#This Row],[Open]]-$Q$4</f>
        <v>-84.917461319277209</v>
      </c>
      <c r="I40">
        <f t="shared" si="0"/>
        <v>7210.975236910941</v>
      </c>
      <c r="J40">
        <f t="shared" si="1"/>
        <v>43.702880223702671</v>
      </c>
    </row>
    <row r="41" spans="1:10" x14ac:dyDescent="0.35">
      <c r="A41" s="1">
        <v>44984</v>
      </c>
      <c r="B41">
        <v>2382</v>
      </c>
      <c r="C41">
        <v>2389.6499020000001</v>
      </c>
      <c r="D41">
        <v>2351.6999510000001</v>
      </c>
      <c r="E41">
        <v>2367.8500979999999</v>
      </c>
      <c r="F41">
        <v>2359.5151369999999</v>
      </c>
      <c r="G41">
        <v>5168667</v>
      </c>
      <c r="H41">
        <f>Table1[[#This Row],[Open]]-$Q$4</f>
        <v>-74.917461319277209</v>
      </c>
      <c r="I41">
        <f t="shared" si="0"/>
        <v>5612.6260105253969</v>
      </c>
      <c r="J41">
        <f t="shared" si="1"/>
        <v>34.015915215305434</v>
      </c>
    </row>
    <row r="42" spans="1:10" x14ac:dyDescent="0.35">
      <c r="A42" s="1">
        <v>44985</v>
      </c>
      <c r="B42">
        <v>2356.1000979999999</v>
      </c>
      <c r="C42">
        <v>2367</v>
      </c>
      <c r="D42">
        <v>2313.6499020000001</v>
      </c>
      <c r="E42">
        <v>2322.5500489999999</v>
      </c>
      <c r="F42">
        <v>2314.3747560000002</v>
      </c>
      <c r="G42">
        <v>10150245</v>
      </c>
      <c r="H42">
        <f>Table1[[#This Row],[Open]]-$Q$4</f>
        <v>-100.81736331927732</v>
      </c>
      <c r="I42">
        <f t="shared" si="0"/>
        <v>10164.140746651165</v>
      </c>
      <c r="J42">
        <f t="shared" si="1"/>
        <v>61.600853010007057</v>
      </c>
    </row>
    <row r="43" spans="1:10" x14ac:dyDescent="0.35">
      <c r="A43" s="1">
        <v>44986</v>
      </c>
      <c r="B43">
        <v>2344</v>
      </c>
      <c r="C43">
        <v>2345.5</v>
      </c>
      <c r="D43">
        <v>2323.25</v>
      </c>
      <c r="E43">
        <v>2343.8999020000001</v>
      </c>
      <c r="F43">
        <v>2335.649414</v>
      </c>
      <c r="G43">
        <v>5330852</v>
      </c>
      <c r="H43">
        <f>Table1[[#This Row],[Open]]-$Q$4</f>
        <v>-112.91746131927721</v>
      </c>
      <c r="I43">
        <f t="shared" si="0"/>
        <v>12750.353070790465</v>
      </c>
      <c r="J43">
        <f t="shared" si="1"/>
        <v>77.27486709569979</v>
      </c>
    </row>
    <row r="44" spans="1:10" x14ac:dyDescent="0.35">
      <c r="A44" s="1">
        <v>44987</v>
      </c>
      <c r="B44">
        <v>2337</v>
      </c>
      <c r="C44">
        <v>2351.6499020000001</v>
      </c>
      <c r="D44">
        <v>2321.6000979999999</v>
      </c>
      <c r="E44">
        <v>2326.0500489999999</v>
      </c>
      <c r="F44">
        <v>2317.8623050000001</v>
      </c>
      <c r="G44">
        <v>4307425</v>
      </c>
      <c r="H44">
        <f>Table1[[#This Row],[Open]]-$Q$4</f>
        <v>-119.91746131927721</v>
      </c>
      <c r="I44">
        <f t="shared" si="0"/>
        <v>14380.197529260346</v>
      </c>
      <c r="J44">
        <f t="shared" si="1"/>
        <v>87.152712298547556</v>
      </c>
    </row>
    <row r="45" spans="1:10" x14ac:dyDescent="0.35">
      <c r="A45" s="1">
        <v>44988</v>
      </c>
      <c r="B45">
        <v>2349.1499020000001</v>
      </c>
      <c r="C45">
        <v>2393.4499510000001</v>
      </c>
      <c r="D45">
        <v>2341.5500489999999</v>
      </c>
      <c r="E45">
        <v>2385.3999020000001</v>
      </c>
      <c r="F45">
        <v>2377.0031739999999</v>
      </c>
      <c r="G45">
        <v>6758115</v>
      </c>
      <c r="H45">
        <f>Table1[[#This Row],[Open]]-$Q$4</f>
        <v>-107.7675593192771</v>
      </c>
      <c r="I45">
        <f t="shared" si="0"/>
        <v>11613.846841633907</v>
      </c>
      <c r="J45">
        <f t="shared" si="1"/>
        <v>70.386950555357018</v>
      </c>
    </row>
    <row r="46" spans="1:10" x14ac:dyDescent="0.35">
      <c r="A46" s="1">
        <v>44991</v>
      </c>
      <c r="B46">
        <v>2400</v>
      </c>
      <c r="C46">
        <v>2424.6000979999999</v>
      </c>
      <c r="D46">
        <v>2400</v>
      </c>
      <c r="E46">
        <v>2408.6999510000001</v>
      </c>
      <c r="F46">
        <v>2400.2211910000001</v>
      </c>
      <c r="G46">
        <v>4694338</v>
      </c>
      <c r="H46">
        <f>Table1[[#This Row],[Open]]-$Q$4</f>
        <v>-56.917461319277209</v>
      </c>
      <c r="I46">
        <f t="shared" si="0"/>
        <v>3239.5974030314173</v>
      </c>
      <c r="J46">
        <f t="shared" si="1"/>
        <v>19.633923654735863</v>
      </c>
    </row>
    <row r="47" spans="1:10" x14ac:dyDescent="0.35">
      <c r="A47" s="1">
        <v>44993</v>
      </c>
      <c r="B47">
        <v>2408.6999510000001</v>
      </c>
      <c r="C47">
        <v>2419</v>
      </c>
      <c r="D47">
        <v>2385</v>
      </c>
      <c r="E47">
        <v>2417.3500979999999</v>
      </c>
      <c r="F47">
        <v>2408.8410640000002</v>
      </c>
      <c r="G47">
        <v>7283694</v>
      </c>
      <c r="H47">
        <f>Table1[[#This Row],[Open]]-$Q$4</f>
        <v>-48.217510319277153</v>
      </c>
      <c r="I47">
        <f t="shared" si="0"/>
        <v>2324.9283013895988</v>
      </c>
      <c r="J47">
        <f t="shared" si="1"/>
        <v>14.090474553876357</v>
      </c>
    </row>
    <row r="48" spans="1:10" x14ac:dyDescent="0.35">
      <c r="A48" s="1">
        <v>44994</v>
      </c>
      <c r="B48">
        <v>2416</v>
      </c>
      <c r="C48">
        <v>2416.8999020000001</v>
      </c>
      <c r="D48">
        <v>2355.1000979999999</v>
      </c>
      <c r="E48">
        <v>2359.25</v>
      </c>
      <c r="F48">
        <v>2350.9453130000002</v>
      </c>
      <c r="G48">
        <v>7492509</v>
      </c>
      <c r="H48">
        <f>Table1[[#This Row],[Open]]-$Q$4</f>
        <v>-40.917461319277209</v>
      </c>
      <c r="I48">
        <f t="shared" si="0"/>
        <v>1674.2386408145467</v>
      </c>
      <c r="J48">
        <f t="shared" si="1"/>
        <v>10.146900853421496</v>
      </c>
    </row>
    <row r="49" spans="1:10" x14ac:dyDescent="0.35">
      <c r="A49" s="1">
        <v>44995</v>
      </c>
      <c r="B49">
        <v>2341.5</v>
      </c>
      <c r="C49">
        <v>2344</v>
      </c>
      <c r="D49">
        <v>2315.0500489999999</v>
      </c>
      <c r="E49">
        <v>2322.6999510000001</v>
      </c>
      <c r="F49">
        <v>2314.5239259999998</v>
      </c>
      <c r="G49">
        <v>6153681</v>
      </c>
      <c r="H49">
        <f>Table1[[#This Row],[Open]]-$Q$4</f>
        <v>-115.41746131927721</v>
      </c>
      <c r="I49">
        <f t="shared" si="0"/>
        <v>13321.190377386851</v>
      </c>
      <c r="J49">
        <f t="shared" si="1"/>
        <v>80.734487135677881</v>
      </c>
    </row>
    <row r="50" spans="1:10" x14ac:dyDescent="0.35">
      <c r="A50" s="1">
        <v>44998</v>
      </c>
      <c r="B50">
        <v>2329</v>
      </c>
      <c r="C50">
        <v>2344</v>
      </c>
      <c r="D50">
        <v>2275</v>
      </c>
      <c r="E50">
        <v>2284.5</v>
      </c>
      <c r="F50">
        <v>2276.4584960000002</v>
      </c>
      <c r="G50">
        <v>5894088</v>
      </c>
      <c r="H50">
        <f>Table1[[#This Row],[Open]]-$Q$4</f>
        <v>-127.91746131927721</v>
      </c>
      <c r="I50">
        <f t="shared" si="0"/>
        <v>16362.876910368781</v>
      </c>
      <c r="J50">
        <f t="shared" si="1"/>
        <v>99.168950971932006</v>
      </c>
    </row>
    <row r="51" spans="1:10" x14ac:dyDescent="0.35">
      <c r="A51" s="1">
        <v>44999</v>
      </c>
      <c r="B51">
        <v>2280</v>
      </c>
      <c r="C51">
        <v>2304.9499510000001</v>
      </c>
      <c r="D51">
        <v>2269.0500489999999</v>
      </c>
      <c r="E51">
        <v>2275.9499510000001</v>
      </c>
      <c r="F51">
        <v>2267.9384770000001</v>
      </c>
      <c r="G51">
        <v>7396699</v>
      </c>
      <c r="H51">
        <f>Table1[[#This Row],[Open]]-$Q$4</f>
        <v>-176.91746131927721</v>
      </c>
      <c r="I51">
        <f t="shared" si="0"/>
        <v>31299.788119657947</v>
      </c>
      <c r="J51">
        <f t="shared" si="1"/>
        <v>189.69568557368453</v>
      </c>
    </row>
    <row r="52" spans="1:10" x14ac:dyDescent="0.35">
      <c r="A52" s="1">
        <v>45000</v>
      </c>
      <c r="B52">
        <v>2284.1000979999999</v>
      </c>
      <c r="C52">
        <v>2298.3000489999999</v>
      </c>
      <c r="D52">
        <v>2227.3999020000001</v>
      </c>
      <c r="E52">
        <v>2237.0500489999999</v>
      </c>
      <c r="F52">
        <v>2229.1755370000001</v>
      </c>
      <c r="G52">
        <v>10027725</v>
      </c>
      <c r="H52">
        <f>Table1[[#This Row],[Open]]-$Q$4</f>
        <v>-172.81736331927732</v>
      </c>
      <c r="I52">
        <f t="shared" si="0"/>
        <v>29865.841064627097</v>
      </c>
      <c r="J52">
        <f t="shared" si="1"/>
        <v>181.00509736137636</v>
      </c>
    </row>
    <row r="53" spans="1:10" x14ac:dyDescent="0.35">
      <c r="A53" s="1">
        <v>45001</v>
      </c>
      <c r="B53">
        <v>2243</v>
      </c>
      <c r="C53">
        <v>2254</v>
      </c>
      <c r="D53">
        <v>2202.1999510000001</v>
      </c>
      <c r="E53">
        <v>2225.8999020000001</v>
      </c>
      <c r="F53">
        <v>2218.0646969999998</v>
      </c>
      <c r="G53">
        <v>8474595</v>
      </c>
      <c r="H53">
        <f>Table1[[#This Row],[Open]]-$Q$4</f>
        <v>-213.91746131927721</v>
      </c>
      <c r="I53">
        <f t="shared" si="0"/>
        <v>45760.680257284461</v>
      </c>
      <c r="J53">
        <f t="shared" si="1"/>
        <v>277.33745610475432</v>
      </c>
    </row>
    <row r="54" spans="1:10" x14ac:dyDescent="0.35">
      <c r="A54" s="1">
        <v>45002</v>
      </c>
      <c r="B54">
        <v>2244.75</v>
      </c>
      <c r="C54">
        <v>2251.9499510000001</v>
      </c>
      <c r="D54">
        <v>2212.6999510000001</v>
      </c>
      <c r="E54">
        <v>2223.1000979999999</v>
      </c>
      <c r="F54">
        <v>2215.2746579999998</v>
      </c>
      <c r="G54">
        <v>15697554</v>
      </c>
      <c r="H54">
        <f>Table1[[#This Row],[Open]]-$Q$4</f>
        <v>-212.16746131927721</v>
      </c>
      <c r="I54">
        <f t="shared" si="0"/>
        <v>45015.031642666989</v>
      </c>
      <c r="J54">
        <f t="shared" si="1"/>
        <v>272.81837359192116</v>
      </c>
    </row>
    <row r="55" spans="1:10" x14ac:dyDescent="0.35">
      <c r="A55" s="1">
        <v>45005</v>
      </c>
      <c r="B55">
        <v>2215</v>
      </c>
      <c r="C55">
        <v>2220</v>
      </c>
      <c r="D55">
        <v>2180</v>
      </c>
      <c r="E55">
        <v>2201.25</v>
      </c>
      <c r="F55">
        <v>2193.5014649999998</v>
      </c>
      <c r="G55">
        <v>9010595</v>
      </c>
      <c r="H55">
        <f>Table1[[#This Row],[Open]]-$Q$4</f>
        <v>-241.91746131927721</v>
      </c>
      <c r="I55">
        <f t="shared" si="0"/>
        <v>58524.058091163984</v>
      </c>
      <c r="J55">
        <f t="shared" si="1"/>
        <v>354.6912611585696</v>
      </c>
    </row>
    <row r="56" spans="1:10" x14ac:dyDescent="0.35">
      <c r="A56" s="1">
        <v>45006</v>
      </c>
      <c r="B56">
        <v>2218.9499510000001</v>
      </c>
      <c r="C56">
        <v>2274</v>
      </c>
      <c r="D56">
        <v>2217</v>
      </c>
      <c r="E56">
        <v>2269.6999510000001</v>
      </c>
      <c r="F56">
        <v>2261.710693</v>
      </c>
      <c r="G56">
        <v>9876263</v>
      </c>
      <c r="H56">
        <f>Table1[[#This Row],[Open]]-$Q$4</f>
        <v>-237.96751031927715</v>
      </c>
      <c r="I56">
        <f t="shared" si="0"/>
        <v>56628.535967555275</v>
      </c>
      <c r="J56">
        <f t="shared" si="1"/>
        <v>343.20324828821379</v>
      </c>
    </row>
    <row r="57" spans="1:10" x14ac:dyDescent="0.35">
      <c r="A57" s="1">
        <v>45007</v>
      </c>
      <c r="B57">
        <v>2285</v>
      </c>
      <c r="C57">
        <v>2291.4499510000001</v>
      </c>
      <c r="D57">
        <v>2270</v>
      </c>
      <c r="E57">
        <v>2276.6000979999999</v>
      </c>
      <c r="F57">
        <v>2268.5864259999998</v>
      </c>
      <c r="G57">
        <v>5039622</v>
      </c>
      <c r="H57">
        <f>Table1[[#This Row],[Open]]-$Q$4</f>
        <v>-171.91746131927721</v>
      </c>
      <c r="I57">
        <f t="shared" si="0"/>
        <v>29555.613506465175</v>
      </c>
      <c r="J57">
        <f t="shared" si="1"/>
        <v>179.12493034221319</v>
      </c>
    </row>
    <row r="58" spans="1:10" x14ac:dyDescent="0.35">
      <c r="A58" s="1">
        <v>45008</v>
      </c>
      <c r="B58">
        <v>2268</v>
      </c>
      <c r="C58">
        <v>2269.8999020000001</v>
      </c>
      <c r="D58">
        <v>2243.0500489999999</v>
      </c>
      <c r="E58">
        <v>2247.8000489999999</v>
      </c>
      <c r="F58">
        <v>2239.8876949999999</v>
      </c>
      <c r="G58">
        <v>7499082</v>
      </c>
      <c r="H58">
        <f>Table1[[#This Row],[Open]]-$Q$4</f>
        <v>-188.91746131927721</v>
      </c>
      <c r="I58">
        <f t="shared" si="0"/>
        <v>35689.8071913206</v>
      </c>
      <c r="J58">
        <f t="shared" si="1"/>
        <v>216.30186176557939</v>
      </c>
    </row>
    <row r="59" spans="1:10" x14ac:dyDescent="0.35">
      <c r="A59" s="1">
        <v>45009</v>
      </c>
      <c r="B59">
        <v>2245.25</v>
      </c>
      <c r="C59">
        <v>2250</v>
      </c>
      <c r="D59">
        <v>2198</v>
      </c>
      <c r="E59">
        <v>2203.3000489999999</v>
      </c>
      <c r="F59">
        <v>2195.5444339999999</v>
      </c>
      <c r="G59">
        <v>5711497</v>
      </c>
      <c r="H59">
        <f>Table1[[#This Row],[Open]]-$Q$4</f>
        <v>-211.66746131927721</v>
      </c>
      <c r="I59">
        <f t="shared" si="0"/>
        <v>44803.114181347715</v>
      </c>
      <c r="J59">
        <f t="shared" si="1"/>
        <v>271.53402534150132</v>
      </c>
    </row>
    <row r="60" spans="1:10" x14ac:dyDescent="0.35">
      <c r="A60" s="1">
        <v>45012</v>
      </c>
      <c r="B60">
        <v>2217.5</v>
      </c>
      <c r="C60">
        <v>2254</v>
      </c>
      <c r="D60">
        <v>2200.1999510000001</v>
      </c>
      <c r="E60">
        <v>2237.5500489999999</v>
      </c>
      <c r="F60">
        <v>2229.673828</v>
      </c>
      <c r="G60">
        <v>6486068</v>
      </c>
      <c r="H60">
        <f>Table1[[#This Row],[Open]]-$Q$4</f>
        <v>-239.41746131927721</v>
      </c>
      <c r="I60">
        <f t="shared" si="0"/>
        <v>57320.720784567595</v>
      </c>
      <c r="J60">
        <f t="shared" si="1"/>
        <v>347.39830778525817</v>
      </c>
    </row>
    <row r="61" spans="1:10" x14ac:dyDescent="0.35">
      <c r="A61" s="1">
        <v>45013</v>
      </c>
      <c r="B61">
        <v>2245</v>
      </c>
      <c r="C61">
        <v>2256.5</v>
      </c>
      <c r="D61">
        <v>2237</v>
      </c>
      <c r="E61">
        <v>2248</v>
      </c>
      <c r="F61">
        <v>2240.086914</v>
      </c>
      <c r="G61">
        <v>5804018</v>
      </c>
      <c r="H61">
        <f>Table1[[#This Row],[Open]]-$Q$4</f>
        <v>-211.91746131927721</v>
      </c>
      <c r="I61">
        <f t="shared" si="0"/>
        <v>44909.010412007352</v>
      </c>
      <c r="J61">
        <f t="shared" si="1"/>
        <v>272.17582067883245</v>
      </c>
    </row>
    <row r="62" spans="1:10" x14ac:dyDescent="0.35">
      <c r="A62" s="1">
        <v>45014</v>
      </c>
      <c r="B62">
        <v>2239</v>
      </c>
      <c r="C62">
        <v>2244.8000489999999</v>
      </c>
      <c r="D62">
        <v>2211.1000979999999</v>
      </c>
      <c r="E62">
        <v>2234.6999510000001</v>
      </c>
      <c r="F62">
        <v>2226.83374</v>
      </c>
      <c r="G62">
        <v>8678073</v>
      </c>
      <c r="H62">
        <f>Table1[[#This Row],[Open]]-$Q$4</f>
        <v>-217.91746131927721</v>
      </c>
      <c r="I62">
        <f t="shared" si="0"/>
        <v>47488.019947838678</v>
      </c>
      <c r="J62">
        <f t="shared" si="1"/>
        <v>287.8061815020526</v>
      </c>
    </row>
    <row r="63" spans="1:10" x14ac:dyDescent="0.35">
      <c r="A63" s="1">
        <v>45016</v>
      </c>
      <c r="B63">
        <v>2255</v>
      </c>
      <c r="C63">
        <v>2343.4499510000001</v>
      </c>
      <c r="D63">
        <v>2254.6999510000001</v>
      </c>
      <c r="E63">
        <v>2331.0500489999999</v>
      </c>
      <c r="F63">
        <v>2322.8447270000001</v>
      </c>
      <c r="G63">
        <v>13001005</v>
      </c>
      <c r="H63">
        <f>Table1[[#This Row],[Open]]-$Q$4</f>
        <v>-201.91746131927721</v>
      </c>
      <c r="I63">
        <f t="shared" si="0"/>
        <v>40770.661185621808</v>
      </c>
      <c r="J63">
        <f t="shared" si="1"/>
        <v>247.09491627649581</v>
      </c>
    </row>
    <row r="64" spans="1:10" x14ac:dyDescent="0.35">
      <c r="A64" s="1">
        <v>45019</v>
      </c>
      <c r="B64">
        <v>2345</v>
      </c>
      <c r="C64">
        <v>2349</v>
      </c>
      <c r="D64">
        <v>2315</v>
      </c>
      <c r="E64">
        <v>2331.4499510000001</v>
      </c>
      <c r="F64">
        <v>2323.243164</v>
      </c>
      <c r="G64">
        <v>4750238</v>
      </c>
      <c r="H64">
        <f>Table1[[#This Row],[Open]]-$Q$4</f>
        <v>-111.91746131927721</v>
      </c>
      <c r="I64">
        <f t="shared" si="0"/>
        <v>12525.51814815191</v>
      </c>
      <c r="J64">
        <f t="shared" si="1"/>
        <v>75.912231200920672</v>
      </c>
    </row>
    <row r="65" spans="1:10" x14ac:dyDescent="0.35">
      <c r="A65" s="1">
        <v>45021</v>
      </c>
      <c r="B65">
        <v>2348</v>
      </c>
      <c r="C65">
        <v>2348</v>
      </c>
      <c r="D65">
        <v>2308.5500489999999</v>
      </c>
      <c r="E65">
        <v>2325.8500979999999</v>
      </c>
      <c r="F65">
        <v>2317.663086</v>
      </c>
      <c r="G65">
        <v>7505339</v>
      </c>
      <c r="H65">
        <f>Table1[[#This Row],[Open]]-$Q$4</f>
        <v>-108.91746131927721</v>
      </c>
      <c r="I65">
        <f t="shared" si="0"/>
        <v>11863.013380236247</v>
      </c>
      <c r="J65">
        <f t="shared" si="1"/>
        <v>71.897050789310583</v>
      </c>
    </row>
    <row r="66" spans="1:10" x14ac:dyDescent="0.35">
      <c r="A66" s="1">
        <v>45022</v>
      </c>
      <c r="B66">
        <v>2318.1499020000001</v>
      </c>
      <c r="C66">
        <v>2354</v>
      </c>
      <c r="D66">
        <v>2318.1499020000001</v>
      </c>
      <c r="E66">
        <v>2341.4499510000001</v>
      </c>
      <c r="F66">
        <v>2333.2080080000001</v>
      </c>
      <c r="G66">
        <v>8507771</v>
      </c>
      <c r="H66">
        <f>Table1[[#This Row],[Open]]-$Q$4</f>
        <v>-138.7675593192771</v>
      </c>
      <c r="I66">
        <f t="shared" si="0"/>
        <v>19256.435519429087</v>
      </c>
      <c r="J66">
        <f t="shared" si="1"/>
        <v>116.70566981472174</v>
      </c>
    </row>
    <row r="67" spans="1:10" x14ac:dyDescent="0.35">
      <c r="A67" s="1">
        <v>45026</v>
      </c>
      <c r="B67">
        <v>2350</v>
      </c>
      <c r="C67">
        <v>2350.3999020000001</v>
      </c>
      <c r="D67">
        <v>2321.5500489999999</v>
      </c>
      <c r="E67">
        <v>2324.8500979999999</v>
      </c>
      <c r="F67">
        <v>2316.6665039999998</v>
      </c>
      <c r="G67">
        <v>5981688</v>
      </c>
      <c r="H67">
        <f>Table1[[#This Row],[Open]]-$Q$4</f>
        <v>-106.91746131927721</v>
      </c>
      <c r="I67">
        <f t="shared" ref="I67:I130" si="2">H67*H67</f>
        <v>11431.343534959138</v>
      </c>
      <c r="J67">
        <f t="shared" ref="J67:J130" si="3">I67/($Q$16-1)</f>
        <v>69.280869908843258</v>
      </c>
    </row>
    <row r="68" spans="1:10" x14ac:dyDescent="0.35">
      <c r="A68" s="1">
        <v>45027</v>
      </c>
      <c r="B68">
        <v>2334</v>
      </c>
      <c r="C68">
        <v>2341</v>
      </c>
      <c r="D68">
        <v>2324.0500489999999</v>
      </c>
      <c r="E68">
        <v>2336.3500979999999</v>
      </c>
      <c r="F68">
        <v>2328.126221</v>
      </c>
      <c r="G68">
        <v>4865301</v>
      </c>
      <c r="H68">
        <f>Table1[[#This Row],[Open]]-$Q$4</f>
        <v>-122.91746131927721</v>
      </c>
      <c r="I68">
        <f t="shared" si="2"/>
        <v>15108.702297176009</v>
      </c>
      <c r="J68">
        <f t="shared" si="3"/>
        <v>91.567892710157636</v>
      </c>
    </row>
    <row r="69" spans="1:10" x14ac:dyDescent="0.35">
      <c r="A69" s="1">
        <v>45028</v>
      </c>
      <c r="B69">
        <v>2336.3500979999999</v>
      </c>
      <c r="C69">
        <v>2367.8000489999999</v>
      </c>
      <c r="D69">
        <v>2330.0500489999999</v>
      </c>
      <c r="E69">
        <v>2346.6499020000001</v>
      </c>
      <c r="F69">
        <v>2338.3896479999999</v>
      </c>
      <c r="G69">
        <v>8389646</v>
      </c>
      <c r="H69">
        <f>Table1[[#This Row],[Open]]-$Q$4</f>
        <v>-120.56736331927732</v>
      </c>
      <c r="I69">
        <f t="shared" si="2"/>
        <v>14536.489097762618</v>
      </c>
      <c r="J69">
        <f t="shared" si="3"/>
        <v>88.099933925834051</v>
      </c>
    </row>
    <row r="70" spans="1:10" x14ac:dyDescent="0.35">
      <c r="A70" s="1">
        <v>45029</v>
      </c>
      <c r="B70">
        <v>2353</v>
      </c>
      <c r="C70">
        <v>2365.8000489999999</v>
      </c>
      <c r="D70">
        <v>2342</v>
      </c>
      <c r="E70">
        <v>2355.5</v>
      </c>
      <c r="F70">
        <v>2347.2084960000002</v>
      </c>
      <c r="G70">
        <v>5712541</v>
      </c>
      <c r="H70">
        <f>Table1[[#This Row],[Open]]-$Q$4</f>
        <v>-103.91746131927721</v>
      </c>
      <c r="I70">
        <f t="shared" si="2"/>
        <v>10798.838767043475</v>
      </c>
      <c r="J70">
        <f t="shared" si="3"/>
        <v>65.44750767905137</v>
      </c>
    </row>
    <row r="71" spans="1:10" x14ac:dyDescent="0.35">
      <c r="A71" s="1">
        <v>45033</v>
      </c>
      <c r="B71">
        <v>2424.9499510000001</v>
      </c>
      <c r="C71">
        <v>2424.9499510000001</v>
      </c>
      <c r="D71">
        <v>2349.0500489999999</v>
      </c>
      <c r="E71">
        <v>2367.4499510000001</v>
      </c>
      <c r="F71">
        <v>2359.1164549999999</v>
      </c>
      <c r="G71">
        <v>8274452</v>
      </c>
      <c r="H71">
        <f>Table1[[#This Row],[Open]]-$Q$4</f>
        <v>-31.967510319277153</v>
      </c>
      <c r="I71">
        <f t="shared" si="2"/>
        <v>1021.9217160130912</v>
      </c>
      <c r="J71">
        <f t="shared" si="3"/>
        <v>6.1934649455338864</v>
      </c>
    </row>
    <row r="72" spans="1:10" x14ac:dyDescent="0.35">
      <c r="A72" s="1">
        <v>45034</v>
      </c>
      <c r="B72">
        <v>2377</v>
      </c>
      <c r="C72">
        <v>2377</v>
      </c>
      <c r="D72">
        <v>2326</v>
      </c>
      <c r="E72">
        <v>2340.3500979999999</v>
      </c>
      <c r="F72">
        <v>2332.1120609999998</v>
      </c>
      <c r="G72">
        <v>4802172</v>
      </c>
      <c r="H72">
        <f>Table1[[#This Row],[Open]]-$Q$4</f>
        <v>-79.917461319277209</v>
      </c>
      <c r="I72">
        <f t="shared" si="2"/>
        <v>6386.8006237181689</v>
      </c>
      <c r="J72">
        <f t="shared" si="3"/>
        <v>38.707882567988904</v>
      </c>
    </row>
    <row r="73" spans="1:10" x14ac:dyDescent="0.35">
      <c r="A73" s="1">
        <v>45035</v>
      </c>
      <c r="B73">
        <v>2339.0500489999999</v>
      </c>
      <c r="C73">
        <v>2357.8999020000001</v>
      </c>
      <c r="D73">
        <v>2332.1999510000001</v>
      </c>
      <c r="E73">
        <v>2352</v>
      </c>
      <c r="F73">
        <v>2343.7209469999998</v>
      </c>
      <c r="G73">
        <v>5664207</v>
      </c>
      <c r="H73">
        <f>Table1[[#This Row],[Open]]-$Q$4</f>
        <v>-117.86741231927726</v>
      </c>
      <c r="I73">
        <f t="shared" si="2"/>
        <v>13892.726886842514</v>
      </c>
      <c r="J73">
        <f t="shared" si="3"/>
        <v>84.198344768742515</v>
      </c>
    </row>
    <row r="74" spans="1:10" x14ac:dyDescent="0.35">
      <c r="A74" s="1">
        <v>45036</v>
      </c>
      <c r="B74">
        <v>2354.1000979999999</v>
      </c>
      <c r="C74">
        <v>2359</v>
      </c>
      <c r="D74">
        <v>2332.1000979999999</v>
      </c>
      <c r="E74">
        <v>2346.0500489999999</v>
      </c>
      <c r="F74">
        <v>2337.7919919999999</v>
      </c>
      <c r="G74">
        <v>3233882</v>
      </c>
      <c r="H74">
        <f>Table1[[#This Row],[Open]]-$Q$4</f>
        <v>-102.81736331927732</v>
      </c>
      <c r="I74">
        <f t="shared" si="2"/>
        <v>10571.410199928274</v>
      </c>
      <c r="J74">
        <f t="shared" si="3"/>
        <v>64.069152726838027</v>
      </c>
    </row>
    <row r="75" spans="1:10" x14ac:dyDescent="0.35">
      <c r="A75" s="1">
        <v>45037</v>
      </c>
      <c r="B75">
        <v>2350.6499020000001</v>
      </c>
      <c r="C75">
        <v>2361</v>
      </c>
      <c r="D75">
        <v>2336.3999020000001</v>
      </c>
      <c r="E75">
        <v>2349</v>
      </c>
      <c r="F75">
        <v>2340.7314449999999</v>
      </c>
      <c r="G75">
        <v>3529236</v>
      </c>
      <c r="H75">
        <f>Table1[[#This Row],[Open]]-$Q$4</f>
        <v>-106.2675593192771</v>
      </c>
      <c r="I75">
        <f t="shared" si="2"/>
        <v>11292.794163676077</v>
      </c>
      <c r="J75">
        <f t="shared" si="3"/>
        <v>68.441176749551985</v>
      </c>
    </row>
    <row r="76" spans="1:10" x14ac:dyDescent="0.35">
      <c r="A76" s="1">
        <v>45040</v>
      </c>
      <c r="B76">
        <v>2375</v>
      </c>
      <c r="C76">
        <v>2380.8999020000001</v>
      </c>
      <c r="D76">
        <v>2348</v>
      </c>
      <c r="E76">
        <v>2358</v>
      </c>
      <c r="F76">
        <v>2349.6997070000002</v>
      </c>
      <c r="G76">
        <v>5970048</v>
      </c>
      <c r="H76">
        <f>Table1[[#This Row],[Open]]-$Q$4</f>
        <v>-81.917461319277209</v>
      </c>
      <c r="I76">
        <f t="shared" si="2"/>
        <v>6710.4704689952778</v>
      </c>
      <c r="J76">
        <f t="shared" si="3"/>
        <v>40.669517993910773</v>
      </c>
    </row>
    <row r="77" spans="1:10" x14ac:dyDescent="0.35">
      <c r="A77" s="1">
        <v>45041</v>
      </c>
      <c r="B77">
        <v>2366</v>
      </c>
      <c r="C77">
        <v>2380.6000979999999</v>
      </c>
      <c r="D77">
        <v>2350.5</v>
      </c>
      <c r="E77">
        <v>2376.0500489999999</v>
      </c>
      <c r="F77">
        <v>2367.686279</v>
      </c>
      <c r="G77">
        <v>4262471</v>
      </c>
      <c r="H77">
        <f>Table1[[#This Row],[Open]]-$Q$4</f>
        <v>-90.917461319277209</v>
      </c>
      <c r="I77">
        <f t="shared" si="2"/>
        <v>8265.9847727422675</v>
      </c>
      <c r="J77">
        <f t="shared" si="3"/>
        <v>50.096877410559195</v>
      </c>
    </row>
    <row r="78" spans="1:10" x14ac:dyDescent="0.35">
      <c r="A78" s="1">
        <v>45042</v>
      </c>
      <c r="B78">
        <v>2379</v>
      </c>
      <c r="C78">
        <v>2386.1000979999999</v>
      </c>
      <c r="D78">
        <v>2354.0500489999999</v>
      </c>
      <c r="E78">
        <v>2362.1000979999999</v>
      </c>
      <c r="F78">
        <v>2353.7854000000002</v>
      </c>
      <c r="G78">
        <v>3977129</v>
      </c>
      <c r="H78">
        <f>Table1[[#This Row],[Open]]-$Q$4</f>
        <v>-77.917461319277209</v>
      </c>
      <c r="I78">
        <f t="shared" si="2"/>
        <v>6071.1307784410601</v>
      </c>
      <c r="J78">
        <f t="shared" si="3"/>
        <v>36.794731990551881</v>
      </c>
    </row>
    <row r="79" spans="1:10" x14ac:dyDescent="0.35">
      <c r="A79" s="1">
        <v>45043</v>
      </c>
      <c r="B79">
        <v>2375</v>
      </c>
      <c r="C79">
        <v>2384</v>
      </c>
      <c r="D79">
        <v>2364</v>
      </c>
      <c r="E79">
        <v>2377.0500489999999</v>
      </c>
      <c r="F79">
        <v>2368.6828609999998</v>
      </c>
      <c r="G79">
        <v>4230627</v>
      </c>
      <c r="H79">
        <f>Table1[[#This Row],[Open]]-$Q$4</f>
        <v>-81.917461319277209</v>
      </c>
      <c r="I79">
        <f t="shared" si="2"/>
        <v>6710.4704689952778</v>
      </c>
      <c r="J79">
        <f t="shared" si="3"/>
        <v>40.669517993910773</v>
      </c>
    </row>
    <row r="80" spans="1:10" x14ac:dyDescent="0.35">
      <c r="A80" s="1">
        <v>45044</v>
      </c>
      <c r="B80">
        <v>2382</v>
      </c>
      <c r="C80">
        <v>2423.8999020000001</v>
      </c>
      <c r="D80">
        <v>2381.75</v>
      </c>
      <c r="E80">
        <v>2420.5</v>
      </c>
      <c r="F80">
        <v>2411.9797359999998</v>
      </c>
      <c r="G80">
        <v>7183342</v>
      </c>
      <c r="H80">
        <f>Table1[[#This Row],[Open]]-$Q$4</f>
        <v>-74.917461319277209</v>
      </c>
      <c r="I80">
        <f t="shared" si="2"/>
        <v>5612.6260105253969</v>
      </c>
      <c r="J80">
        <f t="shared" si="3"/>
        <v>34.015915215305434</v>
      </c>
    </row>
    <row r="81" spans="1:10" x14ac:dyDescent="0.35">
      <c r="A81" s="1">
        <v>45048</v>
      </c>
      <c r="B81">
        <v>2436.1999510000001</v>
      </c>
      <c r="C81">
        <v>2445.8000489999999</v>
      </c>
      <c r="D81">
        <v>2428.1000979999999</v>
      </c>
      <c r="E81">
        <v>2441.0500489999999</v>
      </c>
      <c r="F81">
        <v>2432.4575199999999</v>
      </c>
      <c r="G81">
        <v>5991101</v>
      </c>
      <c r="H81">
        <f>Table1[[#This Row],[Open]]-$Q$4</f>
        <v>-20.717510319277153</v>
      </c>
      <c r="I81">
        <f t="shared" si="2"/>
        <v>429.21523382935533</v>
      </c>
      <c r="J81">
        <f t="shared" si="3"/>
        <v>2.6013044474506382</v>
      </c>
    </row>
    <row r="82" spans="1:10" x14ac:dyDescent="0.35">
      <c r="A82" s="1">
        <v>45049</v>
      </c>
      <c r="B82">
        <v>2445</v>
      </c>
      <c r="C82">
        <v>2445</v>
      </c>
      <c r="D82">
        <v>2413.0500489999999</v>
      </c>
      <c r="E82">
        <v>2420.1000979999999</v>
      </c>
      <c r="F82">
        <v>2411.5812989999999</v>
      </c>
      <c r="G82">
        <v>3259053</v>
      </c>
      <c r="H82">
        <f>Table1[[#This Row],[Open]]-$Q$4</f>
        <v>-11.917461319277209</v>
      </c>
      <c r="I82">
        <f t="shared" si="2"/>
        <v>142.02588429646846</v>
      </c>
      <c r="J82">
        <f t="shared" si="3"/>
        <v>0.86076293513011193</v>
      </c>
    </row>
    <row r="83" spans="1:10" x14ac:dyDescent="0.35">
      <c r="A83" s="1">
        <v>45050</v>
      </c>
      <c r="B83">
        <v>2421.1499020000001</v>
      </c>
      <c r="C83">
        <v>2452.8500979999999</v>
      </c>
      <c r="D83">
        <v>2414.6000979999999</v>
      </c>
      <c r="E83">
        <v>2448</v>
      </c>
      <c r="F83">
        <v>2439.383057</v>
      </c>
      <c r="G83">
        <v>3985159</v>
      </c>
      <c r="H83">
        <f>Table1[[#This Row],[Open]]-$Q$4</f>
        <v>-35.767559319277098</v>
      </c>
      <c r="I83">
        <f t="shared" si="2"/>
        <v>1279.318299658006</v>
      </c>
      <c r="J83">
        <f t="shared" si="3"/>
        <v>7.753444240351552</v>
      </c>
    </row>
    <row r="84" spans="1:10" x14ac:dyDescent="0.35">
      <c r="A84" s="1">
        <v>45051</v>
      </c>
      <c r="B84">
        <v>2441</v>
      </c>
      <c r="C84">
        <v>2461.3500979999999</v>
      </c>
      <c r="D84">
        <v>2436</v>
      </c>
      <c r="E84">
        <v>2441.75</v>
      </c>
      <c r="F84">
        <v>2433.155029</v>
      </c>
      <c r="G84">
        <v>4036548</v>
      </c>
      <c r="H84">
        <f>Table1[[#This Row],[Open]]-$Q$4</f>
        <v>-15.917461319277209</v>
      </c>
      <c r="I84">
        <f t="shared" si="2"/>
        <v>253.36557485068613</v>
      </c>
      <c r="J84">
        <f t="shared" si="3"/>
        <v>1.5355489384890069</v>
      </c>
    </row>
    <row r="85" spans="1:10" x14ac:dyDescent="0.35">
      <c r="A85" s="1">
        <v>45054</v>
      </c>
      <c r="B85">
        <v>2450</v>
      </c>
      <c r="C85">
        <v>2483.6499020000001</v>
      </c>
      <c r="D85">
        <v>2444.1499020000001</v>
      </c>
      <c r="E85">
        <v>2471.8999020000001</v>
      </c>
      <c r="F85">
        <v>2463.1987300000001</v>
      </c>
      <c r="G85">
        <v>4224469</v>
      </c>
      <c r="H85">
        <f>Table1[[#This Row],[Open]]-$Q$4</f>
        <v>-6.9174613192772085</v>
      </c>
      <c r="I85">
        <f t="shared" si="2"/>
        <v>47.851271103696376</v>
      </c>
      <c r="J85">
        <f t="shared" si="3"/>
        <v>0.29000770365876594</v>
      </c>
    </row>
    <row r="86" spans="1:10" x14ac:dyDescent="0.35">
      <c r="A86" s="1">
        <v>45055</v>
      </c>
      <c r="B86">
        <v>2475</v>
      </c>
      <c r="C86">
        <v>2486.8000489999999</v>
      </c>
      <c r="D86">
        <v>2463.25</v>
      </c>
      <c r="E86">
        <v>2479.5500489999999</v>
      </c>
      <c r="F86">
        <v>2470.8220209999999</v>
      </c>
      <c r="G86">
        <v>2983468</v>
      </c>
      <c r="H86">
        <f>Table1[[#This Row],[Open]]-$Q$4</f>
        <v>18.082538680722791</v>
      </c>
      <c r="I86">
        <f t="shared" si="2"/>
        <v>326.97820513983595</v>
      </c>
      <c r="J86">
        <f t="shared" si="3"/>
        <v>1.9816860917565815</v>
      </c>
    </row>
    <row r="87" spans="1:10" x14ac:dyDescent="0.35">
      <c r="A87" s="1">
        <v>45056</v>
      </c>
      <c r="B87">
        <v>2490</v>
      </c>
      <c r="C87">
        <v>2499.8500979999999</v>
      </c>
      <c r="D87">
        <v>2481.1999510000001</v>
      </c>
      <c r="E87">
        <v>2496.6000979999999</v>
      </c>
      <c r="F87">
        <v>2487.8120119999999</v>
      </c>
      <c r="G87">
        <v>5017544</v>
      </c>
      <c r="H87">
        <f>Table1[[#This Row],[Open]]-$Q$4</f>
        <v>33.082538680722791</v>
      </c>
      <c r="I87">
        <f t="shared" si="2"/>
        <v>1094.4543655615198</v>
      </c>
      <c r="J87">
        <f t="shared" si="3"/>
        <v>6.6330567609789082</v>
      </c>
    </row>
    <row r="88" spans="1:10" x14ac:dyDescent="0.35">
      <c r="A88" s="1">
        <v>45057</v>
      </c>
      <c r="B88">
        <v>2498.9499510000001</v>
      </c>
      <c r="C88">
        <v>2509.5</v>
      </c>
      <c r="D88">
        <v>2476.5500489999999</v>
      </c>
      <c r="E88">
        <v>2480.3000489999999</v>
      </c>
      <c r="F88">
        <v>2471.569336</v>
      </c>
      <c r="G88">
        <v>4872451</v>
      </c>
      <c r="H88">
        <f>Table1[[#This Row],[Open]]-$Q$4</f>
        <v>42.032489680722847</v>
      </c>
      <c r="I88">
        <f t="shared" si="2"/>
        <v>1766.7301887600727</v>
      </c>
      <c r="J88">
        <f t="shared" si="3"/>
        <v>10.707455689454985</v>
      </c>
    </row>
    <row r="89" spans="1:10" x14ac:dyDescent="0.35">
      <c r="A89" s="1">
        <v>45058</v>
      </c>
      <c r="B89">
        <v>2469.8000489999999</v>
      </c>
      <c r="C89">
        <v>2487.3999020000001</v>
      </c>
      <c r="D89">
        <v>2456.5</v>
      </c>
      <c r="E89">
        <v>2484.3500979999999</v>
      </c>
      <c r="F89">
        <v>2475.6052249999998</v>
      </c>
      <c r="G89">
        <v>3209889</v>
      </c>
      <c r="H89">
        <f>Table1[[#This Row],[Open]]-$Q$4</f>
        <v>12.882587680722736</v>
      </c>
      <c r="I89">
        <f t="shared" si="2"/>
        <v>165.96106535150921</v>
      </c>
      <c r="J89">
        <f t="shared" si="3"/>
        <v>1.0058246384939953</v>
      </c>
    </row>
    <row r="90" spans="1:10" x14ac:dyDescent="0.35">
      <c r="A90" s="1">
        <v>45061</v>
      </c>
      <c r="B90">
        <v>2489.8999020000001</v>
      </c>
      <c r="C90">
        <v>2504.5500489999999</v>
      </c>
      <c r="D90">
        <v>2473.1499020000001</v>
      </c>
      <c r="E90">
        <v>2489.25</v>
      </c>
      <c r="F90">
        <v>2480.4877929999998</v>
      </c>
      <c r="G90">
        <v>3153587</v>
      </c>
      <c r="H90">
        <f>Table1[[#This Row],[Open]]-$Q$4</f>
        <v>32.982440680722902</v>
      </c>
      <c r="I90">
        <f t="shared" si="2"/>
        <v>1087.8413932574051</v>
      </c>
      <c r="J90">
        <f t="shared" si="3"/>
        <v>6.5929781409539707</v>
      </c>
    </row>
    <row r="91" spans="1:10" x14ac:dyDescent="0.35">
      <c r="A91" s="1">
        <v>45062</v>
      </c>
      <c r="B91">
        <v>2494</v>
      </c>
      <c r="C91">
        <v>2499.6000979999999</v>
      </c>
      <c r="D91">
        <v>2450.1499020000001</v>
      </c>
      <c r="E91">
        <v>2453.8000489999999</v>
      </c>
      <c r="F91">
        <v>2445.1625979999999</v>
      </c>
      <c r="G91">
        <v>4023000</v>
      </c>
      <c r="H91">
        <f>Table1[[#This Row],[Open]]-$Q$4</f>
        <v>37.082538680722791</v>
      </c>
      <c r="I91">
        <f t="shared" si="2"/>
        <v>1375.1146750073021</v>
      </c>
      <c r="J91">
        <f t="shared" si="3"/>
        <v>8.3340283333775886</v>
      </c>
    </row>
    <row r="92" spans="1:10" x14ac:dyDescent="0.35">
      <c r="A92" s="1">
        <v>45063</v>
      </c>
      <c r="B92">
        <v>2463</v>
      </c>
      <c r="C92">
        <v>2465</v>
      </c>
      <c r="D92">
        <v>2429</v>
      </c>
      <c r="E92">
        <v>2439.3000489999999</v>
      </c>
      <c r="F92">
        <v>2430.7136230000001</v>
      </c>
      <c r="G92">
        <v>4060722</v>
      </c>
      <c r="H92">
        <f>Table1[[#This Row],[Open]]-$Q$4</f>
        <v>6.0825386807227915</v>
      </c>
      <c r="I92">
        <f t="shared" si="2"/>
        <v>36.997276802488955</v>
      </c>
      <c r="J92">
        <f t="shared" si="3"/>
        <v>0.22422592001508457</v>
      </c>
    </row>
    <row r="93" spans="1:10" x14ac:dyDescent="0.35">
      <c r="A93" s="1">
        <v>45064</v>
      </c>
      <c r="B93">
        <v>2449.5500489999999</v>
      </c>
      <c r="C93">
        <v>2457</v>
      </c>
      <c r="D93">
        <v>2427.1499020000001</v>
      </c>
      <c r="E93">
        <v>2434.0500489999999</v>
      </c>
      <c r="F93">
        <v>2425.4821780000002</v>
      </c>
      <c r="G93">
        <v>4857531</v>
      </c>
      <c r="H93">
        <f>Table1[[#This Row],[Open]]-$Q$4</f>
        <v>-7.367412319277264</v>
      </c>
      <c r="I93">
        <f t="shared" si="2"/>
        <v>54.278764282238392</v>
      </c>
      <c r="J93">
        <f t="shared" si="3"/>
        <v>0.32896220777114177</v>
      </c>
    </row>
    <row r="94" spans="1:10" x14ac:dyDescent="0.35">
      <c r="A94" s="1">
        <v>45065</v>
      </c>
      <c r="B94">
        <v>2434.0500489999999</v>
      </c>
      <c r="C94">
        <v>2445.9499510000001</v>
      </c>
      <c r="D94">
        <v>2418.8500979999999</v>
      </c>
      <c r="E94">
        <v>2441.9499510000001</v>
      </c>
      <c r="F94">
        <v>2433.3542480000001</v>
      </c>
      <c r="G94">
        <v>3715280</v>
      </c>
      <c r="H94">
        <f>Table1[[#This Row],[Open]]-$Q$4</f>
        <v>-22.867412319277264</v>
      </c>
      <c r="I94">
        <f t="shared" si="2"/>
        <v>522.91854617983358</v>
      </c>
      <c r="J94">
        <f t="shared" si="3"/>
        <v>3.1692033101808095</v>
      </c>
    </row>
    <row r="95" spans="1:10" x14ac:dyDescent="0.35">
      <c r="A95" s="1">
        <v>45068</v>
      </c>
      <c r="B95">
        <v>2435</v>
      </c>
      <c r="C95">
        <v>2466</v>
      </c>
      <c r="D95">
        <v>2432.3500979999999</v>
      </c>
      <c r="E95">
        <v>2455</v>
      </c>
      <c r="F95">
        <v>2446.3583979999999</v>
      </c>
      <c r="G95">
        <v>3431208</v>
      </c>
      <c r="H95">
        <f>Table1[[#This Row],[Open]]-$Q$4</f>
        <v>-21.917461319277209</v>
      </c>
      <c r="I95">
        <f t="shared" si="2"/>
        <v>480.37511068201263</v>
      </c>
      <c r="J95">
        <f t="shared" si="3"/>
        <v>2.911364307163713</v>
      </c>
    </row>
    <row r="96" spans="1:10" x14ac:dyDescent="0.35">
      <c r="A96" s="1">
        <v>45069</v>
      </c>
      <c r="B96">
        <v>2460.6499020000001</v>
      </c>
      <c r="C96">
        <v>2468</v>
      </c>
      <c r="D96">
        <v>2451.4499510000001</v>
      </c>
      <c r="E96">
        <v>2454.5500489999999</v>
      </c>
      <c r="F96">
        <v>2445.9099120000001</v>
      </c>
      <c r="G96">
        <v>2811473</v>
      </c>
      <c r="H96">
        <f>Table1[[#This Row],[Open]]-$Q$4</f>
        <v>3.7324406807229025</v>
      </c>
      <c r="I96">
        <f t="shared" si="2"/>
        <v>13.931113435115243</v>
      </c>
      <c r="J96">
        <f t="shared" si="3"/>
        <v>8.4430990515849957E-2</v>
      </c>
    </row>
    <row r="97" spans="1:10" x14ac:dyDescent="0.35">
      <c r="A97" s="1">
        <v>45070</v>
      </c>
      <c r="B97">
        <v>2445.8999020000001</v>
      </c>
      <c r="C97">
        <v>2464</v>
      </c>
      <c r="D97">
        <v>2433.4499510000001</v>
      </c>
      <c r="E97">
        <v>2440.25</v>
      </c>
      <c r="F97">
        <v>2431.6604000000002</v>
      </c>
      <c r="G97">
        <v>3743804</v>
      </c>
      <c r="H97">
        <f>Table1[[#This Row],[Open]]-$Q$4</f>
        <v>-11.017559319277098</v>
      </c>
      <c r="I97">
        <f t="shared" si="2"/>
        <v>121.38661335378963</v>
      </c>
      <c r="J97">
        <f t="shared" si="3"/>
        <v>0.73567644456842196</v>
      </c>
    </row>
    <row r="98" spans="1:10" x14ac:dyDescent="0.35">
      <c r="A98" s="1">
        <v>45071</v>
      </c>
      <c r="B98">
        <v>2433.8999020000001</v>
      </c>
      <c r="C98">
        <v>2449</v>
      </c>
      <c r="D98">
        <v>2416.0500489999999</v>
      </c>
      <c r="E98">
        <v>2439.9499510000001</v>
      </c>
      <c r="F98">
        <v>2431.361328</v>
      </c>
      <c r="G98">
        <v>5301647</v>
      </c>
      <c r="H98">
        <f>Table1[[#This Row],[Open]]-$Q$4</f>
        <v>-23.017559319277098</v>
      </c>
      <c r="I98">
        <f t="shared" si="2"/>
        <v>529.80803701643993</v>
      </c>
      <c r="J98">
        <f t="shared" si="3"/>
        <v>3.2109578000996359</v>
      </c>
    </row>
    <row r="99" spans="1:10" x14ac:dyDescent="0.35">
      <c r="A99" s="1">
        <v>45072</v>
      </c>
      <c r="B99">
        <v>2458</v>
      </c>
      <c r="C99">
        <v>2509</v>
      </c>
      <c r="D99">
        <v>2450.75</v>
      </c>
      <c r="E99">
        <v>2506.5</v>
      </c>
      <c r="F99">
        <v>2497.6770019999999</v>
      </c>
      <c r="G99">
        <v>5827017</v>
      </c>
      <c r="H99">
        <f>Table1[[#This Row],[Open]]-$Q$4</f>
        <v>1.0825386807227915</v>
      </c>
      <c r="I99">
        <f t="shared" si="2"/>
        <v>1.1718899952610418</v>
      </c>
      <c r="J99">
        <f t="shared" si="3"/>
        <v>7.1023636076426771E-3</v>
      </c>
    </row>
    <row r="100" spans="1:10" x14ac:dyDescent="0.35">
      <c r="A100" s="1">
        <v>45075</v>
      </c>
      <c r="B100">
        <v>2521</v>
      </c>
      <c r="C100">
        <v>2530</v>
      </c>
      <c r="D100">
        <v>2507.1999510000001</v>
      </c>
      <c r="E100">
        <v>2520.6000979999999</v>
      </c>
      <c r="F100">
        <v>2511.727539</v>
      </c>
      <c r="G100">
        <v>4619754</v>
      </c>
      <c r="H100">
        <f>Table1[[#This Row],[Open]]-$Q$4</f>
        <v>64.082538680722791</v>
      </c>
      <c r="I100">
        <f t="shared" si="2"/>
        <v>4106.5717637663329</v>
      </c>
      <c r="J100">
        <f t="shared" si="3"/>
        <v>24.888313719795956</v>
      </c>
    </row>
    <row r="101" spans="1:10" x14ac:dyDescent="0.35">
      <c r="A101" s="1">
        <v>45076</v>
      </c>
      <c r="B101">
        <v>2520.6000979999999</v>
      </c>
      <c r="C101">
        <v>2537.6999510000001</v>
      </c>
      <c r="D101">
        <v>2514.3500979999999</v>
      </c>
      <c r="E101">
        <v>2519.9499510000001</v>
      </c>
      <c r="F101">
        <v>2511.0795899999998</v>
      </c>
      <c r="G101">
        <v>5234564</v>
      </c>
      <c r="H101">
        <f>Table1[[#This Row],[Open]]-$Q$4</f>
        <v>63.68263668072268</v>
      </c>
      <c r="I101">
        <f t="shared" si="2"/>
        <v>4055.478214608926</v>
      </c>
      <c r="J101">
        <f t="shared" si="3"/>
        <v>24.578655846114703</v>
      </c>
    </row>
    <row r="102" spans="1:10" x14ac:dyDescent="0.35">
      <c r="A102" s="1">
        <v>45077</v>
      </c>
      <c r="B102">
        <v>2500</v>
      </c>
      <c r="C102">
        <v>2509.8500979999999</v>
      </c>
      <c r="D102">
        <v>2461</v>
      </c>
      <c r="E102">
        <v>2469.8999020000001</v>
      </c>
      <c r="F102">
        <v>2461.2058109999998</v>
      </c>
      <c r="G102">
        <v>12510304</v>
      </c>
      <c r="H102">
        <f>Table1[[#This Row],[Open]]-$Q$4</f>
        <v>43.082538680722791</v>
      </c>
      <c r="I102">
        <f t="shared" si="2"/>
        <v>1856.1051391759756</v>
      </c>
      <c r="J102">
        <f t="shared" si="3"/>
        <v>11.249122055611974</v>
      </c>
    </row>
    <row r="103" spans="1:10" x14ac:dyDescent="0.35">
      <c r="A103" s="1">
        <v>45078</v>
      </c>
      <c r="B103">
        <v>2480.1499020000001</v>
      </c>
      <c r="C103">
        <v>2484.8999020000001</v>
      </c>
      <c r="D103">
        <v>2458</v>
      </c>
      <c r="E103">
        <v>2463.25</v>
      </c>
      <c r="F103">
        <v>2454.579346</v>
      </c>
      <c r="G103">
        <v>6734525</v>
      </c>
      <c r="H103">
        <f>Table1[[#This Row],[Open]]-$Q$4</f>
        <v>23.232440680722902</v>
      </c>
      <c r="I103">
        <f t="shared" si="2"/>
        <v>539.7462999833084</v>
      </c>
      <c r="J103">
        <f t="shared" si="3"/>
        <v>3.2711896968685359</v>
      </c>
    </row>
    <row r="104" spans="1:10" x14ac:dyDescent="0.35">
      <c r="A104" s="1">
        <v>45079</v>
      </c>
      <c r="B104">
        <v>2471</v>
      </c>
      <c r="C104">
        <v>2482.8500979999999</v>
      </c>
      <c r="D104">
        <v>2451</v>
      </c>
      <c r="E104">
        <v>2455.1999510000001</v>
      </c>
      <c r="F104">
        <v>2446.5576169999999</v>
      </c>
      <c r="G104">
        <v>7291995</v>
      </c>
      <c r="H104">
        <f>Table1[[#This Row],[Open]]-$Q$4</f>
        <v>14.082538680722791</v>
      </c>
      <c r="I104">
        <f t="shared" si="2"/>
        <v>198.31789569405362</v>
      </c>
      <c r="J104">
        <f t="shared" si="3"/>
        <v>1.201926640570022</v>
      </c>
    </row>
    <row r="105" spans="1:10" x14ac:dyDescent="0.35">
      <c r="A105" s="1">
        <v>45082</v>
      </c>
      <c r="B105">
        <v>2467.1999510000001</v>
      </c>
      <c r="C105">
        <v>2483.75</v>
      </c>
      <c r="D105">
        <v>2458.4499510000001</v>
      </c>
      <c r="E105">
        <v>2477.25</v>
      </c>
      <c r="F105">
        <v>2468.530029</v>
      </c>
      <c r="G105">
        <v>5034355</v>
      </c>
      <c r="H105">
        <f>Table1[[#This Row],[Open]]-$Q$4</f>
        <v>10.282489680722847</v>
      </c>
      <c r="I105">
        <f t="shared" si="2"/>
        <v>105.72959403417184</v>
      </c>
      <c r="J105">
        <f t="shared" si="3"/>
        <v>0.64078541838892022</v>
      </c>
    </row>
    <row r="106" spans="1:10" x14ac:dyDescent="0.35">
      <c r="A106" s="1">
        <v>45083</v>
      </c>
      <c r="B106">
        <v>2483.4499510000001</v>
      </c>
      <c r="C106">
        <v>2487.6999510000001</v>
      </c>
      <c r="D106">
        <v>2462</v>
      </c>
      <c r="E106">
        <v>2479.3500979999999</v>
      </c>
      <c r="F106">
        <v>2470.6228030000002</v>
      </c>
      <c r="G106">
        <v>3458161</v>
      </c>
      <c r="H106">
        <f>Table1[[#This Row],[Open]]-$Q$4</f>
        <v>26.532489680722847</v>
      </c>
      <c r="I106">
        <f t="shared" si="2"/>
        <v>703.97300865766431</v>
      </c>
      <c r="J106">
        <f t="shared" si="3"/>
        <v>4.2665030827737231</v>
      </c>
    </row>
    <row r="107" spans="1:10" x14ac:dyDescent="0.35">
      <c r="A107" s="1">
        <v>45084</v>
      </c>
      <c r="B107">
        <v>2487</v>
      </c>
      <c r="C107">
        <v>2500</v>
      </c>
      <c r="D107">
        <v>2472.6000979999999</v>
      </c>
      <c r="E107">
        <v>2498.1499020000001</v>
      </c>
      <c r="F107">
        <v>2489.3564449999999</v>
      </c>
      <c r="G107">
        <v>4759238</v>
      </c>
      <c r="H107">
        <f>Table1[[#This Row],[Open]]-$Q$4</f>
        <v>30.082538680722791</v>
      </c>
      <c r="I107">
        <f t="shared" si="2"/>
        <v>904.95913347718295</v>
      </c>
      <c r="J107">
        <f t="shared" si="3"/>
        <v>5.4846008089526235</v>
      </c>
    </row>
    <row r="108" spans="1:10" x14ac:dyDescent="0.35">
      <c r="A108" s="1">
        <v>45085</v>
      </c>
      <c r="B108">
        <v>2506</v>
      </c>
      <c r="C108">
        <v>2516.8500979999999</v>
      </c>
      <c r="D108">
        <v>2491</v>
      </c>
      <c r="E108">
        <v>2499.6499020000001</v>
      </c>
      <c r="F108">
        <v>2490.8510740000002</v>
      </c>
      <c r="G108">
        <v>5570815</v>
      </c>
      <c r="H108">
        <f>Table1[[#This Row],[Open]]-$Q$4</f>
        <v>49.082538680722791</v>
      </c>
      <c r="I108">
        <f t="shared" si="2"/>
        <v>2409.0956033446491</v>
      </c>
      <c r="J108">
        <f t="shared" si="3"/>
        <v>14.600579414209994</v>
      </c>
    </row>
    <row r="109" spans="1:10" x14ac:dyDescent="0.35">
      <c r="A109" s="1">
        <v>45086</v>
      </c>
      <c r="B109">
        <v>2507</v>
      </c>
      <c r="C109">
        <v>2508.5500489999999</v>
      </c>
      <c r="D109">
        <v>2478</v>
      </c>
      <c r="E109">
        <v>2481.9499510000001</v>
      </c>
      <c r="F109">
        <v>2473.2133789999998</v>
      </c>
      <c r="G109">
        <v>2712243</v>
      </c>
      <c r="H109">
        <f>Table1[[#This Row],[Open]]-$Q$4</f>
        <v>50.082538680722791</v>
      </c>
      <c r="I109">
        <f t="shared" si="2"/>
        <v>2508.2606807060947</v>
      </c>
      <c r="J109">
        <f t="shared" si="3"/>
        <v>15.201579883067241</v>
      </c>
    </row>
    <row r="110" spans="1:10" x14ac:dyDescent="0.35">
      <c r="A110" s="1">
        <v>45089</v>
      </c>
      <c r="B110">
        <v>2475.5</v>
      </c>
      <c r="C110">
        <v>2489.1999510000001</v>
      </c>
      <c r="D110">
        <v>2465</v>
      </c>
      <c r="E110">
        <v>2484.1499020000001</v>
      </c>
      <c r="F110">
        <v>2475.4057619999999</v>
      </c>
      <c r="G110">
        <v>2949893</v>
      </c>
      <c r="H110">
        <f>Table1[[#This Row],[Open]]-$Q$4</f>
        <v>18.582538680722791</v>
      </c>
      <c r="I110">
        <f t="shared" si="2"/>
        <v>345.31074382055874</v>
      </c>
      <c r="J110">
        <f t="shared" si="3"/>
        <v>2.092792386791265</v>
      </c>
    </row>
    <row r="111" spans="1:10" x14ac:dyDescent="0.35">
      <c r="A111" s="1">
        <v>45090</v>
      </c>
      <c r="B111">
        <v>2495</v>
      </c>
      <c r="C111">
        <v>2523.4499510000001</v>
      </c>
      <c r="D111">
        <v>2486.25</v>
      </c>
      <c r="E111">
        <v>2520.8500979999999</v>
      </c>
      <c r="F111">
        <v>2511.9765630000002</v>
      </c>
      <c r="G111">
        <v>5190958</v>
      </c>
      <c r="H111">
        <f>Table1[[#This Row],[Open]]-$Q$4</f>
        <v>38.082538680722791</v>
      </c>
      <c r="I111">
        <f t="shared" si="2"/>
        <v>1450.2797523687477</v>
      </c>
      <c r="J111">
        <f t="shared" si="3"/>
        <v>8.7895742567802895</v>
      </c>
    </row>
    <row r="112" spans="1:10" x14ac:dyDescent="0.35">
      <c r="A112" s="1">
        <v>45091</v>
      </c>
      <c r="B112">
        <v>2521</v>
      </c>
      <c r="C112">
        <v>2555</v>
      </c>
      <c r="D112">
        <v>2517</v>
      </c>
      <c r="E112">
        <v>2551.8500979999999</v>
      </c>
      <c r="F112">
        <v>2542.8676759999998</v>
      </c>
      <c r="G112">
        <v>6127509</v>
      </c>
      <c r="H112">
        <f>Table1[[#This Row],[Open]]-$Q$4</f>
        <v>64.082538680722791</v>
      </c>
      <c r="I112">
        <f t="shared" si="2"/>
        <v>4106.5717637663329</v>
      </c>
      <c r="J112">
        <f t="shared" si="3"/>
        <v>24.888313719795956</v>
      </c>
    </row>
    <row r="113" spans="1:10" x14ac:dyDescent="0.35">
      <c r="A113" s="1">
        <v>45092</v>
      </c>
      <c r="B113">
        <v>2551.8000489999999</v>
      </c>
      <c r="C113">
        <v>2562.5500489999999</v>
      </c>
      <c r="D113">
        <v>2535.5</v>
      </c>
      <c r="E113">
        <v>2552.5500489999999</v>
      </c>
      <c r="F113">
        <v>2543.5649410000001</v>
      </c>
      <c r="G113">
        <v>5451926</v>
      </c>
      <c r="H113">
        <f>Table1[[#This Row],[Open]]-$Q$4</f>
        <v>94.882587680722736</v>
      </c>
      <c r="I113">
        <f t="shared" si="2"/>
        <v>9002.705444990037</v>
      </c>
      <c r="J113">
        <f t="shared" si="3"/>
        <v>54.561851181757802</v>
      </c>
    </row>
    <row r="114" spans="1:10" x14ac:dyDescent="0.35">
      <c r="A114" s="1">
        <v>45093</v>
      </c>
      <c r="B114">
        <v>2560.1999510000001</v>
      </c>
      <c r="C114">
        <v>2582.3999020000001</v>
      </c>
      <c r="D114">
        <v>2560.1999510000001</v>
      </c>
      <c r="E114">
        <v>2577.3999020000001</v>
      </c>
      <c r="F114">
        <v>2568.327393</v>
      </c>
      <c r="G114">
        <v>11155180</v>
      </c>
      <c r="H114">
        <f>Table1[[#This Row],[Open]]-$Q$4</f>
        <v>103.28248968072285</v>
      </c>
      <c r="I114">
        <f t="shared" si="2"/>
        <v>10667.272674648621</v>
      </c>
      <c r="J114">
        <f t="shared" si="3"/>
        <v>64.650137422112849</v>
      </c>
    </row>
    <row r="115" spans="1:10" x14ac:dyDescent="0.35">
      <c r="A115" s="1">
        <v>45096</v>
      </c>
      <c r="B115">
        <v>2584</v>
      </c>
      <c r="C115">
        <v>2584</v>
      </c>
      <c r="D115">
        <v>2542.6499020000001</v>
      </c>
      <c r="E115">
        <v>2551.8000489999999</v>
      </c>
      <c r="F115">
        <v>2542.8176269999999</v>
      </c>
      <c r="G115">
        <v>3137532</v>
      </c>
      <c r="H115">
        <f>Table1[[#This Row],[Open]]-$Q$4</f>
        <v>127.08253868072279</v>
      </c>
      <c r="I115">
        <f t="shared" si="2"/>
        <v>16149.971637537405</v>
      </c>
      <c r="J115">
        <f t="shared" si="3"/>
        <v>97.878615985075186</v>
      </c>
    </row>
    <row r="116" spans="1:10" x14ac:dyDescent="0.35">
      <c r="A116" s="1">
        <v>45097</v>
      </c>
      <c r="B116">
        <v>2547.5500489999999</v>
      </c>
      <c r="C116">
        <v>2564</v>
      </c>
      <c r="D116">
        <v>2535</v>
      </c>
      <c r="E116">
        <v>2557.1000979999999</v>
      </c>
      <c r="F116">
        <v>2548.0991210000002</v>
      </c>
      <c r="G116">
        <v>3194085</v>
      </c>
      <c r="H116">
        <f>Table1[[#This Row],[Open]]-$Q$4</f>
        <v>90.632587680722736</v>
      </c>
      <c r="I116">
        <f t="shared" si="2"/>
        <v>8214.2659497038949</v>
      </c>
      <c r="J116">
        <f t="shared" si="3"/>
        <v>49.78342999820542</v>
      </c>
    </row>
    <row r="117" spans="1:10" x14ac:dyDescent="0.35">
      <c r="A117" s="1">
        <v>45098</v>
      </c>
      <c r="B117">
        <v>2557</v>
      </c>
      <c r="C117">
        <v>2569.8500979999999</v>
      </c>
      <c r="D117">
        <v>2548</v>
      </c>
      <c r="E117">
        <v>2564.3000489999999</v>
      </c>
      <c r="F117">
        <v>2555.273682</v>
      </c>
      <c r="G117">
        <v>3212779</v>
      </c>
      <c r="H117">
        <f>Table1[[#This Row],[Open]]-$Q$4</f>
        <v>100.08253868072279</v>
      </c>
      <c r="I117">
        <f t="shared" si="2"/>
        <v>10016.514548778374</v>
      </c>
      <c r="J117">
        <f t="shared" si="3"/>
        <v>60.70614878047499</v>
      </c>
    </row>
    <row r="118" spans="1:10" x14ac:dyDescent="0.35">
      <c r="A118" s="1">
        <v>45099</v>
      </c>
      <c r="B118">
        <v>2556</v>
      </c>
      <c r="C118">
        <v>2573.3000489999999</v>
      </c>
      <c r="D118">
        <v>2532</v>
      </c>
      <c r="E118">
        <v>2535.5</v>
      </c>
      <c r="F118">
        <v>2526.5749510000001</v>
      </c>
      <c r="G118">
        <v>3516244</v>
      </c>
      <c r="H118">
        <f>Table1[[#This Row],[Open]]-$Q$4</f>
        <v>99.082538680722791</v>
      </c>
      <c r="I118">
        <f t="shared" si="2"/>
        <v>9817.3494714169283</v>
      </c>
      <c r="J118">
        <f t="shared" si="3"/>
        <v>59.499087705557145</v>
      </c>
    </row>
    <row r="119" spans="1:10" x14ac:dyDescent="0.35">
      <c r="A119" s="1">
        <v>45100</v>
      </c>
      <c r="B119">
        <v>2528.8999020000001</v>
      </c>
      <c r="C119">
        <v>2533.3999020000001</v>
      </c>
      <c r="D119">
        <v>2512</v>
      </c>
      <c r="E119">
        <v>2514.75</v>
      </c>
      <c r="F119">
        <v>2505.8979490000002</v>
      </c>
      <c r="G119">
        <v>3059084</v>
      </c>
      <c r="H119">
        <f>Table1[[#This Row],[Open]]-$Q$4</f>
        <v>71.982440680722902</v>
      </c>
      <c r="I119">
        <f t="shared" si="2"/>
        <v>5181.4717663537913</v>
      </c>
      <c r="J119">
        <f t="shared" si="3"/>
        <v>31.402859190022976</v>
      </c>
    </row>
    <row r="120" spans="1:10" x14ac:dyDescent="0.35">
      <c r="A120" s="1">
        <v>45103</v>
      </c>
      <c r="B120">
        <v>2507</v>
      </c>
      <c r="C120">
        <v>2515.3999020000001</v>
      </c>
      <c r="D120">
        <v>2488.6999510000001</v>
      </c>
      <c r="E120">
        <v>2495.5500489999999</v>
      </c>
      <c r="F120">
        <v>2486.765625</v>
      </c>
      <c r="G120">
        <v>5833893</v>
      </c>
      <c r="H120">
        <f>Table1[[#This Row],[Open]]-$Q$4</f>
        <v>50.082538680722791</v>
      </c>
      <c r="I120">
        <f t="shared" si="2"/>
        <v>2508.2606807060947</v>
      </c>
      <c r="J120">
        <f t="shared" si="3"/>
        <v>15.201579883067241</v>
      </c>
    </row>
    <row r="121" spans="1:10" x14ac:dyDescent="0.35">
      <c r="A121" s="1">
        <v>45104</v>
      </c>
      <c r="B121">
        <v>2496.5500489999999</v>
      </c>
      <c r="C121">
        <v>2509.5</v>
      </c>
      <c r="D121">
        <v>2486.6499020000001</v>
      </c>
      <c r="E121">
        <v>2496.4499510000001</v>
      </c>
      <c r="F121">
        <v>2487.6623540000001</v>
      </c>
      <c r="G121">
        <v>4471687</v>
      </c>
      <c r="H121">
        <f>Table1[[#This Row],[Open]]-$Q$4</f>
        <v>39.632587680722736</v>
      </c>
      <c r="I121">
        <f t="shared" si="2"/>
        <v>1570.7420062701756</v>
      </c>
      <c r="J121">
        <f t="shared" si="3"/>
        <v>9.5196485228495487</v>
      </c>
    </row>
    <row r="122" spans="1:10" x14ac:dyDescent="0.35">
      <c r="A122" s="1">
        <v>45105</v>
      </c>
      <c r="B122">
        <v>2496.4499510000001</v>
      </c>
      <c r="C122">
        <v>2496.4499510000001</v>
      </c>
      <c r="D122">
        <v>2496.4499510000001</v>
      </c>
      <c r="E122">
        <v>2496.4499510000001</v>
      </c>
      <c r="F122">
        <v>2487.6623540000001</v>
      </c>
      <c r="G122">
        <v>0</v>
      </c>
      <c r="H122">
        <f>Table1[[#This Row],[Open]]-$Q$4</f>
        <v>39.532489680722847</v>
      </c>
      <c r="I122">
        <f t="shared" si="2"/>
        <v>1562.8177403564584</v>
      </c>
      <c r="J122">
        <f t="shared" si="3"/>
        <v>9.4716226688270204</v>
      </c>
    </row>
    <row r="123" spans="1:10" x14ac:dyDescent="0.35">
      <c r="A123" s="1">
        <v>45107</v>
      </c>
      <c r="B123">
        <v>2546.3999020000001</v>
      </c>
      <c r="C123">
        <v>2556.6499020000001</v>
      </c>
      <c r="D123">
        <v>2533.4499510000001</v>
      </c>
      <c r="E123">
        <v>2550.25</v>
      </c>
      <c r="F123">
        <v>2541.273193</v>
      </c>
      <c r="G123">
        <v>5146441</v>
      </c>
      <c r="H123">
        <f>Table1[[#This Row],[Open]]-$Q$4</f>
        <v>89.482440680722902</v>
      </c>
      <c r="I123">
        <f t="shared" si="2"/>
        <v>8007.1071901790929</v>
      </c>
      <c r="J123">
        <f t="shared" si="3"/>
        <v>48.527922364721775</v>
      </c>
    </row>
    <row r="124" spans="1:10" x14ac:dyDescent="0.35">
      <c r="A124" s="1">
        <v>45110</v>
      </c>
      <c r="B124">
        <v>2558.0500489999999</v>
      </c>
      <c r="C124">
        <v>2622</v>
      </c>
      <c r="D124">
        <v>2555.3500979999999</v>
      </c>
      <c r="E124">
        <v>2615.6999510000001</v>
      </c>
      <c r="F124">
        <v>2606.4926759999998</v>
      </c>
      <c r="G124">
        <v>5609248</v>
      </c>
      <c r="H124">
        <f>Table1[[#This Row],[Open]]-$Q$4</f>
        <v>101.13258768072274</v>
      </c>
      <c r="I124">
        <f t="shared" si="2"/>
        <v>10227.800290999072</v>
      </c>
      <c r="J124">
        <f t="shared" si="3"/>
        <v>61.986668430297406</v>
      </c>
    </row>
    <row r="125" spans="1:10" x14ac:dyDescent="0.35">
      <c r="A125" s="1">
        <v>45111</v>
      </c>
      <c r="B125">
        <v>2625</v>
      </c>
      <c r="C125">
        <v>2625</v>
      </c>
      <c r="D125">
        <v>2573.25</v>
      </c>
      <c r="E125">
        <v>2588.75</v>
      </c>
      <c r="F125">
        <v>2579.6374510000001</v>
      </c>
      <c r="G125">
        <v>3720447</v>
      </c>
      <c r="H125">
        <f>Table1[[#This Row],[Open]]-$Q$4</f>
        <v>168.08253868072279</v>
      </c>
      <c r="I125">
        <f t="shared" si="2"/>
        <v>28251.739809356674</v>
      </c>
      <c r="J125">
        <f t="shared" si="3"/>
        <v>171.22266551125256</v>
      </c>
    </row>
    <row r="126" spans="1:10" x14ac:dyDescent="0.35">
      <c r="A126" s="1">
        <v>45112</v>
      </c>
      <c r="B126">
        <v>2609</v>
      </c>
      <c r="C126">
        <v>2609</v>
      </c>
      <c r="D126">
        <v>2575.8000489999999</v>
      </c>
      <c r="E126">
        <v>2584.5</v>
      </c>
      <c r="F126">
        <v>2575.4025879999999</v>
      </c>
      <c r="G126">
        <v>4729479</v>
      </c>
      <c r="H126">
        <f>Table1[[#This Row],[Open]]-$Q$4</f>
        <v>152.08253868072279</v>
      </c>
      <c r="I126">
        <f t="shared" si="2"/>
        <v>23129.098571573544</v>
      </c>
      <c r="J126">
        <f t="shared" si="3"/>
        <v>140.17635497923359</v>
      </c>
    </row>
    <row r="127" spans="1:10" x14ac:dyDescent="0.35">
      <c r="A127" s="1">
        <v>45113</v>
      </c>
      <c r="B127">
        <v>2576.0500489999999</v>
      </c>
      <c r="C127">
        <v>2644.4499510000001</v>
      </c>
      <c r="D127">
        <v>2576.0500489999999</v>
      </c>
      <c r="E127">
        <v>2638.75</v>
      </c>
      <c r="F127">
        <v>2629.4616700000001</v>
      </c>
      <c r="G127">
        <v>8822948</v>
      </c>
      <c r="H127">
        <f>Table1[[#This Row],[Open]]-$Q$4</f>
        <v>119.13258768072274</v>
      </c>
      <c r="I127">
        <f t="shared" si="2"/>
        <v>14192.57344750509</v>
      </c>
      <c r="J127">
        <f t="shared" si="3"/>
        <v>86.015596651546005</v>
      </c>
    </row>
    <row r="128" spans="1:10" x14ac:dyDescent="0.35">
      <c r="A128" s="1">
        <v>45114</v>
      </c>
      <c r="B128">
        <v>2635</v>
      </c>
      <c r="C128">
        <v>2664.9499510000001</v>
      </c>
      <c r="D128">
        <v>2628</v>
      </c>
      <c r="E128">
        <v>2633.6000979999999</v>
      </c>
      <c r="F128">
        <v>2624.3298340000001</v>
      </c>
      <c r="G128">
        <v>6172684</v>
      </c>
      <c r="H128">
        <f>Table1[[#This Row],[Open]]-$Q$4</f>
        <v>178.08253868072279</v>
      </c>
      <c r="I128">
        <f t="shared" si="2"/>
        <v>31713.390582971129</v>
      </c>
      <c r="J128">
        <f t="shared" si="3"/>
        <v>192.20236716952201</v>
      </c>
    </row>
    <row r="129" spans="1:10" x14ac:dyDescent="0.35">
      <c r="A129" s="1">
        <v>45117</v>
      </c>
      <c r="B129">
        <v>2688.8999020000001</v>
      </c>
      <c r="C129">
        <v>2756</v>
      </c>
      <c r="D129">
        <v>2675</v>
      </c>
      <c r="E129">
        <v>2735.0500489999999</v>
      </c>
      <c r="F129">
        <v>2725.422607</v>
      </c>
      <c r="G129">
        <v>15340262</v>
      </c>
      <c r="H129">
        <f>Table1[[#This Row],[Open]]-$Q$4</f>
        <v>231.9824406807229</v>
      </c>
      <c r="I129">
        <f t="shared" si="2"/>
        <v>53815.852784185117</v>
      </c>
      <c r="J129">
        <f t="shared" si="3"/>
        <v>326.15668354051587</v>
      </c>
    </row>
    <row r="130" spans="1:10" x14ac:dyDescent="0.35">
      <c r="A130" s="1">
        <v>45118</v>
      </c>
      <c r="B130">
        <v>2752.8999020000001</v>
      </c>
      <c r="C130">
        <v>2770</v>
      </c>
      <c r="D130">
        <v>2737.6000979999999</v>
      </c>
      <c r="E130">
        <v>2764.6999510000001</v>
      </c>
      <c r="F130">
        <v>2754.9682619999999</v>
      </c>
      <c r="G130">
        <v>9262001</v>
      </c>
      <c r="H130">
        <f>Table1[[#This Row],[Open]]-$Q$4</f>
        <v>295.9824406807229</v>
      </c>
      <c r="I130">
        <f t="shared" si="2"/>
        <v>87605.605191317649</v>
      </c>
      <c r="J130">
        <f t="shared" si="3"/>
        <v>530.94306176556154</v>
      </c>
    </row>
    <row r="131" spans="1:10" x14ac:dyDescent="0.35">
      <c r="A131" s="1">
        <v>45119</v>
      </c>
      <c r="B131">
        <v>2766.3000489999999</v>
      </c>
      <c r="C131">
        <v>2802</v>
      </c>
      <c r="D131">
        <v>2761.6499020000001</v>
      </c>
      <c r="E131">
        <v>2767.75</v>
      </c>
      <c r="F131">
        <v>2758.007568</v>
      </c>
      <c r="G131">
        <v>8645662</v>
      </c>
      <c r="H131">
        <f>Table1[[#This Row],[Open]]-$Q$4</f>
        <v>309.38258768072274</v>
      </c>
      <c r="I131">
        <f t="shared" ref="I131:I167" si="4">H131*H131</f>
        <v>95717.585560020088</v>
      </c>
      <c r="J131">
        <f t="shared" ref="J131:J167" si="5">I131/($Q$16-1)</f>
        <v>580.10657915163688</v>
      </c>
    </row>
    <row r="132" spans="1:10" x14ac:dyDescent="0.35">
      <c r="A132" s="1">
        <v>45120</v>
      </c>
      <c r="B132">
        <v>2783.8999020000001</v>
      </c>
      <c r="C132">
        <v>2799</v>
      </c>
      <c r="D132">
        <v>2737.25</v>
      </c>
      <c r="E132">
        <v>2743</v>
      </c>
      <c r="F132">
        <v>2733.3447270000001</v>
      </c>
      <c r="G132">
        <v>6776172</v>
      </c>
      <c r="H132">
        <f>Table1[[#This Row],[Open]]-$Q$4</f>
        <v>326.9824406807229</v>
      </c>
      <c r="I132">
        <f t="shared" si="4"/>
        <v>106917.51651352247</v>
      </c>
      <c r="J132">
        <f t="shared" si="5"/>
        <v>647.98494856680281</v>
      </c>
    </row>
    <row r="133" spans="1:10" x14ac:dyDescent="0.35">
      <c r="A133" s="1">
        <v>45121</v>
      </c>
      <c r="B133">
        <v>2750</v>
      </c>
      <c r="C133">
        <v>2760.8999020000001</v>
      </c>
      <c r="D133">
        <v>2725.1000979999999</v>
      </c>
      <c r="E133">
        <v>2740.6999510000001</v>
      </c>
      <c r="F133">
        <v>2731.0527339999999</v>
      </c>
      <c r="G133">
        <v>6979790</v>
      </c>
      <c r="H133">
        <f>Table1[[#This Row],[Open]]-$Q$4</f>
        <v>293.08253868072279</v>
      </c>
      <c r="I133">
        <f t="shared" si="4"/>
        <v>85897.374479537364</v>
      </c>
      <c r="J133">
        <f t="shared" si="5"/>
        <v>520.59014836083247</v>
      </c>
    </row>
    <row r="134" spans="1:10" x14ac:dyDescent="0.35">
      <c r="A134" s="1">
        <v>45124</v>
      </c>
      <c r="B134">
        <v>2747</v>
      </c>
      <c r="C134">
        <v>2815.0500489999999</v>
      </c>
      <c r="D134">
        <v>2728</v>
      </c>
      <c r="E134">
        <v>2796.6999510000001</v>
      </c>
      <c r="F134">
        <v>2786.8554690000001</v>
      </c>
      <c r="G134">
        <v>10254545</v>
      </c>
      <c r="H134">
        <f>Table1[[#This Row],[Open]]-$Q$4</f>
        <v>290.08253868072279</v>
      </c>
      <c r="I134">
        <f t="shared" si="4"/>
        <v>84147.879247453035</v>
      </c>
      <c r="J134">
        <f t="shared" si="5"/>
        <v>509.98714695426082</v>
      </c>
    </row>
    <row r="135" spans="1:10" x14ac:dyDescent="0.35">
      <c r="A135" s="1">
        <v>45125</v>
      </c>
      <c r="B135">
        <v>2817</v>
      </c>
      <c r="C135">
        <v>2837.4499510000001</v>
      </c>
      <c r="D135">
        <v>2793</v>
      </c>
      <c r="E135">
        <v>2820.4499510000001</v>
      </c>
      <c r="F135">
        <v>2810.5219729999999</v>
      </c>
      <c r="G135">
        <v>11937761</v>
      </c>
      <c r="H135">
        <f>Table1[[#This Row],[Open]]-$Q$4</f>
        <v>360.08253868072279</v>
      </c>
      <c r="I135">
        <f t="shared" si="4"/>
        <v>129659.43466275423</v>
      </c>
      <c r="J135">
        <f t="shared" si="5"/>
        <v>785.81475553184384</v>
      </c>
    </row>
    <row r="136" spans="1:10" x14ac:dyDescent="0.35">
      <c r="A136" s="1">
        <v>45126</v>
      </c>
      <c r="B136">
        <v>2830</v>
      </c>
      <c r="C136">
        <v>2856</v>
      </c>
      <c r="D136">
        <v>2797</v>
      </c>
      <c r="E136">
        <v>2841.8500979999999</v>
      </c>
      <c r="F136">
        <v>2831.8466800000001</v>
      </c>
      <c r="G136">
        <v>18054869</v>
      </c>
      <c r="H136">
        <f>Table1[[#This Row],[Open]]-$Q$4</f>
        <v>373.08253868072279</v>
      </c>
      <c r="I136">
        <f t="shared" si="4"/>
        <v>139190.58066845301</v>
      </c>
      <c r="J136">
        <f t="shared" si="5"/>
        <v>843.57927677850307</v>
      </c>
    </row>
    <row r="137" spans="1:10" x14ac:dyDescent="0.35">
      <c r="A137" s="1">
        <v>45127</v>
      </c>
      <c r="B137">
        <v>2580</v>
      </c>
      <c r="C137">
        <v>2630.9499510000001</v>
      </c>
      <c r="D137">
        <v>2580</v>
      </c>
      <c r="E137">
        <v>2619.8500979999999</v>
      </c>
      <c r="F137">
        <v>2610.6281739999999</v>
      </c>
      <c r="G137">
        <v>19358812</v>
      </c>
      <c r="H137">
        <f>Table1[[#This Row],[Open]]-$Q$4</f>
        <v>123.08253868072279</v>
      </c>
      <c r="I137">
        <f t="shared" si="4"/>
        <v>15149.311328091622</v>
      </c>
      <c r="J137">
        <f t="shared" si="5"/>
        <v>91.81400804904014</v>
      </c>
    </row>
    <row r="138" spans="1:10" x14ac:dyDescent="0.35">
      <c r="A138" s="1">
        <v>45128</v>
      </c>
      <c r="B138">
        <v>2609</v>
      </c>
      <c r="C138">
        <v>2614.8999020000001</v>
      </c>
      <c r="D138">
        <v>2523.6000979999999</v>
      </c>
      <c r="E138">
        <v>2538.75</v>
      </c>
      <c r="F138">
        <v>2529.8134770000001</v>
      </c>
      <c r="G138">
        <v>15124619</v>
      </c>
      <c r="H138">
        <f>Table1[[#This Row],[Open]]-$Q$4</f>
        <v>152.08253868072279</v>
      </c>
      <c r="I138">
        <f t="shared" si="4"/>
        <v>23129.098571573544</v>
      </c>
      <c r="J138">
        <f t="shared" si="5"/>
        <v>140.17635497923359</v>
      </c>
    </row>
    <row r="139" spans="1:10" x14ac:dyDescent="0.35">
      <c r="A139" s="1">
        <v>45131</v>
      </c>
      <c r="B139">
        <v>2481</v>
      </c>
      <c r="C139">
        <v>2514.9499510000001</v>
      </c>
      <c r="D139">
        <v>2469.3000489999999</v>
      </c>
      <c r="E139">
        <v>2487.3999020000001</v>
      </c>
      <c r="F139">
        <v>2478.6442870000001</v>
      </c>
      <c r="G139">
        <v>11863933</v>
      </c>
      <c r="H139">
        <f>Table1[[#This Row],[Open]]-$Q$4</f>
        <v>24.082538680722791</v>
      </c>
      <c r="I139">
        <f t="shared" si="4"/>
        <v>579.96866930850945</v>
      </c>
      <c r="J139">
        <f t="shared" si="5"/>
        <v>3.5149616321727843</v>
      </c>
    </row>
    <row r="140" spans="1:10" x14ac:dyDescent="0.35">
      <c r="A140" s="1">
        <v>45132</v>
      </c>
      <c r="B140">
        <v>2494</v>
      </c>
      <c r="C140">
        <v>2505.1999510000001</v>
      </c>
      <c r="D140">
        <v>2480</v>
      </c>
      <c r="E140">
        <v>2485.8000489999999</v>
      </c>
      <c r="F140">
        <v>2477.0500489999999</v>
      </c>
      <c r="G140">
        <v>6013010</v>
      </c>
      <c r="H140">
        <f>Table1[[#This Row],[Open]]-$Q$4</f>
        <v>37.082538680722791</v>
      </c>
      <c r="I140">
        <f t="shared" si="4"/>
        <v>1375.1146750073021</v>
      </c>
      <c r="J140">
        <f t="shared" si="5"/>
        <v>8.3340283333775886</v>
      </c>
    </row>
    <row r="141" spans="1:10" x14ac:dyDescent="0.35">
      <c r="A141" s="1">
        <v>45133</v>
      </c>
      <c r="B141">
        <v>2485</v>
      </c>
      <c r="C141">
        <v>2547</v>
      </c>
      <c r="D141">
        <v>2485</v>
      </c>
      <c r="E141">
        <v>2526.1999510000001</v>
      </c>
      <c r="F141">
        <v>2517.3076169999999</v>
      </c>
      <c r="G141">
        <v>6455506</v>
      </c>
      <c r="H141">
        <f>Table1[[#This Row],[Open]]-$Q$4</f>
        <v>28.082538680722791</v>
      </c>
      <c r="I141">
        <f t="shared" si="4"/>
        <v>788.62897875429178</v>
      </c>
      <c r="J141">
        <f t="shared" si="5"/>
        <v>4.7795695682078287</v>
      </c>
    </row>
    <row r="142" spans="1:10" x14ac:dyDescent="0.35">
      <c r="A142" s="1">
        <v>45134</v>
      </c>
      <c r="B142">
        <v>2534.0500489999999</v>
      </c>
      <c r="C142">
        <v>2537.6499020000001</v>
      </c>
      <c r="D142">
        <v>2490.3500979999999</v>
      </c>
      <c r="E142">
        <v>2502.6999510000001</v>
      </c>
      <c r="F142">
        <v>2493.8903810000002</v>
      </c>
      <c r="G142">
        <v>8613449</v>
      </c>
      <c r="H142">
        <f>Table1[[#This Row],[Open]]-$Q$4</f>
        <v>77.132587680722736</v>
      </c>
      <c r="I142">
        <f t="shared" si="4"/>
        <v>5949.4360823243805</v>
      </c>
      <c r="J142">
        <f t="shared" si="5"/>
        <v>36.05718837772352</v>
      </c>
    </row>
    <row r="143" spans="1:10" x14ac:dyDescent="0.35">
      <c r="A143" s="1">
        <v>45135</v>
      </c>
      <c r="B143">
        <v>2512.0500489999999</v>
      </c>
      <c r="C143">
        <v>2542.8500979999999</v>
      </c>
      <c r="D143">
        <v>2500.5500489999999</v>
      </c>
      <c r="E143">
        <v>2527.8500979999999</v>
      </c>
      <c r="F143">
        <v>2518.9521479999999</v>
      </c>
      <c r="G143">
        <v>10413926</v>
      </c>
      <c r="H143">
        <f>Table1[[#This Row],[Open]]-$Q$4</f>
        <v>55.132587680722736</v>
      </c>
      <c r="I143">
        <f t="shared" si="4"/>
        <v>3039.6022243725802</v>
      </c>
      <c r="J143">
        <f t="shared" si="5"/>
        <v>18.421831662864122</v>
      </c>
    </row>
    <row r="144" spans="1:10" x14ac:dyDescent="0.35">
      <c r="A144" s="1">
        <v>45138</v>
      </c>
      <c r="B144">
        <v>2527.8500979999999</v>
      </c>
      <c r="C144">
        <v>2553.8999020000001</v>
      </c>
      <c r="D144">
        <v>2517.9499510000001</v>
      </c>
      <c r="E144">
        <v>2549.25</v>
      </c>
      <c r="F144">
        <v>2540.2766109999998</v>
      </c>
      <c r="G144">
        <v>4275587</v>
      </c>
      <c r="H144">
        <f>Table1[[#This Row],[Open]]-$Q$4</f>
        <v>70.93263668072268</v>
      </c>
      <c r="I144">
        <f t="shared" si="4"/>
        <v>5031.4389464794049</v>
      </c>
      <c r="J144">
        <f t="shared" si="5"/>
        <v>30.493569372602455</v>
      </c>
    </row>
    <row r="145" spans="1:10" x14ac:dyDescent="0.35">
      <c r="A145" s="1">
        <v>45139</v>
      </c>
      <c r="B145">
        <v>2555</v>
      </c>
      <c r="C145">
        <v>2559</v>
      </c>
      <c r="D145">
        <v>2505.3000489999999</v>
      </c>
      <c r="E145">
        <v>2513.1999510000001</v>
      </c>
      <c r="F145">
        <v>2504.3535160000001</v>
      </c>
      <c r="G145">
        <v>4768316</v>
      </c>
      <c r="H145">
        <f>Table1[[#This Row],[Open]]-$Q$4</f>
        <v>98.082538680722791</v>
      </c>
      <c r="I145">
        <f t="shared" si="4"/>
        <v>9620.1843940554827</v>
      </c>
      <c r="J145">
        <f t="shared" si="5"/>
        <v>58.3041478427605</v>
      </c>
    </row>
    <row r="146" spans="1:10" x14ac:dyDescent="0.35">
      <c r="A146" s="1">
        <v>45140</v>
      </c>
      <c r="B146">
        <v>2509.1999510000001</v>
      </c>
      <c r="C146">
        <v>2512</v>
      </c>
      <c r="D146">
        <v>2463.6000979999999</v>
      </c>
      <c r="E146">
        <v>2486.3500979999999</v>
      </c>
      <c r="F146">
        <v>2477.5981449999999</v>
      </c>
      <c r="G146">
        <v>6374107</v>
      </c>
      <c r="H146">
        <f>Table1[[#This Row],[Open]]-$Q$4</f>
        <v>52.282489680722847</v>
      </c>
      <c r="I146">
        <f t="shared" si="4"/>
        <v>2733.458727214891</v>
      </c>
      <c r="J146">
        <f t="shared" si="5"/>
        <v>16.566416528575097</v>
      </c>
    </row>
    <row r="147" spans="1:10" x14ac:dyDescent="0.35">
      <c r="A147" s="1">
        <v>45141</v>
      </c>
      <c r="B147">
        <v>2475.3000489999999</v>
      </c>
      <c r="C147">
        <v>2500.8999020000001</v>
      </c>
      <c r="D147">
        <v>2458.0500489999999</v>
      </c>
      <c r="E147">
        <v>2475.8999020000001</v>
      </c>
      <c r="F147">
        <v>2467.1848140000002</v>
      </c>
      <c r="G147">
        <v>5084175</v>
      </c>
      <c r="H147">
        <f>Table1[[#This Row],[Open]]-$Q$4</f>
        <v>18.382587680722736</v>
      </c>
      <c r="I147">
        <f t="shared" si="4"/>
        <v>337.9195298394593</v>
      </c>
      <c r="J147">
        <f t="shared" si="5"/>
        <v>2.0479971505421775</v>
      </c>
    </row>
    <row r="148" spans="1:10" x14ac:dyDescent="0.35">
      <c r="A148" s="1">
        <v>45142</v>
      </c>
      <c r="B148">
        <v>2498.8000489999999</v>
      </c>
      <c r="C148">
        <v>2516</v>
      </c>
      <c r="D148">
        <v>2471.6000979999999</v>
      </c>
      <c r="E148">
        <v>2509.5500489999999</v>
      </c>
      <c r="F148">
        <v>2500.7163089999999</v>
      </c>
      <c r="G148">
        <v>11442805</v>
      </c>
      <c r="H148">
        <f>Table1[[#This Row],[Open]]-$Q$4</f>
        <v>41.882587680722736</v>
      </c>
      <c r="I148">
        <f t="shared" si="4"/>
        <v>1754.1511508334279</v>
      </c>
      <c r="J148">
        <f t="shared" si="5"/>
        <v>10.631219095960169</v>
      </c>
    </row>
    <row r="149" spans="1:10" x14ac:dyDescent="0.35">
      <c r="A149" s="1">
        <v>45145</v>
      </c>
      <c r="B149">
        <v>2521</v>
      </c>
      <c r="C149">
        <v>2528.3999020000001</v>
      </c>
      <c r="D149">
        <v>2505</v>
      </c>
      <c r="E149">
        <v>2523.8500979999999</v>
      </c>
      <c r="F149">
        <v>2514.9660640000002</v>
      </c>
      <c r="G149">
        <v>2991435</v>
      </c>
      <c r="H149">
        <f>Table1[[#This Row],[Open]]-$Q$4</f>
        <v>64.082538680722791</v>
      </c>
      <c r="I149">
        <f t="shared" si="4"/>
        <v>4106.5717637663329</v>
      </c>
      <c r="J149">
        <f t="shared" si="5"/>
        <v>24.888313719795956</v>
      </c>
    </row>
    <row r="150" spans="1:10" x14ac:dyDescent="0.35">
      <c r="A150" s="1">
        <v>45146</v>
      </c>
      <c r="B150">
        <v>2528</v>
      </c>
      <c r="C150">
        <v>2534.4499510000001</v>
      </c>
      <c r="D150">
        <v>2499.5500489999999</v>
      </c>
      <c r="E150">
        <v>2508.6499020000001</v>
      </c>
      <c r="F150">
        <v>2499.819336</v>
      </c>
      <c r="G150">
        <v>4922036</v>
      </c>
      <c r="H150">
        <f>Table1[[#This Row],[Open]]-$Q$4</f>
        <v>71.082538680722791</v>
      </c>
      <c r="I150">
        <f t="shared" si="4"/>
        <v>5052.727305296452</v>
      </c>
      <c r="J150">
        <f t="shared" si="5"/>
        <v>30.622589729069407</v>
      </c>
    </row>
    <row r="151" spans="1:10" x14ac:dyDescent="0.35">
      <c r="A151" s="1">
        <v>45147</v>
      </c>
      <c r="B151">
        <v>2504.8500979999999</v>
      </c>
      <c r="C151">
        <v>2529</v>
      </c>
      <c r="D151">
        <v>2481.1000979999999</v>
      </c>
      <c r="E151">
        <v>2525.1999510000001</v>
      </c>
      <c r="F151">
        <v>2516.311279</v>
      </c>
      <c r="G151">
        <v>5743293</v>
      </c>
      <c r="H151">
        <f>Table1[[#This Row],[Open]]-$Q$4</f>
        <v>47.93263668072268</v>
      </c>
      <c r="I151">
        <f t="shared" si="4"/>
        <v>2297.5376591661616</v>
      </c>
      <c r="J151">
        <f t="shared" si="5"/>
        <v>13.9244706616131</v>
      </c>
    </row>
    <row r="152" spans="1:10" x14ac:dyDescent="0.35">
      <c r="A152" s="1">
        <v>45148</v>
      </c>
      <c r="B152">
        <v>2524.9499510000001</v>
      </c>
      <c r="C152">
        <v>2550</v>
      </c>
      <c r="D152">
        <v>2508.4499510000001</v>
      </c>
      <c r="E152">
        <v>2536.4499510000001</v>
      </c>
      <c r="F152">
        <v>2527.5217290000001</v>
      </c>
      <c r="G152">
        <v>7735299</v>
      </c>
      <c r="H152">
        <f>Table1[[#This Row],[Open]]-$Q$4</f>
        <v>68.032489680722847</v>
      </c>
      <c r="I152">
        <f t="shared" si="4"/>
        <v>4628.4196521576605</v>
      </c>
      <c r="J152">
        <f t="shared" si="5"/>
        <v>28.051028194894911</v>
      </c>
    </row>
    <row r="153" spans="1:10" x14ac:dyDescent="0.35">
      <c r="A153" s="1">
        <v>45149</v>
      </c>
      <c r="B153">
        <v>2532.4499510000001</v>
      </c>
      <c r="C153">
        <v>2558.8500979999999</v>
      </c>
      <c r="D153">
        <v>2512.3500979999999</v>
      </c>
      <c r="E153">
        <v>2547.1499020000001</v>
      </c>
      <c r="F153">
        <v>2538.1838379999999</v>
      </c>
      <c r="G153">
        <v>11089665</v>
      </c>
      <c r="H153">
        <f>Table1[[#This Row],[Open]]-$Q$4</f>
        <v>75.532489680722847</v>
      </c>
      <c r="I153">
        <f t="shared" si="4"/>
        <v>5705.1569973685037</v>
      </c>
      <c r="J153">
        <f t="shared" si="5"/>
        <v>34.576709074960625</v>
      </c>
    </row>
    <row r="154" spans="1:10" x14ac:dyDescent="0.35">
      <c r="A154" s="1">
        <v>45152</v>
      </c>
      <c r="B154">
        <v>2539</v>
      </c>
      <c r="C154">
        <v>2582.3000489999999</v>
      </c>
      <c r="D154">
        <v>2525</v>
      </c>
      <c r="E154">
        <v>2577.25</v>
      </c>
      <c r="F154">
        <v>2568.1779790000001</v>
      </c>
      <c r="G154">
        <v>4787906</v>
      </c>
      <c r="H154">
        <f>Table1[[#This Row],[Open]]-$Q$4</f>
        <v>82.082538680722791</v>
      </c>
      <c r="I154">
        <f t="shared" si="4"/>
        <v>6737.5431562723534</v>
      </c>
      <c r="J154">
        <f t="shared" si="5"/>
        <v>40.833594886499114</v>
      </c>
    </row>
    <row r="155" spans="1:10" x14ac:dyDescent="0.35">
      <c r="A155" s="1">
        <v>45154</v>
      </c>
      <c r="B155">
        <v>2551</v>
      </c>
      <c r="C155">
        <v>2582.8000489999999</v>
      </c>
      <c r="D155">
        <v>2551</v>
      </c>
      <c r="E155">
        <v>2575.1499020000001</v>
      </c>
      <c r="F155">
        <v>2566.0854490000002</v>
      </c>
      <c r="G155">
        <v>5101556</v>
      </c>
      <c r="H155">
        <f>Table1[[#This Row],[Open]]-$Q$4</f>
        <v>94.082538680722791</v>
      </c>
      <c r="I155">
        <f t="shared" si="4"/>
        <v>8851.5240846097004</v>
      </c>
      <c r="J155">
        <f t="shared" si="5"/>
        <v>53.645600512786061</v>
      </c>
    </row>
    <row r="156" spans="1:10" x14ac:dyDescent="0.35">
      <c r="A156" s="1">
        <v>45155</v>
      </c>
      <c r="B156">
        <v>2567.1000979999999</v>
      </c>
      <c r="C156">
        <v>2578.1000979999999</v>
      </c>
      <c r="D156">
        <v>2532.8500979999999</v>
      </c>
      <c r="E156">
        <v>2538</v>
      </c>
      <c r="F156">
        <v>2529.0661620000001</v>
      </c>
      <c r="G156">
        <v>6836872</v>
      </c>
      <c r="H156">
        <f>Table1[[#This Row],[Open]]-$Q$4</f>
        <v>110.18263668072268</v>
      </c>
      <c r="I156">
        <f t="shared" si="4"/>
        <v>12140.213425916136</v>
      </c>
      <c r="J156">
        <f t="shared" si="5"/>
        <v>73.577051066158404</v>
      </c>
    </row>
    <row r="157" spans="1:10" x14ac:dyDescent="0.35">
      <c r="A157" s="1">
        <v>45156</v>
      </c>
      <c r="B157">
        <v>2531.25</v>
      </c>
      <c r="C157">
        <v>2577.6000979999999</v>
      </c>
      <c r="D157">
        <v>2508.5500489999999</v>
      </c>
      <c r="E157">
        <v>2556.8000489999999</v>
      </c>
      <c r="F157">
        <v>2547.8000489999999</v>
      </c>
      <c r="G157">
        <v>9319989</v>
      </c>
      <c r="H157">
        <f>Table1[[#This Row],[Open]]-$Q$4</f>
        <v>74.332538680722791</v>
      </c>
      <c r="I157">
        <f t="shared" si="4"/>
        <v>5525.3263067211501</v>
      </c>
      <c r="J157">
        <f t="shared" si="5"/>
        <v>33.486826101340306</v>
      </c>
    </row>
    <row r="158" spans="1:10" x14ac:dyDescent="0.35">
      <c r="A158" s="1">
        <v>45159</v>
      </c>
      <c r="B158">
        <v>2539.9499510000001</v>
      </c>
      <c r="C158">
        <v>2555.4499510000001</v>
      </c>
      <c r="D158">
        <v>2515.6499020000001</v>
      </c>
      <c r="E158">
        <v>2520</v>
      </c>
      <c r="F158">
        <v>2520</v>
      </c>
      <c r="G158">
        <v>4610873</v>
      </c>
      <c r="H158">
        <f>Table1[[#This Row],[Open]]-$Q$4</f>
        <v>83.032489680722847</v>
      </c>
      <c r="I158">
        <f t="shared" si="4"/>
        <v>6894.3943425793459</v>
      </c>
      <c r="J158">
        <f t="shared" si="5"/>
        <v>41.784208136844519</v>
      </c>
    </row>
    <row r="159" spans="1:10" x14ac:dyDescent="0.35">
      <c r="A159" s="1">
        <v>45160</v>
      </c>
      <c r="B159">
        <v>2516.8999020000001</v>
      </c>
      <c r="C159">
        <v>2537.9499510000001</v>
      </c>
      <c r="D159">
        <v>2499</v>
      </c>
      <c r="E159">
        <v>2519.3999020000001</v>
      </c>
      <c r="F159">
        <v>2519.3999020000001</v>
      </c>
      <c r="G159">
        <v>3856522</v>
      </c>
      <c r="H159">
        <f>Table1[[#This Row],[Open]]-$Q$4</f>
        <v>59.982440680722902</v>
      </c>
      <c r="I159">
        <f t="shared" si="4"/>
        <v>3597.8931900164416</v>
      </c>
      <c r="J159">
        <f t="shared" si="5"/>
        <v>21.805413272826918</v>
      </c>
    </row>
    <row r="160" spans="1:10" x14ac:dyDescent="0.35">
      <c r="A160" s="1">
        <v>45161</v>
      </c>
      <c r="B160">
        <v>2524.1999510000001</v>
      </c>
      <c r="C160">
        <v>2542.8500979999999</v>
      </c>
      <c r="D160">
        <v>2516.9499510000001</v>
      </c>
      <c r="E160">
        <v>2522.1999510000001</v>
      </c>
      <c r="F160">
        <v>2522.1999510000001</v>
      </c>
      <c r="G160">
        <v>4758976</v>
      </c>
      <c r="H160">
        <f>Table1[[#This Row],[Open]]-$Q$4</f>
        <v>67.282489680722847</v>
      </c>
      <c r="I160">
        <f t="shared" si="4"/>
        <v>4526.9334176365765</v>
      </c>
      <c r="J160">
        <f t="shared" si="5"/>
        <v>27.435960106888341</v>
      </c>
    </row>
    <row r="161" spans="1:10" x14ac:dyDescent="0.35">
      <c r="A161" s="1">
        <v>45162</v>
      </c>
      <c r="B161">
        <v>2539.8999020000001</v>
      </c>
      <c r="C161">
        <v>2539.8999020000001</v>
      </c>
      <c r="D161">
        <v>2471</v>
      </c>
      <c r="E161">
        <v>2479.8000489999999</v>
      </c>
      <c r="F161">
        <v>2479.8000489999999</v>
      </c>
      <c r="G161">
        <v>7070010</v>
      </c>
      <c r="H161">
        <f>Table1[[#This Row],[Open]]-$Q$4</f>
        <v>82.982440680722902</v>
      </c>
      <c r="I161">
        <f t="shared" si="4"/>
        <v>6886.0854613296951</v>
      </c>
      <c r="J161">
        <f t="shared" si="5"/>
        <v>41.733851280786034</v>
      </c>
    </row>
    <row r="162" spans="1:10" x14ac:dyDescent="0.35">
      <c r="A162" s="1">
        <v>45163</v>
      </c>
      <c r="B162">
        <v>2456</v>
      </c>
      <c r="C162">
        <v>2505</v>
      </c>
      <c r="D162">
        <v>2442.6000979999999</v>
      </c>
      <c r="E162">
        <v>2468.3500979999999</v>
      </c>
      <c r="F162">
        <v>2468.3500979999999</v>
      </c>
      <c r="G162">
        <v>11111200</v>
      </c>
      <c r="H162">
        <f>Table1[[#This Row],[Open]]-$Q$4</f>
        <v>-0.91746131927720853</v>
      </c>
      <c r="I162">
        <f t="shared" si="4"/>
        <v>0.841735272369876</v>
      </c>
      <c r="J162">
        <f t="shared" si="5"/>
        <v>5.101425893150764E-3</v>
      </c>
    </row>
    <row r="163" spans="1:10" x14ac:dyDescent="0.35">
      <c r="A163" s="1">
        <v>45166</v>
      </c>
      <c r="B163">
        <v>2472</v>
      </c>
      <c r="C163">
        <v>2484</v>
      </c>
      <c r="D163">
        <v>2431.1000979999999</v>
      </c>
      <c r="E163">
        <v>2443.75</v>
      </c>
      <c r="F163">
        <v>2443.75</v>
      </c>
      <c r="G163">
        <v>6290413</v>
      </c>
      <c r="H163">
        <f>Table1[[#This Row],[Open]]-$Q$4</f>
        <v>15.082538680722791</v>
      </c>
      <c r="I163">
        <f t="shared" si="4"/>
        <v>227.4829730554992</v>
      </c>
      <c r="J163">
        <f t="shared" si="5"/>
        <v>1.3786846851848436</v>
      </c>
    </row>
    <row r="164" spans="1:10" x14ac:dyDescent="0.35">
      <c r="A164" s="1">
        <v>45167</v>
      </c>
      <c r="B164">
        <v>2452.0500489999999</v>
      </c>
      <c r="C164">
        <v>2453.4499510000001</v>
      </c>
      <c r="D164">
        <v>2408.1499020000001</v>
      </c>
      <c r="E164">
        <v>2420.3500979999999</v>
      </c>
      <c r="F164">
        <v>2420.3500979999999</v>
      </c>
      <c r="G164">
        <v>8438322</v>
      </c>
      <c r="H164">
        <f>Table1[[#This Row],[Open]]-$Q$4</f>
        <v>-4.867412319277264</v>
      </c>
      <c r="I164">
        <f t="shared" si="4"/>
        <v>23.691702685852075</v>
      </c>
      <c r="J164">
        <f t="shared" si="5"/>
        <v>0.14358607688395197</v>
      </c>
    </row>
    <row r="165" spans="1:10" x14ac:dyDescent="0.35">
      <c r="A165" s="1">
        <v>45168</v>
      </c>
      <c r="B165">
        <v>2432</v>
      </c>
      <c r="C165">
        <v>2443</v>
      </c>
      <c r="D165">
        <v>2415</v>
      </c>
      <c r="E165">
        <v>2418.0500489999999</v>
      </c>
      <c r="F165">
        <v>2418.0500489999999</v>
      </c>
      <c r="G165">
        <v>6084473</v>
      </c>
      <c r="H165">
        <f>Table1[[#This Row],[Open]]-$Q$4</f>
        <v>-24.917461319277209</v>
      </c>
      <c r="I165">
        <f t="shared" si="4"/>
        <v>620.87987859767588</v>
      </c>
      <c r="J165">
        <f t="shared" si="5"/>
        <v>3.7629083551374296</v>
      </c>
    </row>
    <row r="166" spans="1:10" x14ac:dyDescent="0.35">
      <c r="A166" s="1">
        <v>45169</v>
      </c>
      <c r="B166">
        <v>2423</v>
      </c>
      <c r="C166">
        <v>2425</v>
      </c>
      <c r="D166">
        <v>2399.8999020000001</v>
      </c>
      <c r="E166">
        <v>2407</v>
      </c>
      <c r="F166">
        <v>2407</v>
      </c>
      <c r="G166">
        <v>10819300</v>
      </c>
      <c r="H166">
        <f>Table1[[#This Row],[Open]]-$Q$4</f>
        <v>-33.917461319277209</v>
      </c>
      <c r="I166">
        <f t="shared" si="4"/>
        <v>1150.3941823446658</v>
      </c>
      <c r="J166">
        <f t="shared" si="5"/>
        <v>6.9720859536040347</v>
      </c>
    </row>
    <row r="167" spans="1:10" x14ac:dyDescent="0.35">
      <c r="A167" s="1">
        <v>45170</v>
      </c>
      <c r="B167">
        <v>2406.5500489999999</v>
      </c>
      <c r="C167">
        <v>2425.6499020000001</v>
      </c>
      <c r="D167">
        <v>2401.6499020000001</v>
      </c>
      <c r="E167">
        <v>2412.6499020000001</v>
      </c>
      <c r="F167">
        <v>2412.6499020000001</v>
      </c>
      <c r="G167">
        <v>9056421</v>
      </c>
      <c r="H167">
        <f>Table1[[#This Row],[Open]]-$Q$4</f>
        <v>-50.367412319277264</v>
      </c>
      <c r="I167">
        <f t="shared" si="4"/>
        <v>2536.8762237400829</v>
      </c>
      <c r="J167">
        <f t="shared" si="5"/>
        <v>15.375007416606563</v>
      </c>
    </row>
  </sheetData>
  <mergeCells count="3">
    <mergeCell ref="P2:Q2"/>
    <mergeCell ref="K7:O8"/>
    <mergeCell ref="R2:S2"/>
  </mergeCells>
  <pageMargins left="0.7" right="0.7" top="0.75" bottom="0.75" header="0.3" footer="0.3"/>
  <headerFooter>
    <oddFooter>&amp;R_x000D_&amp;1#&amp;"Calibri"&amp;10&amp;KFF0000 Public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Vispute</dc:creator>
  <cp:lastModifiedBy>Pankaj Vispute</cp:lastModifiedBy>
  <dcterms:created xsi:type="dcterms:W3CDTF">2023-09-04T14:03:04Z</dcterms:created>
  <dcterms:modified xsi:type="dcterms:W3CDTF">2023-09-04T15:25:25Z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2023-09-04T14:04:57Z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0ac7e3bc-9661-47f0-b18c-78effb044337</vt:lpwstr>
  </property>
  <property fmtid="{D5CDD505-2E9C-101B-9397-08002B2CF9AE}" pid="8" name="MSIP_Label_029374dd-2437-4816-8d63-bf9cc1b578e5_ContentBits">
    <vt:lpwstr>2</vt:lpwstr>
  </property>
</Properties>
</file>