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nalysis" sheetId="1" r:id="rId1"/>
  </sheets>
  <definedNames>
    <definedName name="Annual_expected_return">Analysis!$G$5</definedName>
    <definedName name="Annual_return_volatility">Analysis!$H$5</definedName>
    <definedName name="Daily_expected_return">Analysis!$G$3</definedName>
    <definedName name="Risk_Free">Analysis!$J$3</definedName>
  </definedNames>
  <calcPr calcId="171027"/>
</workbook>
</file>

<file path=xl/calcChain.xml><?xml version="1.0" encoding="utf-8"?>
<calcChain xmlns="http://schemas.openxmlformats.org/spreadsheetml/2006/main">
  <c r="I3" i="1" l="1"/>
  <c r="I5" i="1"/>
  <c r="G23" i="1" l="1" a="1"/>
  <c r="G23" i="1" s="1"/>
  <c r="F3" i="1"/>
  <c r="E4" i="1"/>
  <c r="H26" i="1" l="1"/>
  <c r="G26" i="1"/>
  <c r="H25" i="1"/>
  <c r="G25" i="1"/>
  <c r="H24" i="1"/>
  <c r="G24" i="1"/>
  <c r="H27" i="1"/>
  <c r="H23" i="1"/>
  <c r="G27" i="1"/>
  <c r="E5" i="1"/>
  <c r="H3" i="1" s="1"/>
  <c r="E6" i="1"/>
  <c r="H5" i="1" s="1"/>
  <c r="E7" i="1"/>
  <c r="G3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" i="1"/>
  <c r="G5" i="1" l="1"/>
  <c r="K3" i="1"/>
</calcChain>
</file>

<file path=xl/sharedStrings.xml><?xml version="1.0" encoding="utf-8"?>
<sst xmlns="http://schemas.openxmlformats.org/spreadsheetml/2006/main" count="49" uniqueCount="48">
  <si>
    <t>Date</t>
  </si>
  <si>
    <t>Average Stock Value</t>
  </si>
  <si>
    <t>Daily stock return</t>
  </si>
  <si>
    <t>Sharp Ratio</t>
  </si>
  <si>
    <t>Annual expected return</t>
  </si>
  <si>
    <t>Risk Free</t>
  </si>
  <si>
    <t>JPM Close</t>
  </si>
  <si>
    <t>JPM Adj Close</t>
  </si>
  <si>
    <t>SP500 Close</t>
  </si>
  <si>
    <t>Historical Data</t>
  </si>
  <si>
    <t>Calculations</t>
  </si>
  <si>
    <t>Annual return volatility</t>
  </si>
  <si>
    <t>Annual JPM Price volatility</t>
  </si>
  <si>
    <t>Errors</t>
  </si>
  <si>
    <t>SS-reg, SS-resid</t>
  </si>
  <si>
    <t>F-statistics, lvls of freedom</t>
  </si>
  <si>
    <t>R2 , y-error</t>
  </si>
  <si>
    <t>Slope, intersect</t>
  </si>
  <si>
    <t>Regression Results (LINEST)</t>
  </si>
  <si>
    <t>df</t>
  </si>
  <si>
    <t>SS</t>
  </si>
  <si>
    <t>MS</t>
  </si>
  <si>
    <t>F</t>
  </si>
  <si>
    <t>Regression Results (ToolPak)</t>
  </si>
  <si>
    <t>Daily expected return</t>
  </si>
  <si>
    <t>Daily return volatility</t>
  </si>
  <si>
    <t>Daily JPM Price volatility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</si>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</sst>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1FA0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0" borderId="0" xfId="0" applyFill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6" borderId="1" xfId="0" applyFill="1" applyBorder="1"/>
    <xf numFmtId="0" fontId="0" fillId="4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0" xfId="0" applyFill="1" applyBorder="1"/>
    <xf numFmtId="0" fontId="0" fillId="7" borderId="14" xfId="0" applyFill="1" applyBorder="1"/>
    <xf numFmtId="0" fontId="3" fillId="7" borderId="15" xfId="0" applyFont="1" applyFill="1" applyBorder="1" applyAlignment="1">
      <alignment horizontal="centerContinuous"/>
    </xf>
    <xf numFmtId="0" fontId="3" fillId="7" borderId="6" xfId="0" applyFont="1" applyFill="1" applyBorder="1" applyAlignment="1">
      <alignment horizontal="centerContinuous"/>
    </xf>
    <xf numFmtId="0" fontId="0" fillId="7" borderId="13" xfId="0" applyFill="1" applyBorder="1" applyAlignment="1"/>
    <xf numFmtId="0" fontId="0" fillId="7" borderId="0" xfId="0" applyFill="1" applyBorder="1" applyAlignment="1"/>
    <xf numFmtId="0" fontId="0" fillId="7" borderId="16" xfId="0" applyFill="1" applyBorder="1" applyAlignment="1"/>
    <xf numFmtId="0" fontId="0" fillId="7" borderId="5" xfId="0" applyFill="1" applyBorder="1" applyAlignment="1"/>
    <xf numFmtId="0" fontId="3" fillId="7" borderId="1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0" fillId="7" borderId="14" xfId="0" applyFill="1" applyBorder="1" applyAlignment="1"/>
    <xf numFmtId="0" fontId="0" fillId="7" borderId="18" xfId="0" applyFill="1" applyBorder="1" applyAlignment="1"/>
    <xf numFmtId="0" fontId="0" fillId="2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99"/>
      <color rgb="FF66FFCC"/>
      <color rgb="FF41F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with linear trendline</a:t>
            </a:r>
          </a:p>
        </c:rich>
      </c:tx>
      <c:layout>
        <c:manualLayout>
          <c:xMode val="edge"/>
          <c:yMode val="edge"/>
          <c:x val="0.319638243482951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Stock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Analysis!$A$3:$A$62</c:f>
              <c:numCache>
                <c:formatCode>m/d/yyyy</c:formatCode>
                <c:ptCount val="60"/>
                <c:pt idx="0">
                  <c:v>42095</c:v>
                </c:pt>
                <c:pt idx="1">
                  <c:v>42096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42107</c:v>
                </c:pt>
                <c:pt idx="8">
                  <c:v>42108</c:v>
                </c:pt>
                <c:pt idx="9">
                  <c:v>42109</c:v>
                </c:pt>
                <c:pt idx="10">
                  <c:v>42110</c:v>
                </c:pt>
                <c:pt idx="11">
                  <c:v>42111</c:v>
                </c:pt>
                <c:pt idx="12">
                  <c:v>42114</c:v>
                </c:pt>
                <c:pt idx="13">
                  <c:v>42115</c:v>
                </c:pt>
                <c:pt idx="14">
                  <c:v>42116</c:v>
                </c:pt>
                <c:pt idx="15">
                  <c:v>42117</c:v>
                </c:pt>
                <c:pt idx="16">
                  <c:v>42118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42128</c:v>
                </c:pt>
                <c:pt idx="23">
                  <c:v>42129</c:v>
                </c:pt>
                <c:pt idx="24">
                  <c:v>42130</c:v>
                </c:pt>
                <c:pt idx="25">
                  <c:v>42131</c:v>
                </c:pt>
                <c:pt idx="26">
                  <c:v>42132</c:v>
                </c:pt>
                <c:pt idx="27">
                  <c:v>42135</c:v>
                </c:pt>
                <c:pt idx="28">
                  <c:v>42136</c:v>
                </c:pt>
                <c:pt idx="29">
                  <c:v>42137</c:v>
                </c:pt>
                <c:pt idx="30">
                  <c:v>42138</c:v>
                </c:pt>
                <c:pt idx="31">
                  <c:v>42139</c:v>
                </c:pt>
                <c:pt idx="32">
                  <c:v>42142</c:v>
                </c:pt>
                <c:pt idx="33">
                  <c:v>42143</c:v>
                </c:pt>
                <c:pt idx="34">
                  <c:v>42144</c:v>
                </c:pt>
                <c:pt idx="35">
                  <c:v>42145</c:v>
                </c:pt>
                <c:pt idx="36">
                  <c:v>42146</c:v>
                </c:pt>
                <c:pt idx="37">
                  <c:v>42150</c:v>
                </c:pt>
                <c:pt idx="38">
                  <c:v>42151</c:v>
                </c:pt>
                <c:pt idx="39">
                  <c:v>42152</c:v>
                </c:pt>
                <c:pt idx="40">
                  <c:v>42153</c:v>
                </c:pt>
                <c:pt idx="41">
                  <c:v>42156</c:v>
                </c:pt>
                <c:pt idx="42">
                  <c:v>42157</c:v>
                </c:pt>
                <c:pt idx="43">
                  <c:v>42158</c:v>
                </c:pt>
                <c:pt idx="44">
                  <c:v>42159</c:v>
                </c:pt>
                <c:pt idx="45">
                  <c:v>42160</c:v>
                </c:pt>
                <c:pt idx="46">
                  <c:v>42163</c:v>
                </c:pt>
                <c:pt idx="47">
                  <c:v>42164</c:v>
                </c:pt>
                <c:pt idx="48">
                  <c:v>42165</c:v>
                </c:pt>
                <c:pt idx="49">
                  <c:v>42166</c:v>
                </c:pt>
                <c:pt idx="50">
                  <c:v>42167</c:v>
                </c:pt>
                <c:pt idx="51">
                  <c:v>42170</c:v>
                </c:pt>
                <c:pt idx="52">
                  <c:v>42171</c:v>
                </c:pt>
                <c:pt idx="53">
                  <c:v>42172</c:v>
                </c:pt>
                <c:pt idx="54">
                  <c:v>42173</c:v>
                </c:pt>
                <c:pt idx="55">
                  <c:v>42174</c:v>
                </c:pt>
                <c:pt idx="56">
                  <c:v>42177</c:v>
                </c:pt>
                <c:pt idx="57">
                  <c:v>42178</c:v>
                </c:pt>
                <c:pt idx="58">
                  <c:v>42179</c:v>
                </c:pt>
                <c:pt idx="59">
                  <c:v>42180</c:v>
                </c:pt>
              </c:numCache>
            </c:numRef>
          </c:xVal>
          <c:yVal>
            <c:numRef>
              <c:f>Analysis!$C$3:$C$62</c:f>
              <c:numCache>
                <c:formatCode>General</c:formatCode>
                <c:ptCount val="60"/>
                <c:pt idx="0">
                  <c:v>55.867885999999999</c:v>
                </c:pt>
                <c:pt idx="1">
                  <c:v>56.399082</c:v>
                </c:pt>
                <c:pt idx="2">
                  <c:v>56.352485999999999</c:v>
                </c:pt>
                <c:pt idx="3">
                  <c:v>56.706603999999999</c:v>
                </c:pt>
                <c:pt idx="4">
                  <c:v>56.892989999999998</c:v>
                </c:pt>
                <c:pt idx="5">
                  <c:v>57.284393000000001</c:v>
                </c:pt>
                <c:pt idx="6">
                  <c:v>57.498730000000002</c:v>
                </c:pt>
                <c:pt idx="7">
                  <c:v>57.843528999999997</c:v>
                </c:pt>
                <c:pt idx="8">
                  <c:v>58.747494000000003</c:v>
                </c:pt>
                <c:pt idx="9">
                  <c:v>59.837817999999999</c:v>
                </c:pt>
                <c:pt idx="10">
                  <c:v>59.465054000000002</c:v>
                </c:pt>
                <c:pt idx="11">
                  <c:v>58.561100000000003</c:v>
                </c:pt>
                <c:pt idx="12">
                  <c:v>58.933864999999997</c:v>
                </c:pt>
                <c:pt idx="13">
                  <c:v>58.0672</c:v>
                </c:pt>
                <c:pt idx="14">
                  <c:v>58.654293000000003</c:v>
                </c:pt>
                <c:pt idx="15">
                  <c:v>58.523819000000003</c:v>
                </c:pt>
                <c:pt idx="16">
                  <c:v>58.337443999999998</c:v>
                </c:pt>
                <c:pt idx="17">
                  <c:v>58.095154000000001</c:v>
                </c:pt>
                <c:pt idx="18">
                  <c:v>58.486545999999997</c:v>
                </c:pt>
                <c:pt idx="19">
                  <c:v>59.269359999999999</c:v>
                </c:pt>
                <c:pt idx="20">
                  <c:v>58.952511000000001</c:v>
                </c:pt>
                <c:pt idx="21">
                  <c:v>59.278671000000003</c:v>
                </c:pt>
                <c:pt idx="22">
                  <c:v>60.313094999999997</c:v>
                </c:pt>
                <c:pt idx="23">
                  <c:v>60.014881000000003</c:v>
                </c:pt>
                <c:pt idx="24">
                  <c:v>59.567557999999998</c:v>
                </c:pt>
                <c:pt idx="25">
                  <c:v>60.108069999999998</c:v>
                </c:pt>
                <c:pt idx="26">
                  <c:v>61.030655000000003</c:v>
                </c:pt>
                <c:pt idx="27">
                  <c:v>60.993385000000004</c:v>
                </c:pt>
                <c:pt idx="28">
                  <c:v>60.909514999999999</c:v>
                </c:pt>
                <c:pt idx="29">
                  <c:v>61.058613000000001</c:v>
                </c:pt>
                <c:pt idx="30">
                  <c:v>61.552520999999999</c:v>
                </c:pt>
                <c:pt idx="31">
                  <c:v>61.394095999999998</c:v>
                </c:pt>
                <c:pt idx="32">
                  <c:v>61.897331000000001</c:v>
                </c:pt>
                <c:pt idx="33">
                  <c:v>62.447163000000003</c:v>
                </c:pt>
                <c:pt idx="34">
                  <c:v>61.953262000000002</c:v>
                </c:pt>
                <c:pt idx="35">
                  <c:v>62.111668000000002</c:v>
                </c:pt>
                <c:pt idx="36">
                  <c:v>61.943931999999997</c:v>
                </c:pt>
                <c:pt idx="37">
                  <c:v>61.254322000000002</c:v>
                </c:pt>
                <c:pt idx="38">
                  <c:v>61.943931999999997</c:v>
                </c:pt>
                <c:pt idx="39">
                  <c:v>61.692314000000003</c:v>
                </c:pt>
                <c:pt idx="40">
                  <c:v>61.300922</c:v>
                </c:pt>
                <c:pt idx="41">
                  <c:v>61.580486000000001</c:v>
                </c:pt>
                <c:pt idx="42">
                  <c:v>61.524569999999997</c:v>
                </c:pt>
                <c:pt idx="43">
                  <c:v>62.158256999999999</c:v>
                </c:pt>
                <c:pt idx="44">
                  <c:v>61.813465000000001</c:v>
                </c:pt>
                <c:pt idx="45">
                  <c:v>62.829239000000001</c:v>
                </c:pt>
                <c:pt idx="46">
                  <c:v>62.335330999999996</c:v>
                </c:pt>
                <c:pt idx="47">
                  <c:v>62.605590999999997</c:v>
                </c:pt>
                <c:pt idx="48">
                  <c:v>63.612045000000002</c:v>
                </c:pt>
                <c:pt idx="49">
                  <c:v>63.854336000000004</c:v>
                </c:pt>
                <c:pt idx="50">
                  <c:v>63.602725999999997</c:v>
                </c:pt>
                <c:pt idx="51">
                  <c:v>63.360427999999999</c:v>
                </c:pt>
                <c:pt idx="52">
                  <c:v>63.714561000000003</c:v>
                </c:pt>
                <c:pt idx="53">
                  <c:v>63.500216999999999</c:v>
                </c:pt>
                <c:pt idx="54">
                  <c:v>64.096633999999995</c:v>
                </c:pt>
                <c:pt idx="55">
                  <c:v>63.444302</c:v>
                </c:pt>
                <c:pt idx="56">
                  <c:v>64.264388999999994</c:v>
                </c:pt>
                <c:pt idx="57">
                  <c:v>65.000586999999996</c:v>
                </c:pt>
                <c:pt idx="58">
                  <c:v>64.320282000000006</c:v>
                </c:pt>
                <c:pt idx="59">
                  <c:v>63.975487000000001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320-4E6C-B165-241193AA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74928"/>
        <c:axId val="284373384"/>
      </c:scatterChart>
      <c:valAx>
        <c:axId val="26657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73384"/>
        <c:crosses val="autoZero"/>
        <c:crossBetween val="midCat"/>
        <c:majorUnit val="18"/>
      </c:valAx>
      <c:valAx>
        <c:axId val="28437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7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14287</xdr:rowOff>
    </xdr:from>
    <xdr:to>
      <xdr:col>10</xdr:col>
      <xdr:colOff>19050</xdr:colOff>
      <xdr:row>20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12.140625" customWidth="1"/>
    <col min="3" max="3" width="14.140625" style="3" customWidth="1"/>
    <col min="4" max="4" width="12.7109375" customWidth="1"/>
    <col min="5" max="5" width="17.42578125" customWidth="1"/>
    <col min="6" max="6" width="27.140625" customWidth="1"/>
    <col min="7" max="7" width="21.85546875" customWidth="1"/>
    <col min="8" max="8" width="22" customWidth="1"/>
    <col min="9" max="9" width="27.140625" customWidth="1"/>
    <col min="10" max="10" width="12.7109375" customWidth="1"/>
    <col min="11" max="11" width="15.28515625" customWidth="1"/>
    <col min="12" max="12" width="13.28515625" customWidth="1"/>
    <col min="13" max="13" width="18" customWidth="1"/>
    <col min="14" max="14" width="18.7109375" customWidth="1"/>
  </cols>
  <sheetData>
    <row r="1" spans="1:11" x14ac:dyDescent="0.25">
      <c r="A1" s="28" t="s">
        <v>9</v>
      </c>
      <c r="B1" s="28"/>
      <c r="C1" s="28"/>
      <c r="D1" s="28"/>
      <c r="E1" s="29" t="s">
        <v>10</v>
      </c>
      <c r="F1" s="30"/>
      <c r="G1" s="30"/>
      <c r="H1" s="30"/>
      <c r="I1" s="30"/>
      <c r="J1" s="30"/>
      <c r="K1" s="30"/>
    </row>
    <row r="2" spans="1:11" s="4" customFormat="1" x14ac:dyDescent="0.25">
      <c r="A2" s="6" t="s">
        <v>0</v>
      </c>
      <c r="B2" s="6" t="s">
        <v>6</v>
      </c>
      <c r="C2" s="6" t="s">
        <v>7</v>
      </c>
      <c r="D2" s="6" t="s">
        <v>8</v>
      </c>
      <c r="E2" s="7" t="s">
        <v>2</v>
      </c>
      <c r="F2" s="7" t="s">
        <v>1</v>
      </c>
      <c r="G2" s="7" t="s">
        <v>24</v>
      </c>
      <c r="H2" s="8" t="s">
        <v>25</v>
      </c>
      <c r="I2" s="8" t="s">
        <v>26</v>
      </c>
      <c r="J2" s="7" t="s">
        <v>5</v>
      </c>
      <c r="K2" s="7" t="s">
        <v>3</v>
      </c>
    </row>
    <row r="3" spans="1:11" x14ac:dyDescent="0.25">
      <c r="A3" s="2">
        <v>42095</v>
      </c>
      <c r="B3" s="1">
        <v>59.950001</v>
      </c>
      <c r="C3" s="1">
        <v>55.867885999999999</v>
      </c>
      <c r="D3" s="1">
        <v>2059.6899410000001</v>
      </c>
      <c r="E3" s="5">
        <f>0</f>
        <v>0</v>
      </c>
      <c r="F3" s="5">
        <f>AVERAGE(C3:C62)</f>
        <v>60.71893661666666</v>
      </c>
      <c r="G3" s="5">
        <f>AVERAGE(E4:E62)</f>
        <v>2.3353273151506104E-3</v>
      </c>
      <c r="H3" s="5">
        <f>STDEV(E4:E62)</f>
        <v>8.5563390523480769E-3</v>
      </c>
      <c r="I3" s="5">
        <f>STDEV(C3:C62)</f>
        <v>2.3739671463708607</v>
      </c>
      <c r="J3" s="5">
        <v>1E-3</v>
      </c>
      <c r="K3" s="7">
        <f>(Annual_expected_return-Risk_Free)/Annual_return_volatility</f>
        <v>5.8828475506925697</v>
      </c>
    </row>
    <row r="4" spans="1:11" x14ac:dyDescent="0.25">
      <c r="A4" s="2">
        <v>42096</v>
      </c>
      <c r="B4" s="1">
        <v>60.52</v>
      </c>
      <c r="C4" s="1">
        <v>56.399082</v>
      </c>
      <c r="D4" s="1">
        <v>2066.959961</v>
      </c>
      <c r="E4" s="5">
        <f>(C4-C3)/C3</f>
        <v>9.5080741018194487E-3</v>
      </c>
      <c r="G4" s="7" t="s">
        <v>4</v>
      </c>
      <c r="H4" s="8" t="s">
        <v>11</v>
      </c>
      <c r="I4" s="7" t="s">
        <v>12</v>
      </c>
    </row>
    <row r="5" spans="1:11" x14ac:dyDescent="0.25">
      <c r="A5" s="2">
        <v>42100</v>
      </c>
      <c r="B5" s="1">
        <v>60.470001000000003</v>
      </c>
      <c r="C5" s="1">
        <v>56.352485999999999</v>
      </c>
      <c r="D5" s="1">
        <v>2080.6201169999999</v>
      </c>
      <c r="E5" s="5">
        <f t="shared" ref="E5:E62" si="0">(C5-C4)/C4</f>
        <v>-8.26183660223423E-4</v>
      </c>
      <c r="G5" s="5">
        <f>(1+AVERAGE(E4:E62))^252 - 1</f>
        <v>0.80005348515291108</v>
      </c>
      <c r="H5" s="5">
        <f>STDEV(E4:E62)*SQRT(252)</f>
        <v>0.13582767159397849</v>
      </c>
      <c r="I5" s="5">
        <f>STDEV(C3:C62)*SQRT(252)</f>
        <v>37.685560139609819</v>
      </c>
    </row>
    <row r="6" spans="1:11" x14ac:dyDescent="0.25">
      <c r="A6" s="2">
        <v>42101</v>
      </c>
      <c r="B6" s="1">
        <v>60.849997999999999</v>
      </c>
      <c r="C6" s="1">
        <v>56.706603999999999</v>
      </c>
      <c r="D6" s="1">
        <v>2076.330078</v>
      </c>
      <c r="E6" s="5">
        <f t="shared" si="0"/>
        <v>6.2839818637282427E-3</v>
      </c>
    </row>
    <row r="7" spans="1:11" x14ac:dyDescent="0.25">
      <c r="A7" s="2">
        <v>42102</v>
      </c>
      <c r="B7" s="1">
        <v>61.049999</v>
      </c>
      <c r="C7" s="1">
        <v>56.892989999999998</v>
      </c>
      <c r="D7" s="1">
        <v>2081.8999020000001</v>
      </c>
      <c r="E7" s="5">
        <f t="shared" si="0"/>
        <v>3.2868482125996972E-3</v>
      </c>
    </row>
    <row r="8" spans="1:11" x14ac:dyDescent="0.25">
      <c r="A8" s="2">
        <v>42103</v>
      </c>
      <c r="B8" s="1">
        <v>61.470001000000003</v>
      </c>
      <c r="C8" s="1">
        <v>57.284393000000001</v>
      </c>
      <c r="D8" s="1">
        <v>2091.179932</v>
      </c>
      <c r="E8" s="5">
        <f t="shared" si="0"/>
        <v>6.8796349075695255E-3</v>
      </c>
    </row>
    <row r="9" spans="1:11" x14ac:dyDescent="0.25">
      <c r="A9" s="2">
        <v>42104</v>
      </c>
      <c r="B9" s="1">
        <v>61.700001</v>
      </c>
      <c r="C9" s="1">
        <v>57.498730000000002</v>
      </c>
      <c r="D9" s="1">
        <v>2102.0600589999999</v>
      </c>
      <c r="E9" s="5">
        <f t="shared" si="0"/>
        <v>3.7416299409858537E-3</v>
      </c>
    </row>
    <row r="10" spans="1:11" x14ac:dyDescent="0.25">
      <c r="A10" s="2">
        <v>42107</v>
      </c>
      <c r="B10" s="1">
        <v>62.07</v>
      </c>
      <c r="C10" s="1">
        <v>57.843528999999997</v>
      </c>
      <c r="D10" s="1">
        <v>2092.429932</v>
      </c>
      <c r="E10" s="5">
        <f t="shared" si="0"/>
        <v>5.9966367952821696E-3</v>
      </c>
    </row>
    <row r="11" spans="1:11" x14ac:dyDescent="0.25">
      <c r="A11" s="2">
        <v>42108</v>
      </c>
      <c r="B11" s="1">
        <v>63.040000999999997</v>
      </c>
      <c r="C11" s="1">
        <v>58.747494000000003</v>
      </c>
      <c r="D11" s="1">
        <v>2095.8400879999999</v>
      </c>
      <c r="E11" s="5">
        <f t="shared" si="0"/>
        <v>1.5627763651834013E-2</v>
      </c>
    </row>
    <row r="12" spans="1:11" x14ac:dyDescent="0.25">
      <c r="A12" s="2">
        <v>42109</v>
      </c>
      <c r="B12" s="1">
        <v>64.209998999999996</v>
      </c>
      <c r="C12" s="1">
        <v>59.837817999999999</v>
      </c>
      <c r="D12" s="1">
        <v>2106.6298830000001</v>
      </c>
      <c r="E12" s="5">
        <f t="shared" si="0"/>
        <v>1.8559498044290967E-2</v>
      </c>
    </row>
    <row r="13" spans="1:11" x14ac:dyDescent="0.25">
      <c r="A13" s="2">
        <v>42110</v>
      </c>
      <c r="B13" s="1">
        <v>63.810001</v>
      </c>
      <c r="C13" s="1">
        <v>59.465054000000002</v>
      </c>
      <c r="D13" s="1">
        <v>2104.98999</v>
      </c>
      <c r="E13" s="5">
        <f t="shared" si="0"/>
        <v>-6.2295720743025182E-3</v>
      </c>
    </row>
    <row r="14" spans="1:11" x14ac:dyDescent="0.25">
      <c r="A14" s="2">
        <v>42111</v>
      </c>
      <c r="B14" s="1">
        <v>62.84</v>
      </c>
      <c r="C14" s="1">
        <v>58.561100000000003</v>
      </c>
      <c r="D14" s="1">
        <v>2081.179932</v>
      </c>
      <c r="E14" s="5">
        <f t="shared" si="0"/>
        <v>-1.5201432424495885E-2</v>
      </c>
    </row>
    <row r="15" spans="1:11" x14ac:dyDescent="0.25">
      <c r="A15" s="2">
        <v>42114</v>
      </c>
      <c r="B15" s="1">
        <v>63.240001999999997</v>
      </c>
      <c r="C15" s="1">
        <v>58.933864999999997</v>
      </c>
      <c r="D15" s="1">
        <v>2100.3999020000001</v>
      </c>
      <c r="E15" s="5">
        <f t="shared" si="0"/>
        <v>6.3654029722801314E-3</v>
      </c>
    </row>
    <row r="16" spans="1:11" x14ac:dyDescent="0.25">
      <c r="A16" s="2">
        <v>42115</v>
      </c>
      <c r="B16" s="1">
        <v>62.310001</v>
      </c>
      <c r="C16" s="1">
        <v>58.0672</v>
      </c>
      <c r="D16" s="1">
        <v>2097.290039</v>
      </c>
      <c r="E16" s="5">
        <f t="shared" si="0"/>
        <v>-1.4705721404832308E-2</v>
      </c>
    </row>
    <row r="17" spans="1:14" x14ac:dyDescent="0.25">
      <c r="A17" s="2">
        <v>42116</v>
      </c>
      <c r="B17" s="1">
        <v>62.939999</v>
      </c>
      <c r="C17" s="1">
        <v>58.654293000000003</v>
      </c>
      <c r="D17" s="1">
        <v>2107.959961</v>
      </c>
      <c r="E17" s="5">
        <f t="shared" si="0"/>
        <v>1.0110578777692105E-2</v>
      </c>
    </row>
    <row r="18" spans="1:14" x14ac:dyDescent="0.25">
      <c r="A18" s="2">
        <v>42117</v>
      </c>
      <c r="B18" s="1">
        <v>62.799999</v>
      </c>
      <c r="C18" s="1">
        <v>58.523819000000003</v>
      </c>
      <c r="D18" s="1">
        <v>2112.929932</v>
      </c>
      <c r="E18" s="5">
        <f t="shared" si="0"/>
        <v>-2.2244578073765124E-3</v>
      </c>
    </row>
    <row r="19" spans="1:14" x14ac:dyDescent="0.25">
      <c r="A19" s="2">
        <v>42118</v>
      </c>
      <c r="B19" s="1">
        <v>62.599997999999999</v>
      </c>
      <c r="C19" s="1">
        <v>58.337443999999998</v>
      </c>
      <c r="D19" s="1">
        <v>2117.6899410000001</v>
      </c>
      <c r="E19" s="5">
        <f t="shared" si="0"/>
        <v>-3.184600786220142E-3</v>
      </c>
    </row>
    <row r="20" spans="1:14" x14ac:dyDescent="0.25">
      <c r="A20" s="2">
        <v>42121</v>
      </c>
      <c r="B20" s="1">
        <v>62.34</v>
      </c>
      <c r="C20" s="1">
        <v>58.095154000000001</v>
      </c>
      <c r="D20" s="1">
        <v>2108.919922</v>
      </c>
      <c r="E20" s="5">
        <f t="shared" si="0"/>
        <v>-4.1532501835355867E-3</v>
      </c>
    </row>
    <row r="21" spans="1:14" x14ac:dyDescent="0.25">
      <c r="A21" s="2">
        <v>42122</v>
      </c>
      <c r="B21" s="1">
        <v>62.759998000000003</v>
      </c>
      <c r="C21" s="1">
        <v>58.486545999999997</v>
      </c>
      <c r="D21" s="1">
        <v>2114.76001</v>
      </c>
      <c r="E21" s="5">
        <f t="shared" si="0"/>
        <v>6.737085162042882E-3</v>
      </c>
    </row>
    <row r="22" spans="1:14" x14ac:dyDescent="0.25">
      <c r="A22" s="2">
        <v>42123</v>
      </c>
      <c r="B22" s="1">
        <v>63.599997999999999</v>
      </c>
      <c r="C22" s="1">
        <v>59.269359999999999</v>
      </c>
      <c r="D22" s="1">
        <v>2106.8500979999999</v>
      </c>
      <c r="E22" s="5">
        <f t="shared" si="0"/>
        <v>1.3384514106885402E-2</v>
      </c>
      <c r="F22" s="28" t="s">
        <v>18</v>
      </c>
      <c r="G22" s="28"/>
      <c r="H22" s="28"/>
    </row>
    <row r="23" spans="1:14" x14ac:dyDescent="0.25">
      <c r="A23" s="2">
        <v>42124</v>
      </c>
      <c r="B23" s="1">
        <v>63.259998000000003</v>
      </c>
      <c r="C23" s="1">
        <v>58.952511000000001</v>
      </c>
      <c r="D23" s="1">
        <v>2085.51001</v>
      </c>
      <c r="E23" s="5">
        <f t="shared" si="0"/>
        <v>-5.3459156636750885E-3</v>
      </c>
      <c r="F23" s="9" t="s">
        <v>17</v>
      </c>
      <c r="G23" s="9">
        <f t="array" ref="G23:H27">LINEST(B3:B62,D3:D62,TRUE,TRUE)</f>
        <v>7.5088132409228237E-2</v>
      </c>
      <c r="H23" s="9">
        <v>-92.771099816306091</v>
      </c>
    </row>
    <row r="24" spans="1:14" x14ac:dyDescent="0.25">
      <c r="A24" s="2">
        <v>42125</v>
      </c>
      <c r="B24" s="1">
        <v>63.610000999999997</v>
      </c>
      <c r="C24" s="1">
        <v>59.278671000000003</v>
      </c>
      <c r="D24" s="1">
        <v>2108.290039</v>
      </c>
      <c r="E24" s="5">
        <f t="shared" si="0"/>
        <v>5.5325887645396744E-3</v>
      </c>
      <c r="F24" s="9" t="s">
        <v>13</v>
      </c>
      <c r="G24" s="9">
        <v>1.8009935530224577E-2</v>
      </c>
      <c r="H24" s="9">
        <v>37.879911091128974</v>
      </c>
    </row>
    <row r="25" spans="1:14" x14ac:dyDescent="0.25">
      <c r="A25" s="2">
        <v>42128</v>
      </c>
      <c r="B25" s="1">
        <v>64.720000999999996</v>
      </c>
      <c r="C25" s="1">
        <v>60.313094999999997</v>
      </c>
      <c r="D25" s="1">
        <v>2114.48999</v>
      </c>
      <c r="E25" s="5">
        <f t="shared" si="0"/>
        <v>1.7450188787127063E-2</v>
      </c>
      <c r="F25" s="9" t="s">
        <v>16</v>
      </c>
      <c r="G25" s="9">
        <v>0.23059312628614853</v>
      </c>
      <c r="H25" s="9">
        <v>2.253677598874845</v>
      </c>
    </row>
    <row r="26" spans="1:14" x14ac:dyDescent="0.25">
      <c r="A26" s="2">
        <v>42129</v>
      </c>
      <c r="B26" s="1">
        <v>64.400002000000001</v>
      </c>
      <c r="C26" s="1">
        <v>60.014881000000003</v>
      </c>
      <c r="D26" s="1">
        <v>2089.459961</v>
      </c>
      <c r="E26" s="5">
        <f t="shared" si="0"/>
        <v>-4.9444320507842357E-3</v>
      </c>
      <c r="F26" s="9" t="s">
        <v>15</v>
      </c>
      <c r="G26" s="9">
        <v>17.382742189499417</v>
      </c>
      <c r="H26" s="9">
        <v>58</v>
      </c>
    </row>
    <row r="27" spans="1:14" x14ac:dyDescent="0.25">
      <c r="A27" s="2">
        <v>42130</v>
      </c>
      <c r="B27" s="1">
        <v>63.919998</v>
      </c>
      <c r="C27" s="1">
        <v>59.567557999999998</v>
      </c>
      <c r="D27" s="1">
        <v>2080.1499020000001</v>
      </c>
      <c r="E27" s="5">
        <f t="shared" si="0"/>
        <v>-7.4535347324941681E-3</v>
      </c>
      <c r="F27" s="9" t="s">
        <v>14</v>
      </c>
      <c r="G27" s="9">
        <v>88.288037820326338</v>
      </c>
      <c r="H27" s="9">
        <v>294.58563774087662</v>
      </c>
    </row>
    <row r="28" spans="1:14" ht="15.75" thickBot="1" x14ac:dyDescent="0.3">
      <c r="A28" s="2">
        <v>42131</v>
      </c>
      <c r="B28" s="1">
        <v>64.5</v>
      </c>
      <c r="C28" s="1">
        <v>60.108069999999998</v>
      </c>
      <c r="D28" s="1">
        <v>2088</v>
      </c>
      <c r="E28" s="5">
        <f t="shared" si="0"/>
        <v>9.0739324919111124E-3</v>
      </c>
      <c r="F28" s="31" t="s">
        <v>23</v>
      </c>
      <c r="G28" s="32"/>
      <c r="H28" s="32"/>
    </row>
    <row r="29" spans="1:14" x14ac:dyDescent="0.25">
      <c r="A29" s="2">
        <v>42132</v>
      </c>
      <c r="B29" s="1">
        <v>65.489998</v>
      </c>
      <c r="C29" s="1">
        <v>61.030655000000003</v>
      </c>
      <c r="D29" s="1">
        <v>2116.1000979999999</v>
      </c>
      <c r="E29" s="10">
        <f t="shared" si="0"/>
        <v>1.5348770972017653E-2</v>
      </c>
      <c r="F29" s="11" t="s">
        <v>27</v>
      </c>
      <c r="G29" s="12"/>
      <c r="H29" s="12"/>
      <c r="I29" s="12"/>
      <c r="J29" s="12"/>
      <c r="K29" s="12"/>
      <c r="L29" s="12"/>
      <c r="M29" s="12"/>
      <c r="N29" s="13"/>
    </row>
    <row r="30" spans="1:14" ht="15.75" thickBot="1" x14ac:dyDescent="0.3">
      <c r="A30" s="2">
        <v>42135</v>
      </c>
      <c r="B30" s="1">
        <v>65.449996999999996</v>
      </c>
      <c r="C30" s="1">
        <v>60.993385000000004</v>
      </c>
      <c r="D30" s="1">
        <v>2105.330078</v>
      </c>
      <c r="E30" s="10">
        <f t="shared" si="0"/>
        <v>-6.1067671647960307E-4</v>
      </c>
      <c r="F30" s="14"/>
      <c r="G30" s="15"/>
      <c r="H30" s="15"/>
      <c r="I30" s="15"/>
      <c r="J30" s="15"/>
      <c r="K30" s="15"/>
      <c r="L30" s="15"/>
      <c r="M30" s="15"/>
      <c r="N30" s="16"/>
    </row>
    <row r="31" spans="1:14" x14ac:dyDescent="0.25">
      <c r="A31" s="2">
        <v>42136</v>
      </c>
      <c r="B31" s="1">
        <v>65.360000999999997</v>
      </c>
      <c r="C31" s="1">
        <v>60.909514999999999</v>
      </c>
      <c r="D31" s="1">
        <v>2099.1201169999999</v>
      </c>
      <c r="E31" s="10">
        <f t="shared" si="0"/>
        <v>-1.3750671486752956E-3</v>
      </c>
      <c r="F31" s="17" t="s">
        <v>28</v>
      </c>
      <c r="G31" s="18"/>
      <c r="H31" s="15"/>
      <c r="I31" s="15"/>
      <c r="J31" s="15"/>
      <c r="K31" s="15"/>
      <c r="L31" s="15"/>
      <c r="M31" s="15"/>
      <c r="N31" s="16"/>
    </row>
    <row r="32" spans="1:14" x14ac:dyDescent="0.25">
      <c r="A32" s="2">
        <v>42137</v>
      </c>
      <c r="B32" s="1">
        <v>65.519997000000004</v>
      </c>
      <c r="C32" s="1">
        <v>61.058613000000001</v>
      </c>
      <c r="D32" s="1">
        <v>2098.4799800000001</v>
      </c>
      <c r="E32" s="10">
        <f t="shared" si="0"/>
        <v>2.4478605682544375E-3</v>
      </c>
      <c r="F32" s="19" t="s">
        <v>29</v>
      </c>
      <c r="G32" s="20">
        <v>0.48020113107545731</v>
      </c>
      <c r="H32" s="15"/>
      <c r="I32" s="15"/>
      <c r="J32" s="15"/>
      <c r="K32" s="15"/>
      <c r="L32" s="15"/>
      <c r="M32" s="15"/>
      <c r="N32" s="16"/>
    </row>
    <row r="33" spans="1:14" x14ac:dyDescent="0.25">
      <c r="A33" s="2">
        <v>42138</v>
      </c>
      <c r="B33" s="1">
        <v>66.050003000000004</v>
      </c>
      <c r="C33" s="1">
        <v>61.552520999999999</v>
      </c>
      <c r="D33" s="1">
        <v>2121.1000979999999</v>
      </c>
      <c r="E33" s="10">
        <f t="shared" si="0"/>
        <v>8.0890799140818596E-3</v>
      </c>
      <c r="F33" s="19" t="s">
        <v>30</v>
      </c>
      <c r="G33" s="20">
        <v>0.23059312628614853</v>
      </c>
      <c r="H33" s="15"/>
      <c r="I33" s="15"/>
      <c r="J33" s="15"/>
      <c r="K33" s="15"/>
      <c r="L33" s="15"/>
      <c r="M33" s="15"/>
      <c r="N33" s="16"/>
    </row>
    <row r="34" spans="1:14" x14ac:dyDescent="0.25">
      <c r="A34" s="2">
        <v>42139</v>
      </c>
      <c r="B34" s="1">
        <v>65.879997000000003</v>
      </c>
      <c r="C34" s="1">
        <v>61.394095999999998</v>
      </c>
      <c r="D34" s="1">
        <v>2122.7299800000001</v>
      </c>
      <c r="E34" s="10">
        <f t="shared" si="0"/>
        <v>-2.5738182194032498E-3</v>
      </c>
      <c r="F34" s="19" t="s">
        <v>31</v>
      </c>
      <c r="G34" s="20">
        <v>0.21732749053246145</v>
      </c>
      <c r="H34" s="15"/>
      <c r="I34" s="15"/>
      <c r="J34" s="15"/>
      <c r="K34" s="15"/>
      <c r="L34" s="15"/>
      <c r="M34" s="15"/>
      <c r="N34" s="16"/>
    </row>
    <row r="35" spans="1:14" x14ac:dyDescent="0.25">
      <c r="A35" s="2">
        <v>42142</v>
      </c>
      <c r="B35" s="1">
        <v>66.419998000000007</v>
      </c>
      <c r="C35" s="1">
        <v>61.897331000000001</v>
      </c>
      <c r="D35" s="1">
        <v>2129.1999510000001</v>
      </c>
      <c r="E35" s="10">
        <f t="shared" si="0"/>
        <v>8.196797946173907E-3</v>
      </c>
      <c r="F35" s="19" t="s">
        <v>32</v>
      </c>
      <c r="G35" s="20">
        <v>2.253677598874845</v>
      </c>
      <c r="H35" s="15"/>
      <c r="I35" s="15"/>
      <c r="J35" s="15"/>
      <c r="K35" s="15"/>
      <c r="L35" s="15"/>
      <c r="M35" s="15"/>
      <c r="N35" s="16"/>
    </row>
    <row r="36" spans="1:14" ht="15.75" thickBot="1" x14ac:dyDescent="0.3">
      <c r="A36" s="2">
        <v>42143</v>
      </c>
      <c r="B36" s="1">
        <v>67.010002</v>
      </c>
      <c r="C36" s="1">
        <v>62.447163000000003</v>
      </c>
      <c r="D36" s="1">
        <v>2127.830078</v>
      </c>
      <c r="E36" s="10">
        <f t="shared" si="0"/>
        <v>8.8829678294206592E-3</v>
      </c>
      <c r="F36" s="21" t="s">
        <v>33</v>
      </c>
      <c r="G36" s="22">
        <v>60</v>
      </c>
      <c r="H36" s="15"/>
      <c r="I36" s="15"/>
      <c r="J36" s="15"/>
      <c r="K36" s="15"/>
      <c r="L36" s="15"/>
      <c r="M36" s="15"/>
      <c r="N36" s="16"/>
    </row>
    <row r="37" spans="1:14" x14ac:dyDescent="0.25">
      <c r="A37" s="2">
        <v>42144</v>
      </c>
      <c r="B37" s="1">
        <v>66.480002999999996</v>
      </c>
      <c r="C37" s="1">
        <v>61.953262000000002</v>
      </c>
      <c r="D37" s="1">
        <v>2125.8500979999999</v>
      </c>
      <c r="E37" s="10">
        <f t="shared" si="0"/>
        <v>-7.9091022918046892E-3</v>
      </c>
      <c r="F37" s="14"/>
      <c r="G37" s="15"/>
      <c r="H37" s="15"/>
      <c r="I37" s="15"/>
      <c r="J37" s="15"/>
      <c r="K37" s="15"/>
      <c r="L37" s="15"/>
      <c r="M37" s="15"/>
      <c r="N37" s="16"/>
    </row>
    <row r="38" spans="1:14" ht="15.75" thickBot="1" x14ac:dyDescent="0.3">
      <c r="A38" s="2">
        <v>42145</v>
      </c>
      <c r="B38" s="1">
        <v>66.650002000000001</v>
      </c>
      <c r="C38" s="1">
        <v>62.111668000000002</v>
      </c>
      <c r="D38" s="1">
        <v>2130.820068</v>
      </c>
      <c r="E38" s="10">
        <f t="shared" si="0"/>
        <v>2.5568629461350943E-3</v>
      </c>
      <c r="F38" s="14" t="s">
        <v>34</v>
      </c>
      <c r="G38" s="15"/>
      <c r="H38" s="15"/>
      <c r="I38" s="15"/>
      <c r="J38" s="15"/>
      <c r="K38" s="15"/>
      <c r="L38" s="15"/>
      <c r="M38" s="15"/>
      <c r="N38" s="16"/>
    </row>
    <row r="39" spans="1:14" x14ac:dyDescent="0.25">
      <c r="A39" s="2">
        <v>42146</v>
      </c>
      <c r="B39" s="1">
        <v>66.470000999999996</v>
      </c>
      <c r="C39" s="1">
        <v>61.943931999999997</v>
      </c>
      <c r="D39" s="1">
        <v>2126.0600589999999</v>
      </c>
      <c r="E39" s="10">
        <f t="shared" si="0"/>
        <v>-2.7005553932315097E-3</v>
      </c>
      <c r="F39" s="23"/>
      <c r="G39" s="24" t="s">
        <v>19</v>
      </c>
      <c r="H39" s="24" t="s">
        <v>20</v>
      </c>
      <c r="I39" s="24" t="s">
        <v>21</v>
      </c>
      <c r="J39" s="24" t="s">
        <v>22</v>
      </c>
      <c r="K39" s="24" t="s">
        <v>39</v>
      </c>
      <c r="L39" s="15"/>
      <c r="M39" s="15"/>
      <c r="N39" s="16"/>
    </row>
    <row r="40" spans="1:14" x14ac:dyDescent="0.25">
      <c r="A40" s="2">
        <v>42150</v>
      </c>
      <c r="B40" s="1">
        <v>65.730002999999996</v>
      </c>
      <c r="C40" s="1">
        <v>61.254322000000002</v>
      </c>
      <c r="D40" s="1">
        <v>2104.1999510000001</v>
      </c>
      <c r="E40" s="10">
        <f t="shared" si="0"/>
        <v>-1.1132809586578953E-2</v>
      </c>
      <c r="F40" s="19" t="s">
        <v>35</v>
      </c>
      <c r="G40" s="20">
        <v>1</v>
      </c>
      <c r="H40" s="20">
        <v>88.288037820326338</v>
      </c>
      <c r="I40" s="20">
        <v>88.288037820326338</v>
      </c>
      <c r="J40" s="20">
        <v>17.382742189499417</v>
      </c>
      <c r="K40" s="20">
        <v>1.0325627624488529E-4</v>
      </c>
      <c r="L40" s="15"/>
      <c r="M40" s="15"/>
      <c r="N40" s="16"/>
    </row>
    <row r="41" spans="1:14" x14ac:dyDescent="0.25">
      <c r="A41" s="2">
        <v>42151</v>
      </c>
      <c r="B41" s="1">
        <v>66.470000999999996</v>
      </c>
      <c r="C41" s="1">
        <v>61.943931999999997</v>
      </c>
      <c r="D41" s="1">
        <v>2123.4799800000001</v>
      </c>
      <c r="E41" s="10">
        <f t="shared" si="0"/>
        <v>1.12581443640825E-2</v>
      </c>
      <c r="F41" s="19" t="s">
        <v>36</v>
      </c>
      <c r="G41" s="20">
        <v>58</v>
      </c>
      <c r="H41" s="20">
        <v>294.58563774087662</v>
      </c>
      <c r="I41" s="20">
        <v>5.0790627196702864</v>
      </c>
      <c r="J41" s="20"/>
      <c r="K41" s="20"/>
      <c r="L41" s="15"/>
      <c r="M41" s="15"/>
      <c r="N41" s="16"/>
    </row>
    <row r="42" spans="1:14" ht="15.75" thickBot="1" x14ac:dyDescent="0.3">
      <c r="A42" s="2">
        <v>42152</v>
      </c>
      <c r="B42" s="1">
        <v>66.199996999999996</v>
      </c>
      <c r="C42" s="1">
        <v>61.692314000000003</v>
      </c>
      <c r="D42" s="1">
        <v>2120.790039</v>
      </c>
      <c r="E42" s="10">
        <f t="shared" si="0"/>
        <v>-4.0620282225544459E-3</v>
      </c>
      <c r="F42" s="21" t="s">
        <v>37</v>
      </c>
      <c r="G42" s="22">
        <v>59</v>
      </c>
      <c r="H42" s="22">
        <v>382.87367556120296</v>
      </c>
      <c r="I42" s="22"/>
      <c r="J42" s="22"/>
      <c r="K42" s="22"/>
      <c r="L42" s="15"/>
      <c r="M42" s="15"/>
      <c r="N42" s="16"/>
    </row>
    <row r="43" spans="1:14" ht="15.75" thickBot="1" x14ac:dyDescent="0.3">
      <c r="A43" s="2">
        <v>42153</v>
      </c>
      <c r="B43" s="1">
        <v>65.779999000000004</v>
      </c>
      <c r="C43" s="1">
        <v>61.300922</v>
      </c>
      <c r="D43" s="1">
        <v>2107.389893</v>
      </c>
      <c r="E43" s="10">
        <f t="shared" si="0"/>
        <v>-6.3442587029561457E-3</v>
      </c>
      <c r="F43" s="14"/>
      <c r="G43" s="15"/>
      <c r="H43" s="15"/>
      <c r="I43" s="15"/>
      <c r="J43" s="15"/>
      <c r="K43" s="15"/>
      <c r="L43" s="15"/>
      <c r="M43" s="15"/>
      <c r="N43" s="16"/>
    </row>
    <row r="44" spans="1:14" x14ac:dyDescent="0.25">
      <c r="A44" s="2">
        <v>42156</v>
      </c>
      <c r="B44" s="1">
        <v>66.080001999999993</v>
      </c>
      <c r="C44" s="1">
        <v>61.580486000000001</v>
      </c>
      <c r="D44" s="1">
        <v>2111.7299800000001</v>
      </c>
      <c r="E44" s="10">
        <f t="shared" si="0"/>
        <v>4.5605186819213028E-3</v>
      </c>
      <c r="F44" s="23"/>
      <c r="G44" s="24" t="s">
        <v>40</v>
      </c>
      <c r="H44" s="24" t="s">
        <v>32</v>
      </c>
      <c r="I44" s="24" t="s">
        <v>41</v>
      </c>
      <c r="J44" s="24" t="s">
        <v>42</v>
      </c>
      <c r="K44" s="24" t="s">
        <v>43</v>
      </c>
      <c r="L44" s="24" t="s">
        <v>44</v>
      </c>
      <c r="M44" s="24" t="s">
        <v>45</v>
      </c>
      <c r="N44" s="25" t="s">
        <v>46</v>
      </c>
    </row>
    <row r="45" spans="1:14" x14ac:dyDescent="0.25">
      <c r="A45" s="2">
        <v>42157</v>
      </c>
      <c r="B45" s="1">
        <v>66.019997000000004</v>
      </c>
      <c r="C45" s="1">
        <v>61.524569999999997</v>
      </c>
      <c r="D45" s="1">
        <v>2109.6000979999999</v>
      </c>
      <c r="E45" s="10">
        <f t="shared" si="0"/>
        <v>-9.0801491888198814E-4</v>
      </c>
      <c r="F45" s="19" t="s">
        <v>38</v>
      </c>
      <c r="G45" s="20">
        <v>-92.771099816306091</v>
      </c>
      <c r="H45" s="20">
        <v>37.879911091128974</v>
      </c>
      <c r="I45" s="20">
        <v>-2.4490844129259846</v>
      </c>
      <c r="J45" s="20">
        <v>1.7364659657179742E-2</v>
      </c>
      <c r="K45" s="20">
        <v>-168.59598014528598</v>
      </c>
      <c r="L45" s="20">
        <v>-16.946219487326204</v>
      </c>
      <c r="M45" s="20">
        <v>-168.59598014528598</v>
      </c>
      <c r="N45" s="26">
        <v>-16.946219487326204</v>
      </c>
    </row>
    <row r="46" spans="1:14" ht="15.75" thickBot="1" x14ac:dyDescent="0.3">
      <c r="A46" s="2">
        <v>42158</v>
      </c>
      <c r="B46" s="1">
        <v>66.699996999999996</v>
      </c>
      <c r="C46" s="1">
        <v>62.158256999999999</v>
      </c>
      <c r="D46" s="1">
        <v>2114.070068</v>
      </c>
      <c r="E46" s="10">
        <f t="shared" si="0"/>
        <v>1.0299738787284525E-2</v>
      </c>
      <c r="F46" s="21" t="s">
        <v>47</v>
      </c>
      <c r="G46" s="22">
        <v>7.5088132409228237E-2</v>
      </c>
      <c r="H46" s="22">
        <v>1.8009935530224577E-2</v>
      </c>
      <c r="I46" s="22">
        <v>4.1692615880392276</v>
      </c>
      <c r="J46" s="22">
        <v>1.0325627624488656E-4</v>
      </c>
      <c r="K46" s="22">
        <v>3.9037329570049212E-2</v>
      </c>
      <c r="L46" s="22">
        <v>0.11113893524840726</v>
      </c>
      <c r="M46" s="22">
        <v>3.9037329570049212E-2</v>
      </c>
      <c r="N46" s="27">
        <v>0.11113893524840726</v>
      </c>
    </row>
    <row r="47" spans="1:14" x14ac:dyDescent="0.25">
      <c r="A47" s="2">
        <v>42159</v>
      </c>
      <c r="B47" s="1">
        <v>66.330001999999993</v>
      </c>
      <c r="C47" s="1">
        <v>61.813465000000001</v>
      </c>
      <c r="D47" s="1">
        <v>2095.8400879999999</v>
      </c>
      <c r="E47" s="5">
        <f t="shared" si="0"/>
        <v>-5.5470023877921514E-3</v>
      </c>
    </row>
    <row r="48" spans="1:14" x14ac:dyDescent="0.25">
      <c r="A48" s="2">
        <v>42160</v>
      </c>
      <c r="B48" s="1">
        <v>67.419998000000007</v>
      </c>
      <c r="C48" s="1">
        <v>62.829239000000001</v>
      </c>
      <c r="D48" s="1">
        <v>2092.830078</v>
      </c>
      <c r="E48" s="5">
        <f t="shared" si="0"/>
        <v>1.6432892089126541E-2</v>
      </c>
    </row>
    <row r="49" spans="1:5" x14ac:dyDescent="0.25">
      <c r="A49" s="2">
        <v>42163</v>
      </c>
      <c r="B49" s="1">
        <v>66.889999000000003</v>
      </c>
      <c r="C49" s="1">
        <v>62.335330999999996</v>
      </c>
      <c r="D49" s="1">
        <v>2079.280029</v>
      </c>
      <c r="E49" s="5">
        <f t="shared" si="0"/>
        <v>-7.8611170191000505E-3</v>
      </c>
    </row>
    <row r="50" spans="1:5" x14ac:dyDescent="0.25">
      <c r="A50" s="2">
        <v>42164</v>
      </c>
      <c r="B50" s="1">
        <v>67.180000000000007</v>
      </c>
      <c r="C50" s="1">
        <v>62.605590999999997</v>
      </c>
      <c r="D50" s="1">
        <v>2080.1499020000001</v>
      </c>
      <c r="E50" s="5">
        <f t="shared" si="0"/>
        <v>4.3355829778139853E-3</v>
      </c>
    </row>
    <row r="51" spans="1:5" x14ac:dyDescent="0.25">
      <c r="A51" s="2">
        <v>42165</v>
      </c>
      <c r="B51" s="1">
        <v>68.260002</v>
      </c>
      <c r="C51" s="1">
        <v>63.612045000000002</v>
      </c>
      <c r="D51" s="1">
        <v>2105.1999510000001</v>
      </c>
      <c r="E51" s="5">
        <f t="shared" si="0"/>
        <v>1.6076104129422005E-2</v>
      </c>
    </row>
    <row r="52" spans="1:5" x14ac:dyDescent="0.25">
      <c r="A52" s="2">
        <v>42166</v>
      </c>
      <c r="B52" s="1">
        <v>68.519997000000004</v>
      </c>
      <c r="C52" s="1">
        <v>63.854336000000004</v>
      </c>
      <c r="D52" s="1">
        <v>2108.860107</v>
      </c>
      <c r="E52" s="5">
        <f t="shared" si="0"/>
        <v>3.808885565618926E-3</v>
      </c>
    </row>
    <row r="53" spans="1:5" x14ac:dyDescent="0.25">
      <c r="A53" s="2">
        <v>42167</v>
      </c>
      <c r="B53" s="1">
        <v>68.25</v>
      </c>
      <c r="C53" s="1">
        <v>63.602725999999997</v>
      </c>
      <c r="D53" s="1">
        <v>2094.110107</v>
      </c>
      <c r="E53" s="5">
        <f t="shared" si="0"/>
        <v>-3.9403745424587385E-3</v>
      </c>
    </row>
    <row r="54" spans="1:5" x14ac:dyDescent="0.25">
      <c r="A54" s="2">
        <v>42170</v>
      </c>
      <c r="B54" s="1">
        <v>67.989998</v>
      </c>
      <c r="C54" s="1">
        <v>63.360427999999999</v>
      </c>
      <c r="D54" s="1">
        <v>2084.429932</v>
      </c>
      <c r="E54" s="5">
        <f t="shared" si="0"/>
        <v>-3.8095536974311153E-3</v>
      </c>
    </row>
    <row r="55" spans="1:5" x14ac:dyDescent="0.25">
      <c r="A55" s="2">
        <v>42171</v>
      </c>
      <c r="B55" s="1">
        <v>68.370002999999997</v>
      </c>
      <c r="C55" s="1">
        <v>63.714561000000003</v>
      </c>
      <c r="D55" s="1">
        <v>2096.290039</v>
      </c>
      <c r="E55" s="5">
        <f t="shared" si="0"/>
        <v>5.5891825730723359E-3</v>
      </c>
    </row>
    <row r="56" spans="1:5" x14ac:dyDescent="0.25">
      <c r="A56" s="2">
        <v>42172</v>
      </c>
      <c r="B56" s="1">
        <v>68.139999000000003</v>
      </c>
      <c r="C56" s="1">
        <v>63.500216999999999</v>
      </c>
      <c r="D56" s="1">
        <v>2100.4399410000001</v>
      </c>
      <c r="E56" s="5">
        <f t="shared" si="0"/>
        <v>-3.364128962608784E-3</v>
      </c>
    </row>
    <row r="57" spans="1:5" x14ac:dyDescent="0.25">
      <c r="A57" s="2">
        <v>42173</v>
      </c>
      <c r="B57" s="1">
        <v>68.779999000000004</v>
      </c>
      <c r="C57" s="1">
        <v>64.096633999999995</v>
      </c>
      <c r="D57" s="1">
        <v>2121.23999</v>
      </c>
      <c r="E57" s="5">
        <f t="shared" si="0"/>
        <v>9.392361604055547E-3</v>
      </c>
    </row>
    <row r="58" spans="1:5" x14ac:dyDescent="0.25">
      <c r="A58" s="2">
        <v>42174</v>
      </c>
      <c r="B58" s="1">
        <v>68.080001999999993</v>
      </c>
      <c r="C58" s="1">
        <v>63.444302</v>
      </c>
      <c r="D58" s="1">
        <v>2109.98999</v>
      </c>
      <c r="E58" s="5">
        <f t="shared" si="0"/>
        <v>-1.0177320699866927E-2</v>
      </c>
    </row>
    <row r="59" spans="1:5" x14ac:dyDescent="0.25">
      <c r="A59" s="2">
        <v>42177</v>
      </c>
      <c r="B59" s="1">
        <v>68.959998999999996</v>
      </c>
      <c r="C59" s="1">
        <v>64.264388999999994</v>
      </c>
      <c r="D59" s="1">
        <v>2122.8500979999999</v>
      </c>
      <c r="E59" s="5">
        <f t="shared" si="0"/>
        <v>1.292609382005643E-2</v>
      </c>
    </row>
    <row r="60" spans="1:5" x14ac:dyDescent="0.25">
      <c r="A60" s="2">
        <v>42178</v>
      </c>
      <c r="B60" s="1">
        <v>69.75</v>
      </c>
      <c r="C60" s="1">
        <v>65.000586999999996</v>
      </c>
      <c r="D60" s="1">
        <v>2124.1999510000001</v>
      </c>
      <c r="E60" s="5">
        <f t="shared" si="0"/>
        <v>1.1455769072977597E-2</v>
      </c>
    </row>
    <row r="61" spans="1:5" x14ac:dyDescent="0.25">
      <c r="A61" s="2">
        <v>42179</v>
      </c>
      <c r="B61" s="1">
        <v>69.019997000000004</v>
      </c>
      <c r="C61" s="1">
        <v>64.320282000000006</v>
      </c>
      <c r="D61" s="1">
        <v>2108.580078</v>
      </c>
      <c r="E61" s="5">
        <f t="shared" si="0"/>
        <v>-1.0466136251969385E-2</v>
      </c>
    </row>
    <row r="62" spans="1:5" x14ac:dyDescent="0.25">
      <c r="A62" s="2">
        <v>42180</v>
      </c>
      <c r="B62" s="1">
        <v>68.650002000000001</v>
      </c>
      <c r="C62" s="1">
        <v>63.975487000000001</v>
      </c>
      <c r="D62" s="1">
        <v>2102.3100589999999</v>
      </c>
      <c r="E62" s="5">
        <f t="shared" si="0"/>
        <v>-5.3605952784847059E-3</v>
      </c>
    </row>
  </sheetData>
  <mergeCells count="4">
    <mergeCell ref="A1:D1"/>
    <mergeCell ref="E1:K1"/>
    <mergeCell ref="F22:H22"/>
    <mergeCell ref="F28:H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Analysis</vt:lpstr>
      <vt:lpstr>Annual_expected_return</vt:lpstr>
      <vt:lpstr>Annual_return_volatility</vt:lpstr>
      <vt:lpstr>Daily_expected_return</vt:lpstr>
      <vt:lpstr>Risk_Free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2018-01-21T14:44:58Z</dcterms:modified>
</cp:coreProperties>
</file>