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92" windowWidth="19392" windowHeight="754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Sheet1!$A$5:$W$12</definedName>
  </definedNames>
  <calcPr calcId="144525"/>
</workbook>
</file>

<file path=xl/calcChain.xml><?xml version="1.0" encoding="utf-8"?>
<calcChain xmlns="http://schemas.openxmlformats.org/spreadsheetml/2006/main">
  <c r="P14" i="1"/>
  <c r="P15"/>
  <c r="Q14"/>
  <c r="N14"/>
  <c r="M14"/>
  <c r="S8"/>
  <c r="S9"/>
  <c r="Q8"/>
  <c r="Q9"/>
  <c r="P8"/>
  <c r="N8"/>
  <c r="N37" l="1"/>
  <c r="P37" s="1"/>
  <c r="Q37"/>
  <c r="S37" s="1"/>
  <c r="M54" l="1"/>
  <c r="N54"/>
  <c r="P54"/>
  <c r="Q54"/>
  <c r="S54"/>
  <c r="M55"/>
  <c r="N55"/>
  <c r="P55" s="1"/>
  <c r="Q55"/>
  <c r="S55" s="1"/>
  <c r="M56"/>
  <c r="N56"/>
  <c r="P56"/>
  <c r="Q56"/>
  <c r="S56"/>
  <c r="M57"/>
  <c r="N57"/>
  <c r="P57" s="1"/>
  <c r="Q57"/>
  <c r="S57" s="1"/>
  <c r="M58"/>
  <c r="N58"/>
  <c r="P58"/>
  <c r="Q58"/>
  <c r="S58"/>
  <c r="Q50"/>
  <c r="S50" s="1"/>
  <c r="Q51"/>
  <c r="S51" s="1"/>
  <c r="Q52"/>
  <c r="S52" s="1"/>
  <c r="Q53"/>
  <c r="S53" s="1"/>
  <c r="Q49"/>
  <c r="S49" s="1"/>
  <c r="N50"/>
  <c r="P50" s="1"/>
  <c r="N51"/>
  <c r="P51" s="1"/>
  <c r="N52"/>
  <c r="P52" s="1"/>
  <c r="N53"/>
  <c r="P53" s="1"/>
  <c r="N49"/>
  <c r="P49" s="1"/>
  <c r="M49"/>
  <c r="M50"/>
  <c r="M51"/>
  <c r="M52"/>
  <c r="M53"/>
  <c r="M48"/>
  <c r="Q48" s="1"/>
  <c r="M46"/>
  <c r="Q46" s="1"/>
  <c r="S46" s="1"/>
  <c r="Q38"/>
  <c r="S38" s="1"/>
  <c r="Q39"/>
  <c r="S39" s="1"/>
  <c r="Q40"/>
  <c r="S40" s="1"/>
  <c r="Q41"/>
  <c r="S41" s="1"/>
  <c r="Q42"/>
  <c r="S42" s="1"/>
  <c r="Q43"/>
  <c r="S43" s="1"/>
  <c r="Q44"/>
  <c r="S44" s="1"/>
  <c r="N39"/>
  <c r="P39" s="1"/>
  <c r="N40"/>
  <c r="P40" s="1"/>
  <c r="N41"/>
  <c r="P41" s="1"/>
  <c r="N42"/>
  <c r="P42" s="1"/>
  <c r="N43"/>
  <c r="P43" s="1"/>
  <c r="N44"/>
  <c r="P44" s="1"/>
  <c r="N38"/>
  <c r="P38" s="1"/>
  <c r="Q23"/>
  <c r="S23" s="1"/>
  <c r="Q24"/>
  <c r="S24" s="1"/>
  <c r="Q25"/>
  <c r="S25" s="1"/>
  <c r="Q26"/>
  <c r="S26" s="1"/>
  <c r="Q27"/>
  <c r="S27" s="1"/>
  <c r="Q28"/>
  <c r="S28" s="1"/>
  <c r="Q29"/>
  <c r="S29" s="1"/>
  <c r="Q30"/>
  <c r="S30" s="1"/>
  <c r="Q31"/>
  <c r="S31" s="1"/>
  <c r="Q32"/>
  <c r="S32" s="1"/>
  <c r="Q22"/>
  <c r="S22" s="1"/>
  <c r="Q21"/>
  <c r="N21"/>
  <c r="P21" s="1"/>
  <c r="M23"/>
  <c r="N23" s="1"/>
  <c r="P23" s="1"/>
  <c r="M24"/>
  <c r="N24" s="1"/>
  <c r="P24" s="1"/>
  <c r="M25"/>
  <c r="N25" s="1"/>
  <c r="P25" s="1"/>
  <c r="M26"/>
  <c r="N26" s="1"/>
  <c r="P26" s="1"/>
  <c r="M27"/>
  <c r="N27" s="1"/>
  <c r="P27" s="1"/>
  <c r="M28"/>
  <c r="N28" s="1"/>
  <c r="P28" s="1"/>
  <c r="M29"/>
  <c r="N29" s="1"/>
  <c r="P29" s="1"/>
  <c r="M30"/>
  <c r="N30" s="1"/>
  <c r="P30" s="1"/>
  <c r="M31"/>
  <c r="N31" s="1"/>
  <c r="P31" s="1"/>
  <c r="M32"/>
  <c r="N32" s="1"/>
  <c r="P32" s="1"/>
  <c r="M22"/>
  <c r="N22" s="1"/>
  <c r="P22" s="1"/>
  <c r="S48" l="1"/>
  <c r="M7"/>
  <c r="M9"/>
  <c r="M10"/>
  <c r="M11"/>
  <c r="M12"/>
  <c r="M13"/>
  <c r="M15"/>
  <c r="M16"/>
  <c r="M17"/>
  <c r="M6"/>
  <c r="Q6" s="1"/>
  <c r="S6" s="1"/>
  <c r="S21"/>
  <c r="N16" l="1"/>
  <c r="P16" s="1"/>
  <c r="Q16"/>
  <c r="N13"/>
  <c r="Q13"/>
  <c r="N11"/>
  <c r="Q11"/>
  <c r="P9"/>
  <c r="N9"/>
  <c r="N17"/>
  <c r="Q17"/>
  <c r="N15"/>
  <c r="Q15"/>
  <c r="N12"/>
  <c r="Q12"/>
  <c r="N10"/>
  <c r="P10" s="1"/>
  <c r="Q10"/>
  <c r="S10" s="1"/>
  <c r="N7"/>
  <c r="P7" s="1"/>
  <c r="Q7"/>
  <c r="S7" s="1"/>
  <c r="N6"/>
  <c r="P6" s="1"/>
  <c r="P13"/>
  <c r="S11"/>
  <c r="P11"/>
  <c r="P17"/>
  <c r="P12"/>
</calcChain>
</file>

<file path=xl/comments1.xml><?xml version="1.0" encoding="utf-8"?>
<comments xmlns="http://schemas.openxmlformats.org/spreadsheetml/2006/main">
  <authors>
    <author>AutoBVT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承包车辆、公营车辆</t>
        </r>
      </text>
    </comment>
    <comment ref="C4" author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填写完整，如湘H92005</t>
        </r>
      </text>
    </commen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如果扣除固定站务费，站点可只填写终点站</t>
        </r>
      </text>
    </comment>
  </commentList>
</comments>
</file>

<file path=xl/sharedStrings.xml><?xml version="1.0" encoding="utf-8"?>
<sst xmlns="http://schemas.openxmlformats.org/spreadsheetml/2006/main" count="302" uniqueCount="162">
  <si>
    <t>经营线路</t>
    <phoneticPr fontId="1" type="noConversion"/>
  </si>
  <si>
    <t>车辆性质</t>
    <phoneticPr fontId="1" type="noConversion"/>
  </si>
  <si>
    <t>参运车辆情况</t>
    <phoneticPr fontId="1" type="noConversion"/>
  </si>
  <si>
    <t>结算情况</t>
    <phoneticPr fontId="1" type="noConversion"/>
  </si>
  <si>
    <t>车属单位</t>
    <phoneticPr fontId="1" type="noConversion"/>
  </si>
  <si>
    <t>车辆牌照号</t>
    <phoneticPr fontId="1" type="noConversion"/>
  </si>
  <si>
    <t>台数</t>
    <phoneticPr fontId="1" type="noConversion"/>
  </si>
  <si>
    <t>站点</t>
    <phoneticPr fontId="1" type="noConversion"/>
  </si>
  <si>
    <t>原始票价</t>
    <phoneticPr fontId="1" type="noConversion"/>
  </si>
  <si>
    <t>涨价部分</t>
    <phoneticPr fontId="1" type="noConversion"/>
  </si>
  <si>
    <t>说明</t>
    <phoneticPr fontId="1" type="noConversion"/>
  </si>
  <si>
    <t>最后结算金额再扣其他固定扣费</t>
    <phoneticPr fontId="1" type="noConversion"/>
  </si>
  <si>
    <t>益运股份回程站（公司对开车站）结算方式明细情况汇总</t>
    <phoneticPr fontId="1" type="noConversion"/>
  </si>
  <si>
    <t>给承包人结算价</t>
    <phoneticPr fontId="1" type="noConversion"/>
  </si>
  <si>
    <t>车站（控收点）所属公司</t>
    <phoneticPr fontId="1" type="noConversion"/>
  </si>
  <si>
    <t>对开结算车站（控收点）</t>
    <phoneticPr fontId="1" type="noConversion"/>
  </si>
  <si>
    <t>三联单性质</t>
    <phoneticPr fontId="1" type="noConversion"/>
  </si>
  <si>
    <t>益阳北</t>
  </si>
  <si>
    <t>沅江</t>
  </si>
  <si>
    <t>赤山油库</t>
  </si>
  <si>
    <t>竹莲</t>
  </si>
  <si>
    <t>南咀</t>
  </si>
  <si>
    <t>南县兴盛汽车站</t>
    <phoneticPr fontId="1" type="noConversion"/>
  </si>
  <si>
    <t>南县兴盛汽车站有限责任公司</t>
    <phoneticPr fontId="1" type="noConversion"/>
  </si>
  <si>
    <t>资阳运输分公司</t>
    <phoneticPr fontId="1" type="noConversion"/>
  </si>
  <si>
    <t>基础票价</t>
    <phoneticPr fontId="1" type="noConversion"/>
  </si>
  <si>
    <t>涨价部分五五分成</t>
    <phoneticPr fontId="1" type="noConversion"/>
  </si>
  <si>
    <t>南县-资阳</t>
    <phoneticPr fontId="1" type="noConversion"/>
  </si>
  <si>
    <t>湘H92710、湘H92101、湘H92106、湘H92109、湘H92063、湘H92092、湘H92097、湘H92111、湘H92116</t>
    <phoneticPr fontId="1" type="noConversion"/>
  </si>
  <si>
    <t>跟公司之间划拨票价</t>
    <phoneticPr fontId="1" type="noConversion"/>
  </si>
  <si>
    <t>跟公司结算固定站务费</t>
    <phoneticPr fontId="1" type="noConversion"/>
  </si>
  <si>
    <t>扣除承包人客运代理费等比率</t>
    <phoneticPr fontId="1" type="noConversion"/>
  </si>
  <si>
    <t>跟承包人结算固定站务费</t>
    <phoneticPr fontId="1" type="noConversion"/>
  </si>
  <si>
    <t>承包人最后结算金额</t>
    <phoneticPr fontId="1" type="noConversion"/>
  </si>
  <si>
    <t>对开车站最后结算额</t>
    <phoneticPr fontId="1" type="noConversion"/>
  </si>
  <si>
    <t>扣除公司对开客运代理费等比率</t>
    <phoneticPr fontId="1" type="noConversion"/>
  </si>
  <si>
    <t>涨价部分五五分成，票价少于25的不收站务费</t>
    <phoneticPr fontId="1" type="noConversion"/>
  </si>
  <si>
    <t>电脑单</t>
    <phoneticPr fontId="1" type="noConversion"/>
  </si>
  <si>
    <t>手工单</t>
    <phoneticPr fontId="1" type="noConversion"/>
  </si>
  <si>
    <t>南县兴盛汽车站</t>
    <phoneticPr fontId="1" type="noConversion"/>
  </si>
  <si>
    <t>南县兴盛汽车站</t>
    <phoneticPr fontId="1" type="noConversion"/>
  </si>
  <si>
    <t>湘HA1593</t>
    <phoneticPr fontId="1" type="noConversion"/>
  </si>
  <si>
    <t>建制车</t>
  </si>
  <si>
    <t>建制车</t>
    <phoneticPr fontId="1" type="noConversion"/>
  </si>
  <si>
    <t>建制车</t>
    <phoneticPr fontId="1" type="noConversion"/>
  </si>
  <si>
    <t>资阳运输分公司</t>
  </si>
  <si>
    <t>资阳运输分公司</t>
    <phoneticPr fontId="1" type="noConversion"/>
  </si>
  <si>
    <t>资阳运输分公司</t>
    <phoneticPr fontId="1" type="noConversion"/>
  </si>
  <si>
    <t>河口-资阳</t>
    <phoneticPr fontId="1" type="noConversion"/>
  </si>
  <si>
    <t>无站点</t>
    <phoneticPr fontId="1" type="noConversion"/>
  </si>
  <si>
    <t>票面金额</t>
  </si>
  <si>
    <t>票面金额</t>
    <phoneticPr fontId="1" type="noConversion"/>
  </si>
  <si>
    <t>\</t>
    <phoneticPr fontId="1" type="noConversion"/>
  </si>
  <si>
    <t>毛收</t>
    <phoneticPr fontId="1" type="noConversion"/>
  </si>
  <si>
    <t>票面金额</t>
    <phoneticPr fontId="1" type="noConversion"/>
  </si>
  <si>
    <t>票面金额*(1-14.8%)</t>
    <phoneticPr fontId="1" type="noConversion"/>
  </si>
  <si>
    <t>票面金额*(1-10%)</t>
    <phoneticPr fontId="1" type="noConversion"/>
  </si>
  <si>
    <t>南县兴盛汽车站有限责任公司</t>
    <phoneticPr fontId="1" type="noConversion"/>
  </si>
  <si>
    <t>南县兴盛汽车站有限责任公司</t>
    <phoneticPr fontId="1" type="noConversion"/>
  </si>
  <si>
    <t>无电脑单</t>
    <phoneticPr fontId="1" type="noConversion"/>
  </si>
  <si>
    <t>票面金额*(1-13.8%)</t>
    <phoneticPr fontId="1" type="noConversion"/>
  </si>
  <si>
    <t>票面金额*(1-23.36%)</t>
    <phoneticPr fontId="1" type="noConversion"/>
  </si>
  <si>
    <t>湘H93231</t>
    <phoneticPr fontId="1" type="noConversion"/>
  </si>
  <si>
    <t>湘H30615</t>
    <phoneticPr fontId="1" type="noConversion"/>
  </si>
  <si>
    <t>南大-资阳</t>
    <phoneticPr fontId="1" type="noConversion"/>
  </si>
  <si>
    <t>阳罗-资阳</t>
    <phoneticPr fontId="1" type="noConversion"/>
  </si>
  <si>
    <t>沅江客运分公司</t>
  </si>
  <si>
    <t>沅江汽车站</t>
    <phoneticPr fontId="1" type="noConversion"/>
  </si>
  <si>
    <t>湘HEL770、湘HUL632、湘HQD392、湘HXQ285、湘HWD168、湘HYK629</t>
  </si>
  <si>
    <t>赫山站</t>
    <phoneticPr fontId="1" type="noConversion"/>
  </si>
  <si>
    <t>赫山运输分公司</t>
  </si>
  <si>
    <t>资阳-常德</t>
    <phoneticPr fontId="1" type="noConversion"/>
  </si>
  <si>
    <t>常德</t>
    <phoneticPr fontId="1" type="noConversion"/>
  </si>
  <si>
    <t>不算涨价和手工单</t>
    <phoneticPr fontId="1" type="noConversion"/>
  </si>
  <si>
    <t>湘H92208</t>
  </si>
  <si>
    <t>吉安</t>
  </si>
  <si>
    <t>泰和</t>
  </si>
  <si>
    <t>兴国</t>
  </si>
  <si>
    <t>宁都</t>
  </si>
  <si>
    <t>瑞金</t>
  </si>
  <si>
    <t>龙岩</t>
  </si>
  <si>
    <t>漳州</t>
  </si>
  <si>
    <t>厦门</t>
  </si>
  <si>
    <t>泉州</t>
  </si>
  <si>
    <t>石狮</t>
  </si>
  <si>
    <t>晋江</t>
  </si>
  <si>
    <t>涨价五五分成</t>
    <phoneticPr fontId="1" type="noConversion"/>
  </si>
  <si>
    <t>泉州站</t>
    <phoneticPr fontId="1" type="noConversion"/>
  </si>
  <si>
    <t>泉州客运第二分公司</t>
    <phoneticPr fontId="1" type="noConversion"/>
  </si>
  <si>
    <t>湘H92208</t>
    <phoneticPr fontId="1" type="noConversion"/>
  </si>
  <si>
    <t>建制车</t>
    <phoneticPr fontId="1" type="noConversion"/>
  </si>
  <si>
    <t>资阳运输分公司</t>
    <phoneticPr fontId="1" type="noConversion"/>
  </si>
  <si>
    <t>资阳-泉州</t>
    <phoneticPr fontId="1" type="noConversion"/>
  </si>
  <si>
    <t>泉州</t>
    <phoneticPr fontId="1" type="noConversion"/>
  </si>
  <si>
    <t>毛收*(1-10%)</t>
    <phoneticPr fontId="1" type="noConversion"/>
  </si>
  <si>
    <t>毛收*(1-12.97%)</t>
    <phoneticPr fontId="1" type="noConversion"/>
  </si>
  <si>
    <t>无涨价</t>
    <phoneticPr fontId="1" type="noConversion"/>
  </si>
  <si>
    <t>泉州-资阳</t>
    <phoneticPr fontId="1" type="noConversion"/>
  </si>
  <si>
    <t>赫山站</t>
    <phoneticPr fontId="1" type="noConversion"/>
  </si>
  <si>
    <t>赫山站</t>
    <phoneticPr fontId="1" type="noConversion"/>
  </si>
  <si>
    <t>赫山运输分公司</t>
    <phoneticPr fontId="1" type="noConversion"/>
  </si>
  <si>
    <t>赫山运输分公司</t>
    <phoneticPr fontId="1" type="noConversion"/>
  </si>
  <si>
    <t>湘AY5119、湘AY5761、湘AY5771、湘AY5961、湘H92216、湘H92220、湘H92221、湘H92225</t>
    <phoneticPr fontId="1" type="noConversion"/>
  </si>
  <si>
    <t>公车</t>
    <phoneticPr fontId="1" type="noConversion"/>
  </si>
  <si>
    <t>资阳运输分公司</t>
    <phoneticPr fontId="1" type="noConversion"/>
  </si>
  <si>
    <t>长沙</t>
    <phoneticPr fontId="1" type="noConversion"/>
  </si>
  <si>
    <t>毛收-总人数*0.5</t>
    <phoneticPr fontId="1" type="noConversion"/>
  </si>
  <si>
    <t>（毛收-总人数*0.5）*（1-10%）</t>
    <phoneticPr fontId="1" type="noConversion"/>
  </si>
  <si>
    <t>因为是公车，所以无承包人</t>
    <phoneticPr fontId="1" type="noConversion"/>
  </si>
  <si>
    <t>资阳-长沙</t>
    <phoneticPr fontId="1" type="noConversion"/>
  </si>
  <si>
    <t>益阳北</t>
    <phoneticPr fontId="1" type="noConversion"/>
  </si>
  <si>
    <t>黎托-益阳</t>
    <phoneticPr fontId="1" type="noConversion"/>
  </si>
  <si>
    <t>黎托站</t>
    <phoneticPr fontId="1" type="noConversion"/>
  </si>
  <si>
    <t>长沙客运分公司</t>
    <phoneticPr fontId="1" type="noConversion"/>
  </si>
  <si>
    <t>总人数*39</t>
    <phoneticPr fontId="1" type="noConversion"/>
  </si>
  <si>
    <t>（总人数*39）*（1-10%）</t>
    <phoneticPr fontId="1" type="noConversion"/>
  </si>
  <si>
    <t>怀化站</t>
    <phoneticPr fontId="1" type="noConversion"/>
  </si>
  <si>
    <t>怀化公路运输集团有限责任公司</t>
    <phoneticPr fontId="1" type="noConversion"/>
  </si>
  <si>
    <t>湘H92988</t>
    <phoneticPr fontId="1" type="noConversion"/>
  </si>
  <si>
    <t>怀化东-益阳</t>
    <phoneticPr fontId="1" type="noConversion"/>
  </si>
  <si>
    <t>益阳</t>
    <phoneticPr fontId="1" type="noConversion"/>
  </si>
  <si>
    <t>益阳</t>
    <phoneticPr fontId="6" type="noConversion"/>
  </si>
  <si>
    <t>迎风桥</t>
    <phoneticPr fontId="6" type="noConversion"/>
  </si>
  <si>
    <t>军山铺</t>
    <phoneticPr fontId="6" type="noConversion"/>
  </si>
  <si>
    <t>太子庙</t>
    <phoneticPr fontId="6" type="noConversion"/>
  </si>
  <si>
    <t>常德</t>
    <phoneticPr fontId="6" type="noConversion"/>
  </si>
  <si>
    <t>八字路</t>
    <phoneticPr fontId="6" type="noConversion"/>
  </si>
  <si>
    <t>杨家桥</t>
    <phoneticPr fontId="6" type="noConversion"/>
  </si>
  <si>
    <t>茶安铺</t>
    <phoneticPr fontId="6" type="noConversion"/>
  </si>
  <si>
    <t>电脑单，手工单</t>
    <phoneticPr fontId="1" type="noConversion"/>
  </si>
  <si>
    <t>按结算价核算，不分电脑单与手工单</t>
    <phoneticPr fontId="1" type="noConversion"/>
  </si>
  <si>
    <t>津市站</t>
    <phoneticPr fontId="1" type="noConversion"/>
  </si>
  <si>
    <t>湖南常德欣运集团股份有限公司</t>
  </si>
  <si>
    <t>湖南常德欣运集团股份有限公司</t>
    <phoneticPr fontId="1" type="noConversion"/>
  </si>
  <si>
    <t>湘HB1278</t>
  </si>
  <si>
    <t>资阳运输分公司</t>
    <phoneticPr fontId="1" type="noConversion"/>
  </si>
  <si>
    <t>津市-益阳</t>
    <phoneticPr fontId="1" type="noConversion"/>
  </si>
  <si>
    <t>（票面价格-62）/2</t>
    <phoneticPr fontId="1" type="noConversion"/>
  </si>
  <si>
    <t>（60-1）+（票面价格-62）/2</t>
    <phoneticPr fontId="1" type="noConversion"/>
  </si>
  <si>
    <t>（（60-1）+（票面价格-62）/2）*（1-9%）</t>
    <phoneticPr fontId="1" type="noConversion"/>
  </si>
  <si>
    <t>给司机的基价是54</t>
    <phoneticPr fontId="1" type="noConversion"/>
  </si>
  <si>
    <t>按60元一个的结算价格，如果算涨价，票面价格必须要大于62元</t>
    <phoneticPr fontId="1" type="noConversion"/>
  </si>
  <si>
    <t>（60-1-1）+（票面价格-62）/2</t>
    <phoneticPr fontId="1" type="noConversion"/>
  </si>
  <si>
    <t>（（60-1-1）+（票面价格-62）/2）*（1-9%）</t>
    <phoneticPr fontId="1" type="noConversion"/>
  </si>
  <si>
    <t>按60元一个的结算价格，如果算涨价，票面价格必须要大于62元，补单加扣1元/人</t>
    <phoneticPr fontId="1" type="noConversion"/>
  </si>
  <si>
    <t>给司机的基价是54，补单加扣1元/人，劳务费是23.3%</t>
    <phoneticPr fontId="1" type="noConversion"/>
  </si>
  <si>
    <t>补单</t>
    <phoneticPr fontId="1" type="noConversion"/>
  </si>
  <si>
    <t>常德站</t>
    <phoneticPr fontId="1" type="noConversion"/>
  </si>
  <si>
    <t>湘H91862、湘H91865、湘H91866</t>
    <phoneticPr fontId="1" type="noConversion"/>
  </si>
  <si>
    <t>资阳运输分公司</t>
    <phoneticPr fontId="1" type="noConversion"/>
  </si>
  <si>
    <t>常德-益阳</t>
    <phoneticPr fontId="1" type="noConversion"/>
  </si>
  <si>
    <t>迎风桥</t>
    <phoneticPr fontId="1" type="noConversion"/>
  </si>
  <si>
    <t>军山铺</t>
    <phoneticPr fontId="1" type="noConversion"/>
  </si>
  <si>
    <t>红土墙</t>
    <phoneticPr fontId="1" type="noConversion"/>
  </si>
  <si>
    <t>崔家桥</t>
    <phoneticPr fontId="1" type="noConversion"/>
  </si>
  <si>
    <t>稽查补单</t>
    <phoneticPr fontId="1" type="noConversion"/>
  </si>
  <si>
    <t>湘H92216、湘H92220、湘H92221、湘H92226</t>
    <phoneticPr fontId="1" type="noConversion"/>
  </si>
  <si>
    <t>湘AY5119、湘AY5761、湘AY5771、湘AY5961</t>
    <phoneticPr fontId="1" type="noConversion"/>
  </si>
  <si>
    <t>总人数*34.8-半票人数*1.5</t>
    <phoneticPr fontId="1" type="noConversion"/>
  </si>
  <si>
    <t>因为是公车，所以无承包人，每车扣30元卫生费</t>
    <phoneticPr fontId="1" type="noConversion"/>
  </si>
  <si>
    <t>因为是公车，所以无承包人，每车扣7620元，其中包含30元卫生费，240元GPS费，7350元折旧费。</t>
    <phoneticPr fontId="1" type="noConversion"/>
  </si>
  <si>
    <t>新湾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</si>
</sst>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22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horizontal="center" vertical="center"/>
    </xf>
    <xf numFmtId="2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8"/>
  <sheetViews>
    <sheetView tabSelected="1" workbookViewId="0">
      <pane ySplit="1" topLeftCell="A47" activePane="bottomLeft" state="frozen"/>
      <selection activeCell="G1" sqref="G1"/>
      <selection pane="bottomLeft" activeCell="Y10" sqref="Y10"/>
    </sheetView>
  </sheetViews>
  <sheetFormatPr defaultRowHeight="14.4"/>
  <cols>
    <col min="1" max="2" width="17.109375" customWidth="1"/>
    <col min="3" max="3" width="20.77734375" customWidth="1"/>
    <col min="6" max="6" width="20.109375" customWidth="1"/>
    <col min="7" max="7" width="15.6640625" customWidth="1"/>
    <col min="8" max="9" width="10" customWidth="1"/>
    <col min="10" max="10" width="8.77734375" customWidth="1"/>
    <col min="11" max="12" width="11.109375" customWidth="1"/>
    <col min="13" max="13" width="14.33203125" customWidth="1"/>
    <col min="14" max="14" width="10.44140625" customWidth="1"/>
    <col min="16" max="16" width="14" customWidth="1"/>
    <col min="18" max="18" width="10" customWidth="1"/>
    <col min="19" max="19" width="15.88671875" customWidth="1"/>
    <col min="20" max="20" width="10.44140625" customWidth="1"/>
    <col min="21" max="22" width="9.77734375" customWidth="1"/>
    <col min="23" max="23" width="19" customWidth="1"/>
  </cols>
  <sheetData>
    <row r="1" spans="1:23" ht="45" customHeight="1">
      <c r="A1" s="32" t="s">
        <v>12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3" spans="1:23">
      <c r="A3" s="27" t="s">
        <v>15</v>
      </c>
      <c r="B3" s="27" t="s">
        <v>14</v>
      </c>
      <c r="C3" s="34" t="s">
        <v>2</v>
      </c>
      <c r="D3" s="36"/>
      <c r="E3" s="37" t="s">
        <v>1</v>
      </c>
      <c r="F3" s="27" t="s">
        <v>4</v>
      </c>
      <c r="G3" s="27" t="s">
        <v>0</v>
      </c>
      <c r="H3" s="34" t="s">
        <v>3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  <c r="T3" s="33" t="s">
        <v>11</v>
      </c>
      <c r="U3" s="33"/>
      <c r="V3" s="27" t="s">
        <v>16</v>
      </c>
      <c r="W3" s="24" t="s">
        <v>10</v>
      </c>
    </row>
    <row r="4" spans="1:23" ht="54" customHeight="1">
      <c r="A4" s="28"/>
      <c r="B4" s="28"/>
      <c r="C4" s="37" t="s">
        <v>5</v>
      </c>
      <c r="D4" s="27" t="s">
        <v>6</v>
      </c>
      <c r="E4" s="41"/>
      <c r="F4" s="28"/>
      <c r="G4" s="28"/>
      <c r="H4" s="37" t="s">
        <v>7</v>
      </c>
      <c r="I4" s="39" t="s">
        <v>25</v>
      </c>
      <c r="J4" s="27" t="s">
        <v>8</v>
      </c>
      <c r="K4" s="35"/>
      <c r="L4" s="35"/>
      <c r="M4" s="36"/>
      <c r="N4" s="27" t="s">
        <v>29</v>
      </c>
      <c r="O4" s="27" t="s">
        <v>35</v>
      </c>
      <c r="P4" s="27" t="s">
        <v>34</v>
      </c>
      <c r="Q4" s="27" t="s">
        <v>13</v>
      </c>
      <c r="R4" s="27" t="s">
        <v>31</v>
      </c>
      <c r="S4" s="27" t="s">
        <v>33</v>
      </c>
      <c r="T4" s="33"/>
      <c r="U4" s="33"/>
      <c r="V4" s="28"/>
      <c r="W4" s="25"/>
    </row>
    <row r="5" spans="1:23" ht="43.2">
      <c r="A5" s="29"/>
      <c r="B5" s="29"/>
      <c r="C5" s="38"/>
      <c r="D5" s="29"/>
      <c r="E5" s="38"/>
      <c r="F5" s="29"/>
      <c r="G5" s="29"/>
      <c r="H5" s="38"/>
      <c r="I5" s="40"/>
      <c r="J5" s="29"/>
      <c r="K5" s="8" t="s">
        <v>30</v>
      </c>
      <c r="L5" s="9" t="s">
        <v>32</v>
      </c>
      <c r="M5" s="3" t="s">
        <v>9</v>
      </c>
      <c r="N5" s="29"/>
      <c r="O5" s="29"/>
      <c r="P5" s="29"/>
      <c r="Q5" s="29"/>
      <c r="R5" s="29"/>
      <c r="S5" s="29"/>
      <c r="T5" s="2"/>
      <c r="U5" s="2"/>
      <c r="V5" s="29"/>
      <c r="W5" s="26"/>
    </row>
    <row r="6" spans="1:23" ht="13.5" customHeight="1">
      <c r="A6" s="24" t="s">
        <v>22</v>
      </c>
      <c r="B6" s="27" t="s">
        <v>23</v>
      </c>
      <c r="C6" s="27" t="s">
        <v>28</v>
      </c>
      <c r="D6" s="24">
        <v>9</v>
      </c>
      <c r="E6" s="24" t="s">
        <v>43</v>
      </c>
      <c r="F6" s="24" t="s">
        <v>24</v>
      </c>
      <c r="G6" s="24" t="s">
        <v>27</v>
      </c>
      <c r="H6" s="6" t="s">
        <v>17</v>
      </c>
      <c r="I6" s="7">
        <v>34</v>
      </c>
      <c r="J6" s="6">
        <v>34</v>
      </c>
      <c r="K6" s="6">
        <v>2.6</v>
      </c>
      <c r="L6" s="6">
        <v>3.5</v>
      </c>
      <c r="M6" s="7">
        <f t="shared" ref="M6:M17" si="0">(J6-I6)*0.5</f>
        <v>0</v>
      </c>
      <c r="N6" s="6">
        <f>J6-M6-K6</f>
        <v>31.4</v>
      </c>
      <c r="O6" s="4">
        <v>0.1</v>
      </c>
      <c r="P6" s="6">
        <f>N6*(1-O6)</f>
        <v>28.259999999999998</v>
      </c>
      <c r="Q6" s="6">
        <f>J6-L6-M6</f>
        <v>30.5</v>
      </c>
      <c r="R6" s="5">
        <v>0.14799999999999999</v>
      </c>
      <c r="S6" s="13">
        <f>Q6*(1-R6)</f>
        <v>25.986000000000001</v>
      </c>
      <c r="T6" s="24"/>
      <c r="U6" s="24"/>
      <c r="V6" s="24" t="s">
        <v>37</v>
      </c>
      <c r="W6" s="27" t="s">
        <v>26</v>
      </c>
    </row>
    <row r="7" spans="1:23" ht="13.5" customHeight="1">
      <c r="A7" s="25"/>
      <c r="B7" s="28"/>
      <c r="C7" s="28"/>
      <c r="D7" s="25"/>
      <c r="E7" s="25"/>
      <c r="F7" s="25"/>
      <c r="G7" s="25"/>
      <c r="H7" s="6" t="s">
        <v>18</v>
      </c>
      <c r="I7" s="7">
        <v>25</v>
      </c>
      <c r="J7" s="6">
        <v>25</v>
      </c>
      <c r="K7" s="6">
        <v>2.6</v>
      </c>
      <c r="L7" s="6">
        <v>2.5</v>
      </c>
      <c r="M7" s="7">
        <f t="shared" si="0"/>
        <v>0</v>
      </c>
      <c r="N7" s="6">
        <f t="shared" ref="N7:N17" si="1">J7-M7-K7</f>
        <v>22.4</v>
      </c>
      <c r="O7" s="4">
        <v>0.1</v>
      </c>
      <c r="P7" s="6">
        <f t="shared" ref="P7:P17" si="2">N7*(1-O7)</f>
        <v>20.16</v>
      </c>
      <c r="Q7" s="6">
        <f t="shared" ref="Q7:Q17" si="3">J7-L7-M7</f>
        <v>22.5</v>
      </c>
      <c r="R7" s="5">
        <v>0.14799999999999999</v>
      </c>
      <c r="S7" s="13">
        <f t="shared" ref="S7:S11" si="4">Q7*(1-R7)</f>
        <v>19.169999999999998</v>
      </c>
      <c r="T7" s="25"/>
      <c r="U7" s="25"/>
      <c r="V7" s="25"/>
      <c r="W7" s="28"/>
    </row>
    <row r="8" spans="1:23" ht="13.5" customHeight="1">
      <c r="A8" s="25"/>
      <c r="B8" s="28"/>
      <c r="C8" s="28"/>
      <c r="D8" s="25"/>
      <c r="E8" s="25"/>
      <c r="F8" s="25"/>
      <c r="G8" s="25"/>
      <c r="H8" s="6" t="s">
        <v>161</v>
      </c>
      <c r="I8" s="7">
        <v>20</v>
      </c>
      <c r="J8" s="6">
        <v>20</v>
      </c>
      <c r="K8" s="6">
        <v>2.6</v>
      </c>
      <c r="L8" s="6">
        <v>2.5</v>
      </c>
      <c r="M8" s="7">
        <v>0</v>
      </c>
      <c r="N8" s="6">
        <f t="shared" si="1"/>
        <v>17.399999999999999</v>
      </c>
      <c r="O8" s="4">
        <v>0.1</v>
      </c>
      <c r="P8" s="6">
        <f t="shared" si="2"/>
        <v>15.659999999999998</v>
      </c>
      <c r="Q8" s="6">
        <f t="shared" si="3"/>
        <v>17.5</v>
      </c>
      <c r="R8" s="5">
        <v>0.14799999999999999</v>
      </c>
      <c r="S8" s="13">
        <f t="shared" si="4"/>
        <v>14.91</v>
      </c>
      <c r="T8" s="25"/>
      <c r="U8" s="25"/>
      <c r="V8" s="25"/>
      <c r="W8" s="28"/>
    </row>
    <row r="9" spans="1:23" ht="13.5" customHeight="1">
      <c r="A9" s="25"/>
      <c r="B9" s="28"/>
      <c r="C9" s="28"/>
      <c r="D9" s="25"/>
      <c r="E9" s="25"/>
      <c r="F9" s="25"/>
      <c r="G9" s="25"/>
      <c r="H9" s="6" t="s">
        <v>19</v>
      </c>
      <c r="I9" s="7">
        <v>18</v>
      </c>
      <c r="J9" s="6">
        <v>18</v>
      </c>
      <c r="K9" s="6">
        <v>2.6</v>
      </c>
      <c r="L9" s="6">
        <v>2.5</v>
      </c>
      <c r="M9" s="7">
        <f t="shared" si="0"/>
        <v>0</v>
      </c>
      <c r="N9" s="6">
        <f t="shared" si="1"/>
        <v>15.4</v>
      </c>
      <c r="O9" s="4">
        <v>0.1</v>
      </c>
      <c r="P9" s="6">
        <f t="shared" si="2"/>
        <v>13.860000000000001</v>
      </c>
      <c r="Q9" s="6">
        <f t="shared" si="3"/>
        <v>15.5</v>
      </c>
      <c r="R9" s="5">
        <v>0.14799999999999999</v>
      </c>
      <c r="S9" s="13">
        <f t="shared" si="4"/>
        <v>13.206</v>
      </c>
      <c r="T9" s="25"/>
      <c r="U9" s="25"/>
      <c r="V9" s="25"/>
      <c r="W9" s="28"/>
    </row>
    <row r="10" spans="1:23" ht="13.5" customHeight="1">
      <c r="A10" s="25"/>
      <c r="B10" s="28"/>
      <c r="C10" s="28"/>
      <c r="D10" s="25"/>
      <c r="E10" s="25"/>
      <c r="F10" s="25"/>
      <c r="G10" s="25"/>
      <c r="H10" s="6" t="s">
        <v>20</v>
      </c>
      <c r="I10" s="7">
        <v>30</v>
      </c>
      <c r="J10" s="6">
        <v>30</v>
      </c>
      <c r="K10" s="6">
        <v>2.6</v>
      </c>
      <c r="L10" s="6">
        <v>2.5</v>
      </c>
      <c r="M10" s="7">
        <f t="shared" si="0"/>
        <v>0</v>
      </c>
      <c r="N10" s="6">
        <f t="shared" si="1"/>
        <v>27.4</v>
      </c>
      <c r="O10" s="4">
        <v>0.1</v>
      </c>
      <c r="P10" s="6">
        <f t="shared" si="2"/>
        <v>24.66</v>
      </c>
      <c r="Q10" s="6">
        <f t="shared" si="3"/>
        <v>27.5</v>
      </c>
      <c r="R10" s="5">
        <v>0.14799999999999999</v>
      </c>
      <c r="S10" s="13">
        <f t="shared" si="4"/>
        <v>23.43</v>
      </c>
      <c r="T10" s="25"/>
      <c r="U10" s="25"/>
      <c r="V10" s="25"/>
      <c r="W10" s="28"/>
    </row>
    <row r="11" spans="1:23" ht="26.25" customHeight="1">
      <c r="A11" s="26"/>
      <c r="B11" s="29"/>
      <c r="C11" s="29"/>
      <c r="D11" s="26"/>
      <c r="E11" s="26"/>
      <c r="F11" s="26"/>
      <c r="G11" s="26"/>
      <c r="H11" s="6" t="s">
        <v>21</v>
      </c>
      <c r="I11" s="7">
        <v>15</v>
      </c>
      <c r="J11" s="6">
        <v>15</v>
      </c>
      <c r="K11" s="6">
        <v>2.6</v>
      </c>
      <c r="L11" s="6">
        <v>2.5</v>
      </c>
      <c r="M11" s="7">
        <f t="shared" si="0"/>
        <v>0</v>
      </c>
      <c r="N11" s="6">
        <f t="shared" si="1"/>
        <v>12.4</v>
      </c>
      <c r="O11" s="4">
        <v>0.1</v>
      </c>
      <c r="P11" s="6">
        <f t="shared" si="2"/>
        <v>11.16</v>
      </c>
      <c r="Q11" s="6">
        <f t="shared" si="3"/>
        <v>12.5</v>
      </c>
      <c r="R11" s="5">
        <v>0.14799999999999999</v>
      </c>
      <c r="S11" s="13">
        <f t="shared" si="4"/>
        <v>10.65</v>
      </c>
      <c r="T11" s="26"/>
      <c r="U11" s="26"/>
      <c r="V11" s="26"/>
      <c r="W11" s="29"/>
    </row>
    <row r="12" spans="1:23">
      <c r="A12" s="24" t="s">
        <v>39</v>
      </c>
      <c r="B12" s="27" t="s">
        <v>57</v>
      </c>
      <c r="C12" s="27" t="s">
        <v>28</v>
      </c>
      <c r="D12" s="24">
        <v>9</v>
      </c>
      <c r="E12" s="24" t="s">
        <v>44</v>
      </c>
      <c r="F12" s="24" t="s">
        <v>46</v>
      </c>
      <c r="G12" s="24" t="s">
        <v>27</v>
      </c>
      <c r="H12" s="6" t="s">
        <v>17</v>
      </c>
      <c r="I12" s="7">
        <v>34</v>
      </c>
      <c r="J12" s="6">
        <v>34</v>
      </c>
      <c r="K12" s="6">
        <v>2.6</v>
      </c>
      <c r="L12" s="6">
        <v>4</v>
      </c>
      <c r="M12" s="7">
        <f t="shared" si="0"/>
        <v>0</v>
      </c>
      <c r="N12" s="6">
        <f t="shared" si="1"/>
        <v>31.4</v>
      </c>
      <c r="O12" s="4">
        <v>0.1</v>
      </c>
      <c r="P12" s="6">
        <f t="shared" si="2"/>
        <v>28.259999999999998</v>
      </c>
      <c r="Q12" s="6">
        <f t="shared" si="3"/>
        <v>30</v>
      </c>
      <c r="R12" s="5">
        <v>0.14799999999999999</v>
      </c>
      <c r="S12" s="13">
        <v>25.56</v>
      </c>
      <c r="T12" s="24"/>
      <c r="U12" s="24"/>
      <c r="V12" s="24" t="s">
        <v>38</v>
      </c>
      <c r="W12" s="27" t="s">
        <v>36</v>
      </c>
    </row>
    <row r="13" spans="1:23">
      <c r="A13" s="25"/>
      <c r="B13" s="28"/>
      <c r="C13" s="28"/>
      <c r="D13" s="25"/>
      <c r="E13" s="25"/>
      <c r="F13" s="25"/>
      <c r="G13" s="25"/>
      <c r="H13" s="6" t="s">
        <v>18</v>
      </c>
      <c r="I13" s="7">
        <v>25</v>
      </c>
      <c r="J13" s="6">
        <v>25</v>
      </c>
      <c r="K13" s="6">
        <v>2.6</v>
      </c>
      <c r="L13" s="6">
        <v>3</v>
      </c>
      <c r="M13" s="7">
        <f t="shared" si="0"/>
        <v>0</v>
      </c>
      <c r="N13" s="6">
        <f t="shared" si="1"/>
        <v>22.4</v>
      </c>
      <c r="O13" s="4">
        <v>0.1</v>
      </c>
      <c r="P13" s="6">
        <f t="shared" si="2"/>
        <v>20.16</v>
      </c>
      <c r="Q13" s="6">
        <f t="shared" si="3"/>
        <v>22</v>
      </c>
      <c r="R13" s="5">
        <v>0.14799999999999999</v>
      </c>
      <c r="S13" s="13">
        <v>18.744</v>
      </c>
      <c r="T13" s="25"/>
      <c r="U13" s="25"/>
      <c r="V13" s="25"/>
      <c r="W13" s="28"/>
    </row>
    <row r="14" spans="1:23">
      <c r="A14" s="25"/>
      <c r="B14" s="28"/>
      <c r="C14" s="28"/>
      <c r="D14" s="25"/>
      <c r="E14" s="25"/>
      <c r="F14" s="25"/>
      <c r="G14" s="25"/>
      <c r="H14" s="6" t="s">
        <v>161</v>
      </c>
      <c r="I14" s="7">
        <v>20</v>
      </c>
      <c r="J14" s="6">
        <v>20</v>
      </c>
      <c r="K14" s="6">
        <v>2.6</v>
      </c>
      <c r="L14" s="6">
        <v>3</v>
      </c>
      <c r="M14" s="7">
        <f t="shared" si="0"/>
        <v>0</v>
      </c>
      <c r="N14" s="6">
        <f t="shared" si="1"/>
        <v>17.399999999999999</v>
      </c>
      <c r="O14" s="4">
        <v>0.1</v>
      </c>
      <c r="P14" s="6">
        <f t="shared" si="2"/>
        <v>15.659999999999998</v>
      </c>
      <c r="Q14" s="6">
        <f t="shared" si="3"/>
        <v>17</v>
      </c>
      <c r="R14" s="5">
        <v>0.14799999999999999</v>
      </c>
      <c r="S14" s="13">
        <v>18.744</v>
      </c>
      <c r="T14" s="25"/>
      <c r="U14" s="25"/>
      <c r="V14" s="25"/>
      <c r="W14" s="28"/>
    </row>
    <row r="15" spans="1:23">
      <c r="A15" s="25"/>
      <c r="B15" s="28"/>
      <c r="C15" s="28"/>
      <c r="D15" s="25"/>
      <c r="E15" s="25"/>
      <c r="F15" s="25"/>
      <c r="G15" s="25"/>
      <c r="H15" s="6" t="s">
        <v>19</v>
      </c>
      <c r="I15" s="7">
        <v>18</v>
      </c>
      <c r="J15" s="6">
        <v>18</v>
      </c>
      <c r="K15" s="6">
        <v>0</v>
      </c>
      <c r="L15" s="6">
        <v>0</v>
      </c>
      <c r="M15" s="7">
        <f t="shared" si="0"/>
        <v>0</v>
      </c>
      <c r="N15" s="6">
        <f t="shared" si="1"/>
        <v>18</v>
      </c>
      <c r="O15" s="4">
        <v>0.1</v>
      </c>
      <c r="P15" s="6">
        <f t="shared" si="2"/>
        <v>16.2</v>
      </c>
      <c r="Q15" s="6">
        <f t="shared" si="3"/>
        <v>18</v>
      </c>
      <c r="R15" s="5">
        <v>0.14799999999999999</v>
      </c>
      <c r="S15" s="13">
        <v>18.744</v>
      </c>
      <c r="T15" s="25"/>
      <c r="U15" s="25"/>
      <c r="V15" s="25"/>
      <c r="W15" s="28"/>
    </row>
    <row r="16" spans="1:23">
      <c r="A16" s="25"/>
      <c r="B16" s="28"/>
      <c r="C16" s="28"/>
      <c r="D16" s="25"/>
      <c r="E16" s="25"/>
      <c r="F16" s="25"/>
      <c r="G16" s="25"/>
      <c r="H16" s="6" t="s">
        <v>20</v>
      </c>
      <c r="I16" s="7">
        <v>30</v>
      </c>
      <c r="J16" s="6">
        <v>30</v>
      </c>
      <c r="K16" s="6">
        <v>2.6</v>
      </c>
      <c r="L16" s="6">
        <v>3</v>
      </c>
      <c r="M16" s="7">
        <f t="shared" si="0"/>
        <v>0</v>
      </c>
      <c r="N16" s="6">
        <f t="shared" si="1"/>
        <v>27.4</v>
      </c>
      <c r="O16" s="4">
        <v>0.1</v>
      </c>
      <c r="P16" s="6">
        <f t="shared" si="2"/>
        <v>24.66</v>
      </c>
      <c r="Q16" s="6">
        <f t="shared" si="3"/>
        <v>27</v>
      </c>
      <c r="R16" s="5">
        <v>0.14799999999999999</v>
      </c>
      <c r="S16" s="13">
        <v>18.744</v>
      </c>
      <c r="T16" s="25"/>
      <c r="U16" s="25"/>
      <c r="V16" s="25"/>
      <c r="W16" s="28"/>
    </row>
    <row r="17" spans="1:23" ht="24.75" customHeight="1">
      <c r="A17" s="26"/>
      <c r="B17" s="29"/>
      <c r="C17" s="29"/>
      <c r="D17" s="26"/>
      <c r="E17" s="26"/>
      <c r="F17" s="26"/>
      <c r="G17" s="26"/>
      <c r="H17" s="6" t="s">
        <v>21</v>
      </c>
      <c r="I17" s="7">
        <v>15</v>
      </c>
      <c r="J17" s="6">
        <v>15</v>
      </c>
      <c r="K17" s="6">
        <v>0</v>
      </c>
      <c r="L17" s="6">
        <v>0</v>
      </c>
      <c r="M17" s="7">
        <f t="shared" si="0"/>
        <v>0</v>
      </c>
      <c r="N17" s="6">
        <f t="shared" si="1"/>
        <v>15</v>
      </c>
      <c r="O17" s="4">
        <v>0.1</v>
      </c>
      <c r="P17" s="6">
        <f t="shared" si="2"/>
        <v>13.5</v>
      </c>
      <c r="Q17" s="6">
        <f t="shared" si="3"/>
        <v>15</v>
      </c>
      <c r="R17" s="5">
        <v>0.14799999999999999</v>
      </c>
      <c r="S17" s="13">
        <v>12.78</v>
      </c>
      <c r="T17" s="26"/>
      <c r="U17" s="26"/>
      <c r="V17" s="26"/>
      <c r="W17" s="29"/>
    </row>
    <row r="18" spans="1:23" ht="51" customHeight="1">
      <c r="A18" s="1" t="s">
        <v>40</v>
      </c>
      <c r="B18" s="9" t="s">
        <v>58</v>
      </c>
      <c r="C18" s="10" t="s">
        <v>41</v>
      </c>
      <c r="D18" s="10">
        <v>1</v>
      </c>
      <c r="E18" s="1" t="s">
        <v>44</v>
      </c>
      <c r="F18" s="1" t="s">
        <v>47</v>
      </c>
      <c r="G18" s="10" t="s">
        <v>48</v>
      </c>
      <c r="H18" s="10" t="s">
        <v>49</v>
      </c>
      <c r="I18" s="10" t="s">
        <v>51</v>
      </c>
      <c r="J18" s="10" t="s">
        <v>50</v>
      </c>
      <c r="K18" s="10" t="s">
        <v>52</v>
      </c>
      <c r="L18" s="10" t="s">
        <v>52</v>
      </c>
      <c r="M18" s="10" t="s">
        <v>52</v>
      </c>
      <c r="N18" s="10" t="s">
        <v>54</v>
      </c>
      <c r="O18" s="12">
        <v>0.1</v>
      </c>
      <c r="P18" s="9" t="s">
        <v>56</v>
      </c>
      <c r="Q18" s="10" t="s">
        <v>50</v>
      </c>
      <c r="R18" s="5">
        <v>0.14799999999999999</v>
      </c>
      <c r="S18" s="11" t="s">
        <v>55</v>
      </c>
      <c r="T18" s="1"/>
      <c r="U18" s="1"/>
      <c r="V18" s="1" t="s">
        <v>38</v>
      </c>
      <c r="W18" s="10" t="s">
        <v>59</v>
      </c>
    </row>
    <row r="19" spans="1:23" ht="27.75" customHeight="1">
      <c r="A19" s="6" t="s">
        <v>67</v>
      </c>
      <c r="B19" s="6" t="s">
        <v>66</v>
      </c>
      <c r="C19" s="10" t="s">
        <v>62</v>
      </c>
      <c r="D19" s="10">
        <v>1</v>
      </c>
      <c r="E19" s="6" t="s">
        <v>44</v>
      </c>
      <c r="F19" s="6" t="s">
        <v>47</v>
      </c>
      <c r="G19" s="10" t="s">
        <v>64</v>
      </c>
      <c r="H19" s="10" t="s">
        <v>49</v>
      </c>
      <c r="I19" s="10" t="s">
        <v>51</v>
      </c>
      <c r="J19" s="10" t="s">
        <v>50</v>
      </c>
      <c r="K19" s="10" t="s">
        <v>52</v>
      </c>
      <c r="L19" s="10" t="s">
        <v>52</v>
      </c>
      <c r="M19" s="10" t="s">
        <v>52</v>
      </c>
      <c r="N19" s="10" t="s">
        <v>54</v>
      </c>
      <c r="O19" s="12">
        <v>0.1</v>
      </c>
      <c r="P19" s="9" t="s">
        <v>56</v>
      </c>
      <c r="Q19" s="10" t="s">
        <v>50</v>
      </c>
      <c r="R19" s="5">
        <v>0.13800000000000001</v>
      </c>
      <c r="S19" s="11" t="s">
        <v>60</v>
      </c>
      <c r="T19" s="1"/>
      <c r="U19" s="1"/>
      <c r="V19" s="6" t="s">
        <v>38</v>
      </c>
      <c r="W19" s="10" t="s">
        <v>59</v>
      </c>
    </row>
    <row r="20" spans="1:23" ht="32.25" customHeight="1">
      <c r="A20" s="6" t="s">
        <v>67</v>
      </c>
      <c r="B20" s="6" t="s">
        <v>66</v>
      </c>
      <c r="C20" s="10" t="s">
        <v>63</v>
      </c>
      <c r="D20" s="10">
        <v>1</v>
      </c>
      <c r="E20" s="6" t="s">
        <v>44</v>
      </c>
      <c r="F20" s="6" t="s">
        <v>47</v>
      </c>
      <c r="G20" s="10" t="s">
        <v>65</v>
      </c>
      <c r="H20" s="10" t="s">
        <v>49</v>
      </c>
      <c r="I20" s="10" t="s">
        <v>51</v>
      </c>
      <c r="J20" s="10" t="s">
        <v>50</v>
      </c>
      <c r="K20" s="10" t="s">
        <v>52</v>
      </c>
      <c r="L20" s="10" t="s">
        <v>52</v>
      </c>
      <c r="M20" s="10" t="s">
        <v>52</v>
      </c>
      <c r="N20" s="10" t="s">
        <v>54</v>
      </c>
      <c r="O20" s="12">
        <v>0.1</v>
      </c>
      <c r="P20" s="9" t="s">
        <v>56</v>
      </c>
      <c r="Q20" s="10" t="s">
        <v>50</v>
      </c>
      <c r="R20" s="5">
        <v>0.2336</v>
      </c>
      <c r="S20" s="11" t="s">
        <v>61</v>
      </c>
      <c r="T20" s="1"/>
      <c r="U20" s="1"/>
      <c r="V20" s="6" t="s">
        <v>38</v>
      </c>
      <c r="W20" s="10" t="s">
        <v>59</v>
      </c>
    </row>
    <row r="21" spans="1:23" ht="73.5" customHeight="1">
      <c r="A21" s="10" t="s">
        <v>69</v>
      </c>
      <c r="B21" s="6" t="s">
        <v>70</v>
      </c>
      <c r="C21" s="9" t="s">
        <v>68</v>
      </c>
      <c r="D21" s="6">
        <v>6</v>
      </c>
      <c r="E21" s="6" t="s">
        <v>44</v>
      </c>
      <c r="F21" s="6" t="s">
        <v>47</v>
      </c>
      <c r="G21" s="10" t="s">
        <v>71</v>
      </c>
      <c r="H21" s="10" t="s">
        <v>72</v>
      </c>
      <c r="I21" s="6">
        <v>50</v>
      </c>
      <c r="J21" s="6">
        <v>50</v>
      </c>
      <c r="K21" s="6">
        <v>1</v>
      </c>
      <c r="L21" s="6">
        <v>1</v>
      </c>
      <c r="M21" s="6">
        <v>0</v>
      </c>
      <c r="N21" s="6">
        <f>I21-K21</f>
        <v>49</v>
      </c>
      <c r="O21" s="12">
        <v>0.1</v>
      </c>
      <c r="P21" s="13">
        <f>N21*(1-O21)</f>
        <v>44.1</v>
      </c>
      <c r="Q21" s="6">
        <f>J21-L21</f>
        <v>49</v>
      </c>
      <c r="R21" s="5">
        <v>0.1336</v>
      </c>
      <c r="S21" s="17">
        <f t="shared" ref="S21:S32" si="5">Q21*(1-R21)</f>
        <v>42.453600000000002</v>
      </c>
      <c r="T21" s="6"/>
      <c r="U21" s="6"/>
      <c r="V21" s="6" t="s">
        <v>37</v>
      </c>
      <c r="W21" s="9" t="s">
        <v>73</v>
      </c>
    </row>
    <row r="22" spans="1:23" s="15" customFormat="1" ht="20.25" customHeight="1">
      <c r="A22" s="30" t="s">
        <v>98</v>
      </c>
      <c r="B22" s="30" t="s">
        <v>100</v>
      </c>
      <c r="C22" s="30" t="s">
        <v>89</v>
      </c>
      <c r="D22" s="31">
        <v>1</v>
      </c>
      <c r="E22" s="30" t="s">
        <v>90</v>
      </c>
      <c r="F22" s="30" t="s">
        <v>91</v>
      </c>
      <c r="G22" s="31" t="s">
        <v>92</v>
      </c>
      <c r="H22" s="10" t="s">
        <v>75</v>
      </c>
      <c r="I22" s="14">
        <v>120</v>
      </c>
      <c r="J22" s="10">
        <v>120</v>
      </c>
      <c r="K22" s="16">
        <v>5</v>
      </c>
      <c r="L22" s="10">
        <v>5</v>
      </c>
      <c r="M22" s="10">
        <f t="shared" ref="M22:M32" si="6">(J22-I22)/2</f>
        <v>0</v>
      </c>
      <c r="N22" s="10">
        <f>J22-K22-M22</f>
        <v>115</v>
      </c>
      <c r="O22" s="18">
        <v>0.13300000000000001</v>
      </c>
      <c r="P22" s="17">
        <f t="shared" ref="P22:P32" si="7">N22*(1-O22)</f>
        <v>99.704999999999998</v>
      </c>
      <c r="Q22" s="10">
        <f>J22-L22</f>
        <v>115</v>
      </c>
      <c r="R22" s="18">
        <v>0.13300000000000001</v>
      </c>
      <c r="S22" s="17">
        <f t="shared" si="5"/>
        <v>99.704999999999998</v>
      </c>
      <c r="T22" s="24"/>
      <c r="U22" s="24"/>
      <c r="V22" s="24" t="s">
        <v>37</v>
      </c>
      <c r="W22" s="24" t="s">
        <v>86</v>
      </c>
    </row>
    <row r="23" spans="1:23" s="15" customFormat="1" ht="25.5" customHeight="1">
      <c r="A23" s="30"/>
      <c r="B23" s="30"/>
      <c r="C23" s="30"/>
      <c r="D23" s="31"/>
      <c r="E23" s="30"/>
      <c r="F23" s="30"/>
      <c r="G23" s="31"/>
      <c r="H23" s="10" t="s">
        <v>76</v>
      </c>
      <c r="I23" s="14">
        <v>130</v>
      </c>
      <c r="J23" s="10">
        <v>150</v>
      </c>
      <c r="K23" s="16">
        <v>5</v>
      </c>
      <c r="L23" s="10">
        <v>5</v>
      </c>
      <c r="M23" s="10">
        <f t="shared" si="6"/>
        <v>10</v>
      </c>
      <c r="N23" s="10">
        <f t="shared" ref="N23:N32" si="8">J23-K23-M23</f>
        <v>135</v>
      </c>
      <c r="O23" s="18">
        <v>0.13300000000000001</v>
      </c>
      <c r="P23" s="17">
        <f t="shared" si="7"/>
        <v>117.045</v>
      </c>
      <c r="Q23" s="10">
        <f t="shared" ref="Q23:Q32" si="9">J23-L23</f>
        <v>145</v>
      </c>
      <c r="R23" s="18">
        <v>0.13300000000000001</v>
      </c>
      <c r="S23" s="17">
        <f t="shared" si="5"/>
        <v>125.715</v>
      </c>
      <c r="T23" s="25"/>
      <c r="U23" s="25"/>
      <c r="V23" s="25"/>
      <c r="W23" s="25"/>
    </row>
    <row r="24" spans="1:23" s="15" customFormat="1">
      <c r="A24" s="30"/>
      <c r="B24" s="30"/>
      <c r="C24" s="30"/>
      <c r="D24" s="31"/>
      <c r="E24" s="30"/>
      <c r="F24" s="30"/>
      <c r="G24" s="31"/>
      <c r="H24" s="10" t="s">
        <v>77</v>
      </c>
      <c r="I24" s="14">
        <v>160</v>
      </c>
      <c r="J24" s="10">
        <v>160</v>
      </c>
      <c r="K24" s="16">
        <v>5</v>
      </c>
      <c r="L24" s="10">
        <v>5</v>
      </c>
      <c r="M24" s="10">
        <f t="shared" si="6"/>
        <v>0</v>
      </c>
      <c r="N24" s="10">
        <f t="shared" si="8"/>
        <v>155</v>
      </c>
      <c r="O24" s="18">
        <v>0.13300000000000001</v>
      </c>
      <c r="P24" s="17">
        <f t="shared" si="7"/>
        <v>134.38499999999999</v>
      </c>
      <c r="Q24" s="10">
        <f t="shared" si="9"/>
        <v>155</v>
      </c>
      <c r="R24" s="18">
        <v>0.13300000000000001</v>
      </c>
      <c r="S24" s="17">
        <f t="shared" si="5"/>
        <v>134.38499999999999</v>
      </c>
      <c r="T24" s="25"/>
      <c r="U24" s="25"/>
      <c r="V24" s="25"/>
      <c r="W24" s="25"/>
    </row>
    <row r="25" spans="1:23" s="15" customFormat="1">
      <c r="A25" s="30"/>
      <c r="B25" s="30"/>
      <c r="C25" s="30"/>
      <c r="D25" s="31"/>
      <c r="E25" s="30"/>
      <c r="F25" s="30"/>
      <c r="G25" s="31"/>
      <c r="H25" s="10" t="s">
        <v>78</v>
      </c>
      <c r="I25" s="14">
        <v>180</v>
      </c>
      <c r="J25" s="10">
        <v>180</v>
      </c>
      <c r="K25" s="16">
        <v>5</v>
      </c>
      <c r="L25" s="10">
        <v>5</v>
      </c>
      <c r="M25" s="10">
        <f t="shared" si="6"/>
        <v>0</v>
      </c>
      <c r="N25" s="10">
        <f t="shared" si="8"/>
        <v>175</v>
      </c>
      <c r="O25" s="18">
        <v>0.13300000000000001</v>
      </c>
      <c r="P25" s="17">
        <f t="shared" si="7"/>
        <v>151.72499999999999</v>
      </c>
      <c r="Q25" s="10">
        <f t="shared" si="9"/>
        <v>175</v>
      </c>
      <c r="R25" s="18">
        <v>0.13300000000000001</v>
      </c>
      <c r="S25" s="17">
        <f t="shared" si="5"/>
        <v>151.72499999999999</v>
      </c>
      <c r="T25" s="25"/>
      <c r="U25" s="25"/>
      <c r="V25" s="25"/>
      <c r="W25" s="25"/>
    </row>
    <row r="26" spans="1:23" s="15" customFormat="1">
      <c r="A26" s="30"/>
      <c r="B26" s="30"/>
      <c r="C26" s="30"/>
      <c r="D26" s="31"/>
      <c r="E26" s="30"/>
      <c r="F26" s="30"/>
      <c r="G26" s="31"/>
      <c r="H26" s="10" t="s">
        <v>79</v>
      </c>
      <c r="I26" s="14">
        <v>200</v>
      </c>
      <c r="J26" s="10">
        <v>200</v>
      </c>
      <c r="K26" s="16">
        <v>5</v>
      </c>
      <c r="L26" s="10">
        <v>5</v>
      </c>
      <c r="M26" s="10">
        <f t="shared" si="6"/>
        <v>0</v>
      </c>
      <c r="N26" s="10">
        <f t="shared" si="8"/>
        <v>195</v>
      </c>
      <c r="O26" s="18">
        <v>0.13300000000000001</v>
      </c>
      <c r="P26" s="17">
        <f t="shared" si="7"/>
        <v>169.065</v>
      </c>
      <c r="Q26" s="10">
        <f t="shared" si="9"/>
        <v>195</v>
      </c>
      <c r="R26" s="18">
        <v>0.13300000000000001</v>
      </c>
      <c r="S26" s="17">
        <f t="shared" si="5"/>
        <v>169.065</v>
      </c>
      <c r="T26" s="25"/>
      <c r="U26" s="25"/>
      <c r="V26" s="25"/>
      <c r="W26" s="25"/>
    </row>
    <row r="27" spans="1:23" s="15" customFormat="1">
      <c r="A27" s="30"/>
      <c r="B27" s="30"/>
      <c r="C27" s="30"/>
      <c r="D27" s="31"/>
      <c r="E27" s="30"/>
      <c r="F27" s="30"/>
      <c r="G27" s="31"/>
      <c r="H27" s="10" t="s">
        <v>80</v>
      </c>
      <c r="I27" s="14">
        <v>244</v>
      </c>
      <c r="J27" s="10">
        <v>244</v>
      </c>
      <c r="K27" s="16">
        <v>5</v>
      </c>
      <c r="L27" s="10">
        <v>5</v>
      </c>
      <c r="M27" s="10">
        <f t="shared" si="6"/>
        <v>0</v>
      </c>
      <c r="N27" s="10">
        <f t="shared" si="8"/>
        <v>239</v>
      </c>
      <c r="O27" s="18">
        <v>0.13300000000000001</v>
      </c>
      <c r="P27" s="17">
        <f t="shared" si="7"/>
        <v>207.21299999999999</v>
      </c>
      <c r="Q27" s="10">
        <f t="shared" si="9"/>
        <v>239</v>
      </c>
      <c r="R27" s="18">
        <v>0.13300000000000001</v>
      </c>
      <c r="S27" s="17">
        <f t="shared" si="5"/>
        <v>207.21299999999999</v>
      </c>
      <c r="T27" s="25"/>
      <c r="U27" s="25"/>
      <c r="V27" s="25"/>
      <c r="W27" s="25"/>
    </row>
    <row r="28" spans="1:23" s="15" customFormat="1">
      <c r="A28" s="30"/>
      <c r="B28" s="30"/>
      <c r="C28" s="30"/>
      <c r="D28" s="31"/>
      <c r="E28" s="30"/>
      <c r="F28" s="30"/>
      <c r="G28" s="31"/>
      <c r="H28" s="10" t="s">
        <v>81</v>
      </c>
      <c r="I28" s="14">
        <v>282</v>
      </c>
      <c r="J28" s="10">
        <v>282</v>
      </c>
      <c r="K28" s="16">
        <v>5</v>
      </c>
      <c r="L28" s="10">
        <v>5</v>
      </c>
      <c r="M28" s="10">
        <f t="shared" si="6"/>
        <v>0</v>
      </c>
      <c r="N28" s="10">
        <f t="shared" si="8"/>
        <v>277</v>
      </c>
      <c r="O28" s="18">
        <v>0.13300000000000001</v>
      </c>
      <c r="P28" s="17">
        <f t="shared" si="7"/>
        <v>240.15899999999999</v>
      </c>
      <c r="Q28" s="10">
        <f t="shared" si="9"/>
        <v>277</v>
      </c>
      <c r="R28" s="18">
        <v>0.13300000000000001</v>
      </c>
      <c r="S28" s="17">
        <f t="shared" si="5"/>
        <v>240.15899999999999</v>
      </c>
      <c r="T28" s="25"/>
      <c r="U28" s="25"/>
      <c r="V28" s="25"/>
      <c r="W28" s="25"/>
    </row>
    <row r="29" spans="1:23" s="15" customFormat="1">
      <c r="A29" s="30"/>
      <c r="B29" s="30"/>
      <c r="C29" s="30"/>
      <c r="D29" s="31"/>
      <c r="E29" s="30"/>
      <c r="F29" s="30"/>
      <c r="G29" s="31"/>
      <c r="H29" s="10" t="s">
        <v>82</v>
      </c>
      <c r="I29" s="14">
        <v>300</v>
      </c>
      <c r="J29" s="10">
        <v>300</v>
      </c>
      <c r="K29" s="16">
        <v>5</v>
      </c>
      <c r="L29" s="10">
        <v>5</v>
      </c>
      <c r="M29" s="10">
        <f t="shared" si="6"/>
        <v>0</v>
      </c>
      <c r="N29" s="10">
        <f t="shared" si="8"/>
        <v>295</v>
      </c>
      <c r="O29" s="18">
        <v>0.13300000000000001</v>
      </c>
      <c r="P29" s="17">
        <f t="shared" si="7"/>
        <v>255.76499999999999</v>
      </c>
      <c r="Q29" s="10">
        <f t="shared" si="9"/>
        <v>295</v>
      </c>
      <c r="R29" s="18">
        <v>0.13300000000000001</v>
      </c>
      <c r="S29" s="17">
        <f t="shared" si="5"/>
        <v>255.76499999999999</v>
      </c>
      <c r="T29" s="25"/>
      <c r="U29" s="25"/>
      <c r="V29" s="25"/>
      <c r="W29" s="25"/>
    </row>
    <row r="30" spans="1:23" s="15" customFormat="1">
      <c r="A30" s="30"/>
      <c r="B30" s="30"/>
      <c r="C30" s="30"/>
      <c r="D30" s="31"/>
      <c r="E30" s="30"/>
      <c r="F30" s="30"/>
      <c r="G30" s="31"/>
      <c r="H30" s="10" t="s">
        <v>83</v>
      </c>
      <c r="I30" s="14">
        <v>328</v>
      </c>
      <c r="J30" s="10">
        <v>328</v>
      </c>
      <c r="K30" s="16">
        <v>5</v>
      </c>
      <c r="L30" s="10">
        <v>5</v>
      </c>
      <c r="M30" s="10">
        <f t="shared" si="6"/>
        <v>0</v>
      </c>
      <c r="N30" s="10">
        <f t="shared" si="8"/>
        <v>323</v>
      </c>
      <c r="O30" s="18">
        <v>0.13300000000000001</v>
      </c>
      <c r="P30" s="17">
        <f t="shared" si="7"/>
        <v>280.041</v>
      </c>
      <c r="Q30" s="10">
        <f t="shared" si="9"/>
        <v>323</v>
      </c>
      <c r="R30" s="18">
        <v>0.13300000000000001</v>
      </c>
      <c r="S30" s="17">
        <f t="shared" si="5"/>
        <v>280.041</v>
      </c>
      <c r="T30" s="25"/>
      <c r="U30" s="25"/>
      <c r="V30" s="25"/>
      <c r="W30" s="25"/>
    </row>
    <row r="31" spans="1:23" s="15" customFormat="1">
      <c r="A31" s="30"/>
      <c r="B31" s="30"/>
      <c r="C31" s="30"/>
      <c r="D31" s="31"/>
      <c r="E31" s="30"/>
      <c r="F31" s="30"/>
      <c r="G31" s="31"/>
      <c r="H31" s="10" t="s">
        <v>84</v>
      </c>
      <c r="I31" s="14">
        <v>335</v>
      </c>
      <c r="J31" s="10">
        <v>335</v>
      </c>
      <c r="K31" s="16">
        <v>5</v>
      </c>
      <c r="L31" s="10">
        <v>5</v>
      </c>
      <c r="M31" s="10">
        <f t="shared" si="6"/>
        <v>0</v>
      </c>
      <c r="N31" s="10">
        <f t="shared" si="8"/>
        <v>330</v>
      </c>
      <c r="O31" s="18">
        <v>0.13300000000000001</v>
      </c>
      <c r="P31" s="17">
        <f t="shared" si="7"/>
        <v>286.11</v>
      </c>
      <c r="Q31" s="10">
        <f t="shared" si="9"/>
        <v>330</v>
      </c>
      <c r="R31" s="18">
        <v>0.13300000000000001</v>
      </c>
      <c r="S31" s="17">
        <f t="shared" si="5"/>
        <v>286.11</v>
      </c>
      <c r="T31" s="25"/>
      <c r="U31" s="25"/>
      <c r="V31" s="25"/>
      <c r="W31" s="25"/>
    </row>
    <row r="32" spans="1:23" s="15" customFormat="1">
      <c r="A32" s="30"/>
      <c r="B32" s="30"/>
      <c r="C32" s="30"/>
      <c r="D32" s="31"/>
      <c r="E32" s="30"/>
      <c r="F32" s="30"/>
      <c r="G32" s="31"/>
      <c r="H32" s="10" t="s">
        <v>85</v>
      </c>
      <c r="I32" s="14">
        <v>330</v>
      </c>
      <c r="J32" s="10">
        <v>330</v>
      </c>
      <c r="K32" s="16">
        <v>5</v>
      </c>
      <c r="L32" s="10">
        <v>5</v>
      </c>
      <c r="M32" s="10">
        <f t="shared" si="6"/>
        <v>0</v>
      </c>
      <c r="N32" s="10">
        <f t="shared" si="8"/>
        <v>325</v>
      </c>
      <c r="O32" s="18">
        <v>0.13300000000000001</v>
      </c>
      <c r="P32" s="17">
        <f t="shared" si="7"/>
        <v>281.77499999999998</v>
      </c>
      <c r="Q32" s="10">
        <f t="shared" si="9"/>
        <v>325</v>
      </c>
      <c r="R32" s="18">
        <v>0.13300000000000001</v>
      </c>
      <c r="S32" s="17">
        <f t="shared" si="5"/>
        <v>281.77499999999998</v>
      </c>
      <c r="T32" s="26"/>
      <c r="U32" s="26"/>
      <c r="V32" s="26"/>
      <c r="W32" s="26"/>
    </row>
    <row r="33" spans="1:23" s="15" customFormat="1" ht="43.5" customHeight="1">
      <c r="A33" s="10" t="s">
        <v>87</v>
      </c>
      <c r="B33" s="10" t="s">
        <v>88</v>
      </c>
      <c r="C33" s="10" t="s">
        <v>74</v>
      </c>
      <c r="D33" s="10">
        <v>1</v>
      </c>
      <c r="E33" s="10" t="s">
        <v>42</v>
      </c>
      <c r="F33" s="10" t="s">
        <v>104</v>
      </c>
      <c r="G33" s="10" t="s">
        <v>97</v>
      </c>
      <c r="H33" s="10" t="s">
        <v>93</v>
      </c>
      <c r="I33" s="10" t="s">
        <v>51</v>
      </c>
      <c r="J33" s="10" t="s">
        <v>50</v>
      </c>
      <c r="K33" s="10" t="s">
        <v>52</v>
      </c>
      <c r="L33" s="10" t="s">
        <v>52</v>
      </c>
      <c r="M33" s="10" t="s">
        <v>52</v>
      </c>
      <c r="N33" s="10" t="s">
        <v>53</v>
      </c>
      <c r="O33" s="12">
        <v>0.1</v>
      </c>
      <c r="P33" s="10" t="s">
        <v>94</v>
      </c>
      <c r="Q33" s="10" t="s">
        <v>53</v>
      </c>
      <c r="R33" s="18">
        <v>0.12970000000000001</v>
      </c>
      <c r="S33" s="10" t="s">
        <v>95</v>
      </c>
      <c r="T33" s="10"/>
      <c r="U33" s="10"/>
      <c r="V33" s="10" t="s">
        <v>37</v>
      </c>
      <c r="W33" s="10" t="s">
        <v>96</v>
      </c>
    </row>
    <row r="34" spans="1:23" s="15" customFormat="1" ht="72.75" customHeight="1">
      <c r="A34" s="10" t="s">
        <v>99</v>
      </c>
      <c r="B34" s="10" t="s">
        <v>101</v>
      </c>
      <c r="C34" s="9" t="s">
        <v>102</v>
      </c>
      <c r="D34" s="10">
        <v>8</v>
      </c>
      <c r="E34" s="10" t="s">
        <v>103</v>
      </c>
      <c r="F34" s="10" t="s">
        <v>45</v>
      </c>
      <c r="G34" s="10" t="s">
        <v>109</v>
      </c>
      <c r="H34" s="10" t="s">
        <v>105</v>
      </c>
      <c r="I34" s="10" t="s">
        <v>51</v>
      </c>
      <c r="J34" s="10" t="s">
        <v>50</v>
      </c>
      <c r="K34" s="10" t="s">
        <v>52</v>
      </c>
      <c r="L34" s="10" t="s">
        <v>52</v>
      </c>
      <c r="M34" s="10" t="s">
        <v>52</v>
      </c>
      <c r="N34" s="9" t="s">
        <v>106</v>
      </c>
      <c r="O34" s="12">
        <v>0.1</v>
      </c>
      <c r="P34" s="9" t="s">
        <v>107</v>
      </c>
      <c r="Q34" s="10" t="s">
        <v>52</v>
      </c>
      <c r="R34" s="10" t="s">
        <v>52</v>
      </c>
      <c r="S34" s="10" t="s">
        <v>52</v>
      </c>
      <c r="T34" s="10"/>
      <c r="U34" s="10"/>
      <c r="V34" s="10" t="s">
        <v>37</v>
      </c>
      <c r="W34" s="9" t="s">
        <v>108</v>
      </c>
    </row>
    <row r="35" spans="1:23" ht="70.5" customHeight="1">
      <c r="A35" s="10" t="s">
        <v>112</v>
      </c>
      <c r="B35" s="6" t="s">
        <v>113</v>
      </c>
      <c r="C35" s="9" t="s">
        <v>157</v>
      </c>
      <c r="D35" s="10">
        <v>4</v>
      </c>
      <c r="E35" s="10" t="s">
        <v>103</v>
      </c>
      <c r="F35" s="10" t="s">
        <v>45</v>
      </c>
      <c r="G35" s="10" t="s">
        <v>111</v>
      </c>
      <c r="H35" s="10" t="s">
        <v>110</v>
      </c>
      <c r="I35" s="10" t="s">
        <v>51</v>
      </c>
      <c r="J35" s="10" t="s">
        <v>50</v>
      </c>
      <c r="K35" s="10" t="s">
        <v>52</v>
      </c>
      <c r="L35" s="10" t="s">
        <v>52</v>
      </c>
      <c r="M35" s="10" t="s">
        <v>52</v>
      </c>
      <c r="N35" s="6" t="s">
        <v>114</v>
      </c>
      <c r="O35" s="12">
        <v>0.1</v>
      </c>
      <c r="P35" s="11" t="s">
        <v>115</v>
      </c>
      <c r="Q35" s="10" t="s">
        <v>52</v>
      </c>
      <c r="R35" s="10" t="s">
        <v>52</v>
      </c>
      <c r="S35" s="10" t="s">
        <v>52</v>
      </c>
      <c r="T35" s="6">
        <v>7620</v>
      </c>
      <c r="U35" s="6"/>
      <c r="V35" s="10" t="s">
        <v>37</v>
      </c>
      <c r="W35" s="9" t="s">
        <v>160</v>
      </c>
    </row>
    <row r="36" spans="1:23" ht="53.25" customHeight="1">
      <c r="A36" s="22" t="s">
        <v>112</v>
      </c>
      <c r="B36" s="6" t="s">
        <v>113</v>
      </c>
      <c r="C36" s="23" t="s">
        <v>156</v>
      </c>
      <c r="D36" s="22">
        <v>4</v>
      </c>
      <c r="E36" s="22" t="s">
        <v>103</v>
      </c>
      <c r="F36" s="22" t="s">
        <v>45</v>
      </c>
      <c r="G36" s="22" t="s">
        <v>111</v>
      </c>
      <c r="H36" s="22" t="s">
        <v>110</v>
      </c>
      <c r="I36" s="22" t="s">
        <v>51</v>
      </c>
      <c r="J36" s="22" t="s">
        <v>50</v>
      </c>
      <c r="K36" s="22" t="s">
        <v>52</v>
      </c>
      <c r="L36" s="22" t="s">
        <v>52</v>
      </c>
      <c r="M36" s="22" t="s">
        <v>52</v>
      </c>
      <c r="N36" s="11" t="s">
        <v>158</v>
      </c>
      <c r="O36" s="12">
        <v>0</v>
      </c>
      <c r="P36" s="11" t="s">
        <v>158</v>
      </c>
      <c r="Q36" s="22" t="s">
        <v>52</v>
      </c>
      <c r="R36" s="22" t="s">
        <v>52</v>
      </c>
      <c r="S36" s="22" t="s">
        <v>52</v>
      </c>
      <c r="T36" s="6">
        <v>30</v>
      </c>
      <c r="U36" s="6"/>
      <c r="V36" s="22" t="s">
        <v>37</v>
      </c>
      <c r="W36" s="23" t="s">
        <v>159</v>
      </c>
    </row>
    <row r="37" spans="1:23" ht="37.5" customHeight="1">
      <c r="A37" s="24" t="s">
        <v>116</v>
      </c>
      <c r="B37" s="27" t="s">
        <v>117</v>
      </c>
      <c r="C37" s="24" t="s">
        <v>118</v>
      </c>
      <c r="D37" s="24">
        <v>1</v>
      </c>
      <c r="E37" s="24" t="s">
        <v>44</v>
      </c>
      <c r="F37" s="24" t="s">
        <v>135</v>
      </c>
      <c r="G37" s="24" t="s">
        <v>119</v>
      </c>
      <c r="H37" s="19" t="s">
        <v>121</v>
      </c>
      <c r="I37" s="19">
        <v>123</v>
      </c>
      <c r="J37" s="19">
        <v>114.5</v>
      </c>
      <c r="K37" s="10" t="s">
        <v>52</v>
      </c>
      <c r="L37" s="10" t="s">
        <v>52</v>
      </c>
      <c r="M37" s="10" t="s">
        <v>52</v>
      </c>
      <c r="N37" s="6">
        <f>J37</f>
        <v>114.5</v>
      </c>
      <c r="O37" s="12">
        <v>0.1</v>
      </c>
      <c r="P37" s="6">
        <f>N37*(1-O37)</f>
        <v>103.05</v>
      </c>
      <c r="Q37" s="6">
        <f>J37</f>
        <v>114.5</v>
      </c>
      <c r="R37" s="5">
        <v>0.13800000000000001</v>
      </c>
      <c r="S37" s="13">
        <f>Q37*(1-R37)</f>
        <v>98.698999999999998</v>
      </c>
      <c r="T37" s="24"/>
      <c r="U37" s="24"/>
      <c r="V37" s="27" t="s">
        <v>129</v>
      </c>
      <c r="W37" s="27" t="s">
        <v>130</v>
      </c>
    </row>
    <row r="38" spans="1:23" ht="15.75" customHeight="1">
      <c r="A38" s="25"/>
      <c r="B38" s="28"/>
      <c r="C38" s="25"/>
      <c r="D38" s="25"/>
      <c r="E38" s="25"/>
      <c r="F38" s="25"/>
      <c r="G38" s="25"/>
      <c r="H38" s="19" t="s">
        <v>122</v>
      </c>
      <c r="I38" s="19">
        <v>120</v>
      </c>
      <c r="J38" s="19">
        <v>111.5</v>
      </c>
      <c r="K38" s="10" t="s">
        <v>52</v>
      </c>
      <c r="L38" s="10" t="s">
        <v>52</v>
      </c>
      <c r="M38" s="10" t="s">
        <v>52</v>
      </c>
      <c r="N38" s="6">
        <f>J38</f>
        <v>111.5</v>
      </c>
      <c r="O38" s="12">
        <v>0.1</v>
      </c>
      <c r="P38" s="6">
        <f t="shared" ref="P38:P44" si="10">N38*(1-O38)</f>
        <v>100.35000000000001</v>
      </c>
      <c r="Q38" s="6">
        <f t="shared" ref="Q38:Q44" si="11">J38</f>
        <v>111.5</v>
      </c>
      <c r="R38" s="5">
        <v>0.13800000000000001</v>
      </c>
      <c r="S38" s="13">
        <f t="shared" ref="S38:S44" si="12">Q38*(1-R38)</f>
        <v>96.113</v>
      </c>
      <c r="T38" s="25"/>
      <c r="U38" s="25"/>
      <c r="V38" s="28"/>
      <c r="W38" s="28"/>
    </row>
    <row r="39" spans="1:23" ht="15.75" customHeight="1">
      <c r="A39" s="25"/>
      <c r="B39" s="28"/>
      <c r="C39" s="25"/>
      <c r="D39" s="25"/>
      <c r="E39" s="25"/>
      <c r="F39" s="25"/>
      <c r="G39" s="25"/>
      <c r="H39" s="19" t="s">
        <v>123</v>
      </c>
      <c r="I39" s="19">
        <v>118</v>
      </c>
      <c r="J39" s="19">
        <v>109.5</v>
      </c>
      <c r="K39" s="10" t="s">
        <v>52</v>
      </c>
      <c r="L39" s="10" t="s">
        <v>52</v>
      </c>
      <c r="M39" s="10" t="s">
        <v>52</v>
      </c>
      <c r="N39" s="6">
        <f t="shared" ref="N39:N44" si="13">J39</f>
        <v>109.5</v>
      </c>
      <c r="O39" s="12">
        <v>0.1</v>
      </c>
      <c r="P39" s="6">
        <f t="shared" si="10"/>
        <v>98.55</v>
      </c>
      <c r="Q39" s="6">
        <f t="shared" si="11"/>
        <v>109.5</v>
      </c>
      <c r="R39" s="5">
        <v>0.13800000000000001</v>
      </c>
      <c r="S39" s="13">
        <f t="shared" si="12"/>
        <v>94.388999999999996</v>
      </c>
      <c r="T39" s="25"/>
      <c r="U39" s="25"/>
      <c r="V39" s="28"/>
      <c r="W39" s="28"/>
    </row>
    <row r="40" spans="1:23" ht="15.75" customHeight="1">
      <c r="A40" s="25"/>
      <c r="B40" s="28"/>
      <c r="C40" s="25"/>
      <c r="D40" s="25"/>
      <c r="E40" s="25"/>
      <c r="F40" s="25"/>
      <c r="G40" s="25"/>
      <c r="H40" s="19" t="s">
        <v>124</v>
      </c>
      <c r="I40" s="19">
        <v>108</v>
      </c>
      <c r="J40" s="19">
        <v>99.5</v>
      </c>
      <c r="K40" s="10" t="s">
        <v>52</v>
      </c>
      <c r="L40" s="10" t="s">
        <v>52</v>
      </c>
      <c r="M40" s="10" t="s">
        <v>52</v>
      </c>
      <c r="N40" s="6">
        <f t="shared" si="13"/>
        <v>99.5</v>
      </c>
      <c r="O40" s="12">
        <v>0.1</v>
      </c>
      <c r="P40" s="6">
        <f t="shared" si="10"/>
        <v>89.55</v>
      </c>
      <c r="Q40" s="6">
        <f t="shared" si="11"/>
        <v>99.5</v>
      </c>
      <c r="R40" s="5">
        <v>0.13800000000000001</v>
      </c>
      <c r="S40" s="13">
        <f t="shared" si="12"/>
        <v>85.769000000000005</v>
      </c>
      <c r="T40" s="25"/>
      <c r="U40" s="25"/>
      <c r="V40" s="28"/>
      <c r="W40" s="28"/>
    </row>
    <row r="41" spans="1:23" ht="15.75" customHeight="1">
      <c r="A41" s="25"/>
      <c r="B41" s="28"/>
      <c r="C41" s="25"/>
      <c r="D41" s="25"/>
      <c r="E41" s="25"/>
      <c r="F41" s="25"/>
      <c r="G41" s="25"/>
      <c r="H41" s="19" t="s">
        <v>125</v>
      </c>
      <c r="I41" s="19">
        <v>105</v>
      </c>
      <c r="J41" s="19">
        <v>96.5</v>
      </c>
      <c r="K41" s="10" t="s">
        <v>52</v>
      </c>
      <c r="L41" s="10" t="s">
        <v>52</v>
      </c>
      <c r="M41" s="10" t="s">
        <v>52</v>
      </c>
      <c r="N41" s="6">
        <f t="shared" si="13"/>
        <v>96.5</v>
      </c>
      <c r="O41" s="12">
        <v>0.1</v>
      </c>
      <c r="P41" s="6">
        <f t="shared" si="10"/>
        <v>86.850000000000009</v>
      </c>
      <c r="Q41" s="6">
        <f t="shared" si="11"/>
        <v>96.5</v>
      </c>
      <c r="R41" s="5">
        <v>0.13800000000000001</v>
      </c>
      <c r="S41" s="13">
        <f t="shared" si="12"/>
        <v>83.182999999999993</v>
      </c>
      <c r="T41" s="25"/>
      <c r="U41" s="25"/>
      <c r="V41" s="28"/>
      <c r="W41" s="28"/>
    </row>
    <row r="42" spans="1:23" ht="15.75" customHeight="1">
      <c r="A42" s="25"/>
      <c r="B42" s="28"/>
      <c r="C42" s="25"/>
      <c r="D42" s="25"/>
      <c r="E42" s="25"/>
      <c r="F42" s="25"/>
      <c r="G42" s="25"/>
      <c r="H42" s="19" t="s">
        <v>126</v>
      </c>
      <c r="I42" s="19">
        <v>93</v>
      </c>
      <c r="J42" s="19">
        <v>84.5</v>
      </c>
      <c r="K42" s="10" t="s">
        <v>52</v>
      </c>
      <c r="L42" s="10" t="s">
        <v>52</v>
      </c>
      <c r="M42" s="10" t="s">
        <v>52</v>
      </c>
      <c r="N42" s="6">
        <f t="shared" si="13"/>
        <v>84.5</v>
      </c>
      <c r="O42" s="12">
        <v>0.1</v>
      </c>
      <c r="P42" s="6">
        <f t="shared" si="10"/>
        <v>76.05</v>
      </c>
      <c r="Q42" s="6">
        <f t="shared" si="11"/>
        <v>84.5</v>
      </c>
      <c r="R42" s="5">
        <v>0.13800000000000001</v>
      </c>
      <c r="S42" s="13">
        <f t="shared" si="12"/>
        <v>72.838999999999999</v>
      </c>
      <c r="T42" s="25"/>
      <c r="U42" s="25"/>
      <c r="V42" s="28"/>
      <c r="W42" s="28"/>
    </row>
    <row r="43" spans="1:23" ht="15.75" customHeight="1">
      <c r="A43" s="25"/>
      <c r="B43" s="28"/>
      <c r="C43" s="25"/>
      <c r="D43" s="25"/>
      <c r="E43" s="25"/>
      <c r="F43" s="25"/>
      <c r="G43" s="25"/>
      <c r="H43" s="19" t="s">
        <v>127</v>
      </c>
      <c r="I43" s="19">
        <v>88</v>
      </c>
      <c r="J43" s="19">
        <v>79.5</v>
      </c>
      <c r="K43" s="10" t="s">
        <v>52</v>
      </c>
      <c r="L43" s="10" t="s">
        <v>52</v>
      </c>
      <c r="M43" s="10" t="s">
        <v>52</v>
      </c>
      <c r="N43" s="6">
        <f t="shared" si="13"/>
        <v>79.5</v>
      </c>
      <c r="O43" s="12">
        <v>0.1</v>
      </c>
      <c r="P43" s="6">
        <f t="shared" si="10"/>
        <v>71.55</v>
      </c>
      <c r="Q43" s="6">
        <f t="shared" si="11"/>
        <v>79.5</v>
      </c>
      <c r="R43" s="5">
        <v>0.13800000000000001</v>
      </c>
      <c r="S43" s="13">
        <f t="shared" si="12"/>
        <v>68.528999999999996</v>
      </c>
      <c r="T43" s="25"/>
      <c r="U43" s="25"/>
      <c r="V43" s="28"/>
      <c r="W43" s="28"/>
    </row>
    <row r="44" spans="1:23" ht="15.75" customHeight="1">
      <c r="A44" s="26"/>
      <c r="B44" s="29"/>
      <c r="C44" s="26"/>
      <c r="D44" s="26"/>
      <c r="E44" s="26"/>
      <c r="F44" s="26"/>
      <c r="G44" s="26"/>
      <c r="H44" s="19" t="s">
        <v>128</v>
      </c>
      <c r="I44" s="19">
        <v>83</v>
      </c>
      <c r="J44" s="19">
        <v>74.5</v>
      </c>
      <c r="K44" s="10" t="s">
        <v>52</v>
      </c>
      <c r="L44" s="10" t="s">
        <v>52</v>
      </c>
      <c r="M44" s="10" t="s">
        <v>52</v>
      </c>
      <c r="N44" s="6">
        <f t="shared" si="13"/>
        <v>74.5</v>
      </c>
      <c r="O44" s="12">
        <v>0.1</v>
      </c>
      <c r="P44" s="6">
        <f t="shared" si="10"/>
        <v>67.05</v>
      </c>
      <c r="Q44" s="6">
        <f t="shared" si="11"/>
        <v>74.5</v>
      </c>
      <c r="R44" s="5">
        <v>0.13800000000000001</v>
      </c>
      <c r="S44" s="13">
        <f t="shared" si="12"/>
        <v>64.218999999999994</v>
      </c>
      <c r="T44" s="26"/>
      <c r="U44" s="26"/>
      <c r="V44" s="29"/>
      <c r="W44" s="29"/>
    </row>
    <row r="45" spans="1:23" ht="66.75" customHeight="1">
      <c r="A45" s="24" t="s">
        <v>131</v>
      </c>
      <c r="B45" s="27" t="s">
        <v>133</v>
      </c>
      <c r="C45" s="24" t="s">
        <v>134</v>
      </c>
      <c r="D45" s="24">
        <v>1</v>
      </c>
      <c r="E45" s="24" t="s">
        <v>44</v>
      </c>
      <c r="F45" s="24" t="s">
        <v>45</v>
      </c>
      <c r="G45" s="24" t="s">
        <v>136</v>
      </c>
      <c r="H45" s="24" t="s">
        <v>120</v>
      </c>
      <c r="I45" s="6">
        <v>60</v>
      </c>
      <c r="J45" s="6">
        <v>60</v>
      </c>
      <c r="K45" s="6">
        <v>1</v>
      </c>
      <c r="L45" s="6"/>
      <c r="M45" s="11" t="s">
        <v>137</v>
      </c>
      <c r="N45" s="11" t="s">
        <v>138</v>
      </c>
      <c r="O45" s="4">
        <v>0.09</v>
      </c>
      <c r="P45" s="11" t="s">
        <v>139</v>
      </c>
      <c r="Q45" s="6"/>
      <c r="R45" s="6"/>
      <c r="S45" s="6"/>
      <c r="T45" s="6"/>
      <c r="U45" s="6"/>
      <c r="V45" s="9" t="s">
        <v>37</v>
      </c>
      <c r="W45" s="11" t="s">
        <v>141</v>
      </c>
    </row>
    <row r="46" spans="1:23" ht="66.75" customHeight="1">
      <c r="A46" s="26"/>
      <c r="B46" s="29"/>
      <c r="C46" s="26"/>
      <c r="D46" s="26"/>
      <c r="E46" s="26"/>
      <c r="F46" s="26"/>
      <c r="G46" s="26"/>
      <c r="H46" s="26"/>
      <c r="I46" s="6">
        <v>54</v>
      </c>
      <c r="J46" s="6">
        <v>60</v>
      </c>
      <c r="K46" s="6"/>
      <c r="L46" s="10">
        <v>2.2999999999999998</v>
      </c>
      <c r="M46" s="9">
        <f>(J46-I46)/2</f>
        <v>3</v>
      </c>
      <c r="N46" s="11"/>
      <c r="O46" s="4"/>
      <c r="P46" s="11"/>
      <c r="Q46" s="6">
        <f>J46-L46-M46</f>
        <v>54.7</v>
      </c>
      <c r="R46" s="5">
        <v>0.158</v>
      </c>
      <c r="S46" s="13">
        <f>Q46*(1-R46)</f>
        <v>46.057400000000001</v>
      </c>
      <c r="T46" s="6"/>
      <c r="U46" s="6"/>
      <c r="V46" s="9" t="s">
        <v>37</v>
      </c>
      <c r="W46" s="11" t="s">
        <v>140</v>
      </c>
    </row>
    <row r="47" spans="1:23" ht="77.25" customHeight="1">
      <c r="A47" s="24" t="s">
        <v>131</v>
      </c>
      <c r="B47" s="27" t="s">
        <v>133</v>
      </c>
      <c r="C47" s="24" t="s">
        <v>134</v>
      </c>
      <c r="D47" s="24">
        <v>1</v>
      </c>
      <c r="E47" s="24" t="s">
        <v>90</v>
      </c>
      <c r="F47" s="24" t="s">
        <v>149</v>
      </c>
      <c r="G47" s="24" t="s">
        <v>136</v>
      </c>
      <c r="H47" s="24" t="s">
        <v>120</v>
      </c>
      <c r="I47" s="6">
        <v>60</v>
      </c>
      <c r="J47" s="6">
        <v>60</v>
      </c>
      <c r="K47" s="6">
        <v>1</v>
      </c>
      <c r="L47" s="6">
        <v>1</v>
      </c>
      <c r="M47" s="11" t="s">
        <v>137</v>
      </c>
      <c r="N47" s="11" t="s">
        <v>142</v>
      </c>
      <c r="O47" s="4">
        <v>0.09</v>
      </c>
      <c r="P47" s="11" t="s">
        <v>143</v>
      </c>
      <c r="Q47" s="6"/>
      <c r="R47" s="6"/>
      <c r="S47" s="6"/>
      <c r="T47" s="6"/>
      <c r="U47" s="6"/>
      <c r="V47" s="9" t="s">
        <v>146</v>
      </c>
      <c r="W47" s="11" t="s">
        <v>144</v>
      </c>
    </row>
    <row r="48" spans="1:23" ht="66.75" customHeight="1">
      <c r="A48" s="26"/>
      <c r="B48" s="29"/>
      <c r="C48" s="26"/>
      <c r="D48" s="26"/>
      <c r="E48" s="26"/>
      <c r="F48" s="26"/>
      <c r="G48" s="26"/>
      <c r="H48" s="26"/>
      <c r="I48" s="6">
        <v>54</v>
      </c>
      <c r="J48" s="6">
        <v>60</v>
      </c>
      <c r="K48" s="6">
        <v>1</v>
      </c>
      <c r="L48" s="10">
        <v>2.2999999999999998</v>
      </c>
      <c r="M48" s="9">
        <f>(J48-I48)/2</f>
        <v>3</v>
      </c>
      <c r="N48" s="11"/>
      <c r="O48" s="4"/>
      <c r="P48" s="11"/>
      <c r="Q48" s="6">
        <f>J48-L48-M48-K48</f>
        <v>53.7</v>
      </c>
      <c r="R48" s="5">
        <v>0.23300000000000001</v>
      </c>
      <c r="S48" s="13">
        <f>Q48*(1-R48)</f>
        <v>41.187900000000006</v>
      </c>
      <c r="T48" s="6"/>
      <c r="U48" s="6"/>
      <c r="V48" s="9" t="s">
        <v>146</v>
      </c>
      <c r="W48" s="11" t="s">
        <v>145</v>
      </c>
    </row>
    <row r="49" spans="1:23" ht="39" customHeight="1">
      <c r="A49" s="24" t="s">
        <v>147</v>
      </c>
      <c r="B49" s="27" t="s">
        <v>132</v>
      </c>
      <c r="C49" s="27" t="s">
        <v>148</v>
      </c>
      <c r="D49" s="24">
        <v>3</v>
      </c>
      <c r="E49" s="24" t="s">
        <v>42</v>
      </c>
      <c r="F49" s="24" t="s">
        <v>47</v>
      </c>
      <c r="G49" s="24" t="s">
        <v>150</v>
      </c>
      <c r="H49" s="20" t="s">
        <v>120</v>
      </c>
      <c r="I49" s="21">
        <v>35</v>
      </c>
      <c r="J49" s="21">
        <v>35</v>
      </c>
      <c r="K49" s="21">
        <v>2</v>
      </c>
      <c r="L49" s="21">
        <v>3.5</v>
      </c>
      <c r="M49" s="9">
        <f t="shared" ref="M49:M53" si="14">(J49-I49)/2</f>
        <v>0</v>
      </c>
      <c r="N49" s="6">
        <f>J49-K49</f>
        <v>33</v>
      </c>
      <c r="O49" s="4">
        <v>0.1</v>
      </c>
      <c r="P49" s="6">
        <f>N49*(1-O49)</f>
        <v>29.7</v>
      </c>
      <c r="Q49" s="6">
        <f>J49-L49</f>
        <v>31.5</v>
      </c>
      <c r="R49" s="5">
        <v>0.13800000000000001</v>
      </c>
      <c r="S49" s="13">
        <f>Q49*(1-R49)</f>
        <v>27.152999999999999</v>
      </c>
      <c r="T49" s="24"/>
      <c r="U49" s="24"/>
      <c r="V49" s="24" t="s">
        <v>37</v>
      </c>
      <c r="W49" s="24"/>
    </row>
    <row r="50" spans="1:23">
      <c r="A50" s="25"/>
      <c r="B50" s="28"/>
      <c r="C50" s="28"/>
      <c r="D50" s="25"/>
      <c r="E50" s="25"/>
      <c r="F50" s="25"/>
      <c r="G50" s="25"/>
      <c r="H50" s="20" t="s">
        <v>151</v>
      </c>
      <c r="I50" s="21">
        <v>27</v>
      </c>
      <c r="J50" s="21">
        <v>27</v>
      </c>
      <c r="K50" s="21">
        <v>2</v>
      </c>
      <c r="L50" s="21">
        <v>3.5</v>
      </c>
      <c r="M50" s="9">
        <f t="shared" si="14"/>
        <v>0</v>
      </c>
      <c r="N50" s="6">
        <f t="shared" ref="N50:N53" si="15">J50-K50</f>
        <v>25</v>
      </c>
      <c r="O50" s="4">
        <v>0.1</v>
      </c>
      <c r="P50" s="6">
        <f t="shared" ref="P50:P53" si="16">N50*(1-O50)</f>
        <v>22.5</v>
      </c>
      <c r="Q50" s="6">
        <f t="shared" ref="Q50:Q53" si="17">J50-L50</f>
        <v>23.5</v>
      </c>
      <c r="R50" s="5">
        <v>0.13800000000000001</v>
      </c>
      <c r="S50" s="13">
        <f t="shared" ref="S50:S53" si="18">Q50*(1-R50)</f>
        <v>20.257000000000001</v>
      </c>
      <c r="T50" s="25"/>
      <c r="U50" s="25"/>
      <c r="V50" s="25"/>
      <c r="W50" s="25"/>
    </row>
    <row r="51" spans="1:23">
      <c r="A51" s="25"/>
      <c r="B51" s="28"/>
      <c r="C51" s="28"/>
      <c r="D51" s="25"/>
      <c r="E51" s="25"/>
      <c r="F51" s="25"/>
      <c r="G51" s="25"/>
      <c r="H51" s="20" t="s">
        <v>152</v>
      </c>
      <c r="I51" s="21">
        <v>21</v>
      </c>
      <c r="J51" s="21">
        <v>21</v>
      </c>
      <c r="K51" s="21">
        <v>2</v>
      </c>
      <c r="L51" s="21">
        <v>3.5</v>
      </c>
      <c r="M51" s="9">
        <f t="shared" si="14"/>
        <v>0</v>
      </c>
      <c r="N51" s="6">
        <f t="shared" si="15"/>
        <v>19</v>
      </c>
      <c r="O51" s="4">
        <v>0.1</v>
      </c>
      <c r="P51" s="6">
        <f t="shared" si="16"/>
        <v>17.100000000000001</v>
      </c>
      <c r="Q51" s="6">
        <f t="shared" si="17"/>
        <v>17.5</v>
      </c>
      <c r="R51" s="5">
        <v>0.13800000000000001</v>
      </c>
      <c r="S51" s="13">
        <f t="shared" si="18"/>
        <v>15.084999999999999</v>
      </c>
      <c r="T51" s="25"/>
      <c r="U51" s="25"/>
      <c r="V51" s="25"/>
      <c r="W51" s="25"/>
    </row>
    <row r="52" spans="1:23">
      <c r="A52" s="25"/>
      <c r="B52" s="28"/>
      <c r="C52" s="28"/>
      <c r="D52" s="25"/>
      <c r="E52" s="25"/>
      <c r="F52" s="25"/>
      <c r="G52" s="25"/>
      <c r="H52" s="20" t="s">
        <v>153</v>
      </c>
      <c r="I52" s="21">
        <v>19</v>
      </c>
      <c r="J52" s="21">
        <v>19</v>
      </c>
      <c r="K52" s="21">
        <v>2</v>
      </c>
      <c r="L52" s="21">
        <v>3.5</v>
      </c>
      <c r="M52" s="9">
        <f t="shared" si="14"/>
        <v>0</v>
      </c>
      <c r="N52" s="6">
        <f t="shared" si="15"/>
        <v>17</v>
      </c>
      <c r="O52" s="4">
        <v>0.1</v>
      </c>
      <c r="P52" s="6">
        <f t="shared" si="16"/>
        <v>15.3</v>
      </c>
      <c r="Q52" s="6">
        <f t="shared" si="17"/>
        <v>15.5</v>
      </c>
      <c r="R52" s="5">
        <v>0.13800000000000001</v>
      </c>
      <c r="S52" s="13">
        <f t="shared" si="18"/>
        <v>13.361000000000001</v>
      </c>
      <c r="T52" s="25"/>
      <c r="U52" s="25"/>
      <c r="V52" s="25"/>
      <c r="W52" s="25"/>
    </row>
    <row r="53" spans="1:23">
      <c r="A53" s="26"/>
      <c r="B53" s="29"/>
      <c r="C53" s="29"/>
      <c r="D53" s="26"/>
      <c r="E53" s="26"/>
      <c r="F53" s="26"/>
      <c r="G53" s="26"/>
      <c r="H53" s="20" t="s">
        <v>154</v>
      </c>
      <c r="I53" s="21">
        <v>17</v>
      </c>
      <c r="J53" s="21">
        <v>17</v>
      </c>
      <c r="K53" s="21">
        <v>2</v>
      </c>
      <c r="L53" s="21">
        <v>3.5</v>
      </c>
      <c r="M53" s="9">
        <f t="shared" si="14"/>
        <v>0</v>
      </c>
      <c r="N53" s="6">
        <f t="shared" si="15"/>
        <v>15</v>
      </c>
      <c r="O53" s="4">
        <v>0.1</v>
      </c>
      <c r="P53" s="6">
        <f t="shared" si="16"/>
        <v>13.5</v>
      </c>
      <c r="Q53" s="6">
        <f t="shared" si="17"/>
        <v>13.5</v>
      </c>
      <c r="R53" s="5">
        <v>0.13800000000000001</v>
      </c>
      <c r="S53" s="13">
        <f t="shared" si="18"/>
        <v>11.637</v>
      </c>
      <c r="T53" s="26"/>
      <c r="U53" s="26"/>
      <c r="V53" s="26"/>
      <c r="W53" s="26"/>
    </row>
    <row r="54" spans="1:23" ht="39" customHeight="1">
      <c r="A54" s="24" t="s">
        <v>147</v>
      </c>
      <c r="B54" s="27" t="s">
        <v>132</v>
      </c>
      <c r="C54" s="27" t="s">
        <v>148</v>
      </c>
      <c r="D54" s="24">
        <v>3</v>
      </c>
      <c r="E54" s="24" t="s">
        <v>42</v>
      </c>
      <c r="F54" s="24" t="s">
        <v>47</v>
      </c>
      <c r="G54" s="24" t="s">
        <v>150</v>
      </c>
      <c r="H54" s="20" t="s">
        <v>120</v>
      </c>
      <c r="I54" s="21">
        <v>35</v>
      </c>
      <c r="J54" s="21">
        <v>35</v>
      </c>
      <c r="K54" s="21">
        <v>2</v>
      </c>
      <c r="L54" s="21">
        <v>3.5</v>
      </c>
      <c r="M54" s="9">
        <f t="shared" ref="M54:M58" si="19">(J54-I54)/2</f>
        <v>0</v>
      </c>
      <c r="N54" s="6">
        <f>J54-K54</f>
        <v>33</v>
      </c>
      <c r="O54" s="4">
        <v>0.15</v>
      </c>
      <c r="P54" s="6">
        <f>N54*(1-O54)</f>
        <v>28.05</v>
      </c>
      <c r="Q54" s="6">
        <f>J54-L54</f>
        <v>31.5</v>
      </c>
      <c r="R54" s="5">
        <v>0.13800000000000001</v>
      </c>
      <c r="S54" s="13">
        <f>Q54*(1-R54)</f>
        <v>27.152999999999999</v>
      </c>
      <c r="T54" s="24"/>
      <c r="U54" s="24"/>
      <c r="V54" s="24" t="s">
        <v>155</v>
      </c>
      <c r="W54" s="24"/>
    </row>
    <row r="55" spans="1:23">
      <c r="A55" s="25"/>
      <c r="B55" s="28"/>
      <c r="C55" s="28"/>
      <c r="D55" s="25"/>
      <c r="E55" s="25"/>
      <c r="F55" s="25"/>
      <c r="G55" s="25"/>
      <c r="H55" s="20" t="s">
        <v>151</v>
      </c>
      <c r="I55" s="21">
        <v>27</v>
      </c>
      <c r="J55" s="21">
        <v>27</v>
      </c>
      <c r="K55" s="21">
        <v>2</v>
      </c>
      <c r="L55" s="21">
        <v>3.5</v>
      </c>
      <c r="M55" s="9">
        <f t="shared" si="19"/>
        <v>0</v>
      </c>
      <c r="N55" s="6">
        <f t="shared" ref="N55:N58" si="20">J55-K55</f>
        <v>25</v>
      </c>
      <c r="O55" s="4">
        <v>0.15</v>
      </c>
      <c r="P55" s="6">
        <f t="shared" ref="P55:P58" si="21">N55*(1-O55)</f>
        <v>21.25</v>
      </c>
      <c r="Q55" s="6">
        <f t="shared" ref="Q55:Q58" si="22">J55-L55</f>
        <v>23.5</v>
      </c>
      <c r="R55" s="5">
        <v>0.13800000000000001</v>
      </c>
      <c r="S55" s="13">
        <f t="shared" ref="S55:S58" si="23">Q55*(1-R55)</f>
        <v>20.257000000000001</v>
      </c>
      <c r="T55" s="25"/>
      <c r="U55" s="25"/>
      <c r="V55" s="25"/>
      <c r="W55" s="25"/>
    </row>
    <row r="56" spans="1:23">
      <c r="A56" s="25"/>
      <c r="B56" s="28"/>
      <c r="C56" s="28"/>
      <c r="D56" s="25"/>
      <c r="E56" s="25"/>
      <c r="F56" s="25"/>
      <c r="G56" s="25"/>
      <c r="H56" s="20" t="s">
        <v>152</v>
      </c>
      <c r="I56" s="21">
        <v>21</v>
      </c>
      <c r="J56" s="21">
        <v>21</v>
      </c>
      <c r="K56" s="21">
        <v>2</v>
      </c>
      <c r="L56" s="21">
        <v>3.5</v>
      </c>
      <c r="M56" s="9">
        <f t="shared" si="19"/>
        <v>0</v>
      </c>
      <c r="N56" s="6">
        <f t="shared" si="20"/>
        <v>19</v>
      </c>
      <c r="O56" s="4">
        <v>0.15</v>
      </c>
      <c r="P56" s="6">
        <f t="shared" si="21"/>
        <v>16.149999999999999</v>
      </c>
      <c r="Q56" s="6">
        <f t="shared" si="22"/>
        <v>17.5</v>
      </c>
      <c r="R56" s="5">
        <v>0.13800000000000001</v>
      </c>
      <c r="S56" s="13">
        <f t="shared" si="23"/>
        <v>15.084999999999999</v>
      </c>
      <c r="T56" s="25"/>
      <c r="U56" s="25"/>
      <c r="V56" s="25"/>
      <c r="W56" s="25"/>
    </row>
    <row r="57" spans="1:23">
      <c r="A57" s="25"/>
      <c r="B57" s="28"/>
      <c r="C57" s="28"/>
      <c r="D57" s="25"/>
      <c r="E57" s="25"/>
      <c r="F57" s="25"/>
      <c r="G57" s="25"/>
      <c r="H57" s="20" t="s">
        <v>153</v>
      </c>
      <c r="I57" s="21">
        <v>19</v>
      </c>
      <c r="J57" s="21">
        <v>19</v>
      </c>
      <c r="K57" s="21">
        <v>2</v>
      </c>
      <c r="L57" s="21">
        <v>3.5</v>
      </c>
      <c r="M57" s="9">
        <f t="shared" si="19"/>
        <v>0</v>
      </c>
      <c r="N57" s="6">
        <f t="shared" si="20"/>
        <v>17</v>
      </c>
      <c r="O57" s="4">
        <v>0.15</v>
      </c>
      <c r="P57" s="6">
        <f t="shared" si="21"/>
        <v>14.45</v>
      </c>
      <c r="Q57" s="6">
        <f t="shared" si="22"/>
        <v>15.5</v>
      </c>
      <c r="R57" s="5">
        <v>0.13800000000000001</v>
      </c>
      <c r="S57" s="13">
        <f t="shared" si="23"/>
        <v>13.361000000000001</v>
      </c>
      <c r="T57" s="25"/>
      <c r="U57" s="25"/>
      <c r="V57" s="25"/>
      <c r="W57" s="25"/>
    </row>
    <row r="58" spans="1:23">
      <c r="A58" s="26"/>
      <c r="B58" s="29"/>
      <c r="C58" s="29"/>
      <c r="D58" s="26"/>
      <c r="E58" s="26"/>
      <c r="F58" s="26"/>
      <c r="G58" s="26"/>
      <c r="H58" s="20" t="s">
        <v>154</v>
      </c>
      <c r="I58" s="21">
        <v>17</v>
      </c>
      <c r="J58" s="21">
        <v>17</v>
      </c>
      <c r="K58" s="21">
        <v>2</v>
      </c>
      <c r="L58" s="21">
        <v>3.5</v>
      </c>
      <c r="M58" s="9">
        <f t="shared" si="19"/>
        <v>0</v>
      </c>
      <c r="N58" s="6">
        <f t="shared" si="20"/>
        <v>15</v>
      </c>
      <c r="O58" s="4">
        <v>0.15</v>
      </c>
      <c r="P58" s="6">
        <f t="shared" si="21"/>
        <v>12.75</v>
      </c>
      <c r="Q58" s="6">
        <f t="shared" si="22"/>
        <v>13.5</v>
      </c>
      <c r="R58" s="5">
        <v>0.13800000000000001</v>
      </c>
      <c r="S58" s="13">
        <f t="shared" si="23"/>
        <v>11.637</v>
      </c>
      <c r="T58" s="26"/>
      <c r="U58" s="26"/>
      <c r="V58" s="26"/>
      <c r="W58" s="26"/>
    </row>
  </sheetData>
  <autoFilter ref="A5:W12"/>
  <mergeCells count="105">
    <mergeCell ref="W6:W11"/>
    <mergeCell ref="W12:W17"/>
    <mergeCell ref="Q4:Q5"/>
    <mergeCell ref="V3:V5"/>
    <mergeCell ref="W3:W5"/>
    <mergeCell ref="T6:T11"/>
    <mergeCell ref="U6:U11"/>
    <mergeCell ref="V6:V11"/>
    <mergeCell ref="V12:V17"/>
    <mergeCell ref="T12:T17"/>
    <mergeCell ref="U12:U17"/>
    <mergeCell ref="G6:G11"/>
    <mergeCell ref="F12:F17"/>
    <mergeCell ref="G12:G17"/>
    <mergeCell ref="A3:A5"/>
    <mergeCell ref="C4:C5"/>
    <mergeCell ref="D4:D5"/>
    <mergeCell ref="E3:E5"/>
    <mergeCell ref="B3:B5"/>
    <mergeCell ref="D6:D11"/>
    <mergeCell ref="D12:D17"/>
    <mergeCell ref="E6:E11"/>
    <mergeCell ref="E12:E17"/>
    <mergeCell ref="F6:F11"/>
    <mergeCell ref="A12:A17"/>
    <mergeCell ref="B12:B17"/>
    <mergeCell ref="A6:A11"/>
    <mergeCell ref="B6:B11"/>
    <mergeCell ref="C6:C11"/>
    <mergeCell ref="C12:C17"/>
    <mergeCell ref="A1:W1"/>
    <mergeCell ref="T3:U4"/>
    <mergeCell ref="R4:R5"/>
    <mergeCell ref="H3:S3"/>
    <mergeCell ref="S4:S5"/>
    <mergeCell ref="G3:G5"/>
    <mergeCell ref="F3:F5"/>
    <mergeCell ref="H4:H5"/>
    <mergeCell ref="J4:J5"/>
    <mergeCell ref="K4:M4"/>
    <mergeCell ref="N4:N5"/>
    <mergeCell ref="C3:D3"/>
    <mergeCell ref="O4:O5"/>
    <mergeCell ref="P4:P5"/>
    <mergeCell ref="I4:I5"/>
    <mergeCell ref="F22:F32"/>
    <mergeCell ref="G22:G32"/>
    <mergeCell ref="V22:V32"/>
    <mergeCell ref="W22:W32"/>
    <mergeCell ref="T22:T32"/>
    <mergeCell ref="U22:U32"/>
    <mergeCell ref="A22:A32"/>
    <mergeCell ref="B22:B32"/>
    <mergeCell ref="C22:C32"/>
    <mergeCell ref="D22:D32"/>
    <mergeCell ref="E22:E32"/>
    <mergeCell ref="V37:V44"/>
    <mergeCell ref="W37:W44"/>
    <mergeCell ref="T37:T44"/>
    <mergeCell ref="U37:U44"/>
    <mergeCell ref="A37:A44"/>
    <mergeCell ref="B37:B44"/>
    <mergeCell ref="C37:C44"/>
    <mergeCell ref="D37:D44"/>
    <mergeCell ref="E37:E44"/>
    <mergeCell ref="F37:F44"/>
    <mergeCell ref="G37:G44"/>
    <mergeCell ref="F45:F46"/>
    <mergeCell ref="G45:G46"/>
    <mergeCell ref="H45:H46"/>
    <mergeCell ref="A47:A48"/>
    <mergeCell ref="B47:B48"/>
    <mergeCell ref="C47:C48"/>
    <mergeCell ref="D47:D48"/>
    <mergeCell ref="E47:E48"/>
    <mergeCell ref="F47:F48"/>
    <mergeCell ref="G47:G48"/>
    <mergeCell ref="H47:H48"/>
    <mergeCell ref="A45:A46"/>
    <mergeCell ref="B45:B46"/>
    <mergeCell ref="C45:C46"/>
    <mergeCell ref="D45:D46"/>
    <mergeCell ref="E45:E46"/>
    <mergeCell ref="V49:V53"/>
    <mergeCell ref="W49:W53"/>
    <mergeCell ref="A49:A53"/>
    <mergeCell ref="B49:B53"/>
    <mergeCell ref="C49:C53"/>
    <mergeCell ref="D49:D53"/>
    <mergeCell ref="E49:E53"/>
    <mergeCell ref="F49:F53"/>
    <mergeCell ref="G49:G53"/>
    <mergeCell ref="T49:T53"/>
    <mergeCell ref="U49:U53"/>
    <mergeCell ref="W54:W58"/>
    <mergeCell ref="F54:F58"/>
    <mergeCell ref="G54:G58"/>
    <mergeCell ref="T54:T58"/>
    <mergeCell ref="U54:U58"/>
    <mergeCell ref="V54:V58"/>
    <mergeCell ref="A54:A58"/>
    <mergeCell ref="B54:B58"/>
    <mergeCell ref="C54:C58"/>
    <mergeCell ref="D54:D58"/>
    <mergeCell ref="E54:E58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Windows 用户</cp:lastModifiedBy>
  <dcterms:created xsi:type="dcterms:W3CDTF">2020-03-17T03:49:17Z</dcterms:created>
  <dcterms:modified xsi:type="dcterms:W3CDTF">2020-05-06T07:09:27Z</dcterms:modified>
</cp:coreProperties>
</file>