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60" yWindow="-60" windowWidth="15480" windowHeight="11640" tabRatio="601" activeTab="8"/>
  </bookViews>
  <sheets>
    <sheet name="Excel_Intro" sheetId="10" r:id="rId1"/>
    <sheet name="Basics" sheetId="11" r:id="rId2"/>
    <sheet name="Math" sheetId="12" r:id="rId3"/>
    <sheet name="FV" sheetId="15" r:id="rId4"/>
    <sheet name="PV" sheetId="14" r:id="rId5"/>
    <sheet name="RATE" sheetId="16" r:id="rId6"/>
    <sheet name="PAYMENT" sheetId="13" r:id="rId7"/>
    <sheet name="SLN" sheetId="17" r:id="rId8"/>
    <sheet name="STATISTICS" sheetId="18" r:id="rId9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8"/>
  <c r="F44"/>
  <c r="F41"/>
  <c r="F37"/>
  <c r="G37"/>
  <c r="F34"/>
  <c r="G29"/>
  <c r="F29"/>
  <c r="I26"/>
  <c r="J26"/>
  <c r="G26"/>
  <c r="F26"/>
  <c r="G22"/>
  <c r="F22"/>
  <c r="G18"/>
  <c r="F18"/>
  <c r="J21" i="17"/>
  <c r="D12"/>
  <c r="B8" i="15"/>
  <c r="B7" i="13" l="1"/>
  <c r="B7" i="16"/>
  <c r="B35" i="14"/>
  <c r="B7"/>
  <c r="B34" i="15"/>
  <c r="B6"/>
  <c r="H10" i="10"/>
  <c r="L31" i="12"/>
  <c r="D31"/>
  <c r="I7"/>
  <c r="I8"/>
  <c r="I9"/>
  <c r="I10"/>
  <c r="I11"/>
  <c r="I12"/>
  <c r="I13"/>
  <c r="I14"/>
  <c r="I15"/>
  <c r="I16"/>
  <c r="I17"/>
  <c r="I18"/>
  <c r="I19"/>
  <c r="I20"/>
  <c r="I21"/>
  <c r="I22"/>
  <c r="I23"/>
  <c r="I6"/>
  <c r="H7"/>
  <c r="H8"/>
  <c r="H9"/>
  <c r="H10"/>
  <c r="H11"/>
  <c r="H12"/>
  <c r="H13"/>
  <c r="H14"/>
  <c r="H15"/>
  <c r="H16"/>
  <c r="H17"/>
  <c r="H18"/>
  <c r="H19"/>
  <c r="H20"/>
  <c r="H21"/>
  <c r="H22"/>
  <c r="H23"/>
  <c r="H6"/>
  <c r="G7"/>
  <c r="G8"/>
  <c r="G9"/>
  <c r="G10"/>
  <c r="G11"/>
  <c r="G12"/>
  <c r="G13"/>
  <c r="G14"/>
  <c r="G15"/>
  <c r="G16"/>
  <c r="G17"/>
  <c r="G18"/>
  <c r="G19"/>
  <c r="G20"/>
  <c r="G21"/>
  <c r="G22"/>
  <c r="G23"/>
  <c r="G6"/>
  <c r="F7"/>
  <c r="F8"/>
  <c r="F9"/>
  <c r="F10"/>
  <c r="F11"/>
  <c r="F12"/>
  <c r="F13"/>
  <c r="F14"/>
  <c r="F15"/>
  <c r="F16"/>
  <c r="F17"/>
  <c r="F18"/>
  <c r="F19"/>
  <c r="F20"/>
  <c r="F21"/>
  <c r="F22"/>
  <c r="F23"/>
  <c r="F6"/>
  <c r="E7"/>
  <c r="E8"/>
  <c r="E9"/>
  <c r="E10"/>
  <c r="E11"/>
  <c r="E12"/>
  <c r="E13"/>
  <c r="E14"/>
  <c r="E15"/>
  <c r="E16"/>
  <c r="E17"/>
  <c r="E18"/>
  <c r="E19"/>
  <c r="E20"/>
  <c r="E21"/>
  <c r="E22"/>
  <c r="E23"/>
  <c r="E6"/>
  <c r="D7"/>
  <c r="D8"/>
  <c r="D9"/>
  <c r="D10"/>
  <c r="D11"/>
  <c r="D12"/>
  <c r="D13"/>
  <c r="D14"/>
  <c r="D15"/>
  <c r="D16"/>
  <c r="D17"/>
  <c r="D18"/>
  <c r="D19"/>
  <c r="D20"/>
  <c r="D21"/>
  <c r="D22"/>
  <c r="D23"/>
  <c r="D6"/>
  <c r="D9" i="17"/>
  <c r="I10" i="10"/>
  <c r="J10"/>
</calcChain>
</file>

<file path=xl/sharedStrings.xml><?xml version="1.0" encoding="utf-8"?>
<sst xmlns="http://schemas.openxmlformats.org/spreadsheetml/2006/main" count="185" uniqueCount="155">
  <si>
    <t>ΓΕΝΙΚΗ ΕΙΣΑΓΩΓΗ</t>
  </si>
  <si>
    <t>Α</t>
  </si>
  <si>
    <t>Γ</t>
  </si>
  <si>
    <t>ΥΠΟΛΟΓΙΣΤΙΚΟ ΦΥΛΛΟ-ΦΥΛΛΟ ΕΡΓΑΣΙΑΣ</t>
  </si>
  <si>
    <t>ΟΝΟΜΑ ΑΡΧΕΙΟΥ</t>
  </si>
  <si>
    <t>ΒΙΒΛΙΟ ΕΡΓΑΣΙΑΣ</t>
  </si>
  <si>
    <t>ΠΩΛΗΣΕΙΣ Α' ΤΡΙΜΗΝΟΥ</t>
  </si>
  <si>
    <t>ΔΗΜΙΟΥΡΓΙΑ</t>
  </si>
  <si>
    <t>ΣΤΗΛΕΣ- ΣΕΙΡΕΣ (ΓΡΑΜΜΑΤΑ, ΑΡΙΘΜΟΙ)</t>
  </si>
  <si>
    <t>ΣΥΝΟΛΟ</t>
  </si>
  <si>
    <t>ΑΠΟΘΗΚΕΥΣΗ</t>
  </si>
  <si>
    <t>ΚΕΛΙ-ΔΙΕΥΘΥΝΣΗ ΚΕΛΙΟΥ (Η8)</t>
  </si>
  <si>
    <t>ΠΡΟΪΟΝ Α</t>
  </si>
  <si>
    <t>ΑΝΟΙΓΜΑ</t>
  </si>
  <si>
    <t>ΚΕΙΜΕΝΟ</t>
  </si>
  <si>
    <t>ΠΡΟΪΟΝ Β</t>
  </si>
  <si>
    <t>ΕΚΤΥΠΩΣΗ ΦΥΛΛΟΥ ΕΡΓΑΣΙΑΣ</t>
  </si>
  <si>
    <t>ΑΡΙΘΜΟΙ</t>
  </si>
  <si>
    <t>ΑΠΟΤΕΛΕΣΜΑ ΤΥΠΩΝ</t>
  </si>
  <si>
    <t>ΑΘΡΟΙΣΜΑ</t>
  </si>
  <si>
    <t>Β</t>
  </si>
  <si>
    <t>ΓΡΑΜΜΗ ΤΙΤΛΟΥ</t>
  </si>
  <si>
    <t>ΓΡΑΜΜΗ ΜΕΝΟΥ</t>
  </si>
  <si>
    <t>ΓΡΑΜΜΗ ΕΡΓΑΛΕΙΩΝ</t>
  </si>
  <si>
    <t>ΠΛΑΣΙΟ ΟΝΟΜΑΤΟΣ (ΚΕΛΙΟΥ)</t>
  </si>
  <si>
    <t>ΓΡΑΜΜΗ ΤΥΠΩΝ</t>
  </si>
  <si>
    <t>ΚΑΡΤΕΛΑ ΕΝΕΡΓΟΥ ΦΥΛΟΥ</t>
  </si>
  <si>
    <t>ΓΡΑΜΜΗ ΚΑΤΑΣΤΑΣΗΣ</t>
  </si>
  <si>
    <t>Δ</t>
  </si>
  <si>
    <t>ΜΟΡΦΟΠΟΙΗΣΗ</t>
  </si>
  <si>
    <t>ΑΝΤΙΓΡΑΦΕΣ</t>
  </si>
  <si>
    <t>ΑΠΟΛΥΤΗ ΑΝΑΦΟΡΑ</t>
  </si>
  <si>
    <t xml:space="preserve"> ΚΕΛΙΟΥ, ΣΤΗΛΗΣ, ΣΕΙΡΑΣ (ΜΕ F4 πχ $R$5)</t>
  </si>
  <si>
    <t>Ε</t>
  </si>
  <si>
    <t>ΕΙΣΑΓΩΓΕΣ</t>
  </si>
  <si>
    <t>ΜΑΘΗΜΑΤΙΚΕΣ ΠΡΑΞΕΙΣ</t>
  </si>
  <si>
    <t>ΔΙΑΓΡΑΦΕΣ</t>
  </si>
  <si>
    <t>ΑΘΡΟΙΣΜΑΤΑ</t>
  </si>
  <si>
    <t>ΜΕΤΑΚΙΝΗΣΕΙΣ</t>
  </si>
  <si>
    <t>ΠΟΛΛΑΠΛΑΣΙΑΜΟΣ</t>
  </si>
  <si>
    <t>ΑΥΤΟΜΑΤΗ ΑΡΙΘΜΗΣΗ</t>
  </si>
  <si>
    <t>ΔΥΝΑΜΕΙΣ</t>
  </si>
  <si>
    <t>ΣΧΕΤΙΚΕΣ ΑΝΑΦΟΡΕΣ ΚΕΛΙΩΝ</t>
  </si>
  <si>
    <t>ΣΥΝΑΡΤΗΣΗΕΙΣ</t>
  </si>
  <si>
    <t>ΣΤ</t>
  </si>
  <si>
    <t>ΓΡΑΦΗΜΑΤΑ</t>
  </si>
  <si>
    <t>ΛΟΓΙΚΕΣ ΣΥΝΑΡΤΗΣΕΙΣ</t>
  </si>
  <si>
    <t>ΕΠΙΛΥΣΗ ΠΡΟΒΛΗΜΑΤΩΝ ΜΕ ΠΙΝΑΚΕΣ</t>
  </si>
  <si>
    <t>IF</t>
  </si>
  <si>
    <t>(ΕΝΑ, ΔΥΟ ΜΕΤΑΒΛΗΤΩΝ)</t>
  </si>
  <si>
    <t>ΒΑΣΙΚΕΣ ΛΕΙΤΟΥΡΓΙΕΣ ΚΑΙ ΕΡΓΑΛΕΙΑ MS EXCEL</t>
  </si>
  <si>
    <t>Α/Α</t>
  </si>
  <si>
    <t>ΕΝΕΡΓΕΙΕΣ ΚΑΙ ΕΡΓΑΛΕΙΑ</t>
  </si>
  <si>
    <t>ΑΝΟΙΓΜΑ KAI ONOMAΣΙΑ ΝΕΟΥ ΑΡΧΕΙΟΥ (WORKBOOK)</t>
  </si>
  <si>
    <t>ΔΗΜΙΟΥΡΓΙΑ, ΟΝΟΜΑΣΙΑ, ΜΕΤΑΦΟΡΑ, ΑΝΤΙΓΡΑΦΗ ΦΥΛΛΩΝ ΕΡΓΑΣΙΑΣ (SPREADSHEETS)</t>
  </si>
  <si>
    <t>ΜΕΤΑΒΛΗΤΕΣ (ΠΑΡΑΜΕΤΡΟΙ) ΚΑΙ ΑΡΙΘΜΗΤΙΚΕΣ ΤΜΕΣ</t>
  </si>
  <si>
    <t>ΟΝΟΜΑΣΙΑ ΜΕΤΑΒΛΗΤΩΝ (INSERT/NAME, DEFINE)</t>
  </si>
  <si>
    <t>FORMAT ΤΙΜΩΝ (ΧΙΛΙΑΔΕΣ, ΔΕΚΑΔΙΚΑ). ΑΝΤΙΓΡΑΦΗ FORMAT</t>
  </si>
  <si>
    <t>ΕΠΙΛΟΓΗ ΓΙΑ ΕΠΕΞΕΡΓΑΣΙΑ (ΠΕΡΙΟΧΗΣ, ΣΤΗΛΗΣ, ΣΕΙΡΑΣ, ΦΥΛΟΥ ΕΡΓΑΣΙΑΣ)</t>
  </si>
  <si>
    <t>ΑΝΑΦΟΡΑ ΣΕ ΤΙΜΕΣ (COPY, PASTE, PASTE SPECIAL/LINK). ΑΓΚΥΡΩΣΗ ΚΕΛΙΟΥ</t>
  </si>
  <si>
    <t>ΔΙΑΜΟΡΦΩΣΗ ΚΕΙΜΕΝΟΥ ΣΕ ΚΕΛΙ (FORMAT/CELL/ALIGNMENT)</t>
  </si>
  <si>
    <t>ΧΡΗΣΗ MOUSE ΓΙΑ ΜΕΤΑΦΟΡΑ, ΑΝΤΙΓΡΑΓΦΗ KAI ΔΗΜΙΟΥΡΓΙΑ ΧΡΟΝΟΣΕΙΡΩΝ</t>
  </si>
  <si>
    <t>ΕΙΣΑΓΩΓΗ ΚΑΙ ΔΙΑΓΡΑΦΗ  ΣΕΙΡΩΝ ΚΑΙ ΣΤΗΛΩΝ</t>
  </si>
  <si>
    <t>ΧΡΗΣΗ MOUSE ΓΙΑ ΑΛΛΑΓΗ ΔΙΑΣΤΑΣΕΩΝ ΣΕΙΡΩΝ ΚΑΙ ΣΤΗΛΩΝ</t>
  </si>
  <si>
    <t>ΜΑΘΗΜΑΤΙΚΕΣ ΠΡΑΞΕΙΣ ( +   -   *   /   ^  )</t>
  </si>
  <si>
    <t>ΣΥΝΑΡΤΗΣΕΙΣ ΚΑΙ ΜΑΚΡΟΕΝΤΟΛΕΣ (SUM, AVERAGE, RATE, IF, FINANCIAL)</t>
  </si>
  <si>
    <t>ΓΡΑΦΗΜΑΤΑ (BAR, LINE κτλ)</t>
  </si>
  <si>
    <t>EKTYΠΩΣΕΙΣ (PORTRAIT, LANDSCAPE, ΓΡΑΜΜΕΣ ΠΛΕΓΜΑΤΟΣ, ΕΠΙΚΕΦΑΛΙΔΕΣ)</t>
  </si>
  <si>
    <t>ΒΑΣΙΚΕΣ ΛΕΙΤΟΥΡΓΙΕΣ ΚΑΙ ΕΡΓΑΛΕΙΑ MS WORD</t>
  </si>
  <si>
    <t>ΟΡΓΑΝΩΣΗ ΚΕΙΜΕΝΟΥ ΜΕ ΕΠΙΚΕΦΑΛΙΔΕΣ 1, 2, 3, 4 κτλ ΕΠΙΠΕΔΩΝ (HEADINGS)</t>
  </si>
  <si>
    <t>ΧΡΗΣΗ FORMAT/STYLE SHEET, ΓΙΑ ΤΗΝ ΓΡΗΓΟΡΗ ΤΡΟΠΟΠΟΙΗΣΗ FORMAT ΚΕΙΜΕΝΟΥ ΚΑΙ ΕΠΙΚΕΦΑΛΙΔΩΝ</t>
  </si>
  <si>
    <t>ΕΙΣΑΓΩΓΗ ΔΕΣΜΩΝ ΚΑΙ ΑΝΤΙΚΕΙΜΕΝΩΝ (ΑΡΧΕΙΩΝ κτλ)</t>
  </si>
  <si>
    <t>ΠΟΡΣ/ΣΗ</t>
  </si>
  <si>
    <t>ΑΦΑ/ΣΗ</t>
  </si>
  <si>
    <t>ΠΟΛ/ΣΜΟΣ</t>
  </si>
  <si>
    <t>ΔΙΑΙ/ΣΗ</t>
  </si>
  <si>
    <t>ΔΥΝΑΜΗ</t>
  </si>
  <si>
    <t>ΡΙΖΑ</t>
  </si>
  <si>
    <t>X</t>
  </si>
  <si>
    <t>Y</t>
  </si>
  <si>
    <t>Χ+Υ</t>
  </si>
  <si>
    <t>Χ-Υ</t>
  </si>
  <si>
    <t>X*Y</t>
  </si>
  <si>
    <t>X/Y</t>
  </si>
  <si>
    <r>
      <t>Χ</t>
    </r>
    <r>
      <rPr>
        <b/>
        <vertAlign val="superscript"/>
        <sz val="10"/>
        <rFont val="Arial"/>
        <family val="2"/>
        <charset val="161"/>
      </rPr>
      <t>2</t>
    </r>
  </si>
  <si>
    <r>
      <t>Χ</t>
    </r>
    <r>
      <rPr>
        <b/>
        <vertAlign val="superscript"/>
        <sz val="10"/>
        <rFont val="Arial"/>
        <family val="2"/>
        <charset val="161"/>
      </rPr>
      <t>1/2</t>
    </r>
  </si>
  <si>
    <t>ΑΘΡΟΙΣΜΑ (SUM)</t>
  </si>
  <si>
    <t>ΜΕΣΟΣ ΟΡΟΣ (AVERAGE)</t>
  </si>
  <si>
    <t>ΠΛΗΡΩΜΗ</t>
  </si>
  <si>
    <t>ΜΕΛΛΟΝΤΙΚΗ ΑΞΙΑ ΠΟΣΟΥ</t>
  </si>
  <si>
    <t>ΜΕΤΑ ΑΠΟ n ΕΤΗ</t>
  </si>
  <si>
    <t>FUTURE VALUE</t>
  </si>
  <si>
    <t>ΕΠΙΤΟΚΙΟ ΑΓΟΡΑΣ</t>
  </si>
  <si>
    <t>ΕΙΣΠΡΑΞΕΙΣ</t>
  </si>
  <si>
    <t xml:space="preserve">   ΤΕΛΟΣ ΠΕΡΙΟΔΟΥ</t>
  </si>
  <si>
    <t>ZHTOYMENO</t>
  </si>
  <si>
    <t>ΠΛΗΡΩΜΗ ΚΆΘΕ ΠΕΡΙΟΔΟ</t>
  </si>
  <si>
    <t>ΜΕΛΛΟΝΤΙΚΗ ΑΞΙΑ ΣΕΙΡΑΣ ΠΟΣΩΝ</t>
  </si>
  <si>
    <t>FUTURE VALUE ANNUITY</t>
  </si>
  <si>
    <t>ΠΑΡΟΥΣΑ ΑΞΙΑ ΠΟΣΟΥ</t>
  </si>
  <si>
    <t>PRESENT VALUE VALUE</t>
  </si>
  <si>
    <t>ΠΛΗΡΩΜΗ ΣΗΜΕΡΑ</t>
  </si>
  <si>
    <t>ΠΛΗΡΩΜΗ ΚΑΘΕ ΠΕΡΙΟΔΟ</t>
  </si>
  <si>
    <t>ΠΑΡΟΥΣΑ ΑΞΙΑ ΣΕΙΡΑΣ ΠΟΣΩΝ</t>
  </si>
  <si>
    <t>PRESENT VALUE ANNUITY</t>
  </si>
  <si>
    <t>ΕΙΣΠΡΑΞΕΙΣ ΣΗΜΕΡΑ</t>
  </si>
  <si>
    <t>€</t>
  </si>
  <si>
    <t>RATE</t>
  </si>
  <si>
    <t>ΠΕΡΙΟΔΟΣ n ΕΤΗ</t>
  </si>
  <si>
    <t>ετη</t>
  </si>
  <si>
    <t xml:space="preserve">   ΚΆΘΕ ΠΕΡΙΟΔΟ</t>
  </si>
  <si>
    <t>PAYMENT</t>
  </si>
  <si>
    <t>ΑΠΟΣΒΕΣΕΙΣ</t>
  </si>
  <si>
    <t>ΓΡΑΜΜΙΚΗ ΜΕΘΟΔΟΣ ('Η ΣΤΑΘΕΡΟΥ ΠΟΣΟΣΤΟΥ)</t>
  </si>
  <si>
    <t>Αρχικό κόστος παγίου στοιχείου</t>
  </si>
  <si>
    <t>COST</t>
  </si>
  <si>
    <t>Υπολειματική αξία</t>
  </si>
  <si>
    <t>SALVAGE</t>
  </si>
  <si>
    <t>Διάρκεια ωφελίμου χρόνου</t>
  </si>
  <si>
    <t>LIFE</t>
  </si>
  <si>
    <t>Σταθερό ποσοστό απόσβεσης</t>
  </si>
  <si>
    <t>Αθροισμα ετών</t>
  </si>
  <si>
    <t>ΕΤΗΣΙΑ ΑΠΟΣΒΕΣΗ</t>
  </si>
  <si>
    <t>ΣΥΝΑΡΤΗΣΗ</t>
  </si>
  <si>
    <t>SLN</t>
  </si>
  <si>
    <t>ΜΕΤΑΒΛΗΤΕΣ</t>
  </si>
  <si>
    <t>ΑΠΟΔΟΣΗ ΜΕΤΟΧΗΣ A</t>
  </si>
  <si>
    <t>ΑΠΟΔΟΣΗ ΜΕΤΟΧΗΣ B</t>
  </si>
  <si>
    <t>Ra</t>
  </si>
  <si>
    <t xml:space="preserve">Ra </t>
  </si>
  <si>
    <t>Rb</t>
  </si>
  <si>
    <t>AVERAGE</t>
  </si>
  <si>
    <t>ΜΕΣΟΣ ΟΡΟΣ</t>
  </si>
  <si>
    <t>=AVERAGE(C5:C14)</t>
  </si>
  <si>
    <t>VARIANCE</t>
  </si>
  <si>
    <t>ΔΙΑΚΥΜΑΝΣΗ</t>
  </si>
  <si>
    <t>=VAR(C5:C14)</t>
  </si>
  <si>
    <t>STANDARD DEVIATION</t>
  </si>
  <si>
    <t>ΤΥΠΙΚΗ ΑΠΟΚΛΙΣΗ</t>
  </si>
  <si>
    <t>=SQRT(F22)</t>
  </si>
  <si>
    <t>COEFFICIENT OF VARIATION</t>
  </si>
  <si>
    <t>ΣΥΝΤΕΛ. ΜΕΤΑΒΛΗΤΟΤΗΤΑΣ</t>
  </si>
  <si>
    <r>
      <t>σ/Ε(Ra</t>
    </r>
    <r>
      <rPr>
        <sz val="12"/>
        <rFont val="Times New Roman"/>
        <family val="1"/>
        <charset val="161"/>
      </rPr>
      <t>)</t>
    </r>
  </si>
  <si>
    <t>=F26/F18</t>
  </si>
  <si>
    <t>COVARIANCE</t>
  </si>
  <si>
    <t>ΣΥΝΤΕΛΕΣΤΗΣ ΣΥΝΔΙΑΚΥΜΑΝΣΗΣ</t>
  </si>
  <si>
    <t>CORRELATION COEFICIENT</t>
  </si>
  <si>
    <t>ΣΥΝΤΕΛΕΣΤΗΣ ΣΥΣΧΕΤΙΣΗΣ</t>
  </si>
  <si>
    <t>COEFFICIENT OF DETERMINATION</t>
  </si>
  <si>
    <t>ΣΥΝΤΕΛΕΣΤΗΣ ΠΡΟΣΔΙΟΡΙΣΜΟΥ</t>
  </si>
  <si>
    <r>
      <t>R</t>
    </r>
    <r>
      <rPr>
        <vertAlign val="superscript"/>
        <sz val="12"/>
        <rFont val="Arial"/>
        <family val="2"/>
        <charset val="161"/>
      </rPr>
      <t>2</t>
    </r>
    <r>
      <rPr>
        <sz val="12"/>
        <rFont val="Arial"/>
        <family val="2"/>
        <charset val="161"/>
      </rPr>
      <t>=ρ</t>
    </r>
    <r>
      <rPr>
        <vertAlign val="superscript"/>
        <sz val="12"/>
        <rFont val="Arial"/>
        <family val="2"/>
        <charset val="161"/>
      </rPr>
      <t>2</t>
    </r>
  </si>
  <si>
    <t>INTERCEPT</t>
  </si>
  <si>
    <t>ΣΤΑΘΕΡΑ ΕΞΙΣΩΣΗΣ Ra=α+βRb</t>
  </si>
  <si>
    <t>SLOPE</t>
  </si>
  <si>
    <t>ΚΛΙΣΗ ΕΞΙΣΩΣΗΣ Ra=α+βRb</t>
  </si>
</sst>
</file>

<file path=xl/styles.xml><?xml version="1.0" encoding="utf-8"?>
<styleSheet xmlns="http://schemas.openxmlformats.org/spreadsheetml/2006/main">
  <numFmts count="6">
    <numFmt numFmtId="8" formatCode="#,##0.00\ &quot;€&quot;;[Red]\-#,##0.00\ &quot;€&quot;"/>
    <numFmt numFmtId="164" formatCode="&quot;£&quot;#,##0.00;[Red]\-&quot;£&quot;#,##0.00"/>
    <numFmt numFmtId="165" formatCode="0.0%"/>
    <numFmt numFmtId="166" formatCode="0.00000"/>
    <numFmt numFmtId="167" formatCode="0.000"/>
    <numFmt numFmtId="168" formatCode="_-[$€-2]\ * #,##0.00_-;\-[$€-2]\ * #,##0.00_-;_-[$€-2]\ * &quot;-&quot;??_-;_-@_-"/>
  </numFmts>
  <fonts count="18">
    <font>
      <sz val="10"/>
      <name val="Arial"/>
      <charset val="161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u/>
      <sz val="10"/>
      <name val="Arial"/>
      <family val="2"/>
      <charset val="161"/>
    </font>
    <font>
      <b/>
      <sz val="14"/>
      <name val="Arial"/>
      <family val="2"/>
      <charset val="161"/>
    </font>
    <font>
      <b/>
      <u/>
      <sz val="16"/>
      <name val="Arial"/>
      <family val="2"/>
      <charset val="161"/>
    </font>
    <font>
      <u/>
      <sz val="10"/>
      <color indexed="12"/>
      <name val="Arial"/>
      <family val="2"/>
      <charset val="161"/>
    </font>
    <font>
      <sz val="8"/>
      <name val="Arial"/>
      <family val="2"/>
      <charset val="161"/>
    </font>
    <font>
      <b/>
      <sz val="12"/>
      <name val="Arial"/>
      <family val="2"/>
      <charset val="161"/>
    </font>
    <font>
      <b/>
      <sz val="16"/>
      <name val="Arial"/>
      <family val="2"/>
      <charset val="161"/>
    </font>
    <font>
      <b/>
      <vertAlign val="superscript"/>
      <sz val="10"/>
      <name val="Arial"/>
      <family val="2"/>
      <charset val="161"/>
    </font>
    <font>
      <b/>
      <u/>
      <sz val="10"/>
      <name val="Arial"/>
      <family val="2"/>
      <charset val="161"/>
    </font>
    <font>
      <sz val="10"/>
      <name val="Times New Roman"/>
      <family val="1"/>
      <charset val="161"/>
    </font>
    <font>
      <sz val="12"/>
      <name val="Arial"/>
      <family val="2"/>
      <charset val="161"/>
    </font>
    <font>
      <sz val="12"/>
      <name val="Times New Roman"/>
      <family val="1"/>
      <charset val="161"/>
    </font>
    <font>
      <vertAlign val="superscript"/>
      <sz val="12"/>
      <name val="Arial"/>
      <family val="2"/>
      <charset val="161"/>
    </font>
    <font>
      <b/>
      <i/>
      <sz val="10"/>
      <name val="Arial"/>
      <family val="2"/>
      <charset val="161"/>
    </font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 applyAlignment="1">
      <alignment horizontal="left"/>
    </xf>
    <xf numFmtId="0" fontId="6" fillId="0" borderId="0" xfId="1" applyAlignment="1" applyProtection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3" fontId="12" fillId="0" borderId="0" xfId="0" applyNumberFormat="1" applyFont="1"/>
    <xf numFmtId="0" fontId="1" fillId="0" borderId="0" xfId="0" applyFont="1"/>
    <xf numFmtId="167" fontId="0" fillId="0" borderId="4" xfId="2" applyNumberFormat="1" applyFont="1" applyBorder="1" applyAlignment="1">
      <alignment horizontal="center"/>
    </xf>
    <xf numFmtId="10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0" fillId="0" borderId="4" xfId="0" applyBorder="1"/>
    <xf numFmtId="167" fontId="0" fillId="0" borderId="4" xfId="2" applyNumberFormat="1" applyFont="1" applyBorder="1" applyAlignment="1">
      <alignment horizontal="right"/>
    </xf>
    <xf numFmtId="0" fontId="0" fillId="0" borderId="4" xfId="0" quotePrefix="1" applyBorder="1"/>
    <xf numFmtId="167" fontId="0" fillId="0" borderId="4" xfId="2" applyNumberFormat="1" applyFont="1" applyBorder="1"/>
    <xf numFmtId="167" fontId="0" fillId="0" borderId="4" xfId="0" applyNumberFormat="1" applyBorder="1"/>
    <xf numFmtId="0" fontId="1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6" fillId="0" borderId="0" xfId="0" applyFont="1"/>
    <xf numFmtId="0" fontId="17" fillId="0" borderId="0" xfId="0" applyFont="1"/>
    <xf numFmtId="8" fontId="0" fillId="0" borderId="0" xfId="0" applyNumberFormat="1"/>
    <xf numFmtId="164" fontId="0" fillId="0" borderId="0" xfId="0" applyNumberFormat="1"/>
    <xf numFmtId="9" fontId="0" fillId="0" borderId="0" xfId="0" applyNumberFormat="1"/>
    <xf numFmtId="166" fontId="0" fillId="0" borderId="4" xfId="2" applyNumberFormat="1" applyFont="1" applyBorder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2" xfId="0" applyFont="1" applyBorder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0" xfId="0" applyNumberFormat="1" applyFont="1"/>
    <xf numFmtId="10" fontId="1" fillId="0" borderId="0" xfId="2" applyNumberFormat="1" applyFont="1"/>
    <xf numFmtId="8" fontId="1" fillId="3" borderId="0" xfId="0" applyNumberFormat="1" applyFont="1" applyFill="1"/>
    <xf numFmtId="2" fontId="1" fillId="0" borderId="0" xfId="0" applyNumberFormat="1" applyFont="1"/>
    <xf numFmtId="1" fontId="1" fillId="0" borderId="0" xfId="0" applyNumberFormat="1" applyFont="1"/>
    <xf numFmtId="4" fontId="1" fillId="3" borderId="0" xfId="0" applyNumberFormat="1" applyFont="1" applyFill="1"/>
    <xf numFmtId="8" fontId="1" fillId="0" borderId="0" xfId="0" applyNumberFormat="1" applyFont="1"/>
    <xf numFmtId="10" fontId="1" fillId="3" borderId="0" xfId="0" applyNumberFormat="1" applyFont="1" applyFill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/>
    </xf>
    <xf numFmtId="10" fontId="1" fillId="0" borderId="4" xfId="2" applyNumberFormat="1" applyFont="1" applyBorder="1" applyAlignment="1">
      <alignment horizontal="center"/>
    </xf>
    <xf numFmtId="168" fontId="0" fillId="0" borderId="0" xfId="0" applyNumberFormat="1"/>
    <xf numFmtId="166" fontId="0" fillId="0" borderId="0" xfId="0" applyNumberFormat="1"/>
    <xf numFmtId="167" fontId="2" fillId="0" borderId="4" xfId="0" applyNumberFormat="1" applyFont="1" applyBorder="1"/>
  </cellXfs>
  <cellStyles count="3">
    <cellStyle name="Κανονικό" xfId="0" builtinId="0"/>
    <cellStyle name="Ποσοστό" xfId="2" builtinId="5"/>
    <cellStyle name="Υπερ-σύνδεση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7" Type="http://schemas.openxmlformats.org/officeDocument/2006/relationships/image" Target="../media/image18.w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47625</xdr:rowOff>
    </xdr:from>
    <xdr:to>
      <xdr:col>4</xdr:col>
      <xdr:colOff>361950</xdr:colOff>
      <xdr:row>5</xdr:row>
      <xdr:rowOff>95250</xdr:rowOff>
    </xdr:to>
    <xdr:sp macro="" textlink="">
      <xdr:nvSpPr>
        <xdr:cNvPr id="1207" name="Line 12">
          <a:extLst>
            <a:ext uri="{FF2B5EF4-FFF2-40B4-BE49-F238E27FC236}">
              <a16:creationId xmlns:a16="http://schemas.microsoft.com/office/drawing/2014/main" xmlns="" id="{77C16988-B12A-4338-8719-F28EDC97E495}"/>
            </a:ext>
          </a:extLst>
        </xdr:cNvPr>
        <xdr:cNvSpPr>
          <a:spLocks noChangeShapeType="1"/>
        </xdr:cNvSpPr>
      </xdr:nvSpPr>
      <xdr:spPr bwMode="auto">
        <a:xfrm flipV="1">
          <a:off x="371475" y="47625"/>
          <a:ext cx="198120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57150</xdr:colOff>
      <xdr:row>3</xdr:row>
      <xdr:rowOff>57150</xdr:rowOff>
    </xdr:from>
    <xdr:to>
      <xdr:col>2</xdr:col>
      <xdr:colOff>314325</xdr:colOff>
      <xdr:row>5</xdr:row>
      <xdr:rowOff>95250</xdr:rowOff>
    </xdr:to>
    <xdr:sp macro="" textlink="">
      <xdr:nvSpPr>
        <xdr:cNvPr id="1208" name="Line 13">
          <a:extLst>
            <a:ext uri="{FF2B5EF4-FFF2-40B4-BE49-F238E27FC236}">
              <a16:creationId xmlns:a16="http://schemas.microsoft.com/office/drawing/2014/main" xmlns="" id="{E7756D6A-B9E2-45A9-AAC0-1152EB5FAC5A}"/>
            </a:ext>
          </a:extLst>
        </xdr:cNvPr>
        <xdr:cNvSpPr>
          <a:spLocks noChangeShapeType="1"/>
        </xdr:cNvSpPr>
      </xdr:nvSpPr>
      <xdr:spPr bwMode="auto">
        <a:xfrm flipH="1" flipV="1">
          <a:off x="57150" y="704850"/>
          <a:ext cx="10287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9</xdr:row>
      <xdr:rowOff>95250</xdr:rowOff>
    </xdr:from>
    <xdr:to>
      <xdr:col>7</xdr:col>
      <xdr:colOff>361950</xdr:colOff>
      <xdr:row>9</xdr:row>
      <xdr:rowOff>104775</xdr:rowOff>
    </xdr:to>
    <xdr:sp macro="" textlink="">
      <xdr:nvSpPr>
        <xdr:cNvPr id="1209" name="Line 14">
          <a:extLst>
            <a:ext uri="{FF2B5EF4-FFF2-40B4-BE49-F238E27FC236}">
              <a16:creationId xmlns:a16="http://schemas.microsoft.com/office/drawing/2014/main" xmlns="" id="{C79873F6-5013-4BE6-9281-089C3A54744C}"/>
            </a:ext>
          </a:extLst>
        </xdr:cNvPr>
        <xdr:cNvSpPr>
          <a:spLocks noChangeShapeType="1"/>
        </xdr:cNvSpPr>
      </xdr:nvSpPr>
      <xdr:spPr bwMode="auto">
        <a:xfrm>
          <a:off x="1552575" y="1752600"/>
          <a:ext cx="27432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523875</xdr:colOff>
      <xdr:row>6</xdr:row>
      <xdr:rowOff>85725</xdr:rowOff>
    </xdr:from>
    <xdr:to>
      <xdr:col>5</xdr:col>
      <xdr:colOff>600075</xdr:colOff>
      <xdr:row>7</xdr:row>
      <xdr:rowOff>123825</xdr:rowOff>
    </xdr:to>
    <xdr:sp macro="" textlink="">
      <xdr:nvSpPr>
        <xdr:cNvPr id="1210" name="Line 15">
          <a:extLst>
            <a:ext uri="{FF2B5EF4-FFF2-40B4-BE49-F238E27FC236}">
              <a16:creationId xmlns:a16="http://schemas.microsoft.com/office/drawing/2014/main" xmlns="" id="{CDD71001-CF12-4DF4-9A24-7A24D2F9A8F5}"/>
            </a:ext>
          </a:extLst>
        </xdr:cNvPr>
        <xdr:cNvSpPr>
          <a:spLocks noChangeShapeType="1"/>
        </xdr:cNvSpPr>
      </xdr:nvSpPr>
      <xdr:spPr bwMode="auto">
        <a:xfrm flipV="1">
          <a:off x="685800" y="1238250"/>
          <a:ext cx="251460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495300</xdr:colOff>
      <xdr:row>6</xdr:row>
      <xdr:rowOff>95250</xdr:rowOff>
    </xdr:from>
    <xdr:to>
      <xdr:col>7</xdr:col>
      <xdr:colOff>190500</xdr:colOff>
      <xdr:row>8</xdr:row>
      <xdr:rowOff>133350</xdr:rowOff>
    </xdr:to>
    <xdr:sp macro="" textlink="">
      <xdr:nvSpPr>
        <xdr:cNvPr id="1211" name="Line 16">
          <a:extLst>
            <a:ext uri="{FF2B5EF4-FFF2-40B4-BE49-F238E27FC236}">
              <a16:creationId xmlns:a16="http://schemas.microsoft.com/office/drawing/2014/main" xmlns="" id="{64ED34AD-0CFF-4B3B-8BC0-5441EA5169CD}"/>
            </a:ext>
          </a:extLst>
        </xdr:cNvPr>
        <xdr:cNvSpPr>
          <a:spLocks noChangeShapeType="1"/>
        </xdr:cNvSpPr>
      </xdr:nvSpPr>
      <xdr:spPr bwMode="auto">
        <a:xfrm flipV="1">
          <a:off x="657225" y="1247775"/>
          <a:ext cx="34671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14</xdr:col>
      <xdr:colOff>257175</xdr:colOff>
      <xdr:row>10</xdr:row>
      <xdr:rowOff>123825</xdr:rowOff>
    </xdr:from>
    <xdr:to>
      <xdr:col>32</xdr:col>
      <xdr:colOff>266700</xdr:colOff>
      <xdr:row>47</xdr:row>
      <xdr:rowOff>47625</xdr:rowOff>
    </xdr:to>
    <xdr:pic>
      <xdr:nvPicPr>
        <xdr:cNvPr id="1212" name="Picture 27">
          <a:extLst>
            <a:ext uri="{FF2B5EF4-FFF2-40B4-BE49-F238E27FC236}">
              <a16:creationId xmlns:a16="http://schemas.microsoft.com/office/drawing/2014/main" xmlns="" id="{4918BC73-46C1-4C76-A59D-BA322CB94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43850" y="1943100"/>
          <a:ext cx="10982325" cy="618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342900</xdr:colOff>
      <xdr:row>15</xdr:row>
      <xdr:rowOff>104775</xdr:rowOff>
    </xdr:from>
    <xdr:to>
      <xdr:col>14</xdr:col>
      <xdr:colOff>409575</xdr:colOff>
      <xdr:row>15</xdr:row>
      <xdr:rowOff>123825</xdr:rowOff>
    </xdr:to>
    <xdr:sp macro="" textlink="">
      <xdr:nvSpPr>
        <xdr:cNvPr id="1213" name="Line 22">
          <a:extLst>
            <a:ext uri="{FF2B5EF4-FFF2-40B4-BE49-F238E27FC236}">
              <a16:creationId xmlns:a16="http://schemas.microsoft.com/office/drawing/2014/main" xmlns="" id="{B5C368E9-D8F4-4857-875C-76A0F06F722F}"/>
            </a:ext>
          </a:extLst>
        </xdr:cNvPr>
        <xdr:cNvSpPr>
          <a:spLocks noChangeShapeType="1"/>
        </xdr:cNvSpPr>
      </xdr:nvSpPr>
      <xdr:spPr bwMode="auto">
        <a:xfrm>
          <a:off x="2943225" y="2800350"/>
          <a:ext cx="51530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542925</xdr:colOff>
      <xdr:row>15</xdr:row>
      <xdr:rowOff>152400</xdr:rowOff>
    </xdr:from>
    <xdr:to>
      <xdr:col>17</xdr:col>
      <xdr:colOff>28575</xdr:colOff>
      <xdr:row>17</xdr:row>
      <xdr:rowOff>28575</xdr:rowOff>
    </xdr:to>
    <xdr:sp macro="" textlink="">
      <xdr:nvSpPr>
        <xdr:cNvPr id="1214" name="Line 25">
          <a:extLst>
            <a:ext uri="{FF2B5EF4-FFF2-40B4-BE49-F238E27FC236}">
              <a16:creationId xmlns:a16="http://schemas.microsoft.com/office/drawing/2014/main" xmlns="" id="{77C9F124-BAC4-49D9-BA7F-A1A569E81557}"/>
            </a:ext>
          </a:extLst>
        </xdr:cNvPr>
        <xdr:cNvSpPr>
          <a:spLocks noChangeShapeType="1"/>
        </xdr:cNvSpPr>
      </xdr:nvSpPr>
      <xdr:spPr bwMode="auto">
        <a:xfrm flipV="1">
          <a:off x="1924050" y="2847975"/>
          <a:ext cx="762000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11</xdr:row>
      <xdr:rowOff>28575</xdr:rowOff>
    </xdr:from>
    <xdr:to>
      <xdr:col>22</xdr:col>
      <xdr:colOff>561975</xdr:colOff>
      <xdr:row>12</xdr:row>
      <xdr:rowOff>38100</xdr:rowOff>
    </xdr:to>
    <xdr:sp macro="" textlink="">
      <xdr:nvSpPr>
        <xdr:cNvPr id="1215" name="Line 25">
          <a:extLst>
            <a:ext uri="{FF2B5EF4-FFF2-40B4-BE49-F238E27FC236}">
              <a16:creationId xmlns:a16="http://schemas.microsoft.com/office/drawing/2014/main" xmlns="" id="{BA61B7F9-D611-4C61-AFAF-2E19A1987AD0}"/>
            </a:ext>
          </a:extLst>
        </xdr:cNvPr>
        <xdr:cNvSpPr>
          <a:spLocks noChangeShapeType="1"/>
        </xdr:cNvSpPr>
      </xdr:nvSpPr>
      <xdr:spPr bwMode="auto">
        <a:xfrm flipV="1">
          <a:off x="2028825" y="2009775"/>
          <a:ext cx="110966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11</xdr:row>
      <xdr:rowOff>228600</xdr:rowOff>
    </xdr:from>
    <xdr:to>
      <xdr:col>14</xdr:col>
      <xdr:colOff>561975</xdr:colOff>
      <xdr:row>13</xdr:row>
      <xdr:rowOff>85725</xdr:rowOff>
    </xdr:to>
    <xdr:sp macro="" textlink="">
      <xdr:nvSpPr>
        <xdr:cNvPr id="1216" name="Line 19">
          <a:extLst>
            <a:ext uri="{FF2B5EF4-FFF2-40B4-BE49-F238E27FC236}">
              <a16:creationId xmlns:a16="http://schemas.microsoft.com/office/drawing/2014/main" xmlns="" id="{D26E56C9-21EB-4264-AA31-878FAFD456D9}"/>
            </a:ext>
          </a:extLst>
        </xdr:cNvPr>
        <xdr:cNvSpPr>
          <a:spLocks noChangeShapeType="1"/>
        </xdr:cNvSpPr>
      </xdr:nvSpPr>
      <xdr:spPr bwMode="auto">
        <a:xfrm flipV="1">
          <a:off x="1885950" y="2209800"/>
          <a:ext cx="636270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13</xdr:row>
      <xdr:rowOff>66675</xdr:rowOff>
    </xdr:from>
    <xdr:to>
      <xdr:col>14</xdr:col>
      <xdr:colOff>561975</xdr:colOff>
      <xdr:row>14</xdr:row>
      <xdr:rowOff>104775</xdr:rowOff>
    </xdr:to>
    <xdr:sp macro="" textlink="">
      <xdr:nvSpPr>
        <xdr:cNvPr id="1217" name="Line 21">
          <a:extLst>
            <a:ext uri="{FF2B5EF4-FFF2-40B4-BE49-F238E27FC236}">
              <a16:creationId xmlns:a16="http://schemas.microsoft.com/office/drawing/2014/main" xmlns="" id="{C18E55F2-84D4-4E16-9ED7-EABAB715E0CA}"/>
            </a:ext>
          </a:extLst>
        </xdr:cNvPr>
        <xdr:cNvSpPr>
          <a:spLocks noChangeShapeType="1"/>
        </xdr:cNvSpPr>
      </xdr:nvSpPr>
      <xdr:spPr bwMode="auto">
        <a:xfrm flipV="1">
          <a:off x="2181225" y="2438400"/>
          <a:ext cx="6067425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17</xdr:row>
      <xdr:rowOff>161925</xdr:rowOff>
    </xdr:from>
    <xdr:to>
      <xdr:col>15</xdr:col>
      <xdr:colOff>123825</xdr:colOff>
      <xdr:row>44</xdr:row>
      <xdr:rowOff>66675</xdr:rowOff>
    </xdr:to>
    <xdr:sp macro="" textlink="">
      <xdr:nvSpPr>
        <xdr:cNvPr id="1218" name="Line 23">
          <a:extLst>
            <a:ext uri="{FF2B5EF4-FFF2-40B4-BE49-F238E27FC236}">
              <a16:creationId xmlns:a16="http://schemas.microsoft.com/office/drawing/2014/main" xmlns="" id="{3E536C2D-C59F-40BF-9030-76D3471D3DC6}"/>
            </a:ext>
          </a:extLst>
        </xdr:cNvPr>
        <xdr:cNvSpPr>
          <a:spLocks noChangeShapeType="1"/>
        </xdr:cNvSpPr>
      </xdr:nvSpPr>
      <xdr:spPr bwMode="auto">
        <a:xfrm>
          <a:off x="1838325" y="3181350"/>
          <a:ext cx="6581775" cy="447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123825</xdr:colOff>
      <xdr:row>19</xdr:row>
      <xdr:rowOff>123825</xdr:rowOff>
    </xdr:from>
    <xdr:to>
      <xdr:col>14</xdr:col>
      <xdr:colOff>533400</xdr:colOff>
      <xdr:row>45</xdr:row>
      <xdr:rowOff>47625</xdr:rowOff>
    </xdr:to>
    <xdr:sp macro="" textlink="">
      <xdr:nvSpPr>
        <xdr:cNvPr id="1219" name="Line 24">
          <a:extLst>
            <a:ext uri="{FF2B5EF4-FFF2-40B4-BE49-F238E27FC236}">
              <a16:creationId xmlns:a16="http://schemas.microsoft.com/office/drawing/2014/main" xmlns="" id="{8E3B040D-630D-4B86-87D7-23C41A3533CD}"/>
            </a:ext>
          </a:extLst>
        </xdr:cNvPr>
        <xdr:cNvSpPr>
          <a:spLocks noChangeShapeType="1"/>
        </xdr:cNvSpPr>
      </xdr:nvSpPr>
      <xdr:spPr bwMode="auto">
        <a:xfrm>
          <a:off x="1504950" y="3467100"/>
          <a:ext cx="6715125" cy="433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14</xdr:col>
      <xdr:colOff>419100</xdr:colOff>
      <xdr:row>8</xdr:row>
      <xdr:rowOff>66675</xdr:rowOff>
    </xdr:from>
    <xdr:to>
      <xdr:col>15</xdr:col>
      <xdr:colOff>219075</xdr:colOff>
      <xdr:row>11</xdr:row>
      <xdr:rowOff>76200</xdr:rowOff>
    </xdr:to>
    <xdr:sp macro="" textlink="">
      <xdr:nvSpPr>
        <xdr:cNvPr id="1220" name="Line 24">
          <a:extLst>
            <a:ext uri="{FF2B5EF4-FFF2-40B4-BE49-F238E27FC236}">
              <a16:creationId xmlns:a16="http://schemas.microsoft.com/office/drawing/2014/main" xmlns="" id="{8531AD3E-A760-4745-B2B8-BD62736DAB09}"/>
            </a:ext>
          </a:extLst>
        </xdr:cNvPr>
        <xdr:cNvSpPr>
          <a:spLocks noChangeShapeType="1"/>
        </xdr:cNvSpPr>
      </xdr:nvSpPr>
      <xdr:spPr bwMode="auto">
        <a:xfrm flipH="1">
          <a:off x="8105775" y="1552575"/>
          <a:ext cx="409575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32</xdr:row>
      <xdr:rowOff>66675</xdr:rowOff>
    </xdr:from>
    <xdr:to>
      <xdr:col>8</xdr:col>
      <xdr:colOff>295275</xdr:colOff>
      <xdr:row>61</xdr:row>
      <xdr:rowOff>57150</xdr:rowOff>
    </xdr:to>
    <xdr:pic>
      <xdr:nvPicPr>
        <xdr:cNvPr id="2101" name="Picture 4">
          <a:extLst>
            <a:ext uri="{FF2B5EF4-FFF2-40B4-BE49-F238E27FC236}">
              <a16:creationId xmlns:a16="http://schemas.microsoft.com/office/drawing/2014/main" xmlns="" id="{F9F7261B-4254-4A7A-8F29-0A8EAFAB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8650" y="5381625"/>
          <a:ext cx="4905375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31</xdr:row>
      <xdr:rowOff>47625</xdr:rowOff>
    </xdr:from>
    <xdr:to>
      <xdr:col>7</xdr:col>
      <xdr:colOff>333375</xdr:colOff>
      <xdr:row>34</xdr:row>
      <xdr:rowOff>38100</xdr:rowOff>
    </xdr:to>
    <xdr:cxnSp macro="">
      <xdr:nvCxnSpPr>
        <xdr:cNvPr id="2102" name="5 - Ευθύγραμμο βέλος σύνδεσης">
          <a:extLst>
            <a:ext uri="{FF2B5EF4-FFF2-40B4-BE49-F238E27FC236}">
              <a16:creationId xmlns:a16="http://schemas.microsoft.com/office/drawing/2014/main" xmlns="" id="{65B7D1D2-B3F0-4BFE-89A5-A0379FA6BAEE}"/>
            </a:ext>
          </a:extLst>
        </xdr:cNvPr>
        <xdr:cNvCxnSpPr>
          <a:cxnSpLocks noChangeShapeType="1"/>
        </xdr:cNvCxnSpPr>
      </xdr:nvCxnSpPr>
      <xdr:spPr bwMode="auto">
        <a:xfrm>
          <a:off x="1304925" y="5200650"/>
          <a:ext cx="3352800" cy="4762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 editAs="oneCell">
    <xdr:from>
      <xdr:col>10</xdr:col>
      <xdr:colOff>38100</xdr:colOff>
      <xdr:row>33</xdr:row>
      <xdr:rowOff>47625</xdr:rowOff>
    </xdr:from>
    <xdr:to>
      <xdr:col>17</xdr:col>
      <xdr:colOff>590550</xdr:colOff>
      <xdr:row>62</xdr:row>
      <xdr:rowOff>0</xdr:rowOff>
    </xdr:to>
    <xdr:pic>
      <xdr:nvPicPr>
        <xdr:cNvPr id="2103" name="Picture 5">
          <a:extLst>
            <a:ext uri="{FF2B5EF4-FFF2-40B4-BE49-F238E27FC236}">
              <a16:creationId xmlns:a16="http://schemas.microsoft.com/office/drawing/2014/main" xmlns="" id="{0F2BA4A5-1B0B-44D3-976D-0907A2B0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24550" y="5524500"/>
          <a:ext cx="5972175" cy="464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600075</xdr:colOff>
      <xdr:row>30</xdr:row>
      <xdr:rowOff>228600</xdr:rowOff>
    </xdr:from>
    <xdr:to>
      <xdr:col>10</xdr:col>
      <xdr:colOff>1076325</xdr:colOff>
      <xdr:row>37</xdr:row>
      <xdr:rowOff>28575</xdr:rowOff>
    </xdr:to>
    <xdr:cxnSp macro="">
      <xdr:nvCxnSpPr>
        <xdr:cNvPr id="2104" name="9 - Ευθύγραμμο βέλος σύνδεσης">
          <a:extLst>
            <a:ext uri="{FF2B5EF4-FFF2-40B4-BE49-F238E27FC236}">
              <a16:creationId xmlns:a16="http://schemas.microsoft.com/office/drawing/2014/main" xmlns="" id="{A6C55417-B8CB-47D2-A7C0-5E5C3D07DE61}"/>
            </a:ext>
          </a:extLst>
        </xdr:cNvPr>
        <xdr:cNvCxnSpPr>
          <a:cxnSpLocks noChangeShapeType="1"/>
        </xdr:cNvCxnSpPr>
      </xdr:nvCxnSpPr>
      <xdr:spPr bwMode="auto">
        <a:xfrm>
          <a:off x="6486525" y="5133975"/>
          <a:ext cx="476250" cy="10191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6</xdr:row>
      <xdr:rowOff>57150</xdr:rowOff>
    </xdr:from>
    <xdr:to>
      <xdr:col>1</xdr:col>
      <xdr:colOff>123825</xdr:colOff>
      <xdr:row>8</xdr:row>
      <xdr:rowOff>123825</xdr:rowOff>
    </xdr:to>
    <xdr:sp macro="" textlink="">
      <xdr:nvSpPr>
        <xdr:cNvPr id="3151" name="Line 3">
          <a:extLst>
            <a:ext uri="{FF2B5EF4-FFF2-40B4-BE49-F238E27FC236}">
              <a16:creationId xmlns:a16="http://schemas.microsoft.com/office/drawing/2014/main" xmlns="" id="{0FF55E61-2B59-45A2-8E18-38F680B0B0B0}"/>
            </a:ext>
          </a:extLst>
        </xdr:cNvPr>
        <xdr:cNvSpPr>
          <a:spLocks noChangeShapeType="1"/>
        </xdr:cNvSpPr>
      </xdr:nvSpPr>
      <xdr:spPr bwMode="auto">
        <a:xfrm flipV="1">
          <a:off x="1095375" y="1028700"/>
          <a:ext cx="74295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1095375</xdr:colOff>
      <xdr:row>34</xdr:row>
      <xdr:rowOff>57150</xdr:rowOff>
    </xdr:from>
    <xdr:to>
      <xdr:col>1</xdr:col>
      <xdr:colOff>123825</xdr:colOff>
      <xdr:row>36</xdr:row>
      <xdr:rowOff>123825</xdr:rowOff>
    </xdr:to>
    <xdr:sp macro="" textlink="">
      <xdr:nvSpPr>
        <xdr:cNvPr id="3152" name="Line 4">
          <a:extLst>
            <a:ext uri="{FF2B5EF4-FFF2-40B4-BE49-F238E27FC236}">
              <a16:creationId xmlns:a16="http://schemas.microsoft.com/office/drawing/2014/main" xmlns="" id="{8ECDF247-57ED-4AEE-92A7-FF012558B0EB}"/>
            </a:ext>
          </a:extLst>
        </xdr:cNvPr>
        <xdr:cNvSpPr>
          <a:spLocks noChangeShapeType="1"/>
        </xdr:cNvSpPr>
      </xdr:nvSpPr>
      <xdr:spPr bwMode="auto">
        <a:xfrm flipV="1">
          <a:off x="1095375" y="5562600"/>
          <a:ext cx="74295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3</xdr:col>
      <xdr:colOff>9525</xdr:colOff>
      <xdr:row>5</xdr:row>
      <xdr:rowOff>66675</xdr:rowOff>
    </xdr:from>
    <xdr:to>
      <xdr:col>12</xdr:col>
      <xdr:colOff>590550</xdr:colOff>
      <xdr:row>25</xdr:row>
      <xdr:rowOff>47625</xdr:rowOff>
    </xdr:to>
    <xdr:pic>
      <xdr:nvPicPr>
        <xdr:cNvPr id="3153" name="Picture 5">
          <a:extLst>
            <a:ext uri="{FF2B5EF4-FFF2-40B4-BE49-F238E27FC236}">
              <a16:creationId xmlns:a16="http://schemas.microsoft.com/office/drawing/2014/main" xmlns="" id="{63FF2FAC-E0E0-4767-9804-FAA8C2BCE202}"/>
            </a:ext>
            <a:ext uri="{147F2762-F138-4A5C-976F-8EAC2B608ADB}">
              <a16:predDERef xmlns:a16="http://schemas.microsoft.com/office/drawing/2014/main" xmlns="" pred="{8ECDF247-57ED-4AEE-92A7-FF012558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14700" y="876300"/>
          <a:ext cx="6067425" cy="321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314325</xdr:colOff>
      <xdr:row>31</xdr:row>
      <xdr:rowOff>104775</xdr:rowOff>
    </xdr:from>
    <xdr:to>
      <xdr:col>13</xdr:col>
      <xdr:colOff>447675</xdr:colOff>
      <xdr:row>53</xdr:row>
      <xdr:rowOff>47625</xdr:rowOff>
    </xdr:to>
    <xdr:pic>
      <xdr:nvPicPr>
        <xdr:cNvPr id="3154" name="Picture 6">
          <a:extLst>
            <a:ext uri="{FF2B5EF4-FFF2-40B4-BE49-F238E27FC236}">
              <a16:creationId xmlns:a16="http://schemas.microsoft.com/office/drawing/2014/main" xmlns="" id="{47F5095D-1670-4186-8472-350299A43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86125" y="5124450"/>
          <a:ext cx="6229350" cy="350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485775</xdr:colOff>
      <xdr:row>0</xdr:row>
      <xdr:rowOff>152400</xdr:rowOff>
    </xdr:from>
    <xdr:to>
      <xdr:col>6</xdr:col>
      <xdr:colOff>200025</xdr:colOff>
      <xdr:row>13</xdr:row>
      <xdr:rowOff>85725</xdr:rowOff>
    </xdr:to>
    <xdr:sp macro="" textlink="">
      <xdr:nvSpPr>
        <xdr:cNvPr id="3155" name="Line 3">
          <a:extLst>
            <a:ext uri="{FF2B5EF4-FFF2-40B4-BE49-F238E27FC236}">
              <a16:creationId xmlns:a16="http://schemas.microsoft.com/office/drawing/2014/main" xmlns="" id="{E133D828-91A4-4BAD-B301-0279A72A0505}"/>
            </a:ext>
          </a:extLst>
        </xdr:cNvPr>
        <xdr:cNvSpPr>
          <a:spLocks noChangeShapeType="1"/>
        </xdr:cNvSpPr>
      </xdr:nvSpPr>
      <xdr:spPr bwMode="auto">
        <a:xfrm flipH="1">
          <a:off x="4676775" y="152400"/>
          <a:ext cx="323850" cy="2038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29</xdr:row>
      <xdr:rowOff>0</xdr:rowOff>
    </xdr:from>
    <xdr:to>
      <xdr:col>6</xdr:col>
      <xdr:colOff>457200</xdr:colOff>
      <xdr:row>46</xdr:row>
      <xdr:rowOff>152400</xdr:rowOff>
    </xdr:to>
    <xdr:sp macro="" textlink="">
      <xdr:nvSpPr>
        <xdr:cNvPr id="3156" name="Line 3">
          <a:extLst>
            <a:ext uri="{FF2B5EF4-FFF2-40B4-BE49-F238E27FC236}">
              <a16:creationId xmlns:a16="http://schemas.microsoft.com/office/drawing/2014/main" xmlns="" id="{AD126453-0C9E-414A-8A8C-8589292C3C7D}"/>
            </a:ext>
          </a:extLst>
        </xdr:cNvPr>
        <xdr:cNvSpPr>
          <a:spLocks noChangeShapeType="1"/>
        </xdr:cNvSpPr>
      </xdr:nvSpPr>
      <xdr:spPr bwMode="auto">
        <a:xfrm flipH="1">
          <a:off x="5114925" y="4695825"/>
          <a:ext cx="142875" cy="2905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7</xdr:row>
      <xdr:rowOff>57150</xdr:rowOff>
    </xdr:from>
    <xdr:to>
      <xdr:col>1</xdr:col>
      <xdr:colOff>123825</xdr:colOff>
      <xdr:row>9</xdr:row>
      <xdr:rowOff>123825</xdr:rowOff>
    </xdr:to>
    <xdr:sp macro="" textlink="">
      <xdr:nvSpPr>
        <xdr:cNvPr id="4175" name="Line 1">
          <a:extLst>
            <a:ext uri="{FF2B5EF4-FFF2-40B4-BE49-F238E27FC236}">
              <a16:creationId xmlns:a16="http://schemas.microsoft.com/office/drawing/2014/main" xmlns="" id="{E9C3434A-95B9-4952-BB20-77ADEDB44594}"/>
            </a:ext>
          </a:extLst>
        </xdr:cNvPr>
        <xdr:cNvSpPr>
          <a:spLocks noChangeShapeType="1"/>
        </xdr:cNvSpPr>
      </xdr:nvSpPr>
      <xdr:spPr bwMode="auto">
        <a:xfrm flipV="1">
          <a:off x="1095375" y="1190625"/>
          <a:ext cx="74295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1095375</xdr:colOff>
      <xdr:row>35</xdr:row>
      <xdr:rowOff>57150</xdr:rowOff>
    </xdr:from>
    <xdr:to>
      <xdr:col>1</xdr:col>
      <xdr:colOff>123825</xdr:colOff>
      <xdr:row>37</xdr:row>
      <xdr:rowOff>123825</xdr:rowOff>
    </xdr:to>
    <xdr:sp macro="" textlink="">
      <xdr:nvSpPr>
        <xdr:cNvPr id="4176" name="Line 2">
          <a:extLst>
            <a:ext uri="{FF2B5EF4-FFF2-40B4-BE49-F238E27FC236}">
              <a16:creationId xmlns:a16="http://schemas.microsoft.com/office/drawing/2014/main" xmlns="" id="{C70115C5-5157-4FE1-9AD8-358F5A9DB925}"/>
            </a:ext>
          </a:extLst>
        </xdr:cNvPr>
        <xdr:cNvSpPr>
          <a:spLocks noChangeShapeType="1"/>
        </xdr:cNvSpPr>
      </xdr:nvSpPr>
      <xdr:spPr bwMode="auto">
        <a:xfrm flipV="1">
          <a:off x="1095375" y="5724525"/>
          <a:ext cx="74295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12</xdr:col>
      <xdr:colOff>495300</xdr:colOff>
      <xdr:row>27</xdr:row>
      <xdr:rowOff>57150</xdr:rowOff>
    </xdr:to>
    <xdr:pic>
      <xdr:nvPicPr>
        <xdr:cNvPr id="4177" name="Picture 5">
          <a:extLst>
            <a:ext uri="{FF2B5EF4-FFF2-40B4-BE49-F238E27FC236}">
              <a16:creationId xmlns:a16="http://schemas.microsoft.com/office/drawing/2014/main" xmlns="" id="{AD3E29DC-76BC-4846-B5A7-65A7B1793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1800" y="647700"/>
          <a:ext cx="6724650" cy="3781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1143000</xdr:colOff>
      <xdr:row>0</xdr:row>
      <xdr:rowOff>104775</xdr:rowOff>
    </xdr:from>
    <xdr:to>
      <xdr:col>4</xdr:col>
      <xdr:colOff>1209675</xdr:colOff>
      <xdr:row>13</xdr:row>
      <xdr:rowOff>0</xdr:rowOff>
    </xdr:to>
    <xdr:sp macro="" textlink="">
      <xdr:nvSpPr>
        <xdr:cNvPr id="4178" name="Line 1">
          <a:extLst>
            <a:ext uri="{FF2B5EF4-FFF2-40B4-BE49-F238E27FC236}">
              <a16:creationId xmlns:a16="http://schemas.microsoft.com/office/drawing/2014/main" xmlns="" id="{05A94E2C-74DC-47D7-9957-4F5B55AF28B6}"/>
            </a:ext>
          </a:extLst>
        </xdr:cNvPr>
        <xdr:cNvSpPr>
          <a:spLocks noChangeShapeType="1"/>
        </xdr:cNvSpPr>
      </xdr:nvSpPr>
      <xdr:spPr bwMode="auto">
        <a:xfrm flipH="1">
          <a:off x="4724400" y="104775"/>
          <a:ext cx="66675" cy="2000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161925</xdr:rowOff>
    </xdr:from>
    <xdr:to>
      <xdr:col>13</xdr:col>
      <xdr:colOff>28575</xdr:colOff>
      <xdr:row>57</xdr:row>
      <xdr:rowOff>142875</xdr:rowOff>
    </xdr:to>
    <xdr:pic>
      <xdr:nvPicPr>
        <xdr:cNvPr id="4179" name="Picture 6">
          <a:extLst>
            <a:ext uri="{FF2B5EF4-FFF2-40B4-BE49-F238E27FC236}">
              <a16:creationId xmlns:a16="http://schemas.microsoft.com/office/drawing/2014/main" xmlns="" id="{2FA4B066-7CF9-43AE-A290-3B8CE2A9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1800" y="5505450"/>
          <a:ext cx="6867525" cy="386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31</xdr:row>
      <xdr:rowOff>28575</xdr:rowOff>
    </xdr:from>
    <xdr:to>
      <xdr:col>5</xdr:col>
      <xdr:colOff>390525</xdr:colOff>
      <xdr:row>50</xdr:row>
      <xdr:rowOff>152400</xdr:rowOff>
    </xdr:to>
    <xdr:sp macro="" textlink="">
      <xdr:nvSpPr>
        <xdr:cNvPr id="4180" name="Line 2">
          <a:extLst>
            <a:ext uri="{FF2B5EF4-FFF2-40B4-BE49-F238E27FC236}">
              <a16:creationId xmlns:a16="http://schemas.microsoft.com/office/drawing/2014/main" xmlns="" id="{F39516DE-3BA6-4402-A862-229937A46217}"/>
            </a:ext>
          </a:extLst>
        </xdr:cNvPr>
        <xdr:cNvSpPr>
          <a:spLocks noChangeShapeType="1"/>
        </xdr:cNvSpPr>
      </xdr:nvSpPr>
      <xdr:spPr bwMode="auto">
        <a:xfrm flipH="1">
          <a:off x="4933950" y="5048250"/>
          <a:ext cx="390525" cy="3200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7</xdr:row>
      <xdr:rowOff>57150</xdr:rowOff>
    </xdr:from>
    <xdr:to>
      <xdr:col>1</xdr:col>
      <xdr:colOff>123825</xdr:colOff>
      <xdr:row>9</xdr:row>
      <xdr:rowOff>123825</xdr:rowOff>
    </xdr:to>
    <xdr:sp macro="" textlink="">
      <xdr:nvSpPr>
        <xdr:cNvPr id="5160" name="Line 3">
          <a:extLst>
            <a:ext uri="{FF2B5EF4-FFF2-40B4-BE49-F238E27FC236}">
              <a16:creationId xmlns:a16="http://schemas.microsoft.com/office/drawing/2014/main" xmlns="" id="{714A0528-8578-4C6B-8B4B-F7F9DFB36F68}"/>
            </a:ext>
          </a:extLst>
        </xdr:cNvPr>
        <xdr:cNvSpPr>
          <a:spLocks noChangeShapeType="1"/>
        </xdr:cNvSpPr>
      </xdr:nvSpPr>
      <xdr:spPr bwMode="auto">
        <a:xfrm flipV="1">
          <a:off x="1095375" y="1190625"/>
          <a:ext cx="27622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2</xdr:col>
      <xdr:colOff>409575</xdr:colOff>
      <xdr:row>7</xdr:row>
      <xdr:rowOff>104775</xdr:rowOff>
    </xdr:from>
    <xdr:to>
      <xdr:col>16</xdr:col>
      <xdr:colOff>0</xdr:colOff>
      <xdr:row>35</xdr:row>
      <xdr:rowOff>142875</xdr:rowOff>
    </xdr:to>
    <xdr:pic>
      <xdr:nvPicPr>
        <xdr:cNvPr id="5161" name="Picture 4">
          <a:extLst>
            <a:ext uri="{FF2B5EF4-FFF2-40B4-BE49-F238E27FC236}">
              <a16:creationId xmlns:a16="http://schemas.microsoft.com/office/drawing/2014/main" xmlns="" id="{6E2FA486-2FFE-4930-BB6F-A0C911B2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66950" y="1238250"/>
          <a:ext cx="8124825" cy="457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219075</xdr:colOff>
      <xdr:row>1</xdr:row>
      <xdr:rowOff>66675</xdr:rowOff>
    </xdr:from>
    <xdr:to>
      <xdr:col>4</xdr:col>
      <xdr:colOff>228600</xdr:colOff>
      <xdr:row>11</xdr:row>
      <xdr:rowOff>57150</xdr:rowOff>
    </xdr:to>
    <xdr:sp macro="" textlink="">
      <xdr:nvSpPr>
        <xdr:cNvPr id="5162" name="Line 3">
          <a:extLst>
            <a:ext uri="{FF2B5EF4-FFF2-40B4-BE49-F238E27FC236}">
              <a16:creationId xmlns:a16="http://schemas.microsoft.com/office/drawing/2014/main" xmlns="" id="{151769EF-51A6-401E-B4C7-732B57EBEE44}"/>
            </a:ext>
          </a:extLst>
        </xdr:cNvPr>
        <xdr:cNvSpPr>
          <a:spLocks noChangeShapeType="1"/>
        </xdr:cNvSpPr>
      </xdr:nvSpPr>
      <xdr:spPr bwMode="auto">
        <a:xfrm>
          <a:off x="3295650" y="228600"/>
          <a:ext cx="9525" cy="1609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7</xdr:row>
      <xdr:rowOff>57150</xdr:rowOff>
    </xdr:from>
    <xdr:to>
      <xdr:col>1</xdr:col>
      <xdr:colOff>123825</xdr:colOff>
      <xdr:row>9</xdr:row>
      <xdr:rowOff>123825</xdr:rowOff>
    </xdr:to>
    <xdr:sp macro="" textlink="">
      <xdr:nvSpPr>
        <xdr:cNvPr id="6184" name="Line 3">
          <a:extLst>
            <a:ext uri="{FF2B5EF4-FFF2-40B4-BE49-F238E27FC236}">
              <a16:creationId xmlns:a16="http://schemas.microsoft.com/office/drawing/2014/main" xmlns="" id="{EB24B8C6-7C53-4117-AE56-D50A281B045B}"/>
            </a:ext>
          </a:extLst>
        </xdr:cNvPr>
        <xdr:cNvSpPr>
          <a:spLocks noChangeShapeType="1"/>
        </xdr:cNvSpPr>
      </xdr:nvSpPr>
      <xdr:spPr bwMode="auto">
        <a:xfrm flipV="1">
          <a:off x="1095375" y="1190625"/>
          <a:ext cx="27622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5</xdr:row>
      <xdr:rowOff>104775</xdr:rowOff>
    </xdr:from>
    <xdr:to>
      <xdr:col>14</xdr:col>
      <xdr:colOff>590550</xdr:colOff>
      <xdr:row>32</xdr:row>
      <xdr:rowOff>152400</xdr:rowOff>
    </xdr:to>
    <xdr:pic>
      <xdr:nvPicPr>
        <xdr:cNvPr id="6185" name="Picture 5">
          <a:extLst>
            <a:ext uri="{FF2B5EF4-FFF2-40B4-BE49-F238E27FC236}">
              <a16:creationId xmlns:a16="http://schemas.microsoft.com/office/drawing/2014/main" xmlns="" id="{EED939B0-1CF2-4D45-901F-92FE7411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09800" y="914400"/>
          <a:ext cx="75914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333375</xdr:colOff>
      <xdr:row>1</xdr:row>
      <xdr:rowOff>28575</xdr:rowOff>
    </xdr:from>
    <xdr:to>
      <xdr:col>4</xdr:col>
      <xdr:colOff>57150</xdr:colOff>
      <xdr:row>8</xdr:row>
      <xdr:rowOff>133350</xdr:rowOff>
    </xdr:to>
    <xdr:sp macro="" textlink="">
      <xdr:nvSpPr>
        <xdr:cNvPr id="6186" name="Line 3">
          <a:extLst>
            <a:ext uri="{FF2B5EF4-FFF2-40B4-BE49-F238E27FC236}">
              <a16:creationId xmlns:a16="http://schemas.microsoft.com/office/drawing/2014/main" xmlns="" id="{F3BC25DB-7B1E-4A77-A665-6CD7CC78FE09}"/>
            </a:ext>
          </a:extLst>
        </xdr:cNvPr>
        <xdr:cNvSpPr>
          <a:spLocks noChangeShapeType="1"/>
        </xdr:cNvSpPr>
      </xdr:nvSpPr>
      <xdr:spPr bwMode="auto">
        <a:xfrm>
          <a:off x="2838450" y="190500"/>
          <a:ext cx="333375" cy="1238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20</xdr:row>
      <xdr:rowOff>142875</xdr:rowOff>
    </xdr:from>
    <xdr:to>
      <xdr:col>8</xdr:col>
      <xdr:colOff>257175</xdr:colOff>
      <xdr:row>44</xdr:row>
      <xdr:rowOff>57150</xdr:rowOff>
    </xdr:to>
    <xdr:pic>
      <xdr:nvPicPr>
        <xdr:cNvPr id="8222" name="Picture 4">
          <a:extLst>
            <a:ext uri="{FF2B5EF4-FFF2-40B4-BE49-F238E27FC236}">
              <a16:creationId xmlns:a16="http://schemas.microsoft.com/office/drawing/2014/main" xmlns="" id="{C1F54F7C-A032-4918-A602-36FF2102E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2450" y="3381375"/>
          <a:ext cx="5772150" cy="3800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19</xdr:row>
      <xdr:rowOff>123825</xdr:rowOff>
    </xdr:from>
    <xdr:to>
      <xdr:col>9</xdr:col>
      <xdr:colOff>123825</xdr:colOff>
      <xdr:row>31</xdr:row>
      <xdr:rowOff>28575</xdr:rowOff>
    </xdr:to>
    <xdr:cxnSp macro="">
      <xdr:nvCxnSpPr>
        <xdr:cNvPr id="8223" name="4 - Ευθύγραμμο βέλος σύνδεσης">
          <a:extLst>
            <a:ext uri="{FF2B5EF4-FFF2-40B4-BE49-F238E27FC236}">
              <a16:creationId xmlns:a16="http://schemas.microsoft.com/office/drawing/2014/main" xmlns="" id="{03727E97-D0C1-4F4E-A20F-DCD9091D9C20}"/>
            </a:ext>
          </a:extLst>
        </xdr:cNvPr>
        <xdr:cNvCxnSpPr>
          <a:cxnSpLocks noChangeShapeType="1"/>
        </xdr:cNvCxnSpPr>
      </xdr:nvCxnSpPr>
      <xdr:spPr bwMode="auto">
        <a:xfrm flipH="1">
          <a:off x="2438400" y="3200400"/>
          <a:ext cx="4362450" cy="18478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oleObject" Target="../embeddings/oleObject3.bin"/><Relationship Id="rId7" Type="http://schemas.openxmlformats.org/officeDocument/2006/relationships/oleObject" Target="../embeddings/oleObject7.bin"/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2.vml"/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4"/>
  <sheetViews>
    <sheetView topLeftCell="A17" zoomScale="75" workbookViewId="0">
      <selection activeCell="L23" sqref="L23"/>
    </sheetView>
  </sheetViews>
  <sheetFormatPr defaultRowHeight="12.75"/>
  <cols>
    <col min="1" max="1" width="2.42578125" customWidth="1"/>
    <col min="7" max="7" width="10.85546875" bestFit="1" customWidth="1"/>
    <col min="11" max="11" width="1.42578125" customWidth="1"/>
  </cols>
  <sheetData>
    <row r="1" spans="2:16" ht="20.25">
      <c r="B1" s="7" t="s">
        <v>0</v>
      </c>
    </row>
    <row r="3" spans="2:16" ht="18">
      <c r="B3" s="6" t="s">
        <v>1</v>
      </c>
      <c r="P3" s="6" t="s">
        <v>2</v>
      </c>
    </row>
    <row r="4" spans="2:16">
      <c r="B4" t="s">
        <v>3</v>
      </c>
      <c r="O4">
        <v>1</v>
      </c>
      <c r="P4" t="s">
        <v>4</v>
      </c>
    </row>
    <row r="5" spans="2:16" ht="13.5" thickBot="1">
      <c r="B5" t="s">
        <v>5</v>
      </c>
      <c r="H5" s="4" t="s">
        <v>6</v>
      </c>
      <c r="I5" s="4"/>
      <c r="J5" s="4"/>
      <c r="L5" s="4"/>
      <c r="O5">
        <v>2</v>
      </c>
      <c r="P5" t="s">
        <v>7</v>
      </c>
    </row>
    <row r="6" spans="2:16" ht="13.5" thickTop="1">
      <c r="B6" t="s">
        <v>8</v>
      </c>
      <c r="H6" s="3">
        <v>1</v>
      </c>
      <c r="I6" s="3">
        <v>2</v>
      </c>
      <c r="J6" s="3">
        <v>4</v>
      </c>
      <c r="L6" s="3" t="s">
        <v>9</v>
      </c>
      <c r="O6">
        <v>3</v>
      </c>
      <c r="P6" t="s">
        <v>10</v>
      </c>
    </row>
    <row r="7" spans="2:16">
      <c r="B7" t="s">
        <v>11</v>
      </c>
      <c r="G7" t="s">
        <v>12</v>
      </c>
      <c r="H7" s="2">
        <v>96000</v>
      </c>
      <c r="I7" s="2">
        <v>58000</v>
      </c>
      <c r="J7" s="2">
        <v>25000</v>
      </c>
      <c r="O7">
        <v>4</v>
      </c>
      <c r="P7" t="s">
        <v>13</v>
      </c>
    </row>
    <row r="8" spans="2:16" ht="13.5" thickBot="1">
      <c r="B8" t="s">
        <v>14</v>
      </c>
      <c r="G8" t="s">
        <v>15</v>
      </c>
      <c r="H8" s="5">
        <v>42000</v>
      </c>
      <c r="I8" s="5">
        <v>22000</v>
      </c>
      <c r="J8" s="5">
        <v>26000</v>
      </c>
      <c r="O8">
        <v>5</v>
      </c>
      <c r="P8" t="s">
        <v>16</v>
      </c>
    </row>
    <row r="9" spans="2:16" ht="13.5" thickTop="1">
      <c r="B9" t="s">
        <v>17</v>
      </c>
    </row>
    <row r="10" spans="2:16">
      <c r="B10" t="s">
        <v>18</v>
      </c>
      <c r="G10" t="s">
        <v>19</v>
      </c>
      <c r="H10" s="2">
        <f>SUM(H7)</f>
        <v>96000</v>
      </c>
      <c r="I10" s="2">
        <f>SUM(I7)</f>
        <v>58000</v>
      </c>
      <c r="J10" s="2">
        <f>SUM(J7)</f>
        <v>25000</v>
      </c>
    </row>
    <row r="12" spans="2:16" ht="18">
      <c r="C12" s="6" t="s">
        <v>20</v>
      </c>
    </row>
    <row r="13" spans="2:16">
      <c r="B13">
        <v>1</v>
      </c>
      <c r="C13" t="s">
        <v>21</v>
      </c>
    </row>
    <row r="14" spans="2:16">
      <c r="B14">
        <v>2</v>
      </c>
      <c r="C14" t="s">
        <v>22</v>
      </c>
    </row>
    <row r="15" spans="2:16">
      <c r="B15">
        <v>3</v>
      </c>
      <c r="C15" t="s">
        <v>23</v>
      </c>
    </row>
    <row r="16" spans="2:16">
      <c r="B16">
        <v>4</v>
      </c>
      <c r="C16" t="s">
        <v>24</v>
      </c>
    </row>
    <row r="17" spans="2:15">
      <c r="B17">
        <v>5</v>
      </c>
      <c r="C17" t="s">
        <v>25</v>
      </c>
      <c r="O17" s="37"/>
    </row>
    <row r="18" spans="2:15">
      <c r="B18">
        <v>6</v>
      </c>
      <c r="C18" t="s">
        <v>26</v>
      </c>
    </row>
    <row r="19" spans="2:15">
      <c r="B19">
        <v>7</v>
      </c>
      <c r="C19" t="s">
        <v>27</v>
      </c>
    </row>
    <row r="21" spans="2:15" ht="18">
      <c r="C21" s="6" t="s">
        <v>28</v>
      </c>
    </row>
    <row r="22" spans="2:15">
      <c r="B22">
        <v>1</v>
      </c>
      <c r="C22" t="s">
        <v>29</v>
      </c>
    </row>
    <row r="23" spans="2:15">
      <c r="B23">
        <v>2</v>
      </c>
      <c r="C23" t="s">
        <v>30</v>
      </c>
    </row>
    <row r="24" spans="2:15">
      <c r="B24">
        <v>3</v>
      </c>
      <c r="C24" t="s">
        <v>31</v>
      </c>
    </row>
    <row r="25" spans="2:15" ht="18">
      <c r="C25" t="s">
        <v>32</v>
      </c>
      <c r="H25" s="6" t="s">
        <v>33</v>
      </c>
    </row>
    <row r="26" spans="2:15">
      <c r="B26">
        <v>4</v>
      </c>
      <c r="C26" t="s">
        <v>34</v>
      </c>
      <c r="G26">
        <v>1</v>
      </c>
      <c r="H26" s="1" t="s">
        <v>35</v>
      </c>
    </row>
    <row r="27" spans="2:15">
      <c r="B27">
        <v>5</v>
      </c>
      <c r="C27" t="s">
        <v>36</v>
      </c>
      <c r="G27">
        <v>2</v>
      </c>
      <c r="H27" t="s">
        <v>37</v>
      </c>
    </row>
    <row r="28" spans="2:15">
      <c r="B28">
        <v>6</v>
      </c>
      <c r="C28" t="s">
        <v>38</v>
      </c>
      <c r="G28">
        <v>3</v>
      </c>
      <c r="H28" t="s">
        <v>39</v>
      </c>
    </row>
    <row r="29" spans="2:15">
      <c r="B29">
        <v>7</v>
      </c>
      <c r="C29" t="s">
        <v>40</v>
      </c>
      <c r="G29">
        <v>4</v>
      </c>
      <c r="H29" t="s">
        <v>41</v>
      </c>
    </row>
    <row r="30" spans="2:15">
      <c r="B30">
        <v>8</v>
      </c>
      <c r="C30" t="s">
        <v>42</v>
      </c>
    </row>
    <row r="31" spans="2:15" ht="18">
      <c r="B31">
        <v>9</v>
      </c>
      <c r="C31" t="s">
        <v>43</v>
      </c>
      <c r="H31" s="6" t="s">
        <v>44</v>
      </c>
    </row>
    <row r="32" spans="2:15">
      <c r="B32">
        <v>10</v>
      </c>
      <c r="C32" t="s">
        <v>45</v>
      </c>
      <c r="H32" s="1" t="s">
        <v>46</v>
      </c>
    </row>
    <row r="33" spans="2:8">
      <c r="B33">
        <v>11</v>
      </c>
      <c r="C33" t="s">
        <v>47</v>
      </c>
      <c r="H33" t="s">
        <v>48</v>
      </c>
    </row>
    <row r="34" spans="2:8">
      <c r="C34" t="s">
        <v>49</v>
      </c>
    </row>
  </sheetData>
  <phoneticPr fontId="0" type="noConversion"/>
  <pageMargins left="0.75" right="0.75" top="1" bottom="1" header="0.5" footer="0.5"/>
  <pageSetup paperSize="9" orientation="portrait" horizontalDpi="120" verticalDpi="7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C29"/>
  <sheetViews>
    <sheetView topLeftCell="A13" zoomScale="110" zoomScaleNormal="110" workbookViewId="0">
      <selection activeCell="C8" sqref="C8"/>
    </sheetView>
  </sheetViews>
  <sheetFormatPr defaultRowHeight="12.75"/>
  <cols>
    <col min="2" max="2" width="4" style="8" bestFit="1" customWidth="1"/>
    <col min="3" max="3" width="95.85546875" bestFit="1" customWidth="1"/>
  </cols>
  <sheetData>
    <row r="1" spans="2:3" ht="20.25">
      <c r="B1" s="12" t="s">
        <v>50</v>
      </c>
    </row>
    <row r="2" spans="2:3" ht="13.5" thickBot="1">
      <c r="B2" s="9"/>
      <c r="C2" s="4"/>
    </row>
    <row r="3" spans="2:3" ht="16.5" thickTop="1">
      <c r="B3" s="10" t="s">
        <v>51</v>
      </c>
      <c r="C3" s="11" t="s">
        <v>52</v>
      </c>
    </row>
    <row r="4" spans="2:3">
      <c r="B4" s="47">
        <v>1</v>
      </c>
      <c r="C4" s="43" t="s">
        <v>53</v>
      </c>
    </row>
    <row r="5" spans="2:3">
      <c r="B5" s="48">
        <v>2</v>
      </c>
      <c r="C5" s="23" t="s">
        <v>54</v>
      </c>
    </row>
    <row r="6" spans="2:3">
      <c r="B6" s="47">
        <v>3</v>
      </c>
      <c r="C6" s="43" t="s">
        <v>55</v>
      </c>
    </row>
    <row r="7" spans="2:3">
      <c r="B7" s="48">
        <v>4</v>
      </c>
      <c r="C7" s="23" t="s">
        <v>56</v>
      </c>
    </row>
    <row r="8" spans="2:3">
      <c r="B8" s="47">
        <v>5</v>
      </c>
      <c r="C8" s="43" t="s">
        <v>57</v>
      </c>
    </row>
    <row r="9" spans="2:3">
      <c r="B9" s="48">
        <v>6</v>
      </c>
      <c r="C9" s="23" t="s">
        <v>58</v>
      </c>
    </row>
    <row r="10" spans="2:3">
      <c r="B10" s="47">
        <v>7</v>
      </c>
      <c r="C10" s="43" t="s">
        <v>59</v>
      </c>
    </row>
    <row r="11" spans="2:3">
      <c r="B11" s="48">
        <v>8</v>
      </c>
      <c r="C11" s="23" t="s">
        <v>60</v>
      </c>
    </row>
    <row r="12" spans="2:3">
      <c r="B12" s="47">
        <v>9</v>
      </c>
      <c r="C12" s="43" t="s">
        <v>61</v>
      </c>
    </row>
    <row r="13" spans="2:3">
      <c r="B13" s="48">
        <v>10</v>
      </c>
      <c r="C13" s="23" t="s">
        <v>62</v>
      </c>
    </row>
    <row r="14" spans="2:3">
      <c r="B14" s="47">
        <v>11</v>
      </c>
      <c r="C14" s="44" t="s">
        <v>63</v>
      </c>
    </row>
    <row r="15" spans="2:3">
      <c r="B15" s="48">
        <v>12</v>
      </c>
      <c r="C15" s="23" t="s">
        <v>64</v>
      </c>
    </row>
    <row r="16" spans="2:3">
      <c r="B16" s="47">
        <v>13</v>
      </c>
      <c r="C16" s="44" t="s">
        <v>65</v>
      </c>
    </row>
    <row r="17" spans="2:3">
      <c r="B17" s="48">
        <v>14</v>
      </c>
      <c r="C17" s="23" t="s">
        <v>66</v>
      </c>
    </row>
    <row r="18" spans="2:3">
      <c r="B18" s="47">
        <v>15</v>
      </c>
      <c r="C18" s="43" t="s">
        <v>67</v>
      </c>
    </row>
    <row r="19" spans="2:3" ht="20.25">
      <c r="B19" s="12" t="s">
        <v>68</v>
      </c>
    </row>
    <row r="20" spans="2:3">
      <c r="B20" s="48">
        <v>1</v>
      </c>
      <c r="C20" s="23" t="s">
        <v>69</v>
      </c>
    </row>
    <row r="21" spans="2:3">
      <c r="B21" s="47">
        <v>2</v>
      </c>
      <c r="C21" s="43" t="s">
        <v>70</v>
      </c>
    </row>
    <row r="22" spans="2:3" ht="13.5" thickBot="1">
      <c r="B22" s="49">
        <v>3</v>
      </c>
      <c r="C22" s="45" t="s">
        <v>71</v>
      </c>
    </row>
    <row r="23" spans="2:3" ht="13.5" thickTop="1"/>
    <row r="29" spans="2:3">
      <c r="C29" s="13"/>
    </row>
  </sheetData>
  <phoneticPr fontId="7" type="noConversion"/>
  <pageMargins left="0.75" right="0.75" top="1" bottom="1" header="0.5" footer="0.5"/>
  <pageSetup paperSize="9" orientation="portrait" horizontalDpi="4294967294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1"/>
  <sheetViews>
    <sheetView workbookViewId="0">
      <selection activeCell="E6" sqref="E6"/>
    </sheetView>
  </sheetViews>
  <sheetFormatPr defaultRowHeight="12.75"/>
  <cols>
    <col min="4" max="4" width="9.140625" bestFit="1" customWidth="1"/>
    <col min="5" max="5" width="8.28515625" bestFit="1" customWidth="1"/>
    <col min="6" max="6" width="10.85546875" bestFit="1" customWidth="1"/>
    <col min="8" max="8" width="13.7109375" customWidth="1"/>
    <col min="9" max="9" width="14" customWidth="1"/>
    <col min="11" max="11" width="26.42578125" bestFit="1" customWidth="1"/>
  </cols>
  <sheetData>
    <row r="1" spans="2:9">
      <c r="B1" s="23" t="s">
        <v>64</v>
      </c>
    </row>
    <row r="3" spans="2:9">
      <c r="H3" s="8">
        <v>2</v>
      </c>
      <c r="I3" s="18">
        <v>0.5</v>
      </c>
    </row>
    <row r="4" spans="2:9">
      <c r="D4" s="48" t="s">
        <v>72</v>
      </c>
      <c r="E4" s="48" t="s">
        <v>73</v>
      </c>
      <c r="F4" s="48" t="s">
        <v>74</v>
      </c>
      <c r="G4" s="48" t="s">
        <v>75</v>
      </c>
      <c r="H4" s="48" t="s">
        <v>76</v>
      </c>
      <c r="I4" s="48" t="s">
        <v>77</v>
      </c>
    </row>
    <row r="5" spans="2:9" ht="14.25">
      <c r="B5" s="48" t="s">
        <v>78</v>
      </c>
      <c r="C5" s="48" t="s">
        <v>79</v>
      </c>
      <c r="D5" s="48" t="s">
        <v>80</v>
      </c>
      <c r="E5" s="48" t="s">
        <v>81</v>
      </c>
      <c r="F5" s="48" t="s">
        <v>82</v>
      </c>
      <c r="G5" s="48" t="s">
        <v>83</v>
      </c>
      <c r="H5" s="48" t="s">
        <v>84</v>
      </c>
      <c r="I5" s="48" t="s">
        <v>85</v>
      </c>
    </row>
    <row r="6" spans="2:9">
      <c r="B6" s="14">
        <v>10</v>
      </c>
      <c r="C6" s="14">
        <v>40</v>
      </c>
      <c r="D6" s="15">
        <f>B6+C6</f>
        <v>50</v>
      </c>
      <c r="E6" s="15">
        <f>B6-C6</f>
        <v>-30</v>
      </c>
      <c r="F6" s="16">
        <f>B6*C6</f>
        <v>400</v>
      </c>
      <c r="G6">
        <f>B6/C6</f>
        <v>0.25</v>
      </c>
      <c r="H6" s="14">
        <f>B6^($H$3)</f>
        <v>100</v>
      </c>
      <c r="I6" s="17">
        <f>B6^($I$3)</f>
        <v>3.1622776601683795</v>
      </c>
    </row>
    <row r="7" spans="2:9">
      <c r="B7" s="14">
        <v>20</v>
      </c>
      <c r="C7" s="14">
        <v>35</v>
      </c>
      <c r="D7" s="15">
        <f t="shared" ref="D7:D23" si="0">B7+C7</f>
        <v>55</v>
      </c>
      <c r="E7" s="15">
        <f t="shared" ref="E7:E23" si="1">B7-C7</f>
        <v>-15</v>
      </c>
      <c r="F7" s="16">
        <f t="shared" ref="F7:F23" si="2">B7*C7</f>
        <v>700</v>
      </c>
      <c r="G7">
        <f t="shared" ref="G7:G23" si="3">B7/C7</f>
        <v>0.5714285714285714</v>
      </c>
      <c r="H7" s="14">
        <f t="shared" ref="H7:H23" si="4">B7^($H$3)</f>
        <v>400</v>
      </c>
      <c r="I7" s="17">
        <f t="shared" ref="I7:I23" si="5">B7^($I$3)</f>
        <v>4.4721359549995796</v>
      </c>
    </row>
    <row r="8" spans="2:9">
      <c r="B8" s="14">
        <v>23.01</v>
      </c>
      <c r="C8" s="14">
        <v>35.200000000000003</v>
      </c>
      <c r="D8" s="15">
        <f t="shared" si="0"/>
        <v>58.210000000000008</v>
      </c>
      <c r="E8" s="15">
        <f t="shared" si="1"/>
        <v>-12.190000000000001</v>
      </c>
      <c r="F8" s="16">
        <f t="shared" si="2"/>
        <v>809.95200000000011</v>
      </c>
      <c r="G8">
        <f t="shared" si="3"/>
        <v>0.65369318181818181</v>
      </c>
      <c r="H8" s="14">
        <f t="shared" si="4"/>
        <v>529.46010000000012</v>
      </c>
      <c r="I8" s="17">
        <f t="shared" si="5"/>
        <v>4.7968739820845832</v>
      </c>
    </row>
    <row r="9" spans="2:9">
      <c r="B9" s="14">
        <v>35.5</v>
      </c>
      <c r="C9" s="14">
        <v>37.200000000000003</v>
      </c>
      <c r="D9" s="15">
        <f t="shared" si="0"/>
        <v>72.7</v>
      </c>
      <c r="E9" s="15">
        <f t="shared" si="1"/>
        <v>-1.7000000000000028</v>
      </c>
      <c r="F9" s="16">
        <f t="shared" si="2"/>
        <v>1320.6000000000001</v>
      </c>
      <c r="G9">
        <f t="shared" si="3"/>
        <v>0.95430107526881713</v>
      </c>
      <c r="H9" s="14">
        <f t="shared" si="4"/>
        <v>1260.25</v>
      </c>
      <c r="I9" s="17">
        <f t="shared" si="5"/>
        <v>5.9581876439064922</v>
      </c>
    </row>
    <row r="10" spans="2:9">
      <c r="B10" s="14">
        <v>47.99</v>
      </c>
      <c r="C10" s="14">
        <v>39.200000000000003</v>
      </c>
      <c r="D10" s="15">
        <f t="shared" si="0"/>
        <v>87.19</v>
      </c>
      <c r="E10" s="15">
        <f t="shared" si="1"/>
        <v>8.7899999999999991</v>
      </c>
      <c r="F10" s="16">
        <f t="shared" si="2"/>
        <v>1881.2080000000003</v>
      </c>
      <c r="G10">
        <f t="shared" si="3"/>
        <v>1.224234693877551</v>
      </c>
      <c r="H10" s="14">
        <f t="shared" si="4"/>
        <v>2303.0401000000002</v>
      </c>
      <c r="I10" s="17">
        <f t="shared" si="5"/>
        <v>6.927481504847198</v>
      </c>
    </row>
    <row r="11" spans="2:9">
      <c r="B11" s="14">
        <v>60.48</v>
      </c>
      <c r="C11" s="14">
        <v>41.2</v>
      </c>
      <c r="D11" s="15">
        <f t="shared" si="0"/>
        <v>101.68</v>
      </c>
      <c r="E11" s="15">
        <f t="shared" si="1"/>
        <v>19.279999999999994</v>
      </c>
      <c r="F11" s="16">
        <f t="shared" si="2"/>
        <v>2491.7759999999998</v>
      </c>
      <c r="G11">
        <f t="shared" si="3"/>
        <v>1.4679611650485436</v>
      </c>
      <c r="H11" s="14">
        <f t="shared" si="4"/>
        <v>3657.8303999999998</v>
      </c>
      <c r="I11" s="17">
        <f t="shared" si="5"/>
        <v>7.7768888380894321</v>
      </c>
    </row>
    <row r="12" spans="2:9">
      <c r="B12" s="14">
        <v>72.97</v>
      </c>
      <c r="C12" s="14">
        <v>43.2</v>
      </c>
      <c r="D12" s="15">
        <f t="shared" si="0"/>
        <v>116.17</v>
      </c>
      <c r="E12" s="15">
        <f t="shared" si="1"/>
        <v>29.769999999999996</v>
      </c>
      <c r="F12" s="16">
        <f t="shared" si="2"/>
        <v>3152.3040000000001</v>
      </c>
      <c r="G12">
        <f t="shared" si="3"/>
        <v>1.6891203703703703</v>
      </c>
      <c r="H12" s="14">
        <f t="shared" si="4"/>
        <v>5324.6208999999999</v>
      </c>
      <c r="I12" s="17">
        <f t="shared" si="5"/>
        <v>8.5422479477008864</v>
      </c>
    </row>
    <row r="13" spans="2:9">
      <c r="B13" s="14">
        <v>85.46</v>
      </c>
      <c r="C13" s="14">
        <v>45.2</v>
      </c>
      <c r="D13" s="15">
        <f t="shared" si="0"/>
        <v>130.66</v>
      </c>
      <c r="E13" s="15">
        <f t="shared" si="1"/>
        <v>40.259999999999991</v>
      </c>
      <c r="F13" s="16">
        <f t="shared" si="2"/>
        <v>3862.7919999999999</v>
      </c>
      <c r="G13">
        <f t="shared" si="3"/>
        <v>1.8907079646017697</v>
      </c>
      <c r="H13" s="14">
        <f t="shared" si="4"/>
        <v>7303.4115999999985</v>
      </c>
      <c r="I13" s="17">
        <f t="shared" si="5"/>
        <v>9.2444577991356525</v>
      </c>
    </row>
    <row r="14" spans="2:9">
      <c r="B14" s="14">
        <v>97.95</v>
      </c>
      <c r="C14" s="14">
        <v>47.2</v>
      </c>
      <c r="D14" s="15">
        <f t="shared" si="0"/>
        <v>145.15</v>
      </c>
      <c r="E14" s="15">
        <f t="shared" si="1"/>
        <v>50.75</v>
      </c>
      <c r="F14" s="16">
        <f t="shared" si="2"/>
        <v>4623.2400000000007</v>
      </c>
      <c r="G14">
        <f t="shared" si="3"/>
        <v>2.0752118644067794</v>
      </c>
      <c r="H14" s="14">
        <f t="shared" si="4"/>
        <v>9594.2025000000012</v>
      </c>
      <c r="I14" s="17">
        <f t="shared" si="5"/>
        <v>9.8969692330531167</v>
      </c>
    </row>
    <row r="15" spans="2:9">
      <c r="B15" s="14">
        <v>110.44</v>
      </c>
      <c r="C15" s="14">
        <v>49.2</v>
      </c>
      <c r="D15" s="15">
        <f t="shared" si="0"/>
        <v>159.63999999999999</v>
      </c>
      <c r="E15" s="15">
        <f t="shared" si="1"/>
        <v>61.239999999999995</v>
      </c>
      <c r="F15" s="16">
        <f t="shared" si="2"/>
        <v>5433.6480000000001</v>
      </c>
      <c r="G15">
        <f t="shared" si="3"/>
        <v>2.2447154471544715</v>
      </c>
      <c r="H15" s="14">
        <f t="shared" si="4"/>
        <v>12196.9936</v>
      </c>
      <c r="I15" s="17">
        <f t="shared" si="5"/>
        <v>10.50904372433572</v>
      </c>
    </row>
    <row r="16" spans="2:9">
      <c r="B16" s="14">
        <v>122.93</v>
      </c>
      <c r="C16" s="14">
        <v>51.2</v>
      </c>
      <c r="D16" s="15">
        <f t="shared" si="0"/>
        <v>174.13</v>
      </c>
      <c r="E16" s="15">
        <f t="shared" si="1"/>
        <v>71.73</v>
      </c>
      <c r="F16" s="16">
        <f t="shared" si="2"/>
        <v>6294.0160000000005</v>
      </c>
      <c r="G16">
        <f t="shared" si="3"/>
        <v>2.4009765624999999</v>
      </c>
      <c r="H16" s="14">
        <f t="shared" si="4"/>
        <v>15111.784900000002</v>
      </c>
      <c r="I16" s="17">
        <f t="shared" si="5"/>
        <v>11.087380213558117</v>
      </c>
    </row>
    <row r="17" spans="2:12">
      <c r="B17" s="14">
        <v>135.41999999999999</v>
      </c>
      <c r="C17" s="14">
        <v>53.2</v>
      </c>
      <c r="D17" s="15">
        <f t="shared" si="0"/>
        <v>188.62</v>
      </c>
      <c r="E17" s="15">
        <f t="shared" si="1"/>
        <v>82.219999999999985</v>
      </c>
      <c r="F17" s="16">
        <f t="shared" si="2"/>
        <v>7204.3440000000001</v>
      </c>
      <c r="G17">
        <f t="shared" si="3"/>
        <v>2.545488721804511</v>
      </c>
      <c r="H17" s="14">
        <f t="shared" si="4"/>
        <v>18338.576399999998</v>
      </c>
      <c r="I17" s="17">
        <f t="shared" si="5"/>
        <v>11.63700992523423</v>
      </c>
    </row>
    <row r="18" spans="2:12">
      <c r="B18" s="14">
        <v>147.91</v>
      </c>
      <c r="C18" s="14">
        <v>55.2</v>
      </c>
      <c r="D18" s="15">
        <f t="shared" si="0"/>
        <v>203.11</v>
      </c>
      <c r="E18" s="15">
        <f t="shared" si="1"/>
        <v>92.71</v>
      </c>
      <c r="F18" s="16">
        <f t="shared" si="2"/>
        <v>8164.6320000000005</v>
      </c>
      <c r="G18">
        <f t="shared" si="3"/>
        <v>2.6795289855072464</v>
      </c>
      <c r="H18" s="14">
        <f t="shared" si="4"/>
        <v>21877.3681</v>
      </c>
      <c r="I18" s="17">
        <f t="shared" si="5"/>
        <v>12.161825520866511</v>
      </c>
    </row>
    <row r="19" spans="2:12">
      <c r="B19" s="14">
        <v>160.4</v>
      </c>
      <c r="C19" s="14">
        <v>57.2</v>
      </c>
      <c r="D19" s="15">
        <f t="shared" si="0"/>
        <v>217.60000000000002</v>
      </c>
      <c r="E19" s="15">
        <f t="shared" si="1"/>
        <v>103.2</v>
      </c>
      <c r="F19" s="16">
        <f t="shared" si="2"/>
        <v>9174.880000000001</v>
      </c>
      <c r="G19">
        <f t="shared" si="3"/>
        <v>2.8041958041958042</v>
      </c>
      <c r="H19" s="14">
        <f t="shared" si="4"/>
        <v>25728.160000000003</v>
      </c>
      <c r="I19" s="17">
        <f t="shared" si="5"/>
        <v>12.664912159190051</v>
      </c>
    </row>
    <row r="20" spans="2:12">
      <c r="B20" s="14">
        <v>172.89</v>
      </c>
      <c r="C20" s="14">
        <v>59.2</v>
      </c>
      <c r="D20" s="15">
        <f t="shared" si="0"/>
        <v>232.08999999999997</v>
      </c>
      <c r="E20" s="15">
        <f t="shared" si="1"/>
        <v>113.68999999999998</v>
      </c>
      <c r="F20" s="16">
        <f t="shared" si="2"/>
        <v>10235.088</v>
      </c>
      <c r="G20">
        <f t="shared" si="3"/>
        <v>2.9204391891891888</v>
      </c>
      <c r="H20" s="14">
        <f t="shared" si="4"/>
        <v>29890.952099999995</v>
      </c>
      <c r="I20" s="17">
        <f t="shared" si="5"/>
        <v>13.148764200486674</v>
      </c>
    </row>
    <row r="21" spans="2:12">
      <c r="B21" s="14">
        <v>185.38</v>
      </c>
      <c r="C21" s="14">
        <v>61.2</v>
      </c>
      <c r="D21" s="15">
        <f t="shared" si="0"/>
        <v>246.57999999999998</v>
      </c>
      <c r="E21" s="15">
        <f t="shared" si="1"/>
        <v>124.17999999999999</v>
      </c>
      <c r="F21" s="16">
        <f t="shared" si="2"/>
        <v>11345.255999999999</v>
      </c>
      <c r="G21">
        <f t="shared" si="3"/>
        <v>3.0290849673202613</v>
      </c>
      <c r="H21" s="14">
        <f t="shared" si="4"/>
        <v>34365.744399999996</v>
      </c>
      <c r="I21" s="17">
        <f t="shared" si="5"/>
        <v>13.615432420602733</v>
      </c>
    </row>
    <row r="22" spans="2:12">
      <c r="B22" s="14">
        <v>197.87</v>
      </c>
      <c r="C22" s="14">
        <v>63.2</v>
      </c>
      <c r="D22" s="15">
        <f t="shared" si="0"/>
        <v>261.07</v>
      </c>
      <c r="E22" s="15">
        <f t="shared" si="1"/>
        <v>134.67000000000002</v>
      </c>
      <c r="F22" s="16">
        <f t="shared" si="2"/>
        <v>12505.384</v>
      </c>
      <c r="G22">
        <f t="shared" si="3"/>
        <v>3.1308544303797468</v>
      </c>
      <c r="H22" s="14">
        <f t="shared" si="4"/>
        <v>39152.536899999999</v>
      </c>
      <c r="I22" s="17">
        <f t="shared" si="5"/>
        <v>14.066627172140448</v>
      </c>
    </row>
    <row r="23" spans="2:12">
      <c r="B23" s="14">
        <v>210.36</v>
      </c>
      <c r="C23" s="14">
        <v>65.2</v>
      </c>
      <c r="D23" s="15">
        <f t="shared" si="0"/>
        <v>275.56</v>
      </c>
      <c r="E23" s="15">
        <f t="shared" si="1"/>
        <v>145.16000000000003</v>
      </c>
      <c r="F23" s="16">
        <f t="shared" si="2"/>
        <v>13715.472000000002</v>
      </c>
      <c r="G23">
        <f t="shared" si="3"/>
        <v>3.2263803680981598</v>
      </c>
      <c r="H23" s="14">
        <f t="shared" si="4"/>
        <v>44251.329600000005</v>
      </c>
      <c r="I23" s="17">
        <f t="shared" si="5"/>
        <v>14.503792607452715</v>
      </c>
    </row>
    <row r="26" spans="2:12">
      <c r="D26">
        <v>23</v>
      </c>
      <c r="L26">
        <v>23</v>
      </c>
    </row>
    <row r="27" spans="2:12">
      <c r="D27">
        <v>35</v>
      </c>
      <c r="L27">
        <v>35</v>
      </c>
    </row>
    <row r="28" spans="2:12">
      <c r="D28">
        <v>26</v>
      </c>
      <c r="L28">
        <v>26</v>
      </c>
    </row>
    <row r="29" spans="2:12">
      <c r="D29">
        <v>15</v>
      </c>
      <c r="L29">
        <v>15</v>
      </c>
    </row>
    <row r="30" spans="2:12" ht="15">
      <c r="D30" s="38">
        <v>13</v>
      </c>
      <c r="L30" s="38">
        <v>13</v>
      </c>
    </row>
    <row r="31" spans="2:12" ht="19.5" customHeight="1">
      <c r="B31" s="46" t="s">
        <v>86</v>
      </c>
      <c r="D31">
        <f>SUM(D26:D30)</f>
        <v>112</v>
      </c>
      <c r="K31" s="46" t="s">
        <v>87</v>
      </c>
      <c r="L31">
        <f>AVERAGE(L26:L30)</f>
        <v>22.4</v>
      </c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9"/>
  <sheetViews>
    <sheetView zoomScale="130" zoomScaleNormal="130" workbookViewId="0">
      <selection activeCell="B32" sqref="B32"/>
    </sheetView>
  </sheetViews>
  <sheetFormatPr defaultRowHeight="12.75"/>
  <cols>
    <col min="1" max="1" width="25.7109375" bestFit="1" customWidth="1"/>
    <col min="2" max="2" width="18" customWidth="1"/>
  </cols>
  <sheetData>
    <row r="1" spans="1:5">
      <c r="A1" s="23" t="s">
        <v>88</v>
      </c>
      <c r="B1" s="50">
        <v>1000</v>
      </c>
      <c r="E1" s="23" t="s">
        <v>89</v>
      </c>
    </row>
    <row r="2" spans="1:5">
      <c r="A2" s="23" t="s">
        <v>90</v>
      </c>
      <c r="B2" s="23">
        <v>5</v>
      </c>
      <c r="E2" s="23" t="s">
        <v>91</v>
      </c>
    </row>
    <row r="3" spans="1:5">
      <c r="A3" s="23" t="s">
        <v>92</v>
      </c>
      <c r="B3" s="51">
        <v>0.05</v>
      </c>
    </row>
    <row r="4" spans="1:5">
      <c r="B4" s="23"/>
    </row>
    <row r="5" spans="1:5">
      <c r="A5" s="19" t="s">
        <v>93</v>
      </c>
      <c r="B5" s="23"/>
    </row>
    <row r="6" spans="1:5">
      <c r="A6" s="23" t="s">
        <v>94</v>
      </c>
      <c r="B6" s="52">
        <f>FV(B3,B2,,-B1)</f>
        <v>1276.2815625000001</v>
      </c>
    </row>
    <row r="7" spans="1:5">
      <c r="B7" s="39"/>
    </row>
    <row r="8" spans="1:5">
      <c r="B8" s="64">
        <f>FV(B3,B2,,-B1)</f>
        <v>1276.2815625000001</v>
      </c>
    </row>
    <row r="9" spans="1:5">
      <c r="B9" s="40"/>
    </row>
    <row r="10" spans="1:5">
      <c r="A10" s="23" t="s">
        <v>95</v>
      </c>
    </row>
    <row r="11" spans="1:5">
      <c r="B11" s="40"/>
    </row>
    <row r="29" spans="1:5">
      <c r="A29" s="23" t="s">
        <v>96</v>
      </c>
      <c r="B29" s="53">
        <v>200</v>
      </c>
      <c r="E29" s="23" t="s">
        <v>97</v>
      </c>
    </row>
    <row r="30" spans="1:5">
      <c r="A30" s="23" t="s">
        <v>90</v>
      </c>
      <c r="B30" s="23">
        <v>5</v>
      </c>
      <c r="E30" s="23" t="s">
        <v>98</v>
      </c>
    </row>
    <row r="31" spans="1:5">
      <c r="A31" s="23" t="s">
        <v>92</v>
      </c>
      <c r="B31" s="51">
        <v>0.05</v>
      </c>
    </row>
    <row r="33" spans="1:2">
      <c r="A33" s="19" t="s">
        <v>93</v>
      </c>
    </row>
    <row r="34" spans="1:2">
      <c r="A34" s="23" t="s">
        <v>94</v>
      </c>
      <c r="B34" s="52">
        <f>FV(B31,B30,-B29)</f>
        <v>1105.1262500000005</v>
      </c>
    </row>
    <row r="36" spans="1:2">
      <c r="B36" s="40"/>
    </row>
    <row r="37" spans="1:2">
      <c r="B37" s="40"/>
    </row>
    <row r="38" spans="1:2">
      <c r="A38" s="23" t="s">
        <v>95</v>
      </c>
      <c r="B38" s="40"/>
    </row>
    <row r="39" spans="1:2">
      <c r="B39" s="40"/>
    </row>
  </sheetData>
  <phoneticPr fontId="7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B43" sqref="B43"/>
    </sheetView>
  </sheetViews>
  <sheetFormatPr defaultRowHeight="12.75"/>
  <cols>
    <col min="1" max="1" width="25.7109375" bestFit="1" customWidth="1"/>
    <col min="2" max="2" width="9.7109375" bestFit="1" customWidth="1"/>
    <col min="5" max="5" width="20.28515625" customWidth="1"/>
  </cols>
  <sheetData>
    <row r="1" spans="1:5">
      <c r="A1" s="19" t="s">
        <v>93</v>
      </c>
      <c r="B1" s="23"/>
      <c r="E1" s="23" t="s">
        <v>99</v>
      </c>
    </row>
    <row r="2" spans="1:5">
      <c r="A2" s="23" t="s">
        <v>94</v>
      </c>
      <c r="B2" s="50">
        <v>1276.2815625000001</v>
      </c>
      <c r="E2" s="23" t="s">
        <v>100</v>
      </c>
    </row>
    <row r="4" spans="1:5">
      <c r="A4" s="23" t="s">
        <v>90</v>
      </c>
      <c r="B4" s="23">
        <v>5</v>
      </c>
    </row>
    <row r="5" spans="1:5">
      <c r="A5" s="23" t="s">
        <v>92</v>
      </c>
      <c r="B5" s="51">
        <v>0.05</v>
      </c>
    </row>
    <row r="7" spans="1:5">
      <c r="A7" s="23" t="s">
        <v>101</v>
      </c>
      <c r="B7" s="52">
        <f>PV(B5,B4,,-B2)</f>
        <v>1000</v>
      </c>
    </row>
    <row r="9" spans="1:5">
      <c r="B9" s="40"/>
    </row>
    <row r="10" spans="1:5">
      <c r="B10" s="40"/>
    </row>
    <row r="11" spans="1:5">
      <c r="A11" s="23" t="s">
        <v>95</v>
      </c>
    </row>
    <row r="12" spans="1:5">
      <c r="B12" s="40"/>
    </row>
    <row r="31" spans="1:5">
      <c r="A31" s="23" t="s">
        <v>102</v>
      </c>
      <c r="B31" s="54">
        <v>230</v>
      </c>
      <c r="E31" s="23" t="s">
        <v>103</v>
      </c>
    </row>
    <row r="32" spans="1:5">
      <c r="A32" s="23" t="s">
        <v>90</v>
      </c>
      <c r="B32" s="23">
        <v>5</v>
      </c>
      <c r="E32" s="23" t="s">
        <v>104</v>
      </c>
    </row>
    <row r="33" spans="1:2">
      <c r="A33" s="23" t="s">
        <v>92</v>
      </c>
      <c r="B33" s="51">
        <v>0.05</v>
      </c>
    </row>
    <row r="35" spans="1:2">
      <c r="A35" s="19" t="s">
        <v>105</v>
      </c>
      <c r="B35" s="55">
        <f>PV(B33,B32,-B31)</f>
        <v>995.77963424508891</v>
      </c>
    </row>
    <row r="37" spans="1:2">
      <c r="B37" s="40"/>
    </row>
    <row r="38" spans="1:2">
      <c r="B38" s="40"/>
    </row>
    <row r="39" spans="1:2">
      <c r="A39" s="23" t="s">
        <v>95</v>
      </c>
      <c r="B39" s="40"/>
    </row>
  </sheetData>
  <phoneticPr fontId="7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7" sqref="B7"/>
    </sheetView>
  </sheetViews>
  <sheetFormatPr defaultRowHeight="12.75"/>
  <cols>
    <col min="1" max="1" width="18.7109375" bestFit="1" customWidth="1"/>
    <col min="2" max="2" width="12.140625" customWidth="1"/>
  </cols>
  <sheetData>
    <row r="1" spans="1:5">
      <c r="A1" s="23" t="s">
        <v>88</v>
      </c>
      <c r="B1" s="50">
        <v>1000</v>
      </c>
      <c r="C1" t="s">
        <v>106</v>
      </c>
      <c r="E1" s="23" t="s">
        <v>107</v>
      </c>
    </row>
    <row r="2" spans="1:5">
      <c r="A2" s="23" t="s">
        <v>108</v>
      </c>
      <c r="B2" s="23">
        <v>5</v>
      </c>
      <c r="C2" t="s">
        <v>109</v>
      </c>
    </row>
    <row r="3" spans="1:5">
      <c r="A3" s="19" t="s">
        <v>93</v>
      </c>
    </row>
    <row r="4" spans="1:5">
      <c r="A4" s="23"/>
    </row>
    <row r="5" spans="1:5">
      <c r="A5" s="23" t="s">
        <v>110</v>
      </c>
      <c r="B5" s="56">
        <v>230.97479812826805</v>
      </c>
    </row>
    <row r="7" spans="1:5">
      <c r="A7" s="23" t="s">
        <v>92</v>
      </c>
      <c r="B7" s="57">
        <f>RATE(B2,B5,-B1)</f>
        <v>5.0000000000462168E-2</v>
      </c>
    </row>
    <row r="9" spans="1:5">
      <c r="B9" s="41"/>
    </row>
    <row r="10" spans="1:5">
      <c r="B10" s="41"/>
    </row>
    <row r="11" spans="1:5">
      <c r="A11" s="23" t="s">
        <v>95</v>
      </c>
    </row>
    <row r="14" spans="1:5">
      <c r="B14" s="41"/>
    </row>
    <row r="17" spans="1:1">
      <c r="A17" s="39"/>
    </row>
  </sheetData>
  <phoneticPr fontId="7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5" sqref="B5"/>
    </sheetView>
  </sheetViews>
  <sheetFormatPr defaultRowHeight="12.75"/>
  <cols>
    <col min="1" max="1" width="18.7109375" bestFit="1" customWidth="1"/>
    <col min="2" max="2" width="9.7109375" bestFit="1" customWidth="1"/>
  </cols>
  <sheetData>
    <row r="1" spans="1:4">
      <c r="A1" s="19" t="s">
        <v>93</v>
      </c>
      <c r="B1" s="50">
        <v>1000</v>
      </c>
      <c r="C1" t="s">
        <v>106</v>
      </c>
      <c r="D1" s="23" t="s">
        <v>111</v>
      </c>
    </row>
    <row r="2" spans="1:4">
      <c r="A2" s="23" t="s">
        <v>108</v>
      </c>
      <c r="B2" s="23">
        <v>5</v>
      </c>
      <c r="C2" t="s">
        <v>109</v>
      </c>
    </row>
    <row r="3" spans="1:4">
      <c r="A3" s="23" t="s">
        <v>92</v>
      </c>
      <c r="B3" s="51">
        <v>0.05</v>
      </c>
    </row>
    <row r="4" spans="1:4">
      <c r="B4" s="1"/>
    </row>
    <row r="5" spans="1:4">
      <c r="A5" s="19" t="s">
        <v>88</v>
      </c>
    </row>
    <row r="7" spans="1:4">
      <c r="A7" s="23" t="s">
        <v>110</v>
      </c>
      <c r="B7" s="52">
        <f>PMT(B3,B2,-B1)</f>
        <v>230.97479812826811</v>
      </c>
    </row>
    <row r="11" spans="1:4">
      <c r="A11" s="23" t="s">
        <v>95</v>
      </c>
    </row>
    <row r="12" spans="1:4">
      <c r="B12" s="39"/>
    </row>
    <row r="13" spans="1:4">
      <c r="B13" s="39"/>
    </row>
    <row r="14" spans="1:4">
      <c r="B14" s="41"/>
    </row>
    <row r="16" spans="1:4">
      <c r="B16" s="40"/>
    </row>
    <row r="21" spans="2:2">
      <c r="B21" s="39"/>
    </row>
    <row r="23" spans="2:2">
      <c r="B23" s="39"/>
    </row>
    <row r="24" spans="2:2">
      <c r="B24" s="39"/>
    </row>
  </sheetData>
  <phoneticPr fontId="7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K22"/>
  <sheetViews>
    <sheetView zoomScale="160" zoomScaleNormal="160" workbookViewId="0">
      <selection activeCell="J21" sqref="J21"/>
    </sheetView>
  </sheetViews>
  <sheetFormatPr defaultRowHeight="12.75"/>
  <cols>
    <col min="2" max="2" width="27.42578125" bestFit="1" customWidth="1"/>
    <col min="4" max="4" width="11.7109375" bestFit="1" customWidth="1"/>
    <col min="5" max="5" width="6.140625" customWidth="1"/>
    <col min="10" max="10" width="11.140625" bestFit="1" customWidth="1"/>
  </cols>
  <sheetData>
    <row r="1" spans="2:6">
      <c r="B1" s="23" t="s">
        <v>112</v>
      </c>
    </row>
    <row r="2" spans="2:6">
      <c r="B2" s="23" t="s">
        <v>113</v>
      </c>
      <c r="C2" s="21"/>
      <c r="D2" s="21"/>
    </row>
    <row r="3" spans="2:6">
      <c r="B3" s="20"/>
      <c r="C3" s="21"/>
      <c r="D3" s="21"/>
    </row>
    <row r="4" spans="2:6">
      <c r="B4" s="46" t="s">
        <v>114</v>
      </c>
      <c r="C4" s="46"/>
      <c r="D4" s="58">
        <v>1100000</v>
      </c>
      <c r="F4" t="s">
        <v>115</v>
      </c>
    </row>
    <row r="5" spans="2:6">
      <c r="B5" s="46" t="s">
        <v>116</v>
      </c>
      <c r="C5" s="46"/>
      <c r="D5" s="58">
        <v>100000</v>
      </c>
      <c r="F5" s="46" t="s">
        <v>117</v>
      </c>
    </row>
    <row r="6" spans="2:6">
      <c r="B6" s="46" t="s">
        <v>118</v>
      </c>
      <c r="C6" s="46"/>
      <c r="D6" s="58">
        <v>10</v>
      </c>
      <c r="F6" t="s">
        <v>119</v>
      </c>
    </row>
    <row r="7" spans="2:6">
      <c r="B7" s="46" t="s">
        <v>120</v>
      </c>
      <c r="C7" s="46"/>
      <c r="D7" s="58"/>
    </row>
    <row r="8" spans="2:6">
      <c r="B8" s="59"/>
      <c r="C8" s="59"/>
      <c r="D8" s="60"/>
    </row>
    <row r="9" spans="2:6">
      <c r="B9" s="20" t="s">
        <v>121</v>
      </c>
      <c r="D9" s="22">
        <f>D7*((D7+1)/2)</f>
        <v>0</v>
      </c>
    </row>
    <row r="12" spans="2:6">
      <c r="D12" s="58">
        <f>(1/D6)*(D4-D5)</f>
        <v>100000</v>
      </c>
      <c r="E12" s="23" t="s">
        <v>122</v>
      </c>
    </row>
    <row r="19" spans="10:11">
      <c r="J19" s="48" t="s">
        <v>123</v>
      </c>
    </row>
    <row r="20" spans="10:11">
      <c r="J20" s="48" t="s">
        <v>124</v>
      </c>
    </row>
    <row r="21" spans="10:11">
      <c r="J21" s="58">
        <f>SLN(D4,D5,D6)</f>
        <v>100000</v>
      </c>
      <c r="K21" s="23" t="s">
        <v>122</v>
      </c>
    </row>
    <row r="22" spans="10:11">
      <c r="J22" s="40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8195" r:id="rId4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B1:M47"/>
  <sheetViews>
    <sheetView tabSelected="1" topLeftCell="A2" workbookViewId="0">
      <selection activeCell="F47" sqref="F47"/>
    </sheetView>
  </sheetViews>
  <sheetFormatPr defaultRowHeight="12.75"/>
  <cols>
    <col min="1" max="1" width="3.42578125" customWidth="1"/>
    <col min="2" max="2" width="4.42578125" customWidth="1"/>
    <col min="3" max="3" width="13.85546875" customWidth="1"/>
    <col min="4" max="4" width="32.28515625" bestFit="1" customWidth="1"/>
    <col min="5" max="5" width="36.7109375" customWidth="1"/>
    <col min="6" max="6" width="10" bestFit="1" customWidth="1"/>
    <col min="7" max="7" width="7.5703125" bestFit="1" customWidth="1"/>
    <col min="8" max="8" width="18.85546875" bestFit="1" customWidth="1"/>
  </cols>
  <sheetData>
    <row r="1" spans="2:8" ht="18">
      <c r="C1" s="6" t="s">
        <v>125</v>
      </c>
    </row>
    <row r="3" spans="2:8" ht="25.5">
      <c r="B3" s="23" t="s">
        <v>51</v>
      </c>
      <c r="C3" s="61" t="s">
        <v>126</v>
      </c>
      <c r="D3" s="61" t="s">
        <v>127</v>
      </c>
    </row>
    <row r="4" spans="2:8">
      <c r="C4" s="62" t="s">
        <v>128</v>
      </c>
      <c r="D4" s="62" t="s">
        <v>130</v>
      </c>
    </row>
    <row r="5" spans="2:8">
      <c r="B5" s="8">
        <v>1</v>
      </c>
      <c r="C5" s="24">
        <v>0.14000000000000001</v>
      </c>
      <c r="D5" s="24">
        <v>7.0000000000000007E-2</v>
      </c>
    </row>
    <row r="6" spans="2:8">
      <c r="B6" s="8">
        <v>2</v>
      </c>
      <c r="C6" s="24">
        <v>0.13500000000000001</v>
      </c>
      <c r="D6" s="24">
        <v>6.7500000000000004E-2</v>
      </c>
      <c r="H6" s="25"/>
    </row>
    <row r="7" spans="2:8">
      <c r="B7" s="8">
        <v>3</v>
      </c>
      <c r="C7" s="24">
        <v>0.14019999999999999</v>
      </c>
      <c r="D7" s="24">
        <v>7.0099999999999996E-2</v>
      </c>
      <c r="H7" s="25"/>
    </row>
    <row r="8" spans="2:8">
      <c r="B8" s="8">
        <v>4</v>
      </c>
      <c r="C8" s="24">
        <v>0.13800000000000001</v>
      </c>
      <c r="D8" s="24">
        <v>6.9000000000000006E-2</v>
      </c>
      <c r="H8" s="25"/>
    </row>
    <row r="9" spans="2:8">
      <c r="B9" s="8">
        <v>5</v>
      </c>
      <c r="C9" s="24">
        <v>0.13500000000000001</v>
      </c>
      <c r="D9" s="24">
        <v>6.7500000000000004E-2</v>
      </c>
      <c r="H9" s="25"/>
    </row>
    <row r="10" spans="2:8">
      <c r="B10" s="8">
        <v>6</v>
      </c>
      <c r="C10" s="24">
        <v>0.14199999999999999</v>
      </c>
      <c r="D10" s="24">
        <v>7.0999999999999994E-2</v>
      </c>
      <c r="H10" s="25"/>
    </row>
    <row r="11" spans="2:8">
      <c r="B11" s="8">
        <v>7</v>
      </c>
      <c r="C11" s="24">
        <v>0.182</v>
      </c>
      <c r="D11" s="24">
        <v>9.0999999999999998E-2</v>
      </c>
      <c r="H11" s="25"/>
    </row>
    <row r="12" spans="2:8">
      <c r="B12" s="8">
        <v>8</v>
      </c>
      <c r="C12" s="24">
        <v>0.15</v>
      </c>
      <c r="D12" s="24">
        <v>7.4999999999999997E-2</v>
      </c>
      <c r="H12" s="25"/>
    </row>
    <row r="13" spans="2:8">
      <c r="B13" s="8">
        <v>9</v>
      </c>
      <c r="C13" s="24">
        <v>0.16</v>
      </c>
      <c r="D13" s="24">
        <v>0.08</v>
      </c>
      <c r="H13" s="25"/>
    </row>
    <row r="14" spans="2:8">
      <c r="B14" s="8">
        <v>10</v>
      </c>
      <c r="C14" s="24">
        <v>0.158</v>
      </c>
      <c r="D14" s="24">
        <v>0.09</v>
      </c>
      <c r="H14" s="25"/>
    </row>
    <row r="15" spans="2:8">
      <c r="B15" s="8"/>
      <c r="C15" s="26"/>
      <c r="D15" s="26"/>
      <c r="H15" s="25"/>
    </row>
    <row r="16" spans="2:8">
      <c r="C16" s="26"/>
      <c r="D16" s="26"/>
      <c r="F16" s="62" t="s">
        <v>129</v>
      </c>
      <c r="G16" s="62" t="s">
        <v>130</v>
      </c>
      <c r="H16" s="63" t="s">
        <v>123</v>
      </c>
    </row>
    <row r="17" spans="4:13">
      <c r="D17" t="s">
        <v>131</v>
      </c>
      <c r="E17" t="s">
        <v>132</v>
      </c>
      <c r="F17" s="27"/>
      <c r="G17" s="27"/>
      <c r="H17" s="27"/>
    </row>
    <row r="18" spans="4:13">
      <c r="F18" s="28">
        <f>AVERAGE(C5:C14)</f>
        <v>0.14801999999999998</v>
      </c>
      <c r="G18" s="28">
        <f>AVERAGE(D5:D14)</f>
        <v>7.5109999999999982E-2</v>
      </c>
      <c r="H18" s="29" t="s">
        <v>133</v>
      </c>
    </row>
    <row r="19" spans="4:13">
      <c r="F19" s="30"/>
      <c r="G19" s="31"/>
      <c r="H19" s="27"/>
    </row>
    <row r="20" spans="4:13">
      <c r="D20" t="s">
        <v>134</v>
      </c>
      <c r="E20" t="s">
        <v>135</v>
      </c>
      <c r="F20" s="30"/>
      <c r="G20" s="31"/>
      <c r="H20" s="27"/>
    </row>
    <row r="21" spans="4:13">
      <c r="F21" s="30"/>
      <c r="G21" s="31"/>
      <c r="H21" s="27"/>
    </row>
    <row r="22" spans="4:13">
      <c r="F22" s="42">
        <f>VAR(C5:C14)</f>
        <v>2.2253733333334037E-4</v>
      </c>
      <c r="G22" s="42">
        <f>VAR(D5:D14)</f>
        <v>7.9932111111113521E-5</v>
      </c>
      <c r="H22" s="29" t="s">
        <v>136</v>
      </c>
    </row>
    <row r="23" spans="4:13">
      <c r="F23" s="30"/>
      <c r="G23" s="24"/>
      <c r="H23" s="27"/>
    </row>
    <row r="24" spans="4:13">
      <c r="D24" t="s">
        <v>137</v>
      </c>
      <c r="E24" t="s">
        <v>138</v>
      </c>
      <c r="F24" s="30"/>
      <c r="G24" s="24"/>
      <c r="H24" s="27"/>
    </row>
    <row r="25" spans="4:13">
      <c r="F25" s="30"/>
      <c r="G25" s="24"/>
      <c r="H25" s="27"/>
    </row>
    <row r="26" spans="4:13">
      <c r="F26" s="42">
        <f>SQRT(F22)</f>
        <v>1.491768525386363E-2</v>
      </c>
      <c r="G26" s="42">
        <f>SQRT(G22)</f>
        <v>8.9404760002537633E-3</v>
      </c>
      <c r="H26" s="29" t="s">
        <v>139</v>
      </c>
      <c r="I26" s="65">
        <f>STDEV(C5:C14)</f>
        <v>1.491768525386363E-2</v>
      </c>
      <c r="J26" s="65">
        <f>STDEV(D5:D14)</f>
        <v>8.9404760002537633E-3</v>
      </c>
    </row>
    <row r="27" spans="4:13">
      <c r="F27" s="31"/>
      <c r="G27" s="31"/>
      <c r="H27" s="27"/>
    </row>
    <row r="28" spans="4:13">
      <c r="D28" t="s">
        <v>140</v>
      </c>
      <c r="E28" t="s">
        <v>141</v>
      </c>
      <c r="F28" s="31"/>
      <c r="G28" s="31"/>
      <c r="H28" s="27"/>
    </row>
    <row r="29" spans="4:13" ht="15.75">
      <c r="E29" s="32" t="s">
        <v>142</v>
      </c>
      <c r="F29" s="66">
        <f>F26/F18</f>
        <v>0.10078155150563188</v>
      </c>
      <c r="G29" s="66">
        <f>G26/G18</f>
        <v>0.11903176674549015</v>
      </c>
      <c r="H29" s="29" t="s">
        <v>143</v>
      </c>
    </row>
    <row r="30" spans="4:13">
      <c r="H30" s="33"/>
    </row>
    <row r="31" spans="4:13">
      <c r="H31" s="33"/>
      <c r="M31" s="25"/>
    </row>
    <row r="32" spans="4:13" ht="12.75" customHeight="1">
      <c r="D32" t="s">
        <v>144</v>
      </c>
      <c r="E32" t="s">
        <v>145</v>
      </c>
      <c r="H32" s="33"/>
      <c r="M32" s="25"/>
    </row>
    <row r="33" spans="4:13" ht="12.75" customHeight="1">
      <c r="F33" s="34"/>
      <c r="H33" s="33"/>
      <c r="M33" s="25"/>
    </row>
    <row r="34" spans="4:13" ht="12.75" customHeight="1">
      <c r="F34" s="8">
        <f>COVAR(C5:C14,D5:D14)</f>
        <v>1.1111979999999994E-4</v>
      </c>
      <c r="H34" s="33"/>
      <c r="M34" s="25"/>
    </row>
    <row r="35" spans="4:13" ht="13.5" customHeight="1">
      <c r="D35" t="s">
        <v>146</v>
      </c>
      <c r="E35" t="s">
        <v>147</v>
      </c>
      <c r="F35" s="8"/>
      <c r="H35" s="33"/>
      <c r="M35" s="25"/>
    </row>
    <row r="36" spans="4:13" ht="12.75" customHeight="1">
      <c r="F36" s="8"/>
      <c r="H36" s="33"/>
      <c r="M36" s="25"/>
    </row>
    <row r="37" spans="4:13" ht="12.75" customHeight="1">
      <c r="F37" s="35">
        <f>F34/(F26*G26)</f>
        <v>0.83316183834998037</v>
      </c>
      <c r="G37">
        <f>CORREL(C5:C14,D5:D14)</f>
        <v>0.92573537594445154</v>
      </c>
      <c r="H37" s="33"/>
      <c r="M37" s="25"/>
    </row>
    <row r="38" spans="4:13" ht="12.75" customHeight="1">
      <c r="H38" s="33"/>
      <c r="M38" s="25"/>
    </row>
    <row r="39" spans="4:13" ht="13.5" customHeight="1">
      <c r="H39" s="33"/>
      <c r="M39" s="25"/>
    </row>
    <row r="40" spans="4:13">
      <c r="D40" t="s">
        <v>148</v>
      </c>
      <c r="E40" t="s">
        <v>149</v>
      </c>
    </row>
    <row r="41" spans="4:13" ht="18">
      <c r="E41" t="s">
        <v>150</v>
      </c>
      <c r="F41" s="35">
        <f>F37^2</f>
        <v>0.69415864888271883</v>
      </c>
    </row>
    <row r="44" spans="4:13">
      <c r="D44" t="s">
        <v>151</v>
      </c>
      <c r="E44" t="s">
        <v>152</v>
      </c>
      <c r="F44" s="36">
        <f>INTERCEPT(C5:C14,D5:D14)</f>
        <v>3.2001987797978595E-2</v>
      </c>
    </row>
    <row r="47" spans="4:13">
      <c r="D47" t="s">
        <v>153</v>
      </c>
      <c r="E47" t="s">
        <v>154</v>
      </c>
      <c r="F47" s="17">
        <f>SLOPE(C5:C14,D5:D14)</f>
        <v>1.5446413553724061</v>
      </c>
    </row>
  </sheetData>
  <phoneticPr fontId="7" type="noConversion"/>
  <pageMargins left="0.75" right="0.75" top="1" bottom="1" header="0.5" footer="0.5"/>
  <headerFooter alignWithMargins="0"/>
  <legacyDrawing r:id="rId1"/>
  <oleObjects>
    <oleObject shapeId="9217" r:id="rId2"/>
    <oleObject shapeId="9218" r:id="rId3"/>
    <oleObject shapeId="9219" r:id="rId4"/>
    <oleObject progId="Equation.DSMT4" shapeId="9220" r:id="rId5"/>
    <oleObject shapeId="9221" r:id="rId6"/>
    <oleObject shapeId="9222" r:id="rId7"/>
    <oleObject progId="Equation.DSMT4" shapeId="9223" r:id="rId8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Excel_Intro</vt:lpstr>
      <vt:lpstr>Basics</vt:lpstr>
      <vt:lpstr>Math</vt:lpstr>
      <vt:lpstr>FV</vt:lpstr>
      <vt:lpstr>PV</vt:lpstr>
      <vt:lpstr>RATE</vt:lpstr>
      <vt:lpstr>PAYMENT</vt:lpstr>
      <vt:lpstr>SLN</vt:lpstr>
      <vt:lpstr>STATISTICS</vt:lpstr>
    </vt:vector>
  </TitlesOfParts>
  <Company>U.M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S.K.T</dc:creator>
  <cp:lastModifiedBy>student</cp:lastModifiedBy>
  <cp:revision/>
  <dcterms:created xsi:type="dcterms:W3CDTF">1997-12-08T22:25:12Z</dcterms:created>
  <dcterms:modified xsi:type="dcterms:W3CDTF">2022-03-08T14:52:52Z</dcterms:modified>
</cp:coreProperties>
</file>