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https://livewarwickac-my.sharepoint.com/personal/u1857308_live_warwick_ac_uk/Documents/PhD/Hand Trials/Digit Weights 2/"/>
    </mc:Choice>
  </mc:AlternateContent>
  <xr:revisionPtr revIDLastSave="78" documentId="11_5BBAE36F7ADB4B9F8710724D3D6CAF2A5201992C" xr6:coauthVersionLast="47" xr6:coauthVersionMax="47" xr10:uidLastSave="{EEB344E9-79F4-4612-8B5E-8F625B4172D9}"/>
  <bookViews>
    <workbookView xWindow="2868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1" i="1" l="1"/>
  <c r="E10" i="1"/>
  <c r="G2" i="1" a="1"/>
  <c r="G2" i="1" s="1"/>
  <c r="E2" i="1" a="1"/>
  <c r="E2" i="1" s="1"/>
  <c r="C2" i="1" a="1"/>
  <c r="C2" i="1" s="1"/>
  <c r="I2" i="1" l="1"/>
  <c r="H6" i="1"/>
  <c r="H5" i="1"/>
  <c r="H4" i="1"/>
  <c r="J2" i="1"/>
  <c r="J5" i="1"/>
  <c r="H3" i="1"/>
  <c r="J4" i="1"/>
  <c r="I6" i="1"/>
  <c r="J6" i="1"/>
  <c r="I5" i="1"/>
  <c r="J3" i="1"/>
  <c r="I4" i="1"/>
  <c r="I3" i="1"/>
  <c r="H2" i="1"/>
  <c r="D29" i="1" l="1" a="1"/>
  <c r="D29" i="1" s="1"/>
  <c r="H11" i="1"/>
  <c r="I11" i="1" s="1"/>
  <c r="I14" i="1" s="1"/>
  <c r="F29" i="1" a="1"/>
  <c r="F29" i="1" s="1"/>
  <c r="E29" i="1" a="1"/>
  <c r="E29" i="1" s="1"/>
  <c r="G29" i="1" l="1" a="1"/>
  <c r="G29"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<sst xmlns="http://schemas.openxmlformats.org/spreadsheetml/2006/main" count="45" uniqueCount="33">
  <si>
    <t>Thumb</t>
  </si>
  <si>
    <t>Index</t>
  </si>
  <si>
    <t>Middle</t>
  </si>
  <si>
    <t>Ring</t>
  </si>
  <si>
    <t>Little</t>
  </si>
  <si>
    <t>Digit</t>
  </si>
  <si>
    <t>Ldip (mm)</t>
  </si>
  <si>
    <t>Rdip (mm)</t>
  </si>
  <si>
    <t>Lpip (mm)</t>
  </si>
  <si>
    <t>Rpip (mm)</t>
  </si>
  <si>
    <t>Lmcp (mm)</t>
  </si>
  <si>
    <t>Rmcp (mm)</t>
  </si>
  <si>
    <t>Mdip (kg)</t>
  </si>
  <si>
    <t>Palm Width (mm)</t>
  </si>
  <si>
    <t>Palm Breadth (mm)</t>
  </si>
  <si>
    <t>Palm Length (mm)</t>
  </si>
  <si>
    <t>Palm Total (gr)</t>
  </si>
  <si>
    <t>Total Hand Mass Theoretical (gr)</t>
  </si>
  <si>
    <t>Measurements of the segment diameter</t>
  </si>
  <si>
    <t>Ddip (mm)</t>
  </si>
  <si>
    <t>Dpip (mm)</t>
  </si>
  <si>
    <t>Dmcp (mm)</t>
  </si>
  <si>
    <t>Mtotal digits (gr)</t>
  </si>
  <si>
    <t>Mtotal  digits (kg)</t>
  </si>
  <si>
    <t>ρ times pi (kg/m^3)</t>
  </si>
  <si>
    <t>Proximal</t>
  </si>
  <si>
    <t>Distal</t>
  </si>
  <si>
    <t>Moment of interial (kg*m^2)</t>
  </si>
  <si>
    <t>Abduction</t>
  </si>
  <si>
    <t>Mpip (kg)</t>
  </si>
  <si>
    <t>Mmcp (kg)</t>
  </si>
  <si>
    <t>The collumns that you have to fill are the ones in yellow in millimeters. The length of each segment is found from palpation. For the radius of each segment you measure the diameter first. Then insert the diameter values into the Measurements of the segment diameter table.</t>
  </si>
  <si>
    <t>The palm length is the hand length minus the length of the middle phalanx the palm breadth is shown below and the palm width is measured from the ulnar side of the little finger's metacarpal bone. The diameter of the thumb metacarpal is measured on its 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</si>
</sst>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2"/>
      </left>
      <right style="thin">
        <color theme="2"/>
      </right>
      <top style="thin">
        <color theme="2"/>
      </top>
      <bottom style="thin">
        <color theme="2"/>
      </bottom>
      <diagonal/>
    </border>
    <border>
      <left/>
      <right style="thin">
        <color theme="2"/>
      </right>
      <top style="thin">
        <color theme="2"/>
      </top>
      <bottom style="thin">
        <color theme="2"/>
      </bottom>
      <diagonal/>
    </border>
  </borders>
  <cellStyleXfs count="1">
    <xf numFmtId="0" fontId="0" fillId="0" borderId="0"/>
  </cellStyleXfs>
  <cellXfs count="12">
    <xf numFmtId="0" fontId="0" fillId="0" borderId="0" xfId="0"/>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0" fillId="2" borderId="2" xfId="0" applyFill="1" applyBorder="1"/>
    <xf numFmtId="0" fontId="0" fillId="2" borderId="3" xfId="0" applyFill="1" applyBorder="1"/>
    <xf numFmtId="0" fontId="0" fillId="2" borderId="4" xfId="0" applyFill="1" applyBorder="1"/>
    <xf numFmtId="0" fontId="0" fillId="0" borderId="5" xfId="0" applyBorder="1"/>
    <xf numFmtId="0" fontId="0" fillId="5" borderId="5" xfId="0" applyFill="1" applyBorder="1"/>
    <xf numFmtId="0" fontId="0" fillId="5" borderId="6" xfId="0" applyFill="1" applyBorder="1"/>
    <xf numFmtId="0" fontId="0" fillId="2" borderId="1"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49998</xdr:colOff>
      <xdr:row>15</xdr:row>
      <xdr:rowOff>112395</xdr:rowOff>
    </xdr:from>
    <xdr:to>
      <xdr:col>10</xdr:col>
      <xdr:colOff>15240</xdr:colOff>
      <xdr:row>34</xdr:row>
      <xdr:rowOff>38735</xdr:rowOff>
    </xdr:to>
    <xdr:pic>
      <xdr:nvPicPr>
        <xdr:cNvPr id="2" name="Picture 1" descr="A picture containing linedrawing&#10;&#10;Description automatically generated">
          <a:extLst>
            <a:ext uri="{FF2B5EF4-FFF2-40B4-BE49-F238E27FC236}">
              <a16:creationId xmlns:a16="http://schemas.microsoft.com/office/drawing/2014/main" id="{C54771BF-D778-4706-B630-AC6C2FC2AF7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298773" y="2827020"/>
          <a:ext cx="5213517" cy="33648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
  <sheetViews>
    <sheetView tabSelected="1" workbookViewId="0">
      <selection activeCell="L26" sqref="L26"/>
    </sheetView>
  </sheetViews>
  <sheetFormatPr defaultRowHeight="14.4" x14ac:dyDescent="0.3"/>
  <cols>
    <col min="1" max="1" width="16.77734375" bestFit="1" customWidth="1"/>
    <col min="2" max="2" width="17.88671875" bestFit="1" customWidth="1"/>
    <col min="3" max="3" width="26.109375" bestFit="1" customWidth="1"/>
    <col min="4" max="4" width="11.109375" bestFit="1" customWidth="1"/>
    <col min="5" max="5" width="17.44140625" bestFit="1" customWidth="1"/>
    <col min="6" max="6" width="10.88671875" bestFit="1" customWidth="1"/>
    <col min="7" max="8" width="34.5546875" bestFit="1" customWidth="1"/>
    <col min="9" max="9" width="31.88671875" customWidth="1"/>
    <col min="10" max="10" width="10" bestFit="1" customWidth="1"/>
    <col min="12" max="12" width="56.6640625" customWidth="1"/>
  </cols>
  <sheetData>
    <row r="1" spans="1:12" ht="14.4" customHeight="1" x14ac:dyDescent="0.3">
      <c r="A1" s="1" t="s">
        <v>5</v>
      </c>
      <c r="B1" s="2" t="s">
        <v>6</v>
      </c>
      <c r="C1" s="1" t="s">
        <v>7</v>
      </c>
      <c r="D1" s="2" t="s">
        <v>8</v>
      </c>
      <c r="E1" s="1" t="s">
        <v>9</v>
      </c>
      <c r="F1" s="2" t="s">
        <v>10</v>
      </c>
      <c r="G1" s="1" t="s">
        <v>11</v>
      </c>
      <c r="H1" s="1" t="s">
        <v>12</v>
      </c>
      <c r="I1" s="1" t="s">
        <v>29</v>
      </c>
      <c r="J1" s="1" t="s">
        <v>30</v>
      </c>
      <c r="L1" s="11" t="s">
        <v>31</v>
      </c>
    </row>
    <row r="2" spans="1:12" x14ac:dyDescent="0.3">
      <c r="A2" s="1" t="s">
        <v>0</v>
      </c>
      <c r="B2" s="2"/>
      <c r="C2" s="1" cm="1">
        <f t="array" ref="C2:C6">C22:C26/2</f>
        <v>0</v>
      </c>
      <c r="D2" s="2"/>
      <c r="E2" s="1" cm="1">
        <f t="array" ref="E2:E6">D22:D26/2</f>
        <v>0</v>
      </c>
      <c r="F2" s="2"/>
      <c r="G2" s="1" cm="1">
        <f t="array" ref="G2:G6">E22:E26/2</f>
        <v>0</v>
      </c>
      <c r="H2" s="1">
        <f>E10*B2*10^-3*C2^2*10^-6</f>
        <v>0</v>
      </c>
      <c r="I2" s="1">
        <f>E10*D2*10^-3*E2^2*10^-6</f>
        <v>0</v>
      </c>
      <c r="J2" s="1">
        <f>E10*F2*10^-3*G2^2*10^-6</f>
        <v>0</v>
      </c>
      <c r="L2" s="11"/>
    </row>
    <row r="3" spans="1:12" x14ac:dyDescent="0.3">
      <c r="A3" s="1" t="s">
        <v>1</v>
      </c>
      <c r="B3" s="2"/>
      <c r="C3" s="1">
        <v>0</v>
      </c>
      <c r="D3" s="2"/>
      <c r="E3" s="1">
        <v>0</v>
      </c>
      <c r="F3" s="2"/>
      <c r="G3" s="1">
        <v>0</v>
      </c>
      <c r="H3" s="1">
        <f>E10*B3*10^-3*C3^2*10^-6</f>
        <v>0</v>
      </c>
      <c r="I3" s="1">
        <f>E10*D3*10^-3*E3^2*10^-6</f>
        <v>0</v>
      </c>
      <c r="J3" s="1">
        <f>E10*F3*10^-3*G3^2*10^-6</f>
        <v>0</v>
      </c>
      <c r="L3" s="11"/>
    </row>
    <row r="4" spans="1:12" x14ac:dyDescent="0.3">
      <c r="A4" s="1" t="s">
        <v>2</v>
      </c>
      <c r="B4" s="2"/>
      <c r="C4" s="1">
        <v>0</v>
      </c>
      <c r="D4" s="2"/>
      <c r="E4" s="1">
        <v>0</v>
      </c>
      <c r="F4" s="2"/>
      <c r="G4" s="1">
        <v>0</v>
      </c>
      <c r="H4" s="1">
        <f>E10*B4*10^-3*C4^2*10^-6</f>
        <v>0</v>
      </c>
      <c r="I4" s="1">
        <f>E10*D4*10^-3*E4^2*10^-6</f>
        <v>0</v>
      </c>
      <c r="J4" s="1">
        <f>E10*F4*10^-3*G4^2*10^-6</f>
        <v>0</v>
      </c>
      <c r="L4" s="11"/>
    </row>
    <row r="5" spans="1:12" x14ac:dyDescent="0.3">
      <c r="A5" s="1" t="s">
        <v>3</v>
      </c>
      <c r="B5" s="2"/>
      <c r="C5" s="1">
        <v>0</v>
      </c>
      <c r="D5" s="2"/>
      <c r="E5" s="1">
        <v>0</v>
      </c>
      <c r="F5" s="2"/>
      <c r="G5" s="1">
        <v>0</v>
      </c>
      <c r="H5" s="1">
        <f>E10*B5*10^-3*C5^2*10^-6</f>
        <v>0</v>
      </c>
      <c r="I5" s="1">
        <f>E10*D5*10^-3*E5^2*10^-6</f>
        <v>0</v>
      </c>
      <c r="J5" s="1">
        <f>E10*F5*10^-3*G5^2*10^-6</f>
        <v>0</v>
      </c>
      <c r="L5" s="11"/>
    </row>
    <row r="6" spans="1:12" x14ac:dyDescent="0.3">
      <c r="A6" s="1" t="s">
        <v>4</v>
      </c>
      <c r="B6" s="2"/>
      <c r="C6" s="1">
        <v>0</v>
      </c>
      <c r="D6" s="2"/>
      <c r="E6" s="1">
        <v>0</v>
      </c>
      <c r="F6" s="2"/>
      <c r="G6" s="1">
        <v>0</v>
      </c>
      <c r="H6" s="1">
        <f>E10*B6*10^-3*C6^2*10^-6</f>
        <v>0</v>
      </c>
      <c r="I6" s="1">
        <f>E10*D6*10^-3*E6^2*10^-6</f>
        <v>0</v>
      </c>
      <c r="J6" s="1">
        <f>E10*F6*10^-3*G6^2*10^-6</f>
        <v>0</v>
      </c>
      <c r="L6" s="11" t="s">
        <v>32</v>
      </c>
    </row>
    <row r="7" spans="1:12" x14ac:dyDescent="0.3">
      <c r="L7" s="11"/>
    </row>
    <row r="8" spans="1:12" x14ac:dyDescent="0.3">
      <c r="A8" s="2" t="s">
        <v>15</v>
      </c>
      <c r="B8" s="2" t="s">
        <v>14</v>
      </c>
      <c r="C8" s="2" t="s">
        <v>13</v>
      </c>
      <c r="L8" s="11"/>
    </row>
    <row r="9" spans="1:12" x14ac:dyDescent="0.3">
      <c r="A9" s="2"/>
      <c r="B9" s="2"/>
      <c r="C9" s="2"/>
      <c r="E9" s="4" t="s">
        <v>24</v>
      </c>
      <c r="L9" s="11"/>
    </row>
    <row r="10" spans="1:12" x14ac:dyDescent="0.3">
      <c r="E10" s="4">
        <f>1.16*10^3*PI()</f>
        <v>3644.2474781641599</v>
      </c>
      <c r="H10" s="3" t="s">
        <v>23</v>
      </c>
      <c r="I10" s="3" t="s">
        <v>22</v>
      </c>
      <c r="L10" s="11"/>
    </row>
    <row r="11" spans="1:12" x14ac:dyDescent="0.3">
      <c r="B11" s="3" t="s">
        <v>16</v>
      </c>
      <c r="C11" s="3">
        <f>A9*B9*C9*1.16*10^-3</f>
        <v>0</v>
      </c>
      <c r="H11" s="3">
        <f>SUM(H2:H6)+SUM(I2:I6)+SUM(J2:J6)</f>
        <v>0</v>
      </c>
      <c r="I11" s="3">
        <f>(H11)*10^3</f>
        <v>0</v>
      </c>
    </row>
    <row r="13" spans="1:12" x14ac:dyDescent="0.3">
      <c r="I13" s="3" t="s">
        <v>17</v>
      </c>
    </row>
    <row r="14" spans="1:12" x14ac:dyDescent="0.3">
      <c r="I14" s="3">
        <f>I11+C11</f>
        <v>0</v>
      </c>
    </row>
    <row r="20" spans="2:10" x14ac:dyDescent="0.3">
      <c r="B20" s="2"/>
      <c r="C20" s="5" t="s">
        <v>18</v>
      </c>
      <c r="D20" s="6"/>
      <c r="E20" s="7"/>
      <c r="J20" s="8"/>
    </row>
    <row r="21" spans="2:10" x14ac:dyDescent="0.3">
      <c r="B21" s="2" t="s">
        <v>5</v>
      </c>
      <c r="C21" s="2" t="s">
        <v>19</v>
      </c>
      <c r="D21" s="2" t="s">
        <v>20</v>
      </c>
      <c r="E21" s="2" t="s">
        <v>21</v>
      </c>
      <c r="J21" s="9"/>
    </row>
    <row r="22" spans="2:10" x14ac:dyDescent="0.3">
      <c r="B22" s="2" t="s">
        <v>0</v>
      </c>
      <c r="C22" s="2"/>
      <c r="D22" s="2"/>
      <c r="E22" s="2"/>
      <c r="I22" s="10"/>
      <c r="J22" s="8"/>
    </row>
    <row r="23" spans="2:10" x14ac:dyDescent="0.3">
      <c r="B23" s="2" t="s">
        <v>1</v>
      </c>
      <c r="C23" s="2"/>
      <c r="D23" s="2"/>
      <c r="E23" s="2"/>
      <c r="I23" s="8"/>
      <c r="J23" s="8"/>
    </row>
    <row r="24" spans="2:10" x14ac:dyDescent="0.3">
      <c r="B24" s="2" t="s">
        <v>2</v>
      </c>
      <c r="C24" s="2"/>
      <c r="D24" s="2"/>
      <c r="E24" s="2"/>
      <c r="G24" s="8"/>
      <c r="H24" s="8"/>
      <c r="I24" s="8"/>
      <c r="J24" s="8"/>
    </row>
    <row r="25" spans="2:10" x14ac:dyDescent="0.3">
      <c r="B25" s="2" t="s">
        <v>3</v>
      </c>
      <c r="C25" s="2"/>
      <c r="D25" s="2"/>
      <c r="E25" s="2"/>
    </row>
    <row r="26" spans="2:10" x14ac:dyDescent="0.3">
      <c r="B26" s="2" t="s">
        <v>4</v>
      </c>
      <c r="C26" s="2"/>
      <c r="D26" s="2"/>
      <c r="E26" s="2"/>
    </row>
    <row r="28" spans="2:10" x14ac:dyDescent="0.3">
      <c r="C28" s="3" t="s">
        <v>27</v>
      </c>
      <c r="D28" s="3" t="s">
        <v>25</v>
      </c>
      <c r="E28" s="3" t="s">
        <v>2</v>
      </c>
      <c r="F28" s="3" t="s">
        <v>26</v>
      </c>
      <c r="G28" s="3" t="s">
        <v>28</v>
      </c>
    </row>
    <row r="29" spans="2:10" x14ac:dyDescent="0.3">
      <c r="C29" s="3" t="s">
        <v>0</v>
      </c>
      <c r="D29" s="3" cm="1">
        <f t="array" ref="D29:D33">J2:J6*(G2:G6^2/4+F2:F6^2/3)*10^-6+(I2:I6+H2:H6)*F2:F6^2*10^-6</f>
        <v>0</v>
      </c>
      <c r="E29" s="3" cm="1">
        <f t="array" ref="E29:E33">I2:I6*(E2:E6^2/4+D2:D6^2/3)*10^-6+H2:H6*D2:D6^2*10^-6</f>
        <v>0</v>
      </c>
      <c r="F29" s="3" cm="1">
        <f t="array" ref="F29:F33">H2:H6*(C2:C6^2/4+B2:B6^2/3)*10^-6</f>
        <v>0</v>
      </c>
      <c r="G29" s="3" cm="1">
        <f t="array" ref="G29:G33">D29:D33+E29:E33+F29:F33+10^-6*(F2:F6*D2:D6*(I2:I6+2*H2:H6)+F2:F6*B2:B6*H2:H6+D2:D6*B2:B6*H2:H6)</f>
        <v>0</v>
      </c>
    </row>
    <row r="30" spans="2:10" x14ac:dyDescent="0.3">
      <c r="C30" s="3" t="s">
        <v>1</v>
      </c>
      <c r="D30" s="3">
        <v>0</v>
      </c>
      <c r="E30" s="3">
        <v>0</v>
      </c>
      <c r="F30" s="3">
        <v>0</v>
      </c>
      <c r="G30" s="3">
        <v>0</v>
      </c>
    </row>
    <row r="31" spans="2:10" x14ac:dyDescent="0.3">
      <c r="C31" s="3" t="s">
        <v>2</v>
      </c>
      <c r="D31" s="3">
        <v>0</v>
      </c>
      <c r="E31" s="3">
        <v>0</v>
      </c>
      <c r="F31" s="3">
        <v>0</v>
      </c>
      <c r="G31" s="3">
        <v>0</v>
      </c>
    </row>
    <row r="32" spans="2:10" x14ac:dyDescent="0.3">
      <c r="C32" s="3" t="s">
        <v>3</v>
      </c>
      <c r="D32" s="3">
        <v>0</v>
      </c>
      <c r="E32" s="3">
        <v>0</v>
      </c>
      <c r="F32" s="3">
        <v>0</v>
      </c>
      <c r="G32" s="3">
        <v>0</v>
      </c>
    </row>
    <row r="33" spans="3:7" x14ac:dyDescent="0.3">
      <c r="C33" s="3" t="s">
        <v>4</v>
      </c>
      <c r="D33" s="3">
        <v>0</v>
      </c>
      <c r="E33" s="3">
        <v>0</v>
      </c>
      <c r="F33" s="3">
        <v>0</v>
      </c>
      <c r="G33" s="3">
        <v>0</v>
      </c>
    </row>
  </sheetData>
  <mergeCells count="2">
    <mergeCell ref="L1:L5"/>
    <mergeCell ref="L6:L1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ES97N-PT</dc:creator>
  <cp:lastModifiedBy>παναγιωτης τσακωνας</cp:lastModifiedBy>
  <dcterms:created xsi:type="dcterms:W3CDTF">2022-02-10T11:15:07Z</dcterms:created>
  <dcterms:modified xsi:type="dcterms:W3CDTF">2023-03-31T12:12:38Z</dcterms:modified>
</cp:coreProperties>
</file>