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ade Pantelic\Desktop\Projekti\firestopCalculator\"/>
    </mc:Choice>
  </mc:AlternateContent>
  <bookViews>
    <workbookView xWindow="0" yWindow="0" windowWidth="28800" windowHeight="12300" activeTab="1"/>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 i="2" l="1"/>
  <c r="E13" i="2"/>
  <c r="E10" i="2"/>
  <c r="E7" i="2"/>
  <c r="E18" i="2" s="1"/>
  <c r="B20" i="2"/>
  <c r="B13" i="2"/>
  <c r="B7" i="2"/>
  <c r="B10" i="2"/>
  <c r="L5" i="1"/>
  <c r="B11" i="2"/>
  <c r="E21" i="2" l="1"/>
  <c r="E17" i="2"/>
  <c r="B18" i="2"/>
  <c r="B21" i="2"/>
  <c r="B17" i="2"/>
  <c r="B16" i="2"/>
  <c r="E24" i="1"/>
  <c r="E25" i="1"/>
  <c r="E26" i="1"/>
  <c r="E27" i="1"/>
  <c r="E28" i="1"/>
  <c r="E29" i="1"/>
  <c r="E30" i="1"/>
  <c r="E31" i="1"/>
  <c r="E32" i="1"/>
  <c r="E33" i="1"/>
  <c r="E34" i="1"/>
  <c r="E35" i="1"/>
  <c r="E36" i="1"/>
  <c r="E37" i="1"/>
  <c r="E23" i="1"/>
  <c r="C24" i="1"/>
  <c r="C25" i="1"/>
  <c r="C26" i="1"/>
  <c r="C27" i="1"/>
  <c r="C28" i="1"/>
  <c r="C29" i="1"/>
  <c r="C30" i="1"/>
  <c r="C31" i="1"/>
  <c r="C32" i="1"/>
  <c r="C33" i="1"/>
  <c r="C34" i="1"/>
  <c r="C35" i="1"/>
  <c r="C36" i="1"/>
  <c r="C37" i="1"/>
  <c r="C23" i="1"/>
  <c r="D24" i="1"/>
  <c r="D25" i="1"/>
  <c r="D26" i="1"/>
  <c r="D27" i="1"/>
  <c r="D28" i="1"/>
  <c r="D29" i="1"/>
  <c r="D30" i="1"/>
  <c r="D31" i="1"/>
  <c r="D32" i="1"/>
  <c r="D33" i="1"/>
  <c r="D34" i="1"/>
  <c r="D35" i="1"/>
  <c r="D36" i="1"/>
  <c r="D37" i="1"/>
  <c r="D23" i="1"/>
  <c r="L7" i="1"/>
  <c r="P19" i="1"/>
  <c r="P9" i="1"/>
  <c r="P10" i="1"/>
  <c r="P11" i="1"/>
  <c r="P12" i="1"/>
  <c r="P13" i="1"/>
  <c r="P14" i="1"/>
  <c r="P15" i="1"/>
  <c r="P16" i="1"/>
  <c r="P17" i="1"/>
  <c r="P18" i="1"/>
  <c r="P8" i="1"/>
  <c r="P6" i="1"/>
  <c r="P7" i="1"/>
  <c r="P5" i="1"/>
  <c r="O6" i="1"/>
  <c r="O7" i="1"/>
  <c r="O8" i="1"/>
  <c r="O9" i="1"/>
  <c r="O10" i="1"/>
  <c r="O11" i="1"/>
  <c r="O12" i="1"/>
  <c r="O13" i="1"/>
  <c r="O14" i="1"/>
  <c r="O15" i="1"/>
  <c r="O16" i="1"/>
  <c r="O17" i="1"/>
  <c r="O18" i="1"/>
  <c r="O19" i="1"/>
  <c r="O5" i="1"/>
  <c r="N6" i="1"/>
  <c r="N7" i="1"/>
  <c r="N8" i="1"/>
  <c r="N9" i="1"/>
  <c r="N10" i="1"/>
  <c r="N11" i="1"/>
  <c r="N12" i="1"/>
  <c r="N13" i="1"/>
  <c r="N14" i="1"/>
  <c r="N15" i="1"/>
  <c r="N16" i="1"/>
  <c r="N17" i="1"/>
  <c r="N18" i="1"/>
  <c r="N19" i="1"/>
  <c r="N5" i="1"/>
  <c r="L10" i="1"/>
  <c r="L11" i="1"/>
  <c r="L12" i="1"/>
  <c r="L13" i="1"/>
  <c r="L14" i="1"/>
  <c r="L15" i="1"/>
  <c r="L16" i="1"/>
  <c r="L17" i="1"/>
  <c r="L18" i="1"/>
  <c r="L19" i="1"/>
  <c r="L8" i="1"/>
  <c r="L9" i="1"/>
  <c r="L6" i="1"/>
</calcChain>
</file>

<file path=xl/sharedStrings.xml><?xml version="1.0" encoding="utf-8"?>
<sst xmlns="http://schemas.openxmlformats.org/spreadsheetml/2006/main" count="39" uniqueCount="24">
  <si>
    <t>(mm) 0% 10% 30% 60% Width Height 0% 10% 30% 60% 90 1.0 1.0 1.0 0.5 50 100 1.0 1.0 0.5 0.5 120 1.5 1.5 1.0 1.0 100 100 1.5 1.5 1.0 0.5 140 2.0 2.0 1.5 1.0 100 150 2.0 2.0 1.5 1.0 160 2.5 2.5 2.0 1.0 100 200 2.5 2.5 2.0 1.0 180 3.0 3.0 2.5 1.5 100 250 3.0 3.0 2.5 1.5 200 4.0 3.5 3.0 1.5 100 300 3.5 3.5 2.5 1.5 220 4.5 4.0 3.5 2.0 200 200 5.0 4.5 3.5 2.0 240 5.5 5.0 4.0 2.5 200 225 5.5 5.0 4.0 2.5 250 6.0 5.5 4.0 2.5 200 250 6.0 5.5 4.5 2.5 280 7.5 6.5 5.0 3.0 200 300 7.0 6.5 5.0 3.0 300 8.5 7.5 6.0 3.5 200 400 9.5 8.5 6.5 4.0 320 9.5 8.5 6.5 4.0 300 300 10.5 9.5 7.5 4.5 340 10.5 9.5 7.5 4.5 300 350 12.5 11.0 8.5 5.0 350 11.5 10.0 8.0 4.5 300 400 14.0 12.5 10.0 6.0 400 14.5 13.5 10.5 6.0 400 400 18.5 17.0 13.0 7.5</t>
  </si>
  <si>
    <t>(mm)</t>
  </si>
  <si>
    <t>Width</t>
  </si>
  <si>
    <t>Height</t>
  </si>
  <si>
    <t>koeficijent ekspanyije</t>
  </si>
  <si>
    <t>pakovanja</t>
  </si>
  <si>
    <t>litara</t>
  </si>
  <si>
    <t>provera</t>
  </si>
  <si>
    <t>dato pak</t>
  </si>
  <si>
    <t>L otvora</t>
  </si>
  <si>
    <t>L pene dato</t>
  </si>
  <si>
    <t>koef</t>
  </si>
  <si>
    <t>sirina</t>
  </si>
  <si>
    <t>visina</t>
  </si>
  <si>
    <t>precnik cevi</t>
  </si>
  <si>
    <t>debljina yida</t>
  </si>
  <si>
    <t>broj prodora</t>
  </si>
  <si>
    <t>CT</t>
  </si>
  <si>
    <t>ACR</t>
  </si>
  <si>
    <t>Pena</t>
  </si>
  <si>
    <t>precnik sa trakom</t>
  </si>
  <si>
    <t>kolutova trake</t>
  </si>
  <si>
    <t>krugova</t>
  </si>
  <si>
    <t>precnik rupe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</si>
</sst>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1" formatCode="_-* #,##0\ _R_S_D_-;\-* #,##0\ _R_S_D_-;_-* &quot;-&quot;\ _R_S_D_-;_-@_-"/>
    <numFmt numFmtId="164" formatCode="0.000"/>
    <numFmt numFmtId="166" formatCode="_-* #,##0.00\ _R_S_D_-;\-* #,##0.00\ _R_S_D_-;_-* &quot;-&quot;\ _R_S_D_-;_-@_-"/>
    <numFmt numFmtId="167" formatCode="_-* #,##0.000\ _R_S_D_-;\-* #,##0.000\ _R_S_D_-;_-* &quot;-&quot;\ _R_S_D_-;_-@_-"/>
  </numFmts>
  <fonts count="2" x14ac:knownFonts="1">
    <font>
      <sz val="11"/>
      <color theme="1"/>
      <name val="Calibri"/>
      <family val="2"/>
      <charset val="238"/>
      <scheme val="minor"/>
    </font>
    <font>
      <sz val="11"/>
      <color theme="1"/>
      <name val="Calibri"/>
      <family val="2"/>
      <charset val="238"/>
      <scheme val="minor"/>
    </font>
  </fonts>
  <fills count="4">
    <fill>
      <patternFill patternType="none"/>
    </fill>
    <fill>
      <patternFill patternType="gray125"/>
    </fill>
    <fill>
      <patternFill patternType="solid">
        <fgColor rgb="FFFFFF00"/>
        <bgColor indexed="64"/>
      </patternFill>
    </fill>
    <fill>
      <patternFill patternType="solid">
        <fgColor theme="9"/>
        <bgColor indexed="64"/>
      </patternFill>
    </fill>
  </fills>
  <borders count="1">
    <border>
      <left/>
      <right/>
      <top/>
      <bottom/>
      <diagonal/>
    </border>
  </borders>
  <cellStyleXfs count="2">
    <xf numFmtId="0" fontId="0" fillId="0" borderId="0"/>
    <xf numFmtId="41" fontId="1" fillId="0" borderId="0" applyFont="0" applyFill="0" applyBorder="0" applyAlignment="0" applyProtection="0"/>
  </cellStyleXfs>
  <cellXfs count="10">
    <xf numFmtId="0" fontId="0" fillId="0" borderId="0" xfId="0"/>
    <xf numFmtId="9" fontId="0" fillId="0" borderId="0" xfId="0" applyNumberFormat="1"/>
    <xf numFmtId="1" fontId="0" fillId="0" borderId="0" xfId="0" applyNumberFormat="1"/>
    <xf numFmtId="2" fontId="0" fillId="0" borderId="0" xfId="0" applyNumberFormat="1"/>
    <xf numFmtId="164" fontId="0" fillId="0" borderId="0" xfId="0" applyNumberFormat="1"/>
    <xf numFmtId="164" fontId="0" fillId="2" borderId="0" xfId="0" applyNumberFormat="1" applyFill="1"/>
    <xf numFmtId="0" fontId="0" fillId="3" borderId="0" xfId="0" applyFill="1"/>
    <xf numFmtId="41" fontId="0" fillId="0" borderId="0" xfId="1" applyFont="1"/>
    <xf numFmtId="167" fontId="0" fillId="3" borderId="0" xfId="1" applyNumberFormat="1" applyFont="1" applyFill="1"/>
    <xf numFmtId="166" fontId="0" fillId="3" borderId="0" xfId="1" applyNumberFormat="1" applyFont="1" applyFill="1"/>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r-Latn-RS"/>
        </a:p>
      </c:txPr>
    </c:title>
    <c:autoTitleDeleted val="0"/>
    <c:plotArea>
      <c:layout/>
      <c:lineChart>
        <c:grouping val="standard"/>
        <c:varyColors val="0"/>
        <c:ser>
          <c:idx val="0"/>
          <c:order val="0"/>
          <c:tx>
            <c:strRef>
              <c:f>Sheet1!$O$5:$O$19</c:f>
              <c:strCache>
                <c:ptCount val="15"/>
                <c:pt idx="0">
                  <c:v>3,08</c:v>
                </c:pt>
                <c:pt idx="1">
                  <c:v>4,10</c:v>
                </c:pt>
                <c:pt idx="2">
                  <c:v>4,62</c:v>
                </c:pt>
                <c:pt idx="3">
                  <c:v>4,92</c:v>
                </c:pt>
                <c:pt idx="4">
                  <c:v>5,13</c:v>
                </c:pt>
                <c:pt idx="5">
                  <c:v>5,27</c:v>
                </c:pt>
                <c:pt idx="6">
                  <c:v>4,92</c:v>
                </c:pt>
                <c:pt idx="7">
                  <c:v>5,03</c:v>
                </c:pt>
                <c:pt idx="8">
                  <c:v>5,13</c:v>
                </c:pt>
                <c:pt idx="9">
                  <c:v>5,27</c:v>
                </c:pt>
                <c:pt idx="10">
                  <c:v>5,18</c:v>
                </c:pt>
                <c:pt idx="11">
                  <c:v>5,27</c:v>
                </c:pt>
                <c:pt idx="12">
                  <c:v>5,17</c:v>
                </c:pt>
                <c:pt idx="13">
                  <c:v>5,27</c:v>
                </c:pt>
                <c:pt idx="14">
                  <c:v>5,32</c:v>
                </c:pt>
              </c:strCache>
            </c:strRef>
          </c:tx>
          <c:spPr>
            <a:ln w="28575" cap="rnd">
              <a:solidFill>
                <a:schemeClr val="accent1"/>
              </a:solidFill>
              <a:round/>
            </a:ln>
            <a:effectLst/>
          </c:spPr>
          <c:marker>
            <c:symbol val="none"/>
          </c:marker>
          <c:cat>
            <c:numRef>
              <c:f>Sheet1!$M$5:$M$19</c:f>
              <c:numCache>
                <c:formatCode>General</c:formatCode>
                <c:ptCount val="15"/>
                <c:pt idx="0">
                  <c:v>1</c:v>
                </c:pt>
                <c:pt idx="1">
                  <c:v>1.5</c:v>
                </c:pt>
                <c:pt idx="2">
                  <c:v>2</c:v>
                </c:pt>
                <c:pt idx="3">
                  <c:v>2.5</c:v>
                </c:pt>
                <c:pt idx="4">
                  <c:v>3</c:v>
                </c:pt>
                <c:pt idx="5">
                  <c:v>3.5</c:v>
                </c:pt>
                <c:pt idx="6">
                  <c:v>5</c:v>
                </c:pt>
                <c:pt idx="7">
                  <c:v>5.5</c:v>
                </c:pt>
                <c:pt idx="8">
                  <c:v>6</c:v>
                </c:pt>
                <c:pt idx="9">
                  <c:v>7</c:v>
                </c:pt>
                <c:pt idx="10">
                  <c:v>9.5</c:v>
                </c:pt>
                <c:pt idx="11">
                  <c:v>10.5</c:v>
                </c:pt>
                <c:pt idx="12">
                  <c:v>12.5</c:v>
                </c:pt>
                <c:pt idx="13">
                  <c:v>14</c:v>
                </c:pt>
                <c:pt idx="14">
                  <c:v>18.5</c:v>
                </c:pt>
              </c:numCache>
            </c:numRef>
          </c:cat>
          <c:val>
            <c:numRef>
              <c:f>Sheet1!$O$5:$O$19</c:f>
              <c:numCache>
                <c:formatCode>0.00</c:formatCode>
                <c:ptCount val="15"/>
                <c:pt idx="0">
                  <c:v>3.0769230769230766</c:v>
                </c:pt>
                <c:pt idx="1">
                  <c:v>4.1025641025641022</c:v>
                </c:pt>
                <c:pt idx="2">
                  <c:v>4.615384615384615</c:v>
                </c:pt>
                <c:pt idx="3">
                  <c:v>4.9230769230769234</c:v>
                </c:pt>
                <c:pt idx="4">
                  <c:v>5.1282051282051277</c:v>
                </c:pt>
                <c:pt idx="5">
                  <c:v>5.2747252747252746</c:v>
                </c:pt>
                <c:pt idx="6">
                  <c:v>4.9230769230769234</c:v>
                </c:pt>
                <c:pt idx="7">
                  <c:v>5.034965034965035</c:v>
                </c:pt>
                <c:pt idx="8">
                  <c:v>5.1282051282051277</c:v>
                </c:pt>
                <c:pt idx="9">
                  <c:v>5.2747252747252746</c:v>
                </c:pt>
                <c:pt idx="10">
                  <c:v>5.1821862348178138</c:v>
                </c:pt>
                <c:pt idx="11">
                  <c:v>5.2747252747252746</c:v>
                </c:pt>
                <c:pt idx="12">
                  <c:v>5.1692307692307695</c:v>
                </c:pt>
                <c:pt idx="13">
                  <c:v>5.2747252747252746</c:v>
                </c:pt>
                <c:pt idx="14">
                  <c:v>5.3222453222453217</c:v>
                </c:pt>
              </c:numCache>
            </c:numRef>
          </c:val>
          <c:smooth val="0"/>
          <c:extLst>
            <c:ext xmlns:c16="http://schemas.microsoft.com/office/drawing/2014/chart" uri="{C3380CC4-5D6E-409C-BE32-E72D297353CC}">
              <c16:uniqueId val="{00000011-11B2-4B16-9E62-7A3C593C13C9}"/>
            </c:ext>
          </c:extLst>
        </c:ser>
        <c:dLbls>
          <c:showLegendKey val="0"/>
          <c:showVal val="0"/>
          <c:showCatName val="0"/>
          <c:showSerName val="0"/>
          <c:showPercent val="0"/>
          <c:showBubbleSize val="0"/>
        </c:dLbls>
        <c:smooth val="0"/>
        <c:axId val="70612832"/>
        <c:axId val="70623648"/>
      </c:lineChart>
      <c:catAx>
        <c:axId val="7061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70623648"/>
        <c:crosses val="autoZero"/>
        <c:auto val="1"/>
        <c:lblAlgn val="ctr"/>
        <c:lblOffset val="100"/>
        <c:noMultiLvlLbl val="0"/>
      </c:catAx>
      <c:valAx>
        <c:axId val="706236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70612832"/>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none"/>
          </c:marker>
          <c:cat>
            <c:numRef>
              <c:f>Sheet1!$D$23:$D$37</c:f>
              <c:numCache>
                <c:formatCode>0.000</c:formatCode>
                <c:ptCount val="15"/>
                <c:pt idx="0">
                  <c:v>1.2717000000000001</c:v>
                </c:pt>
                <c:pt idx="1">
                  <c:v>2.2608000000000001</c:v>
                </c:pt>
                <c:pt idx="2">
                  <c:v>3.0771999999999999</c:v>
                </c:pt>
                <c:pt idx="3">
                  <c:v>4.0191999999999997</c:v>
                </c:pt>
                <c:pt idx="4">
                  <c:v>5.0868000000000002</c:v>
                </c:pt>
                <c:pt idx="5">
                  <c:v>6.28</c:v>
                </c:pt>
                <c:pt idx="6">
                  <c:v>7.5987999999999998</c:v>
                </c:pt>
                <c:pt idx="7">
                  <c:v>9.0432000000000006</c:v>
                </c:pt>
                <c:pt idx="8">
                  <c:v>9.8125</c:v>
                </c:pt>
                <c:pt idx="9">
                  <c:v>12.3088</c:v>
                </c:pt>
                <c:pt idx="10">
                  <c:v>14.13</c:v>
                </c:pt>
                <c:pt idx="11">
                  <c:v>16.076799999999999</c:v>
                </c:pt>
                <c:pt idx="12">
                  <c:v>18.1492</c:v>
                </c:pt>
                <c:pt idx="13">
                  <c:v>19.232500000000002</c:v>
                </c:pt>
                <c:pt idx="14">
                  <c:v>25.12</c:v>
                </c:pt>
              </c:numCache>
            </c:numRef>
          </c:cat>
          <c:val>
            <c:numRef>
              <c:f>Sheet1!$E$23:$E$37</c:f>
              <c:numCache>
                <c:formatCode>General</c:formatCode>
                <c:ptCount val="15"/>
                <c:pt idx="0">
                  <c:v>3.9129230769230769</c:v>
                </c:pt>
                <c:pt idx="1">
                  <c:v>4.6375384615384618</c:v>
                </c:pt>
                <c:pt idx="2">
                  <c:v>4.7341538461538457</c:v>
                </c:pt>
                <c:pt idx="3">
                  <c:v>4.946707692307692</c:v>
                </c:pt>
                <c:pt idx="4">
                  <c:v>5.2172307692307687</c:v>
                </c:pt>
                <c:pt idx="5">
                  <c:v>4.8307692307692305</c:v>
                </c:pt>
                <c:pt idx="6">
                  <c:v>5.1957606837606836</c:v>
                </c:pt>
                <c:pt idx="7">
                  <c:v>5.0591328671328668</c:v>
                </c:pt>
                <c:pt idx="8">
                  <c:v>5.0320512820512819</c:v>
                </c:pt>
                <c:pt idx="9">
                  <c:v>5.0497641025641027</c:v>
                </c:pt>
                <c:pt idx="10">
                  <c:v>5.1149321266968322</c:v>
                </c:pt>
                <c:pt idx="11">
                  <c:v>5.2070607287449393</c:v>
                </c:pt>
                <c:pt idx="12">
                  <c:v>5.3184468864468863</c:v>
                </c:pt>
                <c:pt idx="13">
                  <c:v>5.1458193979933116</c:v>
                </c:pt>
                <c:pt idx="14">
                  <c:v>5.3305039787798405</c:v>
                </c:pt>
              </c:numCache>
            </c:numRef>
          </c:val>
          <c:smooth val="0"/>
          <c:extLst>
            <c:ext xmlns:c16="http://schemas.microsoft.com/office/drawing/2014/chart" uri="{C3380CC4-5D6E-409C-BE32-E72D297353CC}">
              <c16:uniqueId val="{00000001-AC47-4CB2-9331-307F90AF8D94}"/>
            </c:ext>
          </c:extLst>
        </c:ser>
        <c:dLbls>
          <c:showLegendKey val="0"/>
          <c:showVal val="0"/>
          <c:showCatName val="0"/>
          <c:showSerName val="0"/>
          <c:showPercent val="0"/>
          <c:showBubbleSize val="0"/>
        </c:dLbls>
        <c:smooth val="0"/>
        <c:axId val="117471872"/>
        <c:axId val="117472704"/>
      </c:lineChart>
      <c:catAx>
        <c:axId val="117471872"/>
        <c:scaling>
          <c:orientation val="minMax"/>
        </c:scaling>
        <c:delete val="0"/>
        <c:axPos val="b"/>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117472704"/>
        <c:crosses val="autoZero"/>
        <c:auto val="1"/>
        <c:lblAlgn val="ctr"/>
        <c:lblOffset val="100"/>
        <c:noMultiLvlLbl val="0"/>
      </c:catAx>
      <c:valAx>
        <c:axId val="11747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117471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104775</xdr:colOff>
      <xdr:row>4</xdr:row>
      <xdr:rowOff>85725</xdr:rowOff>
    </xdr:from>
    <xdr:to>
      <xdr:col>26</xdr:col>
      <xdr:colOff>238125</xdr:colOff>
      <xdr:row>33</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109537</xdr:colOff>
      <xdr:row>21</xdr:row>
      <xdr:rowOff>180975</xdr:rowOff>
    </xdr:from>
    <xdr:to>
      <xdr:col>15</xdr:col>
      <xdr:colOff>47625</xdr:colOff>
      <xdr:row>40</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election activeCell="L7" sqref="L7"/>
    </sheetView>
  </sheetViews>
  <sheetFormatPr defaultRowHeight="15" x14ac:dyDescent="0.25"/>
  <cols>
    <col min="16" max="16" width="14.5703125" bestFit="1" customWidth="1"/>
  </cols>
  <sheetData>
    <row r="1" spans="1:16" x14ac:dyDescent="0.25">
      <c r="A1" t="s">
        <v>0</v>
      </c>
    </row>
    <row r="4" spans="1:16" x14ac:dyDescent="0.25">
      <c r="A4" s="2" t="s">
        <v>1</v>
      </c>
      <c r="B4" s="1">
        <v>0</v>
      </c>
      <c r="C4" s="1">
        <v>0.1</v>
      </c>
      <c r="D4" s="1">
        <v>0.3</v>
      </c>
      <c r="E4" s="1">
        <v>0.6</v>
      </c>
      <c r="F4" t="s">
        <v>2</v>
      </c>
      <c r="G4" t="s">
        <v>3</v>
      </c>
      <c r="H4" s="1">
        <v>0</v>
      </c>
      <c r="I4" s="1">
        <v>0.1</v>
      </c>
      <c r="J4" s="1">
        <v>0.3</v>
      </c>
      <c r="K4" s="1">
        <v>0.6</v>
      </c>
      <c r="L4" s="1" t="s">
        <v>6</v>
      </c>
      <c r="M4" s="1" t="s">
        <v>5</v>
      </c>
      <c r="N4" s="1"/>
      <c r="O4" t="s">
        <v>4</v>
      </c>
      <c r="P4" s="1" t="s">
        <v>7</v>
      </c>
    </row>
    <row r="5" spans="1:16" x14ac:dyDescent="0.25">
      <c r="A5" s="2">
        <v>90</v>
      </c>
      <c r="B5">
        <v>1</v>
      </c>
      <c r="C5">
        <v>1</v>
      </c>
      <c r="D5">
        <v>1</v>
      </c>
      <c r="E5">
        <v>0.5</v>
      </c>
      <c r="F5">
        <v>50</v>
      </c>
      <c r="G5">
        <v>100</v>
      </c>
      <c r="H5">
        <v>1</v>
      </c>
      <c r="I5">
        <v>1</v>
      </c>
      <c r="J5">
        <v>0.5</v>
      </c>
      <c r="K5">
        <v>0.5</v>
      </c>
      <c r="L5">
        <f>(F5*G5*200)/1000000</f>
        <v>1</v>
      </c>
      <c r="M5">
        <v>1</v>
      </c>
      <c r="N5">
        <f>M5*0.325</f>
        <v>0.32500000000000001</v>
      </c>
      <c r="O5" s="3">
        <f>L5/N5</f>
        <v>3.0769230769230766</v>
      </c>
      <c r="P5" s="5">
        <f>L5/4</f>
        <v>0.25</v>
      </c>
    </row>
    <row r="6" spans="1:16" x14ac:dyDescent="0.25">
      <c r="A6" s="2">
        <v>120</v>
      </c>
      <c r="B6">
        <v>1.5</v>
      </c>
      <c r="C6">
        <v>1.5</v>
      </c>
      <c r="D6">
        <v>1</v>
      </c>
      <c r="E6">
        <v>1</v>
      </c>
      <c r="F6">
        <v>100</v>
      </c>
      <c r="G6">
        <v>100</v>
      </c>
      <c r="H6">
        <v>1.5</v>
      </c>
      <c r="I6">
        <v>1.5</v>
      </c>
      <c r="J6">
        <v>1</v>
      </c>
      <c r="K6">
        <v>0.5</v>
      </c>
      <c r="L6">
        <f t="shared" ref="L6:L19" si="0">(F6*G6*200)/1000000</f>
        <v>2</v>
      </c>
      <c r="M6">
        <v>1.5</v>
      </c>
      <c r="N6">
        <f t="shared" ref="N6:N19" si="1">M6*0.325</f>
        <v>0.48750000000000004</v>
      </c>
      <c r="O6" s="3">
        <f t="shared" ref="O6:O19" si="2">L6/N6</f>
        <v>4.1025641025641022</v>
      </c>
      <c r="P6" s="5">
        <f t="shared" ref="P6:P7" si="3">L6/4</f>
        <v>0.5</v>
      </c>
    </row>
    <row r="7" spans="1:16" x14ac:dyDescent="0.25">
      <c r="A7" s="2">
        <v>140</v>
      </c>
      <c r="B7">
        <v>2</v>
      </c>
      <c r="C7">
        <v>2</v>
      </c>
      <c r="D7">
        <v>1.5</v>
      </c>
      <c r="E7">
        <v>1</v>
      </c>
      <c r="F7">
        <v>100</v>
      </c>
      <c r="G7">
        <v>150</v>
      </c>
      <c r="H7">
        <v>2</v>
      </c>
      <c r="I7">
        <v>2</v>
      </c>
      <c r="J7">
        <v>1.5</v>
      </c>
      <c r="K7">
        <v>1</v>
      </c>
      <c r="L7">
        <f>(F7*G7*200)/1000000</f>
        <v>3</v>
      </c>
      <c r="M7">
        <v>2</v>
      </c>
      <c r="N7">
        <f t="shared" si="1"/>
        <v>0.65</v>
      </c>
      <c r="O7" s="3">
        <f t="shared" si="2"/>
        <v>4.615384615384615</v>
      </c>
      <c r="P7" s="4">
        <f t="shared" si="3"/>
        <v>0.75</v>
      </c>
    </row>
    <row r="8" spans="1:16" x14ac:dyDescent="0.25">
      <c r="A8" s="2">
        <v>160</v>
      </c>
      <c r="B8">
        <v>2.5</v>
      </c>
      <c r="C8">
        <v>2.5</v>
      </c>
      <c r="D8">
        <v>2</v>
      </c>
      <c r="E8">
        <v>1</v>
      </c>
      <c r="F8">
        <v>100</v>
      </c>
      <c r="G8">
        <v>200</v>
      </c>
      <c r="H8">
        <v>2.5</v>
      </c>
      <c r="I8">
        <v>2.5</v>
      </c>
      <c r="J8">
        <v>2</v>
      </c>
      <c r="K8">
        <v>1</v>
      </c>
      <c r="L8">
        <f>(F8*G8*200)/1000000</f>
        <v>4</v>
      </c>
      <c r="M8">
        <v>2.5</v>
      </c>
      <c r="N8">
        <f t="shared" si="1"/>
        <v>0.8125</v>
      </c>
      <c r="O8" s="3">
        <f t="shared" si="2"/>
        <v>4.9230769230769234</v>
      </c>
      <c r="P8" s="4">
        <f>L8/5</f>
        <v>0.8</v>
      </c>
    </row>
    <row r="9" spans="1:16" x14ac:dyDescent="0.25">
      <c r="A9" s="2">
        <v>180</v>
      </c>
      <c r="B9">
        <v>3</v>
      </c>
      <c r="C9">
        <v>3</v>
      </c>
      <c r="D9">
        <v>2.5</v>
      </c>
      <c r="E9">
        <v>1.5</v>
      </c>
      <c r="F9">
        <v>100</v>
      </c>
      <c r="G9">
        <v>250</v>
      </c>
      <c r="H9">
        <v>3</v>
      </c>
      <c r="I9">
        <v>3</v>
      </c>
      <c r="J9">
        <v>2.5</v>
      </c>
      <c r="K9">
        <v>1.5</v>
      </c>
      <c r="L9">
        <f t="shared" si="0"/>
        <v>5</v>
      </c>
      <c r="M9">
        <v>3</v>
      </c>
      <c r="N9">
        <f t="shared" si="1"/>
        <v>0.97500000000000009</v>
      </c>
      <c r="O9" s="3">
        <f t="shared" si="2"/>
        <v>5.1282051282051277</v>
      </c>
      <c r="P9" s="4">
        <f t="shared" ref="P9:P18" si="4">L9/5</f>
        <v>1</v>
      </c>
    </row>
    <row r="10" spans="1:16" x14ac:dyDescent="0.25">
      <c r="A10" s="2">
        <v>200</v>
      </c>
      <c r="B10">
        <v>4</v>
      </c>
      <c r="C10">
        <v>3.5</v>
      </c>
      <c r="D10">
        <v>3</v>
      </c>
      <c r="E10">
        <v>1.5</v>
      </c>
      <c r="F10">
        <v>100</v>
      </c>
      <c r="G10">
        <v>300</v>
      </c>
      <c r="H10">
        <v>3.5</v>
      </c>
      <c r="I10">
        <v>3.5</v>
      </c>
      <c r="J10">
        <v>2.5</v>
      </c>
      <c r="K10">
        <v>1.5</v>
      </c>
      <c r="L10">
        <f t="shared" si="0"/>
        <v>6</v>
      </c>
      <c r="M10">
        <v>3.5</v>
      </c>
      <c r="N10">
        <f t="shared" si="1"/>
        <v>1.1375</v>
      </c>
      <c r="O10" s="3">
        <f t="shared" si="2"/>
        <v>5.2747252747252746</v>
      </c>
      <c r="P10" s="4">
        <f t="shared" si="4"/>
        <v>1.2</v>
      </c>
    </row>
    <row r="11" spans="1:16" x14ac:dyDescent="0.25">
      <c r="A11" s="2">
        <v>220</v>
      </c>
      <c r="B11">
        <v>4.5</v>
      </c>
      <c r="C11">
        <v>4</v>
      </c>
      <c r="D11">
        <v>3.5</v>
      </c>
      <c r="E11">
        <v>2</v>
      </c>
      <c r="F11">
        <v>200</v>
      </c>
      <c r="G11">
        <v>200</v>
      </c>
      <c r="H11">
        <v>5</v>
      </c>
      <c r="I11">
        <v>4.5</v>
      </c>
      <c r="J11">
        <v>3.5</v>
      </c>
      <c r="K11">
        <v>2</v>
      </c>
      <c r="L11">
        <f t="shared" si="0"/>
        <v>8</v>
      </c>
      <c r="M11">
        <v>5</v>
      </c>
      <c r="N11">
        <f t="shared" si="1"/>
        <v>1.625</v>
      </c>
      <c r="O11" s="3">
        <f t="shared" si="2"/>
        <v>4.9230769230769234</v>
      </c>
      <c r="P11" s="4">
        <f t="shared" si="4"/>
        <v>1.6</v>
      </c>
    </row>
    <row r="12" spans="1:16" x14ac:dyDescent="0.25">
      <c r="A12" s="2">
        <v>240</v>
      </c>
      <c r="B12">
        <v>5.5</v>
      </c>
      <c r="C12">
        <v>5</v>
      </c>
      <c r="D12">
        <v>4</v>
      </c>
      <c r="E12">
        <v>2.5</v>
      </c>
      <c r="F12">
        <v>200</v>
      </c>
      <c r="G12">
        <v>225</v>
      </c>
      <c r="H12">
        <v>5.5</v>
      </c>
      <c r="I12">
        <v>5</v>
      </c>
      <c r="J12">
        <v>4</v>
      </c>
      <c r="K12">
        <v>2.5</v>
      </c>
      <c r="L12">
        <f t="shared" si="0"/>
        <v>9</v>
      </c>
      <c r="M12">
        <v>5.5</v>
      </c>
      <c r="N12">
        <f t="shared" si="1"/>
        <v>1.7875000000000001</v>
      </c>
      <c r="O12" s="3">
        <f t="shared" si="2"/>
        <v>5.034965034965035</v>
      </c>
      <c r="P12" s="4">
        <f t="shared" si="4"/>
        <v>1.8</v>
      </c>
    </row>
    <row r="13" spans="1:16" x14ac:dyDescent="0.25">
      <c r="A13" s="2">
        <v>250</v>
      </c>
      <c r="B13">
        <v>6</v>
      </c>
      <c r="C13">
        <v>5.5</v>
      </c>
      <c r="D13">
        <v>4</v>
      </c>
      <c r="E13">
        <v>2.5</v>
      </c>
      <c r="F13">
        <v>200</v>
      </c>
      <c r="G13">
        <v>250</v>
      </c>
      <c r="H13">
        <v>6</v>
      </c>
      <c r="I13">
        <v>5.5</v>
      </c>
      <c r="J13">
        <v>4.5</v>
      </c>
      <c r="K13">
        <v>2.5</v>
      </c>
      <c r="L13">
        <f t="shared" si="0"/>
        <v>10</v>
      </c>
      <c r="M13">
        <v>6</v>
      </c>
      <c r="N13">
        <f t="shared" si="1"/>
        <v>1.9500000000000002</v>
      </c>
      <c r="O13" s="3">
        <f t="shared" si="2"/>
        <v>5.1282051282051277</v>
      </c>
      <c r="P13" s="4">
        <f t="shared" si="4"/>
        <v>2</v>
      </c>
    </row>
    <row r="14" spans="1:16" x14ac:dyDescent="0.25">
      <c r="A14" s="2">
        <v>280</v>
      </c>
      <c r="B14">
        <v>7.5</v>
      </c>
      <c r="C14">
        <v>6.5</v>
      </c>
      <c r="D14">
        <v>5</v>
      </c>
      <c r="E14">
        <v>3</v>
      </c>
      <c r="F14">
        <v>200</v>
      </c>
      <c r="G14">
        <v>300</v>
      </c>
      <c r="H14">
        <v>7</v>
      </c>
      <c r="I14">
        <v>6.5</v>
      </c>
      <c r="J14">
        <v>5</v>
      </c>
      <c r="K14">
        <v>3</v>
      </c>
      <c r="L14">
        <f t="shared" si="0"/>
        <v>12</v>
      </c>
      <c r="M14">
        <v>7</v>
      </c>
      <c r="N14">
        <f t="shared" si="1"/>
        <v>2.2749999999999999</v>
      </c>
      <c r="O14" s="3">
        <f t="shared" si="2"/>
        <v>5.2747252747252746</v>
      </c>
      <c r="P14" s="4">
        <f t="shared" si="4"/>
        <v>2.4</v>
      </c>
    </row>
    <row r="15" spans="1:16" x14ac:dyDescent="0.25">
      <c r="A15" s="2">
        <v>300</v>
      </c>
      <c r="B15">
        <v>8.5</v>
      </c>
      <c r="C15">
        <v>7.5</v>
      </c>
      <c r="D15">
        <v>6</v>
      </c>
      <c r="E15">
        <v>3.5</v>
      </c>
      <c r="F15">
        <v>200</v>
      </c>
      <c r="G15">
        <v>400</v>
      </c>
      <c r="H15">
        <v>9.5</v>
      </c>
      <c r="I15">
        <v>8.5</v>
      </c>
      <c r="J15">
        <v>6.5</v>
      </c>
      <c r="K15">
        <v>4</v>
      </c>
      <c r="L15">
        <f t="shared" si="0"/>
        <v>16</v>
      </c>
      <c r="M15">
        <v>9.5</v>
      </c>
      <c r="N15">
        <f t="shared" si="1"/>
        <v>3.0874999999999999</v>
      </c>
      <c r="O15" s="3">
        <f t="shared" si="2"/>
        <v>5.1821862348178138</v>
      </c>
      <c r="P15" s="4">
        <f t="shared" si="4"/>
        <v>3.2</v>
      </c>
    </row>
    <row r="16" spans="1:16" x14ac:dyDescent="0.25">
      <c r="A16" s="2">
        <v>320</v>
      </c>
      <c r="B16">
        <v>9.5</v>
      </c>
      <c r="C16">
        <v>8.5</v>
      </c>
      <c r="D16">
        <v>6.5</v>
      </c>
      <c r="E16">
        <v>4</v>
      </c>
      <c r="F16">
        <v>300</v>
      </c>
      <c r="G16">
        <v>300</v>
      </c>
      <c r="H16">
        <v>10.5</v>
      </c>
      <c r="I16">
        <v>9.5</v>
      </c>
      <c r="J16">
        <v>7.5</v>
      </c>
      <c r="K16">
        <v>4.5</v>
      </c>
      <c r="L16">
        <f t="shared" si="0"/>
        <v>18</v>
      </c>
      <c r="M16">
        <v>10.5</v>
      </c>
      <c r="N16">
        <f t="shared" si="1"/>
        <v>3.4125000000000001</v>
      </c>
      <c r="O16" s="3">
        <f t="shared" si="2"/>
        <v>5.2747252747252746</v>
      </c>
      <c r="P16" s="4">
        <f t="shared" si="4"/>
        <v>3.6</v>
      </c>
    </row>
    <row r="17" spans="1:16" x14ac:dyDescent="0.25">
      <c r="A17" s="2">
        <v>340</v>
      </c>
      <c r="B17">
        <v>10.5</v>
      </c>
      <c r="C17">
        <v>9.5</v>
      </c>
      <c r="D17">
        <v>7.5</v>
      </c>
      <c r="E17">
        <v>4.5</v>
      </c>
      <c r="F17">
        <v>300</v>
      </c>
      <c r="G17">
        <v>350</v>
      </c>
      <c r="H17">
        <v>12.5</v>
      </c>
      <c r="I17">
        <v>11</v>
      </c>
      <c r="J17">
        <v>8.5</v>
      </c>
      <c r="K17">
        <v>5</v>
      </c>
      <c r="L17">
        <f t="shared" si="0"/>
        <v>21</v>
      </c>
      <c r="M17">
        <v>12.5</v>
      </c>
      <c r="N17">
        <f t="shared" si="1"/>
        <v>4.0625</v>
      </c>
      <c r="O17" s="3">
        <f t="shared" si="2"/>
        <v>5.1692307692307695</v>
      </c>
      <c r="P17" s="4">
        <f t="shared" si="4"/>
        <v>4.2</v>
      </c>
    </row>
    <row r="18" spans="1:16" x14ac:dyDescent="0.25">
      <c r="A18" s="2">
        <v>350</v>
      </c>
      <c r="B18">
        <v>11.5</v>
      </c>
      <c r="C18">
        <v>10</v>
      </c>
      <c r="D18">
        <v>8</v>
      </c>
      <c r="E18">
        <v>4.5</v>
      </c>
      <c r="F18">
        <v>300</v>
      </c>
      <c r="G18">
        <v>400</v>
      </c>
      <c r="H18">
        <v>14</v>
      </c>
      <c r="I18">
        <v>12.5</v>
      </c>
      <c r="J18">
        <v>10</v>
      </c>
      <c r="K18">
        <v>6</v>
      </c>
      <c r="L18">
        <f t="shared" si="0"/>
        <v>24</v>
      </c>
      <c r="M18">
        <v>14</v>
      </c>
      <c r="N18">
        <f t="shared" si="1"/>
        <v>4.55</v>
      </c>
      <c r="O18" s="3">
        <f t="shared" si="2"/>
        <v>5.2747252747252746</v>
      </c>
      <c r="P18" s="4">
        <f t="shared" si="4"/>
        <v>4.8</v>
      </c>
    </row>
    <row r="19" spans="1:16" x14ac:dyDescent="0.25">
      <c r="A19" s="2">
        <v>400</v>
      </c>
      <c r="B19">
        <v>14.5</v>
      </c>
      <c r="C19">
        <v>13.5</v>
      </c>
      <c r="D19">
        <v>10.5</v>
      </c>
      <c r="E19">
        <v>6</v>
      </c>
      <c r="F19">
        <v>400</v>
      </c>
      <c r="G19">
        <v>400</v>
      </c>
      <c r="H19">
        <v>18.5</v>
      </c>
      <c r="I19">
        <v>17</v>
      </c>
      <c r="J19">
        <v>13</v>
      </c>
      <c r="K19">
        <v>7.5</v>
      </c>
      <c r="L19">
        <f t="shared" si="0"/>
        <v>32</v>
      </c>
      <c r="M19">
        <v>18.5</v>
      </c>
      <c r="N19">
        <f t="shared" si="1"/>
        <v>6.0125000000000002</v>
      </c>
      <c r="O19" s="3">
        <f t="shared" si="2"/>
        <v>5.3222453222453217</v>
      </c>
      <c r="P19" s="4">
        <f>L19/5.32</f>
        <v>6.0150375939849621</v>
      </c>
    </row>
    <row r="22" spans="1:16" x14ac:dyDescent="0.25">
      <c r="B22" t="s">
        <v>8</v>
      </c>
      <c r="C22" t="s">
        <v>10</v>
      </c>
      <c r="D22" t="s">
        <v>9</v>
      </c>
      <c r="E22" t="s">
        <v>11</v>
      </c>
    </row>
    <row r="23" spans="1:16" x14ac:dyDescent="0.25">
      <c r="A23" s="2">
        <v>90</v>
      </c>
      <c r="B23">
        <v>1</v>
      </c>
      <c r="C23" s="4">
        <f>B23*0.325</f>
        <v>0.32500000000000001</v>
      </c>
      <c r="D23" s="4">
        <f t="shared" ref="D23:D37" si="5">(POWER((A23/2),2)*3.14*200)/1000000</f>
        <v>1.2717000000000001</v>
      </c>
      <c r="E23">
        <f>D23/C23</f>
        <v>3.9129230769230769</v>
      </c>
    </row>
    <row r="24" spans="1:16" x14ac:dyDescent="0.25">
      <c r="A24" s="2">
        <v>120</v>
      </c>
      <c r="B24">
        <v>1.5</v>
      </c>
      <c r="C24" s="4">
        <f t="shared" ref="C24:C37" si="6">B24*0.325</f>
        <v>0.48750000000000004</v>
      </c>
      <c r="D24" s="4">
        <f t="shared" si="5"/>
        <v>2.2608000000000001</v>
      </c>
      <c r="E24">
        <f t="shared" ref="E24:E37" si="7">D24/C24</f>
        <v>4.6375384615384618</v>
      </c>
    </row>
    <row r="25" spans="1:16" x14ac:dyDescent="0.25">
      <c r="A25" s="2">
        <v>140</v>
      </c>
      <c r="B25">
        <v>2</v>
      </c>
      <c r="C25" s="4">
        <f t="shared" si="6"/>
        <v>0.65</v>
      </c>
      <c r="D25" s="4">
        <f t="shared" si="5"/>
        <v>3.0771999999999999</v>
      </c>
      <c r="E25">
        <f t="shared" si="7"/>
        <v>4.7341538461538457</v>
      </c>
    </row>
    <row r="26" spans="1:16" x14ac:dyDescent="0.25">
      <c r="A26" s="2">
        <v>160</v>
      </c>
      <c r="B26">
        <v>2.5</v>
      </c>
      <c r="C26" s="4">
        <f t="shared" si="6"/>
        <v>0.8125</v>
      </c>
      <c r="D26" s="4">
        <f t="shared" si="5"/>
        <v>4.0191999999999997</v>
      </c>
      <c r="E26">
        <f t="shared" si="7"/>
        <v>4.946707692307692</v>
      </c>
    </row>
    <row r="27" spans="1:16" x14ac:dyDescent="0.25">
      <c r="A27" s="2">
        <v>180</v>
      </c>
      <c r="B27">
        <v>3</v>
      </c>
      <c r="C27" s="4">
        <f t="shared" si="6"/>
        <v>0.97500000000000009</v>
      </c>
      <c r="D27" s="4">
        <f t="shared" si="5"/>
        <v>5.0868000000000002</v>
      </c>
      <c r="E27">
        <f t="shared" si="7"/>
        <v>5.2172307692307687</v>
      </c>
    </row>
    <row r="28" spans="1:16" x14ac:dyDescent="0.25">
      <c r="A28" s="2">
        <v>200</v>
      </c>
      <c r="B28">
        <v>4</v>
      </c>
      <c r="C28" s="4">
        <f t="shared" si="6"/>
        <v>1.3</v>
      </c>
      <c r="D28" s="4">
        <f t="shared" si="5"/>
        <v>6.28</v>
      </c>
      <c r="E28">
        <f t="shared" si="7"/>
        <v>4.8307692307692305</v>
      </c>
    </row>
    <row r="29" spans="1:16" x14ac:dyDescent="0.25">
      <c r="A29" s="2">
        <v>220</v>
      </c>
      <c r="B29">
        <v>4.5</v>
      </c>
      <c r="C29" s="4">
        <f t="shared" si="6"/>
        <v>1.4625000000000001</v>
      </c>
      <c r="D29" s="4">
        <f t="shared" si="5"/>
        <v>7.5987999999999998</v>
      </c>
      <c r="E29">
        <f t="shared" si="7"/>
        <v>5.1957606837606836</v>
      </c>
    </row>
    <row r="30" spans="1:16" x14ac:dyDescent="0.25">
      <c r="A30" s="2">
        <v>240</v>
      </c>
      <c r="B30">
        <v>5.5</v>
      </c>
      <c r="C30" s="4">
        <f t="shared" si="6"/>
        <v>1.7875000000000001</v>
      </c>
      <c r="D30" s="4">
        <f t="shared" si="5"/>
        <v>9.0432000000000006</v>
      </c>
      <c r="E30">
        <f t="shared" si="7"/>
        <v>5.0591328671328668</v>
      </c>
    </row>
    <row r="31" spans="1:16" x14ac:dyDescent="0.25">
      <c r="A31" s="2">
        <v>250</v>
      </c>
      <c r="B31">
        <v>6</v>
      </c>
      <c r="C31" s="4">
        <f t="shared" si="6"/>
        <v>1.9500000000000002</v>
      </c>
      <c r="D31" s="4">
        <f t="shared" si="5"/>
        <v>9.8125</v>
      </c>
      <c r="E31">
        <f t="shared" si="7"/>
        <v>5.0320512820512819</v>
      </c>
    </row>
    <row r="32" spans="1:16" x14ac:dyDescent="0.25">
      <c r="A32" s="2">
        <v>280</v>
      </c>
      <c r="B32">
        <v>7.5</v>
      </c>
      <c r="C32" s="4">
        <f t="shared" si="6"/>
        <v>2.4375</v>
      </c>
      <c r="D32" s="4">
        <f t="shared" si="5"/>
        <v>12.3088</v>
      </c>
      <c r="E32">
        <f t="shared" si="7"/>
        <v>5.0497641025641027</v>
      </c>
    </row>
    <row r="33" spans="1:5" x14ac:dyDescent="0.25">
      <c r="A33" s="2">
        <v>300</v>
      </c>
      <c r="B33">
        <v>8.5</v>
      </c>
      <c r="C33" s="4">
        <f t="shared" si="6"/>
        <v>2.7625000000000002</v>
      </c>
      <c r="D33" s="4">
        <f t="shared" si="5"/>
        <v>14.13</v>
      </c>
      <c r="E33">
        <f t="shared" si="7"/>
        <v>5.1149321266968322</v>
      </c>
    </row>
    <row r="34" spans="1:5" x14ac:dyDescent="0.25">
      <c r="A34" s="2">
        <v>320</v>
      </c>
      <c r="B34">
        <v>9.5</v>
      </c>
      <c r="C34" s="4">
        <f t="shared" si="6"/>
        <v>3.0874999999999999</v>
      </c>
      <c r="D34" s="4">
        <f t="shared" si="5"/>
        <v>16.076799999999999</v>
      </c>
      <c r="E34">
        <f t="shared" si="7"/>
        <v>5.2070607287449393</v>
      </c>
    </row>
    <row r="35" spans="1:5" x14ac:dyDescent="0.25">
      <c r="A35" s="2">
        <v>340</v>
      </c>
      <c r="B35">
        <v>10.5</v>
      </c>
      <c r="C35" s="4">
        <f t="shared" si="6"/>
        <v>3.4125000000000001</v>
      </c>
      <c r="D35" s="4">
        <f t="shared" si="5"/>
        <v>18.1492</v>
      </c>
      <c r="E35">
        <f t="shared" si="7"/>
        <v>5.3184468864468863</v>
      </c>
    </row>
    <row r="36" spans="1:5" x14ac:dyDescent="0.25">
      <c r="A36" s="2">
        <v>350</v>
      </c>
      <c r="B36">
        <v>11.5</v>
      </c>
      <c r="C36" s="4">
        <f t="shared" si="6"/>
        <v>3.7375000000000003</v>
      </c>
      <c r="D36" s="4">
        <f t="shared" si="5"/>
        <v>19.232500000000002</v>
      </c>
      <c r="E36">
        <f t="shared" si="7"/>
        <v>5.1458193979933116</v>
      </c>
    </row>
    <row r="37" spans="1:5" x14ac:dyDescent="0.25">
      <c r="A37" s="2">
        <v>400</v>
      </c>
      <c r="B37">
        <v>14.5</v>
      </c>
      <c r="C37" s="4">
        <f t="shared" si="6"/>
        <v>4.7125000000000004</v>
      </c>
      <c r="D37" s="4">
        <f t="shared" si="5"/>
        <v>25.12</v>
      </c>
      <c r="E37">
        <f t="shared" si="7"/>
        <v>5.3305039787798405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1"/>
  <sheetViews>
    <sheetView tabSelected="1" workbookViewId="0">
      <selection activeCell="G11" sqref="G11"/>
    </sheetView>
  </sheetViews>
  <sheetFormatPr defaultRowHeight="15" x14ac:dyDescent="0.25"/>
  <cols>
    <col min="1" max="1" width="16.7109375" bestFit="1" customWidth="1"/>
    <col min="2" max="2" width="18.28515625" bestFit="1" customWidth="1"/>
    <col min="4" max="4" width="16.7109375" bestFit="1" customWidth="1"/>
    <col min="7" max="7" width="20.5703125" customWidth="1"/>
  </cols>
  <sheetData>
    <row r="2" spans="1:7" x14ac:dyDescent="0.25">
      <c r="A2" t="s">
        <v>12</v>
      </c>
      <c r="B2">
        <v>200</v>
      </c>
      <c r="G2" s="7"/>
    </row>
    <row r="3" spans="1:7" x14ac:dyDescent="0.25">
      <c r="A3" t="s">
        <v>13</v>
      </c>
      <c r="B3">
        <v>200</v>
      </c>
      <c r="D3" t="s">
        <v>23</v>
      </c>
      <c r="E3">
        <v>80</v>
      </c>
      <c r="G3">
        <v>5.32</v>
      </c>
    </row>
    <row r="4" spans="1:7" x14ac:dyDescent="0.25">
      <c r="A4" t="s">
        <v>15</v>
      </c>
      <c r="B4">
        <v>200</v>
      </c>
      <c r="D4" t="s">
        <v>15</v>
      </c>
      <c r="E4">
        <v>200</v>
      </c>
    </row>
    <row r="5" spans="1:7" x14ac:dyDescent="0.25">
      <c r="A5" t="s">
        <v>14</v>
      </c>
      <c r="B5">
        <v>50</v>
      </c>
      <c r="D5" t="s">
        <v>14</v>
      </c>
      <c r="E5">
        <v>50</v>
      </c>
    </row>
    <row r="6" spans="1:7" x14ac:dyDescent="0.25">
      <c r="A6" t="s">
        <v>16</v>
      </c>
      <c r="B6">
        <v>1</v>
      </c>
      <c r="D6" t="s">
        <v>16</v>
      </c>
      <c r="E6">
        <v>100</v>
      </c>
    </row>
    <row r="7" spans="1:7" x14ac:dyDescent="0.25">
      <c r="A7" t="s">
        <v>20</v>
      </c>
      <c r="B7">
        <f>B5+B8*9</f>
        <v>59</v>
      </c>
      <c r="D7" t="s">
        <v>20</v>
      </c>
      <c r="E7">
        <f>E5+E8*9</f>
        <v>59</v>
      </c>
    </row>
    <row r="8" spans="1:7" x14ac:dyDescent="0.25">
      <c r="A8" t="s">
        <v>22</v>
      </c>
      <c r="B8">
        <v>1</v>
      </c>
      <c r="D8" t="s">
        <v>22</v>
      </c>
      <c r="E8">
        <v>1</v>
      </c>
    </row>
    <row r="10" spans="1:7" x14ac:dyDescent="0.25">
      <c r="A10" t="s">
        <v>17</v>
      </c>
      <c r="B10" s="6">
        <f>(B2*B3-B5*B5*3.14/4)*2*1.1*1.4*B6/1000000</f>
        <v>0.11715549999999998</v>
      </c>
      <c r="D10" t="s">
        <v>18</v>
      </c>
      <c r="E10" s="6">
        <f>3.14*(POWER(E3,2)-POWER(E5,2))*(E3-E5)*E6/2000000</f>
        <v>18.369</v>
      </c>
    </row>
    <row r="11" spans="1:7" x14ac:dyDescent="0.25">
      <c r="A11" t="s">
        <v>18</v>
      </c>
      <c r="B11" s="6">
        <f>(3*B2+2*B3-B5+B5*3.14)*B4*B6*0.4/1000000</f>
        <v>8.856E-2</v>
      </c>
    </row>
    <row r="13" spans="1:7" x14ac:dyDescent="0.25">
      <c r="A13" t="s">
        <v>19</v>
      </c>
      <c r="B13" s="8">
        <f>(B2*B3-(B5*B5*3.14/4))*B4*B6/(5000000)</f>
        <v>1.5215000000000001</v>
      </c>
      <c r="D13" t="s">
        <v>19</v>
      </c>
      <c r="E13" s="6">
        <f>(POWER(E3,2)-POWER(E5,2))*3.14*E4*E6/(4000000*G3)</f>
        <v>11.509398496240602</v>
      </c>
    </row>
    <row r="16" spans="1:7" x14ac:dyDescent="0.25">
      <c r="A16" t="s">
        <v>17</v>
      </c>
      <c r="B16" s="9">
        <f>(B2*B3-B7*B7*3.14/4)*2*1.1*1.4*B6/1000000</f>
        <v>0.1147836382</v>
      </c>
    </row>
    <row r="17" spans="1:5" x14ac:dyDescent="0.25">
      <c r="A17" t="s">
        <v>18</v>
      </c>
      <c r="B17" s="9">
        <f>(3*B2+2*B3-B7+B7*3.14)*B4*B6*0.4/1000000</f>
        <v>9.0100800000000009E-2</v>
      </c>
      <c r="D17" t="s">
        <v>18</v>
      </c>
      <c r="E17" s="6">
        <f>3.14*(POWER(E3,2)-POWER(E7,2))*(E3-E7)*E6/2000000</f>
        <v>9.6239430000000006</v>
      </c>
    </row>
    <row r="18" spans="1:5" x14ac:dyDescent="0.25">
      <c r="A18" t="s">
        <v>21</v>
      </c>
      <c r="B18" s="9">
        <f>B6/_xlfn.FLOOR.MATH(10000/(B7*3.14*B8))</f>
        <v>1.8867924528301886E-2</v>
      </c>
      <c r="D18" t="s">
        <v>21</v>
      </c>
      <c r="E18" s="6">
        <f>E6/_xlfn.FLOOR.MATH(10000/(E7*3.14*E8))</f>
        <v>1.8867924528301887</v>
      </c>
    </row>
    <row r="20" spans="1:5" x14ac:dyDescent="0.25">
      <c r="A20" t="s">
        <v>19</v>
      </c>
      <c r="B20" s="9">
        <f>(B2*B3-(B7*B7*3.14/4))*B4*B6/(4000000)</f>
        <v>1.8633707500000001</v>
      </c>
      <c r="D20" t="s">
        <v>19</v>
      </c>
      <c r="E20" s="6">
        <f>(POWER(E3,2)-POWER(E7,2))*3.14*E4*E6/(4000000*G3)</f>
        <v>8.614342105263157</v>
      </c>
    </row>
    <row r="21" spans="1:5" x14ac:dyDescent="0.25">
      <c r="A21" t="s">
        <v>21</v>
      </c>
      <c r="B21" s="9">
        <f>B6/_xlfn.FLOOR.MATH(10000/(B7*3.14*B8))</f>
        <v>1.8867924528301886E-2</v>
      </c>
      <c r="D21" t="s">
        <v>21</v>
      </c>
      <c r="E21" s="6">
        <f>E6/_xlfn.FLOOR.MATH(10000/(E7*3.14*E8))</f>
        <v>1.8867924528301887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Rade Pantelic</dc:creator>
  <cp:lastModifiedBy>Rade Pantelic</cp:lastModifiedBy>
  <dcterms:created xsi:type="dcterms:W3CDTF">2018-10-21T10:33:22Z</dcterms:created>
  <dcterms:modified xsi:type="dcterms:W3CDTF">2018-10-22T22:51:14Z</dcterms:modified>
</cp:coreProperties>
</file>